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tabRatio="886" activeTab="28"/>
  </bookViews>
  <sheets>
    <sheet name="Man" sheetId="1" r:id="rId1"/>
    <sheet name="SE" sheetId="2" r:id="rId2"/>
    <sheet name="SW" sheetId="3" r:id="rId3"/>
    <sheet name="Bdn" sheetId="4" r:id="rId4"/>
    <sheet name="Cent" sheetId="5" r:id="rId5"/>
    <sheet name="Marq" sheetId="6" r:id="rId6"/>
    <sheet name="Park" sheetId="7" r:id="rId7"/>
    <sheet name="Wpg" sheetId="8" r:id="rId8"/>
    <sheet name="NE" sheetId="9" r:id="rId9"/>
    <sheet name="Int" sheetId="10" r:id="rId10"/>
    <sheet name="Burn" sheetId="11" r:id="rId11"/>
    <sheet name="Burn_R" sheetId="12" r:id="rId12"/>
    <sheet name="Norm" sheetId="13" r:id="rId13"/>
    <sheet name="Chur" sheetId="14" r:id="rId14"/>
    <sheet name="Man#" sheetId="15" state="hidden" r:id="rId15"/>
    <sheet name="SE#" sheetId="16" state="hidden" r:id="rId16"/>
    <sheet name="SW#" sheetId="17" state="hidden" r:id="rId17"/>
    <sheet name="Bdn#" sheetId="18" state="hidden" r:id="rId18"/>
    <sheet name="Cent#" sheetId="19" state="hidden" r:id="rId19"/>
    <sheet name="Marq#" sheetId="20" state="hidden" r:id="rId20"/>
    <sheet name="Park#" sheetId="21" state="hidden" r:id="rId21"/>
    <sheet name="Wpg#" sheetId="22" state="hidden" r:id="rId22"/>
    <sheet name="NE#" sheetId="23" state="hidden" r:id="rId23"/>
    <sheet name="Int#" sheetId="24" state="hidden" r:id="rId24"/>
    <sheet name="Burn#" sheetId="25" state="hidden" r:id="rId25"/>
    <sheet name="Burn# (2)" sheetId="26" state="hidden" r:id="rId26"/>
    <sheet name="Nor#" sheetId="27" state="hidden" r:id="rId27"/>
    <sheet name="Chur#" sheetId="28" state="hidden" r:id="rId28"/>
    <sheet name="data" sheetId="29" r:id="rId29"/>
    <sheet name="summary" sheetId="30" r:id="rId30"/>
  </sheets>
  <definedNames/>
  <calcPr fullCalcOnLoad="1"/>
</workbook>
</file>

<file path=xl/sharedStrings.xml><?xml version="1.0" encoding="utf-8"?>
<sst xmlns="http://schemas.openxmlformats.org/spreadsheetml/2006/main" count="896" uniqueCount="62">
  <si>
    <t>Percentages for graphs</t>
  </si>
  <si>
    <t>RHA</t>
  </si>
  <si>
    <t>75+</t>
  </si>
  <si>
    <t>65+</t>
  </si>
  <si>
    <t>0-4</t>
  </si>
  <si>
    <t>Treaty</t>
  </si>
  <si>
    <t>% 75+</t>
  </si>
  <si>
    <t>% 65+</t>
  </si>
  <si>
    <t>%0-4</t>
  </si>
  <si>
    <t>% Treaty</t>
  </si>
  <si>
    <t>South Westman</t>
  </si>
  <si>
    <t>South Eastman</t>
  </si>
  <si>
    <t>5-9</t>
  </si>
  <si>
    <t>10-14</t>
  </si>
  <si>
    <t>Brandon</t>
  </si>
  <si>
    <t>15-19</t>
  </si>
  <si>
    <t>Central</t>
  </si>
  <si>
    <t>20-24</t>
  </si>
  <si>
    <t>Marquette</t>
  </si>
  <si>
    <t>25-29</t>
  </si>
  <si>
    <t>Parkland</t>
  </si>
  <si>
    <t>30-34</t>
  </si>
  <si>
    <t>Winnipeg</t>
  </si>
  <si>
    <t>35-39</t>
  </si>
  <si>
    <t>North Eastman</t>
  </si>
  <si>
    <t>40-44</t>
  </si>
  <si>
    <t>Interlake</t>
  </si>
  <si>
    <t>45-49</t>
  </si>
  <si>
    <t>Burntwood</t>
  </si>
  <si>
    <t>50-54</t>
  </si>
  <si>
    <t>Norman</t>
  </si>
  <si>
    <t>55-59</t>
  </si>
  <si>
    <t>Churchill</t>
  </si>
  <si>
    <t>60-64</t>
  </si>
  <si>
    <t>65-69</t>
  </si>
  <si>
    <t>70-74</t>
  </si>
  <si>
    <t>Manitoba</t>
  </si>
  <si>
    <t>75-79</t>
  </si>
  <si>
    <t>80-84</t>
  </si>
  <si>
    <t>85-89</t>
  </si>
  <si>
    <t>90-94</t>
  </si>
  <si>
    <t>95-99</t>
  </si>
  <si>
    <t>100+</t>
  </si>
  <si>
    <t>Subtotal</t>
  </si>
  <si>
    <t>5-14</t>
  </si>
  <si>
    <t>15-44</t>
  </si>
  <si>
    <t>45-64</t>
  </si>
  <si>
    <t>65-74</t>
  </si>
  <si>
    <t>Tot</t>
  </si>
  <si>
    <t>Number</t>
  </si>
  <si>
    <t>Percents</t>
  </si>
  <si>
    <t>Male Treaty</t>
  </si>
  <si>
    <t>Male Other</t>
  </si>
  <si>
    <t>Female Treaty</t>
  </si>
  <si>
    <t>Female Other</t>
  </si>
  <si>
    <t>Female</t>
  </si>
  <si>
    <t>Male</t>
  </si>
  <si>
    <t>Summary Values:</t>
  </si>
  <si>
    <t>Population Numbers</t>
  </si>
  <si>
    <t>Age</t>
  </si>
  <si>
    <t>Summary Percentages: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</si>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</sst>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17" fontId="0" fillId="0" borderId="0" xfId="0" applyNumberFormat="1" applyAlignment="1" quotePrefix="1">
      <alignment/>
    </xf>
    <xf numFmtId="17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73" fontId="0" fillId="0" borderId="0" xfId="0" applyNumberFormat="1" applyAlignment="1">
      <alignment horizontal="right"/>
    </xf>
    <xf numFmtId="173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worksheet" Target="worksheets/sheet1.xml" /><Relationship Id="rId30" Type="http://schemas.openxmlformats.org/officeDocument/2006/relationships/worksheet" Target="worksheets/sheet2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18: Age Structure of Manitoba,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1,136,249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data!$M$281:$M$301</c:f>
              <c:numCache>
                <c:ptCount val="21"/>
                <c:pt idx="0">
                  <c:v>-0.0044673306643174164</c:v>
                </c:pt>
                <c:pt idx="1">
                  <c:v>-0.003910234464452774</c:v>
                </c:pt>
                <c:pt idx="2">
                  <c:v>-0.0032924121385365357</c:v>
                </c:pt>
                <c:pt idx="3">
                  <c:v>-0.002776680111489647</c:v>
                </c:pt>
                <c:pt idx="4">
                  <c:v>-0.0025408163175501147</c:v>
                </c:pt>
                <c:pt idx="5">
                  <c:v>-0.0024668888597481715</c:v>
                </c:pt>
                <c:pt idx="6">
                  <c:v>-0.002184380360290746</c:v>
                </c:pt>
                <c:pt idx="7">
                  <c:v>-0.0017584173891462172</c:v>
                </c:pt>
                <c:pt idx="8">
                  <c:v>-0.001243565450882685</c:v>
                </c:pt>
                <c:pt idx="9">
                  <c:v>-0.0010349844092272028</c:v>
                </c:pt>
                <c:pt idx="10">
                  <c:v>-0.0007920799050208185</c:v>
                </c:pt>
                <c:pt idx="11">
                  <c:v>-0.00063982454550015</c:v>
                </c:pt>
                <c:pt idx="12">
                  <c:v>-0.00046908732152899584</c:v>
                </c:pt>
                <c:pt idx="13">
                  <c:v>-0.0003502753357758731</c:v>
                </c:pt>
                <c:pt idx="14">
                  <c:v>-0.00026050627987351366</c:v>
                </c:pt>
                <c:pt idx="15">
                  <c:v>-0.000162816424920946</c:v>
                </c:pt>
                <c:pt idx="16">
                  <c:v>-8.976905590235943E-05</c:v>
                </c:pt>
                <c:pt idx="17">
                  <c:v>-5.896594848488315E-05</c:v>
                </c:pt>
                <c:pt idx="18">
                  <c:v>-1.8481864450485764E-05</c:v>
                </c:pt>
                <c:pt idx="19">
                  <c:v>-8.80088783356465E-07</c:v>
                </c:pt>
                <c:pt idx="20">
                  <c:v>-8.80088783356465E-07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data!$N$281:$N$301</c:f>
              <c:numCache>
                <c:ptCount val="21"/>
                <c:pt idx="0">
                  <c:v>-0.03219012734004607</c:v>
                </c:pt>
                <c:pt idx="1">
                  <c:v>-0.03390630046759117</c:v>
                </c:pt>
                <c:pt idx="2">
                  <c:v>-0.03364755436528437</c:v>
                </c:pt>
                <c:pt idx="3">
                  <c:v>-0.03270057883439281</c:v>
                </c:pt>
                <c:pt idx="4">
                  <c:v>-0.03252368098893817</c:v>
                </c:pt>
                <c:pt idx="5">
                  <c:v>-0.03243919246573594</c:v>
                </c:pt>
                <c:pt idx="6">
                  <c:v>-0.039192993789213454</c:v>
                </c:pt>
                <c:pt idx="7">
                  <c:v>-0.039596954540774075</c:v>
                </c:pt>
                <c:pt idx="8">
                  <c:v>-0.036118843668949324</c:v>
                </c:pt>
                <c:pt idx="9">
                  <c:v>-0.03225349373244773</c:v>
                </c:pt>
                <c:pt idx="10">
                  <c:v>-0.02456327794347894</c:v>
                </c:pt>
                <c:pt idx="11">
                  <c:v>-0.020225320330314923</c:v>
                </c:pt>
                <c:pt idx="12">
                  <c:v>-0.018855022094628904</c:v>
                </c:pt>
                <c:pt idx="13">
                  <c:v>-0.017455680929092127</c:v>
                </c:pt>
                <c:pt idx="14">
                  <c:v>-0.015275701012718162</c:v>
                </c:pt>
                <c:pt idx="15">
                  <c:v>-0.01108119787124125</c:v>
                </c:pt>
                <c:pt idx="16">
                  <c:v>-0.007416508177344931</c:v>
                </c:pt>
                <c:pt idx="17">
                  <c:v>-0.0034059435915895194</c:v>
                </c:pt>
                <c:pt idx="18">
                  <c:v>-0.0012365247406158333</c:v>
                </c:pt>
                <c:pt idx="19">
                  <c:v>-0.00016193633613758955</c:v>
                </c:pt>
                <c:pt idx="20">
                  <c:v>-3.696372890097153E-05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data!$O$281:$O$301</c:f>
              <c:numCache>
                <c:ptCount val="21"/>
                <c:pt idx="0">
                  <c:v>0.0043608399215312845</c:v>
                </c:pt>
                <c:pt idx="1">
                  <c:v>0.0038055038992333545</c:v>
                </c:pt>
                <c:pt idx="2">
                  <c:v>0.003043347012846656</c:v>
                </c:pt>
                <c:pt idx="3">
                  <c:v>0.0026754699014036537</c:v>
                </c:pt>
                <c:pt idx="4">
                  <c:v>0.0026719495462702277</c:v>
                </c:pt>
                <c:pt idx="5">
                  <c:v>0.002576019868884373</c:v>
                </c:pt>
                <c:pt idx="6">
                  <c:v>0.002350717140345118</c:v>
                </c:pt>
                <c:pt idx="7">
                  <c:v>0.0018085824497975356</c:v>
                </c:pt>
                <c:pt idx="8">
                  <c:v>0.0013280539740849057</c:v>
                </c:pt>
                <c:pt idx="9">
                  <c:v>0.000968977750475468</c:v>
                </c:pt>
                <c:pt idx="10">
                  <c:v>0.0007199126247855884</c:v>
                </c:pt>
                <c:pt idx="11">
                  <c:v>0.0005799785082319104</c:v>
                </c:pt>
                <c:pt idx="12">
                  <c:v>0.00046116652247878766</c:v>
                </c:pt>
                <c:pt idx="13">
                  <c:v>0.0003238726722751791</c:v>
                </c:pt>
                <c:pt idx="14">
                  <c:v>0.00024466468177309725</c:v>
                </c:pt>
                <c:pt idx="15">
                  <c:v>0.00015313544830402491</c:v>
                </c:pt>
                <c:pt idx="16">
                  <c:v>0.00012145225210319217</c:v>
                </c:pt>
                <c:pt idx="17">
                  <c:v>6.336639240166549E-05</c:v>
                </c:pt>
                <c:pt idx="18">
                  <c:v>1.936195323384223E-05</c:v>
                </c:pt>
                <c:pt idx="19">
                  <c:v>4.400443916782325E-06</c:v>
                </c:pt>
                <c:pt idx="20">
                  <c:v>1.76017756671293E-06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data!$P$281:$P$301</c:f>
              <c:numCache>
                <c:ptCount val="21"/>
                <c:pt idx="0">
                  <c:v>0.03076174324465852</c:v>
                </c:pt>
                <c:pt idx="1">
                  <c:v>0.03219012734004607</c:v>
                </c:pt>
                <c:pt idx="2">
                  <c:v>0.03178352632213538</c:v>
                </c:pt>
                <c:pt idx="3">
                  <c:v>0.031131380533668235</c:v>
                </c:pt>
                <c:pt idx="4">
                  <c:v>0.031667354602732324</c:v>
                </c:pt>
                <c:pt idx="5">
                  <c:v>0.03218396671856257</c:v>
                </c:pt>
                <c:pt idx="6">
                  <c:v>0.038918406088806236</c:v>
                </c:pt>
                <c:pt idx="7">
                  <c:v>0.0388383180095208</c:v>
                </c:pt>
                <c:pt idx="8">
                  <c:v>0.03638639065908969</c:v>
                </c:pt>
                <c:pt idx="9">
                  <c:v>0.0324603145965365</c:v>
                </c:pt>
                <c:pt idx="10">
                  <c:v>0.024488470396893638</c:v>
                </c:pt>
                <c:pt idx="11">
                  <c:v>0.0205694350446073</c:v>
                </c:pt>
                <c:pt idx="12">
                  <c:v>0.01948604575229549</c:v>
                </c:pt>
                <c:pt idx="13">
                  <c:v>0.019636540934249446</c:v>
                </c:pt>
                <c:pt idx="14">
                  <c:v>0.01991200872344002</c:v>
                </c:pt>
                <c:pt idx="15">
                  <c:v>0.0157984737500319</c:v>
                </c:pt>
                <c:pt idx="16">
                  <c:v>0.012061616775900353</c:v>
                </c:pt>
                <c:pt idx="17">
                  <c:v>0.006718597772143254</c:v>
                </c:pt>
                <c:pt idx="18">
                  <c:v>0.0032202448583013056</c:v>
                </c:pt>
                <c:pt idx="19">
                  <c:v>0.0005553360222979294</c:v>
                </c:pt>
                <c:pt idx="20">
                  <c:v>0.0001460947380371732</c:v>
                </c:pt>
              </c:numCache>
            </c:numRef>
          </c:val>
        </c:ser>
        <c:overlap val="100"/>
        <c:gapWidth val="15"/>
        <c:axId val="57937897"/>
        <c:axId val="51679026"/>
      </c:barChart>
      <c:catAx>
        <c:axId val="579378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0"/>
        <c:lblOffset val="100"/>
        <c:noMultiLvlLbl val="0"/>
      </c:catAx>
      <c:valAx>
        <c:axId val="51679026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937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27: Age Structure of Interlake,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73,082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data!$L$187:$L$207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data!$M$187:$M$207</c:f>
              <c:numCache>
                <c:ptCount val="21"/>
                <c:pt idx="0">
                  <c:v>-0.0053775211406365455</c:v>
                </c:pt>
                <c:pt idx="1">
                  <c:v>-0.0050217563832407434</c:v>
                </c:pt>
                <c:pt idx="2">
                  <c:v>-0.004542842286746394</c:v>
                </c:pt>
                <c:pt idx="3">
                  <c:v>-0.004036561670452368</c:v>
                </c:pt>
                <c:pt idx="4">
                  <c:v>-0.0032702991160614104</c:v>
                </c:pt>
                <c:pt idx="5">
                  <c:v>-0.0035576475739580197</c:v>
                </c:pt>
                <c:pt idx="6">
                  <c:v>-0.003106099997263348</c:v>
                </c:pt>
                <c:pt idx="7">
                  <c:v>-0.0030376836977641553</c:v>
                </c:pt>
                <c:pt idx="8">
                  <c:v>-0.0020388057250759423</c:v>
                </c:pt>
                <c:pt idx="9">
                  <c:v>-0.002079855504775458</c:v>
                </c:pt>
                <c:pt idx="10">
                  <c:v>-0.0014230590295832078</c:v>
                </c:pt>
                <c:pt idx="11">
                  <c:v>-0.0011904436112859529</c:v>
                </c:pt>
                <c:pt idx="12">
                  <c:v>-0.0011630770914862758</c:v>
                </c:pt>
                <c:pt idx="13">
                  <c:v>-0.0006567964751922498</c:v>
                </c:pt>
                <c:pt idx="14">
                  <c:v>-0.00056101365589338</c:v>
                </c:pt>
                <c:pt idx="15">
                  <c:v>-0.00035576475739580195</c:v>
                </c:pt>
                <c:pt idx="16">
                  <c:v>-0.00020524889849757807</c:v>
                </c:pt>
                <c:pt idx="17">
                  <c:v>-0.00013683259899838538</c:v>
                </c:pt>
                <c:pt idx="18">
                  <c:v>-2.7366519799677075E-05</c:v>
                </c:pt>
                <c:pt idx="19">
                  <c:v>0</c:v>
                </c:pt>
                <c:pt idx="20">
                  <c:v>-1.3683259899838537E-05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data!$L$187:$L$207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data!$N$187:$N$207</c:f>
              <c:numCache>
                <c:ptCount val="21"/>
                <c:pt idx="0">
                  <c:v>-0.029446375304452533</c:v>
                </c:pt>
                <c:pt idx="1">
                  <c:v>-0.03413973345009715</c:v>
                </c:pt>
                <c:pt idx="2">
                  <c:v>-0.03526176076188391</c:v>
                </c:pt>
                <c:pt idx="3">
                  <c:v>-0.033072439177909745</c:v>
                </c:pt>
                <c:pt idx="4">
                  <c:v>-0.03125256561123122</c:v>
                </c:pt>
                <c:pt idx="5">
                  <c:v>-0.025642429052297418</c:v>
                </c:pt>
                <c:pt idx="6">
                  <c:v>-0.03508387838318601</c:v>
                </c:pt>
                <c:pt idx="7">
                  <c:v>-0.0370679510686626</c:v>
                </c:pt>
                <c:pt idx="8">
                  <c:v>-0.03769738102405517</c:v>
                </c:pt>
                <c:pt idx="9">
                  <c:v>-0.033264004816507486</c:v>
                </c:pt>
                <c:pt idx="10">
                  <c:v>-0.02713390438137982</c:v>
                </c:pt>
                <c:pt idx="11">
                  <c:v>-0.02338469116882406</c:v>
                </c:pt>
                <c:pt idx="12">
                  <c:v>-0.023247858569825676</c:v>
                </c:pt>
                <c:pt idx="13">
                  <c:v>-0.020196491612161683</c:v>
                </c:pt>
                <c:pt idx="14">
                  <c:v>-0.015954681043211735</c:v>
                </c:pt>
                <c:pt idx="15">
                  <c:v>-0.012109685011357106</c:v>
                </c:pt>
                <c:pt idx="16">
                  <c:v>-0.008469937878000055</c:v>
                </c:pt>
                <c:pt idx="17">
                  <c:v>-0.003420814974959634</c:v>
                </c:pt>
                <c:pt idx="18">
                  <c:v>-0.0010125612325880518</c:v>
                </c:pt>
                <c:pt idx="19">
                  <c:v>-0.0001094660791987083</c:v>
                </c:pt>
                <c:pt idx="20">
                  <c:v>-1.3683259899838537E-05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data!$L$187:$L$207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data!$O$187:$O$207</c:f>
              <c:numCache>
                <c:ptCount val="21"/>
                <c:pt idx="0">
                  <c:v>0.0051996387619386445</c:v>
                </c:pt>
                <c:pt idx="1">
                  <c:v>0.004830190744643003</c:v>
                </c:pt>
                <c:pt idx="2">
                  <c:v>0.004159711009550916</c:v>
                </c:pt>
                <c:pt idx="3">
                  <c:v>0.0035165977942585042</c:v>
                </c:pt>
                <c:pt idx="4">
                  <c:v>0.003489231274458827</c:v>
                </c:pt>
                <c:pt idx="5">
                  <c:v>0.003352398675460442</c:v>
                </c:pt>
                <c:pt idx="6">
                  <c:v>0.0034481814947593115</c:v>
                </c:pt>
                <c:pt idx="7">
                  <c:v>0.0027777017596672233</c:v>
                </c:pt>
                <c:pt idx="8">
                  <c:v>0.002134588544374812</c:v>
                </c:pt>
                <c:pt idx="9">
                  <c:v>0.0016693577077803016</c:v>
                </c:pt>
                <c:pt idx="10">
                  <c:v>0.0011493938315864372</c:v>
                </c:pt>
                <c:pt idx="11">
                  <c:v>0.0009715114528885361</c:v>
                </c:pt>
                <c:pt idx="12">
                  <c:v>0.0009304616731890205</c:v>
                </c:pt>
                <c:pt idx="13">
                  <c:v>0.0006294299553925727</c:v>
                </c:pt>
                <c:pt idx="14">
                  <c:v>0.000533647136093703</c:v>
                </c:pt>
                <c:pt idx="15">
                  <c:v>0.0002462986781970937</c:v>
                </c:pt>
                <c:pt idx="16">
                  <c:v>0.0002189321583974166</c:v>
                </c:pt>
                <c:pt idx="17">
                  <c:v>0.0001505158588982239</c:v>
                </c:pt>
                <c:pt idx="18">
                  <c:v>2.7366519799677075E-05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data!$L$187:$L$207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data!$P$187:$P$207</c:f>
              <c:numCache>
                <c:ptCount val="21"/>
                <c:pt idx="0">
                  <c:v>0.027051804821980788</c:v>
                </c:pt>
                <c:pt idx="1">
                  <c:v>0.030431570017240908</c:v>
                </c:pt>
                <c:pt idx="2">
                  <c:v>0.032224077064119755</c:v>
                </c:pt>
                <c:pt idx="3">
                  <c:v>0.030541036096439617</c:v>
                </c:pt>
                <c:pt idx="4">
                  <c:v>0.026627623765085793</c:v>
                </c:pt>
                <c:pt idx="5">
                  <c:v>0.024451985441011466</c:v>
                </c:pt>
                <c:pt idx="6">
                  <c:v>0.03493336252428779</c:v>
                </c:pt>
                <c:pt idx="7">
                  <c:v>0.03725951670726034</c:v>
                </c:pt>
                <c:pt idx="8">
                  <c:v>0.034563914506992144</c:v>
                </c:pt>
                <c:pt idx="9">
                  <c:v>0.03268930790071427</c:v>
                </c:pt>
                <c:pt idx="10">
                  <c:v>0.025792944911195645</c:v>
                </c:pt>
                <c:pt idx="11">
                  <c:v>0.022536329055034072</c:v>
                </c:pt>
                <c:pt idx="12">
                  <c:v>0.0224405462357352</c:v>
                </c:pt>
                <c:pt idx="13">
                  <c:v>0.01899236474097589</c:v>
                </c:pt>
                <c:pt idx="14">
                  <c:v>0.017884020689088967</c:v>
                </c:pt>
                <c:pt idx="15">
                  <c:v>0.014750554172025943</c:v>
                </c:pt>
                <c:pt idx="16">
                  <c:v>0.01019402862537971</c:v>
                </c:pt>
                <c:pt idx="17">
                  <c:v>0.00514490572233929</c:v>
                </c:pt>
                <c:pt idx="18">
                  <c:v>0.0027092854601680305</c:v>
                </c:pt>
                <c:pt idx="19">
                  <c:v>0.0004925973563941874</c:v>
                </c:pt>
                <c:pt idx="20">
                  <c:v>6.841629949919269E-05</c:v>
                </c:pt>
              </c:numCache>
            </c:numRef>
          </c:val>
        </c:ser>
        <c:overlap val="100"/>
        <c:gapWidth val="15"/>
        <c:axId val="24800275"/>
        <c:axId val="21875884"/>
      </c:barChart>
      <c:catAx>
        <c:axId val="248002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0"/>
        <c:lblOffset val="100"/>
        <c:noMultiLvlLbl val="0"/>
      </c:catAx>
      <c:valAx>
        <c:axId val="21875884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28a: Age Structure of Burntwood,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44,535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data!$M$210:$M$230</c:f>
              <c:numCache>
                <c:ptCount val="21"/>
                <c:pt idx="0">
                  <c:v>-0.04163017851128326</c:v>
                </c:pt>
                <c:pt idx="1">
                  <c:v>-0.03765577635567531</c:v>
                </c:pt>
                <c:pt idx="2">
                  <c:v>-0.030425508027394185</c:v>
                </c:pt>
                <c:pt idx="3">
                  <c:v>-0.027326821600987986</c:v>
                </c:pt>
                <c:pt idx="4">
                  <c:v>-0.024273043673515213</c:v>
                </c:pt>
                <c:pt idx="5">
                  <c:v>-0.022207252722577748</c:v>
                </c:pt>
                <c:pt idx="6">
                  <c:v>-0.019018749298304705</c:v>
                </c:pt>
                <c:pt idx="7">
                  <c:v>-0.01484225889749635</c:v>
                </c:pt>
                <c:pt idx="8">
                  <c:v>-0.01098012798922196</c:v>
                </c:pt>
                <c:pt idx="9">
                  <c:v>-0.009296059279218592</c:v>
                </c:pt>
                <c:pt idx="10">
                  <c:v>-0.0074323565734815316</c:v>
                </c:pt>
                <c:pt idx="11">
                  <c:v>-0.006511732345346357</c:v>
                </c:pt>
                <c:pt idx="12">
                  <c:v>-0.004176490400808353</c:v>
                </c:pt>
                <c:pt idx="13">
                  <c:v>-0.003233411923206467</c:v>
                </c:pt>
                <c:pt idx="14">
                  <c:v>-0.0026271471876052545</c:v>
                </c:pt>
                <c:pt idx="15">
                  <c:v>-0.001953519703603907</c:v>
                </c:pt>
                <c:pt idx="16">
                  <c:v>-0.0009430784776018862</c:v>
                </c:pt>
                <c:pt idx="17">
                  <c:v>-0.0006287189850679242</c:v>
                </c:pt>
                <c:pt idx="18">
                  <c:v>-0.0002919052430672505</c:v>
                </c:pt>
                <c:pt idx="19">
                  <c:v>-2.2454249466711576E-05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data!$N$210:$N$230</c:f>
              <c:numCache>
                <c:ptCount val="21"/>
                <c:pt idx="0">
                  <c:v>-0.023599416189513864</c:v>
                </c:pt>
                <c:pt idx="1">
                  <c:v>-0.023823958684180982</c:v>
                </c:pt>
                <c:pt idx="2">
                  <c:v>-0.02182553048164365</c:v>
                </c:pt>
                <c:pt idx="3">
                  <c:v>-0.020635455259907936</c:v>
                </c:pt>
                <c:pt idx="4">
                  <c:v>-0.01924329179297182</c:v>
                </c:pt>
                <c:pt idx="5">
                  <c:v>-0.02337487369484675</c:v>
                </c:pt>
                <c:pt idx="6">
                  <c:v>-0.025193667901650386</c:v>
                </c:pt>
                <c:pt idx="7">
                  <c:v>-0.02083754350510834</c:v>
                </c:pt>
                <c:pt idx="8">
                  <c:v>-0.018704389805770744</c:v>
                </c:pt>
                <c:pt idx="9">
                  <c:v>-0.01850230156057034</c:v>
                </c:pt>
                <c:pt idx="10">
                  <c:v>-0.013988997417761311</c:v>
                </c:pt>
                <c:pt idx="11">
                  <c:v>-0.008510160547883687</c:v>
                </c:pt>
                <c:pt idx="12">
                  <c:v>-0.005501291119344336</c:v>
                </c:pt>
                <c:pt idx="13">
                  <c:v>-0.0026720556865386775</c:v>
                </c:pt>
                <c:pt idx="14">
                  <c:v>-0.0013697092174694062</c:v>
                </c:pt>
                <c:pt idx="15">
                  <c:v>-0.0005613562366677894</c:v>
                </c:pt>
                <c:pt idx="16">
                  <c:v>-0.0002694509936005389</c:v>
                </c:pt>
                <c:pt idx="17">
                  <c:v>-0.00020208824520040418</c:v>
                </c:pt>
                <c:pt idx="18">
                  <c:v>-0.00011227124733355787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data!$O$210:$O$230</c:f>
              <c:numCache>
                <c:ptCount val="21"/>
                <c:pt idx="0">
                  <c:v>0.04129336476928259</c:v>
                </c:pt>
                <c:pt idx="1">
                  <c:v>0.03592679914673852</c:v>
                </c:pt>
                <c:pt idx="2">
                  <c:v>0.028606713820590546</c:v>
                </c:pt>
                <c:pt idx="3">
                  <c:v>0.024677220163916023</c:v>
                </c:pt>
                <c:pt idx="4">
                  <c:v>0.024430223419782193</c:v>
                </c:pt>
                <c:pt idx="5">
                  <c:v>0.02238688671831144</c:v>
                </c:pt>
                <c:pt idx="6">
                  <c:v>0.01782867407656899</c:v>
                </c:pt>
                <c:pt idx="7">
                  <c:v>0.014707533400696082</c:v>
                </c:pt>
                <c:pt idx="8">
                  <c:v>0.01084540249242169</c:v>
                </c:pt>
                <c:pt idx="9">
                  <c:v>0.008308072302683283</c:v>
                </c:pt>
                <c:pt idx="10">
                  <c:v>0.006691366341080049</c:v>
                </c:pt>
                <c:pt idx="11">
                  <c:v>0.005815650611878298</c:v>
                </c:pt>
                <c:pt idx="12">
                  <c:v>0.004288761648141911</c:v>
                </c:pt>
                <c:pt idx="13">
                  <c:v>0.003121140675872909</c:v>
                </c:pt>
                <c:pt idx="14">
                  <c:v>0.0024924216908049847</c:v>
                </c:pt>
                <c:pt idx="15">
                  <c:v>0.001684068710003368</c:v>
                </c:pt>
                <c:pt idx="16">
                  <c:v>0.0011900752217357134</c:v>
                </c:pt>
                <c:pt idx="17">
                  <c:v>0.0006287189850679242</c:v>
                </c:pt>
                <c:pt idx="18">
                  <c:v>0.0002919052430672505</c:v>
                </c:pt>
                <c:pt idx="19">
                  <c:v>4.490849893342315E-05</c:v>
                </c:pt>
                <c:pt idx="20">
                  <c:v>2.2454249466711576E-05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data!$P$210:$P$230</c:f>
              <c:numCache>
                <c:ptCount val="21"/>
                <c:pt idx="0">
                  <c:v>0.023307510946446616</c:v>
                </c:pt>
                <c:pt idx="1">
                  <c:v>0.02198271022791063</c:v>
                </c:pt>
                <c:pt idx="2">
                  <c:v>0.021892893230043786</c:v>
                </c:pt>
                <c:pt idx="3">
                  <c:v>0.019400471539238802</c:v>
                </c:pt>
                <c:pt idx="4">
                  <c:v>0.01863702705737061</c:v>
                </c:pt>
                <c:pt idx="5">
                  <c:v>0.022274615470977883</c:v>
                </c:pt>
                <c:pt idx="6">
                  <c:v>0.024744582912316154</c:v>
                </c:pt>
                <c:pt idx="7">
                  <c:v>0.01883911530257101</c:v>
                </c:pt>
                <c:pt idx="8">
                  <c:v>0.017985853822835973</c:v>
                </c:pt>
                <c:pt idx="9">
                  <c:v>0.016009879869765355</c:v>
                </c:pt>
                <c:pt idx="10">
                  <c:v>0.01012686650948692</c:v>
                </c:pt>
                <c:pt idx="11">
                  <c:v>0.006489278095879646</c:v>
                </c:pt>
                <c:pt idx="12">
                  <c:v>0.003794768159874256</c:v>
                </c:pt>
                <c:pt idx="13">
                  <c:v>0.0018187942068036377</c:v>
                </c:pt>
                <c:pt idx="14">
                  <c:v>0.001324800718535983</c:v>
                </c:pt>
                <c:pt idx="15">
                  <c:v>0.0008532614797350399</c:v>
                </c:pt>
                <c:pt idx="16">
                  <c:v>0.0004715392388009431</c:v>
                </c:pt>
                <c:pt idx="17">
                  <c:v>0.00024699674413382734</c:v>
                </c:pt>
                <c:pt idx="18">
                  <c:v>0.00011227124733355787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15"/>
        <c:axId val="62665229"/>
        <c:axId val="27116150"/>
      </c:barChart>
      <c:catAx>
        <c:axId val="62665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0"/>
        <c:lblOffset val="100"/>
        <c:noMultiLvlLbl val="0"/>
      </c:catAx>
      <c:valAx>
        <c:axId val="27116150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28b: Age Structure of Burntwood,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44,535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data!$N$210:$N$230</c:f>
              <c:numCache>
                <c:ptCount val="21"/>
                <c:pt idx="0">
                  <c:v>-0.023599416189513864</c:v>
                </c:pt>
                <c:pt idx="1">
                  <c:v>-0.023823958684180982</c:v>
                </c:pt>
                <c:pt idx="2">
                  <c:v>-0.02182553048164365</c:v>
                </c:pt>
                <c:pt idx="3">
                  <c:v>-0.020635455259907936</c:v>
                </c:pt>
                <c:pt idx="4">
                  <c:v>-0.01924329179297182</c:v>
                </c:pt>
                <c:pt idx="5">
                  <c:v>-0.02337487369484675</c:v>
                </c:pt>
                <c:pt idx="6">
                  <c:v>-0.025193667901650386</c:v>
                </c:pt>
                <c:pt idx="7">
                  <c:v>-0.02083754350510834</c:v>
                </c:pt>
                <c:pt idx="8">
                  <c:v>-0.018704389805770744</c:v>
                </c:pt>
                <c:pt idx="9">
                  <c:v>-0.01850230156057034</c:v>
                </c:pt>
                <c:pt idx="10">
                  <c:v>-0.013988997417761311</c:v>
                </c:pt>
                <c:pt idx="11">
                  <c:v>-0.008510160547883687</c:v>
                </c:pt>
                <c:pt idx="12">
                  <c:v>-0.005501291119344336</c:v>
                </c:pt>
                <c:pt idx="13">
                  <c:v>-0.0026720556865386775</c:v>
                </c:pt>
                <c:pt idx="14">
                  <c:v>-0.0013697092174694062</c:v>
                </c:pt>
                <c:pt idx="15">
                  <c:v>-0.0005613562366677894</c:v>
                </c:pt>
                <c:pt idx="16">
                  <c:v>-0.0002694509936005389</c:v>
                </c:pt>
                <c:pt idx="17">
                  <c:v>-0.00020208824520040418</c:v>
                </c:pt>
                <c:pt idx="18">
                  <c:v>-0.00011227124733355787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data!$M$210:$M$230</c:f>
              <c:numCache>
                <c:ptCount val="21"/>
                <c:pt idx="0">
                  <c:v>-0.04163017851128326</c:v>
                </c:pt>
                <c:pt idx="1">
                  <c:v>-0.03765577635567531</c:v>
                </c:pt>
                <c:pt idx="2">
                  <c:v>-0.030425508027394185</c:v>
                </c:pt>
                <c:pt idx="3">
                  <c:v>-0.027326821600987986</c:v>
                </c:pt>
                <c:pt idx="4">
                  <c:v>-0.024273043673515213</c:v>
                </c:pt>
                <c:pt idx="5">
                  <c:v>-0.022207252722577748</c:v>
                </c:pt>
                <c:pt idx="6">
                  <c:v>-0.019018749298304705</c:v>
                </c:pt>
                <c:pt idx="7">
                  <c:v>-0.01484225889749635</c:v>
                </c:pt>
                <c:pt idx="8">
                  <c:v>-0.01098012798922196</c:v>
                </c:pt>
                <c:pt idx="9">
                  <c:v>-0.009296059279218592</c:v>
                </c:pt>
                <c:pt idx="10">
                  <c:v>-0.0074323565734815316</c:v>
                </c:pt>
                <c:pt idx="11">
                  <c:v>-0.006511732345346357</c:v>
                </c:pt>
                <c:pt idx="12">
                  <c:v>-0.004176490400808353</c:v>
                </c:pt>
                <c:pt idx="13">
                  <c:v>-0.003233411923206467</c:v>
                </c:pt>
                <c:pt idx="14">
                  <c:v>-0.0026271471876052545</c:v>
                </c:pt>
                <c:pt idx="15">
                  <c:v>-0.001953519703603907</c:v>
                </c:pt>
                <c:pt idx="16">
                  <c:v>-0.0009430784776018862</c:v>
                </c:pt>
                <c:pt idx="17">
                  <c:v>-0.0006287189850679242</c:v>
                </c:pt>
                <c:pt idx="18">
                  <c:v>-0.0002919052430672505</c:v>
                </c:pt>
                <c:pt idx="19">
                  <c:v>-2.2454249466711576E-05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data!$P$210:$P$230</c:f>
              <c:numCache>
                <c:ptCount val="21"/>
                <c:pt idx="0">
                  <c:v>0.023307510946446616</c:v>
                </c:pt>
                <c:pt idx="1">
                  <c:v>0.02198271022791063</c:v>
                </c:pt>
                <c:pt idx="2">
                  <c:v>0.021892893230043786</c:v>
                </c:pt>
                <c:pt idx="3">
                  <c:v>0.019400471539238802</c:v>
                </c:pt>
                <c:pt idx="4">
                  <c:v>0.01863702705737061</c:v>
                </c:pt>
                <c:pt idx="5">
                  <c:v>0.022274615470977883</c:v>
                </c:pt>
                <c:pt idx="6">
                  <c:v>0.024744582912316154</c:v>
                </c:pt>
                <c:pt idx="7">
                  <c:v>0.01883911530257101</c:v>
                </c:pt>
                <c:pt idx="8">
                  <c:v>0.017985853822835973</c:v>
                </c:pt>
                <c:pt idx="9">
                  <c:v>0.016009879869765355</c:v>
                </c:pt>
                <c:pt idx="10">
                  <c:v>0.01012686650948692</c:v>
                </c:pt>
                <c:pt idx="11">
                  <c:v>0.006489278095879646</c:v>
                </c:pt>
                <c:pt idx="12">
                  <c:v>0.003794768159874256</c:v>
                </c:pt>
                <c:pt idx="13">
                  <c:v>0.0018187942068036377</c:v>
                </c:pt>
                <c:pt idx="14">
                  <c:v>0.001324800718535983</c:v>
                </c:pt>
                <c:pt idx="15">
                  <c:v>0.0008532614797350399</c:v>
                </c:pt>
                <c:pt idx="16">
                  <c:v>0.0004715392388009431</c:v>
                </c:pt>
                <c:pt idx="17">
                  <c:v>0.00024699674413382734</c:v>
                </c:pt>
                <c:pt idx="18">
                  <c:v>0.00011227124733355787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data!$L$210:$L$230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data!$O$210:$O$230</c:f>
              <c:numCache>
                <c:ptCount val="21"/>
                <c:pt idx="0">
                  <c:v>0.04129336476928259</c:v>
                </c:pt>
                <c:pt idx="1">
                  <c:v>0.03592679914673852</c:v>
                </c:pt>
                <c:pt idx="2">
                  <c:v>0.028606713820590546</c:v>
                </c:pt>
                <c:pt idx="3">
                  <c:v>0.024677220163916023</c:v>
                </c:pt>
                <c:pt idx="4">
                  <c:v>0.024430223419782193</c:v>
                </c:pt>
                <c:pt idx="5">
                  <c:v>0.02238688671831144</c:v>
                </c:pt>
                <c:pt idx="6">
                  <c:v>0.01782867407656899</c:v>
                </c:pt>
                <c:pt idx="7">
                  <c:v>0.014707533400696082</c:v>
                </c:pt>
                <c:pt idx="8">
                  <c:v>0.01084540249242169</c:v>
                </c:pt>
                <c:pt idx="9">
                  <c:v>0.008308072302683283</c:v>
                </c:pt>
                <c:pt idx="10">
                  <c:v>0.006691366341080049</c:v>
                </c:pt>
                <c:pt idx="11">
                  <c:v>0.005815650611878298</c:v>
                </c:pt>
                <c:pt idx="12">
                  <c:v>0.004288761648141911</c:v>
                </c:pt>
                <c:pt idx="13">
                  <c:v>0.003121140675872909</c:v>
                </c:pt>
                <c:pt idx="14">
                  <c:v>0.0024924216908049847</c:v>
                </c:pt>
                <c:pt idx="15">
                  <c:v>0.001684068710003368</c:v>
                </c:pt>
                <c:pt idx="16">
                  <c:v>0.0011900752217357134</c:v>
                </c:pt>
                <c:pt idx="17">
                  <c:v>0.0006287189850679242</c:v>
                </c:pt>
                <c:pt idx="18">
                  <c:v>0.0002919052430672505</c:v>
                </c:pt>
                <c:pt idx="19">
                  <c:v>4.490849893342315E-05</c:v>
                </c:pt>
                <c:pt idx="20">
                  <c:v>2.2454249466711576E-05</c:v>
                </c:pt>
              </c:numCache>
            </c:numRef>
          </c:val>
        </c:ser>
        <c:overlap val="100"/>
        <c:gapWidth val="15"/>
        <c:axId val="42718759"/>
        <c:axId val="48924512"/>
      </c:barChart>
      <c:catAx>
        <c:axId val="42718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auto val="0"/>
        <c:lblOffset val="100"/>
        <c:noMultiLvlLbl val="0"/>
      </c:catAx>
      <c:valAx>
        <c:axId val="48924512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29: Age Structure of Norman,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23,862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data!$L$233:$L$253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data!$M$233:$M$253</c:f>
              <c:numCache>
                <c:ptCount val="21"/>
                <c:pt idx="0">
                  <c:v>-0.011398876875366691</c:v>
                </c:pt>
                <c:pt idx="1">
                  <c:v>-0.010057832537088257</c:v>
                </c:pt>
                <c:pt idx="2">
                  <c:v>-0.008716788198809822</c:v>
                </c:pt>
                <c:pt idx="3">
                  <c:v>-0.006411868242393764</c:v>
                </c:pt>
                <c:pt idx="4">
                  <c:v>-0.008046266029670606</c:v>
                </c:pt>
                <c:pt idx="5">
                  <c:v>-0.00704048277596178</c:v>
                </c:pt>
                <c:pt idx="6">
                  <c:v>-0.00666331405582097</c:v>
                </c:pt>
                <c:pt idx="7">
                  <c:v>-0.005489900259827341</c:v>
                </c:pt>
                <c:pt idx="8">
                  <c:v>-0.0038555024725504985</c:v>
                </c:pt>
                <c:pt idx="9">
                  <c:v>-0.003352610845696086</c:v>
                </c:pt>
                <c:pt idx="10">
                  <c:v>-0.0026401810409856677</c:v>
                </c:pt>
                <c:pt idx="11">
                  <c:v>-0.0013410443382784343</c:v>
                </c:pt>
                <c:pt idx="12">
                  <c:v>-0.001131506160422429</c:v>
                </c:pt>
                <c:pt idx="13">
                  <c:v>-0.0007124298047104182</c:v>
                </c:pt>
                <c:pt idx="14">
                  <c:v>-0.0007962450758528203</c:v>
                </c:pt>
                <c:pt idx="15">
                  <c:v>-0.00037716872014080966</c:v>
                </c:pt>
                <c:pt idx="16">
                  <c:v>-0.00025144581342720644</c:v>
                </c:pt>
                <c:pt idx="17">
                  <c:v>-0.0001676305422848043</c:v>
                </c:pt>
                <c:pt idx="18">
                  <c:v>-4.190763557120107E-05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data!$L$233:$L$253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data!$N$233:$N$253</c:f>
              <c:numCache>
                <c:ptCount val="21"/>
                <c:pt idx="0">
                  <c:v>-0.035705305506663315</c:v>
                </c:pt>
                <c:pt idx="1">
                  <c:v>-0.03432235353281368</c:v>
                </c:pt>
                <c:pt idx="2">
                  <c:v>-0.035453859693236105</c:v>
                </c:pt>
                <c:pt idx="3">
                  <c:v>-0.035370044422093704</c:v>
                </c:pt>
                <c:pt idx="4">
                  <c:v>-0.032185064118682424</c:v>
                </c:pt>
                <c:pt idx="5">
                  <c:v>-0.027449501299136703</c:v>
                </c:pt>
                <c:pt idx="6">
                  <c:v>-0.035789120777805716</c:v>
                </c:pt>
                <c:pt idx="7">
                  <c:v>-0.04161428212220267</c:v>
                </c:pt>
                <c:pt idx="8">
                  <c:v>-0.03432235353281368</c:v>
                </c:pt>
                <c:pt idx="9">
                  <c:v>-0.03327466264353365</c:v>
                </c:pt>
                <c:pt idx="10">
                  <c:v>-0.020576649065459727</c:v>
                </c:pt>
                <c:pt idx="11">
                  <c:v>-0.01919369709161009</c:v>
                </c:pt>
                <c:pt idx="12">
                  <c:v>-0.015044841170061185</c:v>
                </c:pt>
                <c:pt idx="13">
                  <c:v>-0.012320844857933116</c:v>
                </c:pt>
                <c:pt idx="14">
                  <c:v>-0.00901014164780823</c:v>
                </c:pt>
                <c:pt idx="15">
                  <c:v>-0.005112731539686531</c:v>
                </c:pt>
                <c:pt idx="16">
                  <c:v>-0.004274578828262509</c:v>
                </c:pt>
                <c:pt idx="17">
                  <c:v>-0.0018858436007040482</c:v>
                </c:pt>
                <c:pt idx="18">
                  <c:v>-0.000628614533568016</c:v>
                </c:pt>
                <c:pt idx="19">
                  <c:v>-0.00012572290671360322</c:v>
                </c:pt>
                <c:pt idx="20">
                  <c:v>-8.381527114240215E-05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data!$L$233:$L$253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data!$O$233:$O$253</c:f>
              <c:numCache>
                <c:ptCount val="21"/>
                <c:pt idx="0">
                  <c:v>0.010602631799513871</c:v>
                </c:pt>
                <c:pt idx="1">
                  <c:v>0.010812169977369876</c:v>
                </c:pt>
                <c:pt idx="2">
                  <c:v>0.00859106529209622</c:v>
                </c:pt>
                <c:pt idx="3">
                  <c:v>0.007459559131673791</c:v>
                </c:pt>
                <c:pt idx="4">
                  <c:v>0.00704048277596178</c:v>
                </c:pt>
                <c:pt idx="5">
                  <c:v>0.007543374402816193</c:v>
                </c:pt>
                <c:pt idx="6">
                  <c:v>0.006789036962534574</c:v>
                </c:pt>
                <c:pt idx="7">
                  <c:v>0.004651747548403319</c:v>
                </c:pt>
                <c:pt idx="8">
                  <c:v>0.003939317743692901</c:v>
                </c:pt>
                <c:pt idx="9">
                  <c:v>0.0028497192188416728</c:v>
                </c:pt>
                <c:pt idx="10">
                  <c:v>0.0020953817785600536</c:v>
                </c:pt>
                <c:pt idx="11">
                  <c:v>0.0015086748805632386</c:v>
                </c:pt>
                <c:pt idx="12">
                  <c:v>0.0009638756181376246</c:v>
                </c:pt>
                <c:pt idx="13">
                  <c:v>0.0009638756181376246</c:v>
                </c:pt>
                <c:pt idx="14">
                  <c:v>0.0004609839912832118</c:v>
                </c:pt>
                <c:pt idx="15">
                  <c:v>0.00037716872014080966</c:v>
                </c:pt>
                <c:pt idx="16">
                  <c:v>0.0004609839912832118</c:v>
                </c:pt>
                <c:pt idx="17">
                  <c:v>0.00012572290671360322</c:v>
                </c:pt>
                <c:pt idx="18">
                  <c:v>0</c:v>
                </c:pt>
                <c:pt idx="19">
                  <c:v>4.190763557120107E-05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data!$L$233:$L$253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data!$P$233:$P$253</c:f>
              <c:numCache>
                <c:ptCount val="21"/>
                <c:pt idx="0">
                  <c:v>0.032185064118682424</c:v>
                </c:pt>
                <c:pt idx="1">
                  <c:v>0.032268879389824826</c:v>
                </c:pt>
                <c:pt idx="2">
                  <c:v>0.032226971754253625</c:v>
                </c:pt>
                <c:pt idx="3">
                  <c:v>0.033358477914676055</c:v>
                </c:pt>
                <c:pt idx="4">
                  <c:v>0.03164026485625681</c:v>
                </c:pt>
                <c:pt idx="5">
                  <c:v>0.027156147850138295</c:v>
                </c:pt>
                <c:pt idx="6">
                  <c:v>0.034573799346240885</c:v>
                </c:pt>
                <c:pt idx="7">
                  <c:v>0.03830357891207778</c:v>
                </c:pt>
                <c:pt idx="8">
                  <c:v>0.03164026485625681</c:v>
                </c:pt>
                <c:pt idx="9">
                  <c:v>0.026904702036711088</c:v>
                </c:pt>
                <c:pt idx="10">
                  <c:v>0.020534741429888526</c:v>
                </c:pt>
                <c:pt idx="11">
                  <c:v>0.01642779314391082</c:v>
                </c:pt>
                <c:pt idx="12">
                  <c:v>0.013117089933785936</c:v>
                </c:pt>
                <c:pt idx="13">
                  <c:v>0.010728354706227475</c:v>
                </c:pt>
                <c:pt idx="14">
                  <c:v>0.010057832537088257</c:v>
                </c:pt>
                <c:pt idx="15">
                  <c:v>0.007878635487385802</c:v>
                </c:pt>
                <c:pt idx="16">
                  <c:v>0.006579498784678568</c:v>
                </c:pt>
                <c:pt idx="17">
                  <c:v>0.0035621490235520914</c:v>
                </c:pt>
                <c:pt idx="18">
                  <c:v>0.0010895985248512278</c:v>
                </c:pt>
                <c:pt idx="19">
                  <c:v>0.00020953817785600537</c:v>
                </c:pt>
                <c:pt idx="20">
                  <c:v>4.190763557120107E-05</c:v>
                </c:pt>
              </c:numCache>
            </c:numRef>
          </c:val>
        </c:ser>
        <c:overlap val="100"/>
        <c:gapWidth val="15"/>
        <c:axId val="37667425"/>
        <c:axId val="3462506"/>
      </c:barChart>
      <c:catAx>
        <c:axId val="376674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0"/>
        <c:lblOffset val="100"/>
        <c:noMultiLvlLbl val="0"/>
      </c:catAx>
      <c:valAx>
        <c:axId val="3462506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30: Age Structure of Churchill,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1,092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data!$L$256:$L$276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data!$M$256:$M$276</c:f>
              <c:numCache>
                <c:ptCount val="21"/>
                <c:pt idx="0">
                  <c:v>-0.010073260073260074</c:v>
                </c:pt>
                <c:pt idx="1">
                  <c:v>-0.0027472527472527475</c:v>
                </c:pt>
                <c:pt idx="2">
                  <c:v>-0.004578754578754579</c:v>
                </c:pt>
                <c:pt idx="3">
                  <c:v>-0.004578754578754579</c:v>
                </c:pt>
                <c:pt idx="4">
                  <c:v>-0.004578754578754579</c:v>
                </c:pt>
                <c:pt idx="5">
                  <c:v>-0.008241758241758242</c:v>
                </c:pt>
                <c:pt idx="6">
                  <c:v>-0.007326007326007326</c:v>
                </c:pt>
                <c:pt idx="7">
                  <c:v>-0.003663003663003663</c:v>
                </c:pt>
                <c:pt idx="8">
                  <c:v>-0.004578754578754579</c:v>
                </c:pt>
                <c:pt idx="9">
                  <c:v>-0.0027472527472527475</c:v>
                </c:pt>
                <c:pt idx="10">
                  <c:v>-0.003663003663003663</c:v>
                </c:pt>
                <c:pt idx="11">
                  <c:v>-0.0018315018315018315</c:v>
                </c:pt>
                <c:pt idx="12">
                  <c:v>-0.0027472527472527475</c:v>
                </c:pt>
                <c:pt idx="13">
                  <c:v>-0.0027472527472527475</c:v>
                </c:pt>
                <c:pt idx="14">
                  <c:v>-0.0027472527472527475</c:v>
                </c:pt>
                <c:pt idx="15">
                  <c:v>0</c:v>
                </c:pt>
                <c:pt idx="16">
                  <c:v>-0.0009157509157509158</c:v>
                </c:pt>
                <c:pt idx="17">
                  <c:v>-0.0009157509157509158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data!$L$256:$L$276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data!$N$256:$N$276</c:f>
              <c:numCache>
                <c:ptCount val="21"/>
                <c:pt idx="0">
                  <c:v>-0.04304029304029304</c:v>
                </c:pt>
                <c:pt idx="1">
                  <c:v>-0.0347985347985348</c:v>
                </c:pt>
                <c:pt idx="2">
                  <c:v>-0.04212454212454213</c:v>
                </c:pt>
                <c:pt idx="3">
                  <c:v>-0.02564102564102564</c:v>
                </c:pt>
                <c:pt idx="4">
                  <c:v>-0.026556776556776556</c:v>
                </c:pt>
                <c:pt idx="5">
                  <c:v>-0.045787545787545784</c:v>
                </c:pt>
                <c:pt idx="6">
                  <c:v>-0.0521978021978022</c:v>
                </c:pt>
                <c:pt idx="7">
                  <c:v>-0.05036630036630037</c:v>
                </c:pt>
                <c:pt idx="8">
                  <c:v>-0.0347985347985348</c:v>
                </c:pt>
                <c:pt idx="9">
                  <c:v>-0.03021978021978022</c:v>
                </c:pt>
                <c:pt idx="10">
                  <c:v>-0.021062271062271064</c:v>
                </c:pt>
                <c:pt idx="11">
                  <c:v>-0.019230769230769232</c:v>
                </c:pt>
                <c:pt idx="12">
                  <c:v>-0.01098901098901099</c:v>
                </c:pt>
                <c:pt idx="13">
                  <c:v>-0.007326007326007326</c:v>
                </c:pt>
                <c:pt idx="14">
                  <c:v>-0.0027472527472527475</c:v>
                </c:pt>
                <c:pt idx="15">
                  <c:v>-0.0027472527472527475</c:v>
                </c:pt>
                <c:pt idx="16">
                  <c:v>-0.0009157509157509158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data!$L$256:$L$276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data!$O$256:$O$276</c:f>
              <c:numCache>
                <c:ptCount val="21"/>
                <c:pt idx="0">
                  <c:v>0.008241758241758242</c:v>
                </c:pt>
                <c:pt idx="1">
                  <c:v>0.004578754578754579</c:v>
                </c:pt>
                <c:pt idx="2">
                  <c:v>0.007326007326007326</c:v>
                </c:pt>
                <c:pt idx="3">
                  <c:v>0.004578754578754579</c:v>
                </c:pt>
                <c:pt idx="4">
                  <c:v>0.008241758241758242</c:v>
                </c:pt>
                <c:pt idx="5">
                  <c:v>0.008241758241758242</c:v>
                </c:pt>
                <c:pt idx="6">
                  <c:v>0.003663003663003663</c:v>
                </c:pt>
                <c:pt idx="7">
                  <c:v>0.0018315018315018315</c:v>
                </c:pt>
                <c:pt idx="8">
                  <c:v>0.0027472527472527475</c:v>
                </c:pt>
                <c:pt idx="9">
                  <c:v>0.003663003663003663</c:v>
                </c:pt>
                <c:pt idx="10">
                  <c:v>0.0027472527472527475</c:v>
                </c:pt>
                <c:pt idx="11">
                  <c:v>0.004578754578754579</c:v>
                </c:pt>
                <c:pt idx="12">
                  <c:v>0.0027472527472527475</c:v>
                </c:pt>
                <c:pt idx="13">
                  <c:v>0.0018315018315018315</c:v>
                </c:pt>
                <c:pt idx="14">
                  <c:v>0.0018315018315018315</c:v>
                </c:pt>
                <c:pt idx="15">
                  <c:v>0.0009157509157509158</c:v>
                </c:pt>
                <c:pt idx="16">
                  <c:v>0.0009157509157509158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data!$L$256:$L$276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data!$P$256:$P$276</c:f>
              <c:numCache>
                <c:ptCount val="21"/>
                <c:pt idx="0">
                  <c:v>0.04395604395604396</c:v>
                </c:pt>
                <c:pt idx="1">
                  <c:v>0.03571428571428571</c:v>
                </c:pt>
                <c:pt idx="2">
                  <c:v>0.02564102564102564</c:v>
                </c:pt>
                <c:pt idx="3">
                  <c:v>0.026556776556776556</c:v>
                </c:pt>
                <c:pt idx="4">
                  <c:v>0.03296703296703297</c:v>
                </c:pt>
                <c:pt idx="5">
                  <c:v>0.04120879120879121</c:v>
                </c:pt>
                <c:pt idx="6">
                  <c:v>0.05311355311355311</c:v>
                </c:pt>
                <c:pt idx="7">
                  <c:v>0.04487179487179487</c:v>
                </c:pt>
                <c:pt idx="8">
                  <c:v>0.027472527472527472</c:v>
                </c:pt>
                <c:pt idx="9">
                  <c:v>0.020146520146520148</c:v>
                </c:pt>
                <c:pt idx="10">
                  <c:v>0.014652014652014652</c:v>
                </c:pt>
                <c:pt idx="11">
                  <c:v>0.015567765567765568</c:v>
                </c:pt>
                <c:pt idx="12">
                  <c:v>0.009157509157509158</c:v>
                </c:pt>
                <c:pt idx="13">
                  <c:v>0.008241758241758242</c:v>
                </c:pt>
                <c:pt idx="14">
                  <c:v>0.004578754578754579</c:v>
                </c:pt>
                <c:pt idx="15">
                  <c:v>0.005494505494505495</c:v>
                </c:pt>
                <c:pt idx="16">
                  <c:v>0.0009157509157509158</c:v>
                </c:pt>
                <c:pt idx="17">
                  <c:v>0.0018315018315018315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15"/>
        <c:axId val="31162555"/>
        <c:axId val="12027540"/>
      </c:barChart>
      <c:catAx>
        <c:axId val="31162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027540"/>
        <c:crosses val="autoZero"/>
        <c:auto val="0"/>
        <c:lblOffset val="100"/>
        <c:noMultiLvlLbl val="0"/>
      </c:catAx>
      <c:valAx>
        <c:axId val="12027540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162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Manitoba,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1,136,249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725"/>
          <c:w val="0.98375"/>
          <c:h val="0.882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data!$C$281:$C$301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data!$D$281:$D$301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data!$E$281:$E$301</c:f>
              <c:numCache>
                <c:ptCount val="21"/>
                <c:pt idx="0">
                  <c:v>-5076</c:v>
                </c:pt>
                <c:pt idx="1">
                  <c:v>-4443</c:v>
                </c:pt>
                <c:pt idx="2">
                  <c:v>-3741</c:v>
                </c:pt>
                <c:pt idx="3">
                  <c:v>-3155</c:v>
                </c:pt>
                <c:pt idx="4">
                  <c:v>-2887</c:v>
                </c:pt>
                <c:pt idx="5">
                  <c:v>-2803</c:v>
                </c:pt>
                <c:pt idx="6">
                  <c:v>-2482</c:v>
                </c:pt>
                <c:pt idx="7">
                  <c:v>-1998</c:v>
                </c:pt>
                <c:pt idx="8">
                  <c:v>-1413</c:v>
                </c:pt>
                <c:pt idx="9">
                  <c:v>-1176</c:v>
                </c:pt>
                <c:pt idx="10">
                  <c:v>-900</c:v>
                </c:pt>
                <c:pt idx="11">
                  <c:v>-727</c:v>
                </c:pt>
                <c:pt idx="12">
                  <c:v>-533</c:v>
                </c:pt>
                <c:pt idx="13">
                  <c:v>-398</c:v>
                </c:pt>
                <c:pt idx="14">
                  <c:v>-296</c:v>
                </c:pt>
                <c:pt idx="15">
                  <c:v>-185</c:v>
                </c:pt>
                <c:pt idx="16">
                  <c:v>-102</c:v>
                </c:pt>
                <c:pt idx="17">
                  <c:v>-67</c:v>
                </c:pt>
                <c:pt idx="18">
                  <c:v>-21</c:v>
                </c:pt>
                <c:pt idx="19">
                  <c:v>-1</c:v>
                </c:pt>
                <c:pt idx="20">
                  <c:v>-1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data!$F$281:$F$301</c:f>
              <c:numCache>
                <c:ptCount val="21"/>
                <c:pt idx="0">
                  <c:v>-36576</c:v>
                </c:pt>
                <c:pt idx="1">
                  <c:v>-38526</c:v>
                </c:pt>
                <c:pt idx="2">
                  <c:v>-38232</c:v>
                </c:pt>
                <c:pt idx="3">
                  <c:v>-37156</c:v>
                </c:pt>
                <c:pt idx="4">
                  <c:v>-36955</c:v>
                </c:pt>
                <c:pt idx="5">
                  <c:v>-36859</c:v>
                </c:pt>
                <c:pt idx="6">
                  <c:v>-44533</c:v>
                </c:pt>
                <c:pt idx="7">
                  <c:v>-44992</c:v>
                </c:pt>
                <c:pt idx="8">
                  <c:v>-41040</c:v>
                </c:pt>
                <c:pt idx="9">
                  <c:v>-36648</c:v>
                </c:pt>
                <c:pt idx="10">
                  <c:v>-27910</c:v>
                </c:pt>
                <c:pt idx="11">
                  <c:v>-22981</c:v>
                </c:pt>
                <c:pt idx="12">
                  <c:v>-21424</c:v>
                </c:pt>
                <c:pt idx="13">
                  <c:v>-19834</c:v>
                </c:pt>
                <c:pt idx="14">
                  <c:v>-17357</c:v>
                </c:pt>
                <c:pt idx="15">
                  <c:v>-12591</c:v>
                </c:pt>
                <c:pt idx="16">
                  <c:v>-8427</c:v>
                </c:pt>
                <c:pt idx="17">
                  <c:v>-3870</c:v>
                </c:pt>
                <c:pt idx="18">
                  <c:v>-1405</c:v>
                </c:pt>
                <c:pt idx="19">
                  <c:v>-184</c:v>
                </c:pt>
                <c:pt idx="20">
                  <c:v>-42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data!$G$281:$G$301</c:f>
              <c:numCache>
                <c:ptCount val="21"/>
                <c:pt idx="0">
                  <c:v>4955</c:v>
                </c:pt>
                <c:pt idx="1">
                  <c:v>4324</c:v>
                </c:pt>
                <c:pt idx="2">
                  <c:v>3458</c:v>
                </c:pt>
                <c:pt idx="3">
                  <c:v>3040</c:v>
                </c:pt>
                <c:pt idx="4">
                  <c:v>3036</c:v>
                </c:pt>
                <c:pt idx="5">
                  <c:v>2927</c:v>
                </c:pt>
                <c:pt idx="6">
                  <c:v>2671</c:v>
                </c:pt>
                <c:pt idx="7">
                  <c:v>2055</c:v>
                </c:pt>
                <c:pt idx="8">
                  <c:v>1509</c:v>
                </c:pt>
                <c:pt idx="9">
                  <c:v>1101</c:v>
                </c:pt>
                <c:pt idx="10">
                  <c:v>818</c:v>
                </c:pt>
                <c:pt idx="11">
                  <c:v>659</c:v>
                </c:pt>
                <c:pt idx="12">
                  <c:v>524</c:v>
                </c:pt>
                <c:pt idx="13">
                  <c:v>368</c:v>
                </c:pt>
                <c:pt idx="14">
                  <c:v>278</c:v>
                </c:pt>
                <c:pt idx="15">
                  <c:v>174</c:v>
                </c:pt>
                <c:pt idx="16">
                  <c:v>138</c:v>
                </c:pt>
                <c:pt idx="17">
                  <c:v>72</c:v>
                </c:pt>
                <c:pt idx="18">
                  <c:v>22</c:v>
                </c:pt>
                <c:pt idx="19">
                  <c:v>5</c:v>
                </c:pt>
                <c:pt idx="20">
                  <c:v>2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data!$B$281:$B$301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data!$H$281:$H$301</c:f>
              <c:numCache>
                <c:ptCount val="21"/>
                <c:pt idx="0">
                  <c:v>34953</c:v>
                </c:pt>
                <c:pt idx="1">
                  <c:v>36576</c:v>
                </c:pt>
                <c:pt idx="2">
                  <c:v>36114</c:v>
                </c:pt>
                <c:pt idx="3">
                  <c:v>35373</c:v>
                </c:pt>
                <c:pt idx="4">
                  <c:v>35982</c:v>
                </c:pt>
                <c:pt idx="5">
                  <c:v>36569</c:v>
                </c:pt>
                <c:pt idx="6">
                  <c:v>44221</c:v>
                </c:pt>
                <c:pt idx="7">
                  <c:v>44130</c:v>
                </c:pt>
                <c:pt idx="8">
                  <c:v>41344</c:v>
                </c:pt>
                <c:pt idx="9">
                  <c:v>36883</c:v>
                </c:pt>
                <c:pt idx="10">
                  <c:v>27825</c:v>
                </c:pt>
                <c:pt idx="11">
                  <c:v>23372</c:v>
                </c:pt>
                <c:pt idx="12">
                  <c:v>22141</c:v>
                </c:pt>
                <c:pt idx="13">
                  <c:v>22312</c:v>
                </c:pt>
                <c:pt idx="14">
                  <c:v>22625</c:v>
                </c:pt>
                <c:pt idx="15">
                  <c:v>17951</c:v>
                </c:pt>
                <c:pt idx="16">
                  <c:v>13705</c:v>
                </c:pt>
                <c:pt idx="17">
                  <c:v>7634</c:v>
                </c:pt>
                <c:pt idx="18">
                  <c:v>3659</c:v>
                </c:pt>
                <c:pt idx="19">
                  <c:v>631</c:v>
                </c:pt>
                <c:pt idx="20">
                  <c:v>166</c:v>
                </c:pt>
              </c:numCache>
            </c:numRef>
          </c:val>
        </c:ser>
        <c:overlap val="100"/>
        <c:gapWidth val="15"/>
        <c:axId val="41138997"/>
        <c:axId val="34706654"/>
      </c:barChart>
      <c:catAx>
        <c:axId val="411389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auto val="0"/>
        <c:lblOffset val="100"/>
        <c:noMultiLvlLbl val="0"/>
      </c:catAx>
      <c:valAx>
        <c:axId val="34706654"/>
        <c:scaling>
          <c:orientation val="minMax"/>
          <c:max val="50000"/>
          <c:min val="-50000"/>
        </c:scaling>
        <c:axPos val="b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138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South Eastman,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51,202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725"/>
          <c:w val="0.98375"/>
          <c:h val="0.882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data!$C$3:$C$23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data!$D$3:$D$23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data!$E$3:$E$23</c:f>
              <c:numCache>
                <c:ptCount val="21"/>
                <c:pt idx="0">
                  <c:v>-14</c:v>
                </c:pt>
                <c:pt idx="1">
                  <c:v>-4</c:v>
                </c:pt>
                <c:pt idx="2">
                  <c:v>-9</c:v>
                </c:pt>
                <c:pt idx="3">
                  <c:v>-11</c:v>
                </c:pt>
                <c:pt idx="4">
                  <c:v>-5</c:v>
                </c:pt>
                <c:pt idx="5">
                  <c:v>-6</c:v>
                </c:pt>
                <c:pt idx="6">
                  <c:v>-2</c:v>
                </c:pt>
                <c:pt idx="7">
                  <c:v>-4</c:v>
                </c:pt>
                <c:pt idx="8">
                  <c:v>-4</c:v>
                </c:pt>
                <c:pt idx="9">
                  <c:v>-2</c:v>
                </c:pt>
                <c:pt idx="10">
                  <c:v>-2</c:v>
                </c:pt>
                <c:pt idx="11">
                  <c:v>-1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-2030</c:v>
                </c:pt>
                <c:pt idx="1">
                  <c:v>-2273</c:v>
                </c:pt>
                <c:pt idx="2">
                  <c:v>-2344</c:v>
                </c:pt>
                <c:pt idx="3">
                  <c:v>-2218</c:v>
                </c:pt>
                <c:pt idx="4">
                  <c:v>-1882</c:v>
                </c:pt>
                <c:pt idx="5">
                  <c:v>-1666</c:v>
                </c:pt>
                <c:pt idx="6">
                  <c:v>-2122</c:v>
                </c:pt>
                <c:pt idx="7">
                  <c:v>-2134</c:v>
                </c:pt>
                <c:pt idx="8">
                  <c:v>-1852</c:v>
                </c:pt>
                <c:pt idx="9">
                  <c:v>-1631</c:v>
                </c:pt>
                <c:pt idx="10">
                  <c:v>-1279</c:v>
                </c:pt>
                <c:pt idx="11">
                  <c:v>-1037</c:v>
                </c:pt>
                <c:pt idx="12">
                  <c:v>-890</c:v>
                </c:pt>
                <c:pt idx="13">
                  <c:v>-828</c:v>
                </c:pt>
                <c:pt idx="14">
                  <c:v>-692</c:v>
                </c:pt>
                <c:pt idx="15">
                  <c:v>-514</c:v>
                </c:pt>
                <c:pt idx="16">
                  <c:v>-315</c:v>
                </c:pt>
                <c:pt idx="17">
                  <c:v>-150</c:v>
                </c:pt>
                <c:pt idx="18">
                  <c:v>-58</c:v>
                </c:pt>
                <c:pt idx="19">
                  <c:v>-6</c:v>
                </c:pt>
                <c:pt idx="20">
                  <c:v>-2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data!$G$3:$G$23</c:f>
              <c:numCache>
                <c:ptCount val="21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data!$H$3:$H$23</c:f>
              <c:numCache>
                <c:ptCount val="21"/>
                <c:pt idx="0">
                  <c:v>1969</c:v>
                </c:pt>
                <c:pt idx="1">
                  <c:v>2139</c:v>
                </c:pt>
                <c:pt idx="2">
                  <c:v>2192</c:v>
                </c:pt>
                <c:pt idx="3">
                  <c:v>2011</c:v>
                </c:pt>
                <c:pt idx="4">
                  <c:v>1674</c:v>
                </c:pt>
                <c:pt idx="5">
                  <c:v>1661</c:v>
                </c:pt>
                <c:pt idx="6">
                  <c:v>2116</c:v>
                </c:pt>
                <c:pt idx="7">
                  <c:v>2014</c:v>
                </c:pt>
                <c:pt idx="8">
                  <c:v>1853</c:v>
                </c:pt>
                <c:pt idx="9">
                  <c:v>1482</c:v>
                </c:pt>
                <c:pt idx="10">
                  <c:v>1150</c:v>
                </c:pt>
                <c:pt idx="11">
                  <c:v>998</c:v>
                </c:pt>
                <c:pt idx="12">
                  <c:v>878</c:v>
                </c:pt>
                <c:pt idx="13">
                  <c:v>825</c:v>
                </c:pt>
                <c:pt idx="14">
                  <c:v>779</c:v>
                </c:pt>
                <c:pt idx="15">
                  <c:v>567</c:v>
                </c:pt>
                <c:pt idx="16">
                  <c:v>432</c:v>
                </c:pt>
                <c:pt idx="17">
                  <c:v>253</c:v>
                </c:pt>
                <c:pt idx="18">
                  <c:v>108</c:v>
                </c:pt>
                <c:pt idx="19">
                  <c:v>23</c:v>
                </c:pt>
                <c:pt idx="20">
                  <c:v>4</c:v>
                </c:pt>
              </c:numCache>
            </c:numRef>
          </c:val>
        </c:ser>
        <c:overlap val="100"/>
        <c:gapWidth val="15"/>
        <c:axId val="43924431"/>
        <c:axId val="59775560"/>
      </c:barChart>
      <c:catAx>
        <c:axId val="43924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775560"/>
        <c:crosses val="autoZero"/>
        <c:auto val="0"/>
        <c:lblOffset val="100"/>
        <c:noMultiLvlLbl val="0"/>
      </c:catAx>
      <c:valAx>
        <c:axId val="59775560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924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South Westman,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36,193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data!$B$26:$B$46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data!$C$26:$C$46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data!$B$26:$B$46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data!$D$26:$D$46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data!$B$26:$B$46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data!$E$26:$E$46</c:f>
              <c:numCache>
                <c:ptCount val="21"/>
                <c:pt idx="0">
                  <c:v>-25</c:v>
                </c:pt>
                <c:pt idx="1">
                  <c:v>-28</c:v>
                </c:pt>
                <c:pt idx="2">
                  <c:v>-30</c:v>
                </c:pt>
                <c:pt idx="3">
                  <c:v>-19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-13</c:v>
                </c:pt>
                <c:pt idx="8">
                  <c:v>-13</c:v>
                </c:pt>
                <c:pt idx="9">
                  <c:v>-8</c:v>
                </c:pt>
                <c:pt idx="10">
                  <c:v>-4</c:v>
                </c:pt>
                <c:pt idx="11">
                  <c:v>-7</c:v>
                </c:pt>
                <c:pt idx="12">
                  <c:v>-6</c:v>
                </c:pt>
                <c:pt idx="13">
                  <c:v>-8</c:v>
                </c:pt>
                <c:pt idx="14">
                  <c:v>-1</c:v>
                </c:pt>
                <c:pt idx="15">
                  <c:v>-2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data!$B$26:$B$46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data!$F$26:$F$46</c:f>
              <c:numCache>
                <c:ptCount val="21"/>
                <c:pt idx="0">
                  <c:v>-1126</c:v>
                </c:pt>
                <c:pt idx="1">
                  <c:v>-1318</c:v>
                </c:pt>
                <c:pt idx="2">
                  <c:v>-1371</c:v>
                </c:pt>
                <c:pt idx="3">
                  <c:v>-1340</c:v>
                </c:pt>
                <c:pt idx="4">
                  <c:v>-1127</c:v>
                </c:pt>
                <c:pt idx="5">
                  <c:v>-913</c:v>
                </c:pt>
                <c:pt idx="6">
                  <c:v>-1085</c:v>
                </c:pt>
                <c:pt idx="7">
                  <c:v>-1296</c:v>
                </c:pt>
                <c:pt idx="8">
                  <c:v>-1273</c:v>
                </c:pt>
                <c:pt idx="9">
                  <c:v>-1169</c:v>
                </c:pt>
                <c:pt idx="10">
                  <c:v>-917</c:v>
                </c:pt>
                <c:pt idx="11">
                  <c:v>-825</c:v>
                </c:pt>
                <c:pt idx="12">
                  <c:v>-811</c:v>
                </c:pt>
                <c:pt idx="13">
                  <c:v>-922</c:v>
                </c:pt>
                <c:pt idx="14">
                  <c:v>-830</c:v>
                </c:pt>
                <c:pt idx="15">
                  <c:v>-654</c:v>
                </c:pt>
                <c:pt idx="16">
                  <c:v>-474</c:v>
                </c:pt>
                <c:pt idx="17">
                  <c:v>-248</c:v>
                </c:pt>
                <c:pt idx="18">
                  <c:v>-88</c:v>
                </c:pt>
                <c:pt idx="19">
                  <c:v>-17</c:v>
                </c:pt>
                <c:pt idx="20">
                  <c:v>-5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data!$B$26:$B$46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data!$G$26:$G$46</c:f>
              <c:numCache>
                <c:ptCount val="21"/>
                <c:pt idx="0">
                  <c:v>27</c:v>
                </c:pt>
                <c:pt idx="1">
                  <c:v>29</c:v>
                </c:pt>
                <c:pt idx="2">
                  <c:v>32</c:v>
                </c:pt>
                <c:pt idx="3">
                  <c:v>24</c:v>
                </c:pt>
                <c:pt idx="4">
                  <c:v>15</c:v>
                </c:pt>
                <c:pt idx="5">
                  <c:v>18</c:v>
                </c:pt>
                <c:pt idx="6">
                  <c:v>30</c:v>
                </c:pt>
                <c:pt idx="7">
                  <c:v>19</c:v>
                </c:pt>
                <c:pt idx="8">
                  <c:v>8</c:v>
                </c:pt>
                <c:pt idx="9">
                  <c:v>5</c:v>
                </c:pt>
                <c:pt idx="10">
                  <c:v>12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data!$B$26:$B$46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data!$H$26:$H$46</c:f>
              <c:numCache>
                <c:ptCount val="21"/>
                <c:pt idx="0">
                  <c:v>1044</c:v>
                </c:pt>
                <c:pt idx="1">
                  <c:v>1254</c:v>
                </c:pt>
                <c:pt idx="2">
                  <c:v>1279</c:v>
                </c:pt>
                <c:pt idx="3">
                  <c:v>1272</c:v>
                </c:pt>
                <c:pt idx="4">
                  <c:v>1000</c:v>
                </c:pt>
                <c:pt idx="5">
                  <c:v>847</c:v>
                </c:pt>
                <c:pt idx="6">
                  <c:v>1105</c:v>
                </c:pt>
                <c:pt idx="7">
                  <c:v>1318</c:v>
                </c:pt>
                <c:pt idx="8">
                  <c:v>1121</c:v>
                </c:pt>
                <c:pt idx="9">
                  <c:v>1113</c:v>
                </c:pt>
                <c:pt idx="10">
                  <c:v>902</c:v>
                </c:pt>
                <c:pt idx="11">
                  <c:v>862</c:v>
                </c:pt>
                <c:pt idx="12">
                  <c:v>889</c:v>
                </c:pt>
                <c:pt idx="13">
                  <c:v>904</c:v>
                </c:pt>
                <c:pt idx="14">
                  <c:v>907</c:v>
                </c:pt>
                <c:pt idx="15">
                  <c:v>819</c:v>
                </c:pt>
                <c:pt idx="16">
                  <c:v>634</c:v>
                </c:pt>
                <c:pt idx="17">
                  <c:v>393</c:v>
                </c:pt>
                <c:pt idx="18">
                  <c:v>210</c:v>
                </c:pt>
                <c:pt idx="19">
                  <c:v>43</c:v>
                </c:pt>
                <c:pt idx="20">
                  <c:v>13</c:v>
                </c:pt>
              </c:numCache>
            </c:numRef>
          </c:val>
        </c:ser>
        <c:overlap val="100"/>
        <c:gapWidth val="15"/>
        <c:axId val="1109129"/>
        <c:axId val="9982162"/>
      </c:barChart>
      <c:catAx>
        <c:axId val="11091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0"/>
        <c:lblOffset val="100"/>
        <c:noMultiLvlLbl val="0"/>
      </c:catAx>
      <c:valAx>
        <c:axId val="9982162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09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Brandon,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45,934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data!$B$49:$B$69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data!$C$49:$C$69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data!$B$49:$B$69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data!$D$49:$D$69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data!$B$49:$B$69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data!$E$49:$E$69</c:f>
              <c:numCache>
                <c:ptCount val="21"/>
                <c:pt idx="0">
                  <c:v>-106</c:v>
                </c:pt>
                <c:pt idx="1">
                  <c:v>-115</c:v>
                </c:pt>
                <c:pt idx="2">
                  <c:v>-90</c:v>
                </c:pt>
                <c:pt idx="3">
                  <c:v>-60</c:v>
                </c:pt>
                <c:pt idx="4">
                  <c:v>-60</c:v>
                </c:pt>
                <c:pt idx="5">
                  <c:v>-54</c:v>
                </c:pt>
                <c:pt idx="6">
                  <c:v>-50</c:v>
                </c:pt>
                <c:pt idx="7">
                  <c:v>-45</c:v>
                </c:pt>
                <c:pt idx="8">
                  <c:v>-15</c:v>
                </c:pt>
                <c:pt idx="9">
                  <c:v>-17</c:v>
                </c:pt>
                <c:pt idx="10">
                  <c:v>-11</c:v>
                </c:pt>
                <c:pt idx="11">
                  <c:v>-5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0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data!$B$49:$B$69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data!$F$49:$F$69</c:f>
              <c:numCache>
                <c:ptCount val="21"/>
                <c:pt idx="0">
                  <c:v>-1482</c:v>
                </c:pt>
                <c:pt idx="1">
                  <c:v>-1641</c:v>
                </c:pt>
                <c:pt idx="2">
                  <c:v>-1641</c:v>
                </c:pt>
                <c:pt idx="3">
                  <c:v>-1559</c:v>
                </c:pt>
                <c:pt idx="4">
                  <c:v>-1572</c:v>
                </c:pt>
                <c:pt idx="5">
                  <c:v>-1477</c:v>
                </c:pt>
                <c:pt idx="6">
                  <c:v>-1661</c:v>
                </c:pt>
                <c:pt idx="7">
                  <c:v>-1720</c:v>
                </c:pt>
                <c:pt idx="8">
                  <c:v>-1538</c:v>
                </c:pt>
                <c:pt idx="9">
                  <c:v>-1428</c:v>
                </c:pt>
                <c:pt idx="10">
                  <c:v>-1044</c:v>
                </c:pt>
                <c:pt idx="11">
                  <c:v>-917</c:v>
                </c:pt>
                <c:pt idx="12">
                  <c:v>-837</c:v>
                </c:pt>
                <c:pt idx="13">
                  <c:v>-834</c:v>
                </c:pt>
                <c:pt idx="14">
                  <c:v>-719</c:v>
                </c:pt>
                <c:pt idx="15">
                  <c:v>-545</c:v>
                </c:pt>
                <c:pt idx="16">
                  <c:v>-356</c:v>
                </c:pt>
                <c:pt idx="17">
                  <c:v>-186</c:v>
                </c:pt>
                <c:pt idx="18">
                  <c:v>-62</c:v>
                </c:pt>
                <c:pt idx="19">
                  <c:v>-8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data!$B$49:$B$69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data!$G$49:$G$69</c:f>
              <c:numCache>
                <c:ptCount val="21"/>
                <c:pt idx="0">
                  <c:v>98</c:v>
                </c:pt>
                <c:pt idx="1">
                  <c:v>115</c:v>
                </c:pt>
                <c:pt idx="2">
                  <c:v>94</c:v>
                </c:pt>
                <c:pt idx="3">
                  <c:v>63</c:v>
                </c:pt>
                <c:pt idx="4">
                  <c:v>71</c:v>
                </c:pt>
                <c:pt idx="5">
                  <c:v>74</c:v>
                </c:pt>
                <c:pt idx="6">
                  <c:v>89</c:v>
                </c:pt>
                <c:pt idx="7">
                  <c:v>61</c:v>
                </c:pt>
                <c:pt idx="8">
                  <c:v>31</c:v>
                </c:pt>
                <c:pt idx="9">
                  <c:v>17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data!$B$49:$B$69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data!$H$49:$H$69</c:f>
              <c:numCache>
                <c:ptCount val="21"/>
                <c:pt idx="0">
                  <c:v>1437</c:v>
                </c:pt>
                <c:pt idx="1">
                  <c:v>1581</c:v>
                </c:pt>
                <c:pt idx="2">
                  <c:v>1607</c:v>
                </c:pt>
                <c:pt idx="3">
                  <c:v>1468</c:v>
                </c:pt>
                <c:pt idx="4">
                  <c:v>1742</c:v>
                </c:pt>
                <c:pt idx="5">
                  <c:v>1615</c:v>
                </c:pt>
                <c:pt idx="6">
                  <c:v>1964</c:v>
                </c:pt>
                <c:pt idx="7">
                  <c:v>1814</c:v>
                </c:pt>
                <c:pt idx="8">
                  <c:v>1730</c:v>
                </c:pt>
                <c:pt idx="9">
                  <c:v>1507</c:v>
                </c:pt>
                <c:pt idx="10">
                  <c:v>1089</c:v>
                </c:pt>
                <c:pt idx="11">
                  <c:v>969</c:v>
                </c:pt>
                <c:pt idx="12">
                  <c:v>885</c:v>
                </c:pt>
                <c:pt idx="13">
                  <c:v>943</c:v>
                </c:pt>
                <c:pt idx="14">
                  <c:v>984</c:v>
                </c:pt>
                <c:pt idx="15">
                  <c:v>815</c:v>
                </c:pt>
                <c:pt idx="16">
                  <c:v>591</c:v>
                </c:pt>
                <c:pt idx="17">
                  <c:v>361</c:v>
                </c:pt>
                <c:pt idx="18">
                  <c:v>171</c:v>
                </c:pt>
                <c:pt idx="19">
                  <c:v>26</c:v>
                </c:pt>
                <c:pt idx="20">
                  <c:v>12</c:v>
                </c:pt>
              </c:numCache>
            </c:numRef>
          </c:val>
        </c:ser>
        <c:overlap val="100"/>
        <c:gapWidth val="15"/>
        <c:axId val="22730595"/>
        <c:axId val="3248764"/>
      </c:barChart>
      <c:catAx>
        <c:axId val="227305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auto val="0"/>
        <c:lblOffset val="100"/>
        <c:noMultiLvlLbl val="0"/>
      </c:catAx>
      <c:valAx>
        <c:axId val="3248764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Central,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95,960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data!$B$72:$B$92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data!$C$72:$C$92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data!$B$72:$B$92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data!$D$72:$D$92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data!$B$72:$B$92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data!$E$72:$E$92</c:f>
              <c:numCache>
                <c:ptCount val="21"/>
                <c:pt idx="0">
                  <c:v>-384</c:v>
                </c:pt>
                <c:pt idx="1">
                  <c:v>-316</c:v>
                </c:pt>
                <c:pt idx="2">
                  <c:v>-279</c:v>
                </c:pt>
                <c:pt idx="3">
                  <c:v>-244</c:v>
                </c:pt>
                <c:pt idx="4">
                  <c:v>-210</c:v>
                </c:pt>
                <c:pt idx="5">
                  <c:v>-183</c:v>
                </c:pt>
                <c:pt idx="6">
                  <c:v>-173</c:v>
                </c:pt>
                <c:pt idx="7">
                  <c:v>-141</c:v>
                </c:pt>
                <c:pt idx="8">
                  <c:v>-98</c:v>
                </c:pt>
                <c:pt idx="9">
                  <c:v>-85</c:v>
                </c:pt>
                <c:pt idx="10">
                  <c:v>-63</c:v>
                </c:pt>
                <c:pt idx="11">
                  <c:v>-44</c:v>
                </c:pt>
                <c:pt idx="12">
                  <c:v>-42</c:v>
                </c:pt>
                <c:pt idx="13">
                  <c:v>-21</c:v>
                </c:pt>
                <c:pt idx="14">
                  <c:v>-15</c:v>
                </c:pt>
                <c:pt idx="15">
                  <c:v>-10</c:v>
                </c:pt>
                <c:pt idx="16">
                  <c:v>-2</c:v>
                </c:pt>
                <c:pt idx="17">
                  <c:v>-6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data!$B$72:$B$92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data!$F$72:$F$92</c:f>
              <c:numCache>
                <c:ptCount val="21"/>
                <c:pt idx="0">
                  <c:v>-3561</c:v>
                </c:pt>
                <c:pt idx="1">
                  <c:v>-3750</c:v>
                </c:pt>
                <c:pt idx="2">
                  <c:v>-3933</c:v>
                </c:pt>
                <c:pt idx="3">
                  <c:v>-3635</c:v>
                </c:pt>
                <c:pt idx="4">
                  <c:v>-3193</c:v>
                </c:pt>
                <c:pt idx="5">
                  <c:v>-2844</c:v>
                </c:pt>
                <c:pt idx="6">
                  <c:v>-3494</c:v>
                </c:pt>
                <c:pt idx="7">
                  <c:v>-3688</c:v>
                </c:pt>
                <c:pt idx="8">
                  <c:v>-3275</c:v>
                </c:pt>
                <c:pt idx="9">
                  <c:v>-2811</c:v>
                </c:pt>
                <c:pt idx="10">
                  <c:v>-2250</c:v>
                </c:pt>
                <c:pt idx="11">
                  <c:v>-1894</c:v>
                </c:pt>
                <c:pt idx="12">
                  <c:v>-1702</c:v>
                </c:pt>
                <c:pt idx="13">
                  <c:v>-1668</c:v>
                </c:pt>
                <c:pt idx="14">
                  <c:v>-1521</c:v>
                </c:pt>
                <c:pt idx="15">
                  <c:v>-1222</c:v>
                </c:pt>
                <c:pt idx="16">
                  <c:v>-814</c:v>
                </c:pt>
                <c:pt idx="17">
                  <c:v>-421</c:v>
                </c:pt>
                <c:pt idx="18">
                  <c:v>-166</c:v>
                </c:pt>
                <c:pt idx="19">
                  <c:v>-18</c:v>
                </c:pt>
                <c:pt idx="20">
                  <c:v>-5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data!$B$72:$B$92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data!$G$72:$G$92</c:f>
              <c:numCache>
                <c:ptCount val="21"/>
                <c:pt idx="0">
                  <c:v>343</c:v>
                </c:pt>
                <c:pt idx="1">
                  <c:v>297</c:v>
                </c:pt>
                <c:pt idx="2">
                  <c:v>243</c:v>
                </c:pt>
                <c:pt idx="3">
                  <c:v>227</c:v>
                </c:pt>
                <c:pt idx="4">
                  <c:v>204</c:v>
                </c:pt>
                <c:pt idx="5">
                  <c:v>190</c:v>
                </c:pt>
                <c:pt idx="6">
                  <c:v>176</c:v>
                </c:pt>
                <c:pt idx="7">
                  <c:v>142</c:v>
                </c:pt>
                <c:pt idx="8">
                  <c:v>109</c:v>
                </c:pt>
                <c:pt idx="9">
                  <c:v>71</c:v>
                </c:pt>
                <c:pt idx="10">
                  <c:v>52</c:v>
                </c:pt>
                <c:pt idx="11">
                  <c:v>46</c:v>
                </c:pt>
                <c:pt idx="12">
                  <c:v>40</c:v>
                </c:pt>
                <c:pt idx="13">
                  <c:v>23</c:v>
                </c:pt>
                <c:pt idx="14">
                  <c:v>28</c:v>
                </c:pt>
                <c:pt idx="15">
                  <c:v>13</c:v>
                </c:pt>
                <c:pt idx="16">
                  <c:v>9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data!$B$72:$B$92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data!$H$72:$H$92</c:f>
              <c:numCache>
                <c:ptCount val="21"/>
                <c:pt idx="0">
                  <c:v>3310</c:v>
                </c:pt>
                <c:pt idx="1">
                  <c:v>3596</c:v>
                </c:pt>
                <c:pt idx="2">
                  <c:v>3689</c:v>
                </c:pt>
                <c:pt idx="3">
                  <c:v>3488</c:v>
                </c:pt>
                <c:pt idx="4">
                  <c:v>2843</c:v>
                </c:pt>
                <c:pt idx="5">
                  <c:v>2667</c:v>
                </c:pt>
                <c:pt idx="6">
                  <c:v>3453</c:v>
                </c:pt>
                <c:pt idx="7">
                  <c:v>3473</c:v>
                </c:pt>
                <c:pt idx="8">
                  <c:v>3144</c:v>
                </c:pt>
                <c:pt idx="9">
                  <c:v>2558</c:v>
                </c:pt>
                <c:pt idx="10">
                  <c:v>2150</c:v>
                </c:pt>
                <c:pt idx="11">
                  <c:v>1891</c:v>
                </c:pt>
                <c:pt idx="12">
                  <c:v>1710</c:v>
                </c:pt>
                <c:pt idx="13">
                  <c:v>1876</c:v>
                </c:pt>
                <c:pt idx="14">
                  <c:v>1896</c:v>
                </c:pt>
                <c:pt idx="15">
                  <c:v>1516</c:v>
                </c:pt>
                <c:pt idx="16">
                  <c:v>1187</c:v>
                </c:pt>
                <c:pt idx="17">
                  <c:v>688</c:v>
                </c:pt>
                <c:pt idx="18">
                  <c:v>333</c:v>
                </c:pt>
                <c:pt idx="19">
                  <c:v>75</c:v>
                </c:pt>
                <c:pt idx="20">
                  <c:v>20</c:v>
                </c:pt>
              </c:numCache>
            </c:numRef>
          </c:val>
        </c:ser>
        <c:overlap val="100"/>
        <c:gapWidth val="15"/>
        <c:axId val="29238877"/>
        <c:axId val="61823302"/>
      </c:barChart>
      <c:catAx>
        <c:axId val="29238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auto val="0"/>
        <c:lblOffset val="100"/>
        <c:noMultiLvlLbl val="0"/>
      </c:catAx>
      <c:valAx>
        <c:axId val="61823302"/>
        <c:scaling>
          <c:orientation val="minMax"/>
          <c:max val="5000"/>
          <c:min val="-5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19: Age Structure of South Eastman,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51,202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data!$M$3:$M$23</c:f>
              <c:numCache>
                <c:ptCount val="21"/>
                <c:pt idx="0">
                  <c:v>-0.0002734268192648725</c:v>
                </c:pt>
                <c:pt idx="1">
                  <c:v>-7.812194836139214E-05</c:v>
                </c:pt>
                <c:pt idx="2">
                  <c:v>-0.0001757743838131323</c:v>
                </c:pt>
                <c:pt idx="3">
                  <c:v>-0.00021483535799382837</c:v>
                </c:pt>
                <c:pt idx="4">
                  <c:v>-9.765243545174017E-05</c:v>
                </c:pt>
                <c:pt idx="5">
                  <c:v>-0.0001171829225420882</c:v>
                </c:pt>
                <c:pt idx="6">
                  <c:v>-3.906097418069607E-05</c:v>
                </c:pt>
                <c:pt idx="7">
                  <c:v>-7.812194836139214E-05</c:v>
                </c:pt>
                <c:pt idx="8">
                  <c:v>-7.812194836139214E-05</c:v>
                </c:pt>
                <c:pt idx="9">
                  <c:v>-3.906097418069607E-05</c:v>
                </c:pt>
                <c:pt idx="10">
                  <c:v>-3.906097418069607E-05</c:v>
                </c:pt>
                <c:pt idx="11">
                  <c:v>-1.9530487090348034E-05</c:v>
                </c:pt>
                <c:pt idx="12">
                  <c:v>-3.906097418069607E-05</c:v>
                </c:pt>
                <c:pt idx="13">
                  <c:v>-1.9530487090348034E-05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data!$N$3:$N$23</c:f>
              <c:numCache>
                <c:ptCount val="21"/>
                <c:pt idx="0">
                  <c:v>-0.039646888793406505</c:v>
                </c:pt>
                <c:pt idx="1">
                  <c:v>-0.04439279715636108</c:v>
                </c:pt>
                <c:pt idx="2">
                  <c:v>-0.04577946173977579</c:v>
                </c:pt>
                <c:pt idx="3">
                  <c:v>-0.04331862036639194</c:v>
                </c:pt>
                <c:pt idx="4">
                  <c:v>-0.036756376704035</c:v>
                </c:pt>
                <c:pt idx="5">
                  <c:v>-0.03253779149251982</c:v>
                </c:pt>
                <c:pt idx="6">
                  <c:v>-0.04144369360571853</c:v>
                </c:pt>
                <c:pt idx="7">
                  <c:v>-0.041678059450802704</c:v>
                </c:pt>
                <c:pt idx="8">
                  <c:v>-0.03617046209132456</c:v>
                </c:pt>
                <c:pt idx="9">
                  <c:v>-0.03185422444435764</c:v>
                </c:pt>
                <c:pt idx="10">
                  <c:v>-0.024979492988555136</c:v>
                </c:pt>
                <c:pt idx="11">
                  <c:v>-0.02025311511269091</c:v>
                </c:pt>
                <c:pt idx="12">
                  <c:v>-0.01738213351040975</c:v>
                </c:pt>
                <c:pt idx="13">
                  <c:v>-0.016171243310808173</c:v>
                </c:pt>
                <c:pt idx="14">
                  <c:v>-0.01351509706652084</c:v>
                </c:pt>
                <c:pt idx="15">
                  <c:v>-0.010038670364438888</c:v>
                </c:pt>
                <c:pt idx="16">
                  <c:v>-0.00615210343345963</c:v>
                </c:pt>
                <c:pt idx="17">
                  <c:v>-0.002929573063552205</c:v>
                </c:pt>
                <c:pt idx="18">
                  <c:v>-0.001132768251240186</c:v>
                </c:pt>
                <c:pt idx="19">
                  <c:v>-0.0001171829225420882</c:v>
                </c:pt>
                <c:pt idx="20">
                  <c:v>-3.906097418069607E-05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0.0002343658450841764</c:v>
                </c:pt>
                <c:pt idx="1">
                  <c:v>0.0002343658450841764</c:v>
                </c:pt>
                <c:pt idx="2">
                  <c:v>0.00021483535799382837</c:v>
                </c:pt>
                <c:pt idx="3">
                  <c:v>9.765243545174017E-05</c:v>
                </c:pt>
                <c:pt idx="4">
                  <c:v>0.00013671340963243624</c:v>
                </c:pt>
                <c:pt idx="5">
                  <c:v>9.765243545174017E-05</c:v>
                </c:pt>
                <c:pt idx="6">
                  <c:v>0.0001757743838131323</c:v>
                </c:pt>
                <c:pt idx="7">
                  <c:v>7.812194836139214E-05</c:v>
                </c:pt>
                <c:pt idx="8">
                  <c:v>9.765243545174017E-05</c:v>
                </c:pt>
                <c:pt idx="9">
                  <c:v>0.00013671340963243624</c:v>
                </c:pt>
                <c:pt idx="10">
                  <c:v>1.9530487090348034E-05</c:v>
                </c:pt>
                <c:pt idx="11">
                  <c:v>1.9530487090348034E-05</c:v>
                </c:pt>
                <c:pt idx="12">
                  <c:v>5.85914612710441E-05</c:v>
                </c:pt>
                <c:pt idx="13">
                  <c:v>1.9530487090348034E-05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1.9530487090348034E-05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data!$L$3:$L$23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data!$P$3:$P$23</c:f>
              <c:numCache>
                <c:ptCount val="21"/>
                <c:pt idx="0">
                  <c:v>0.03845552908089528</c:v>
                </c:pt>
                <c:pt idx="1">
                  <c:v>0.041775711886254445</c:v>
                </c:pt>
                <c:pt idx="2">
                  <c:v>0.04281082770204289</c:v>
                </c:pt>
                <c:pt idx="3">
                  <c:v>0.03927580953868989</c:v>
                </c:pt>
                <c:pt idx="4">
                  <c:v>0.03269403538924261</c:v>
                </c:pt>
                <c:pt idx="5">
                  <c:v>0.032440139057068086</c:v>
                </c:pt>
                <c:pt idx="6">
                  <c:v>0.041326510683176436</c:v>
                </c:pt>
                <c:pt idx="7">
                  <c:v>0.03933440099996094</c:v>
                </c:pt>
                <c:pt idx="8">
                  <c:v>0.0361899925784149</c:v>
                </c:pt>
                <c:pt idx="9">
                  <c:v>0.028944181867895786</c:v>
                </c:pt>
                <c:pt idx="10">
                  <c:v>0.022460060153900237</c:v>
                </c:pt>
                <c:pt idx="11">
                  <c:v>0.01949142611616734</c:v>
                </c:pt>
                <c:pt idx="12">
                  <c:v>0.017147767665325574</c:v>
                </c:pt>
                <c:pt idx="13">
                  <c:v>0.016112651849537127</c:v>
                </c:pt>
                <c:pt idx="14">
                  <c:v>0.015214249443381117</c:v>
                </c:pt>
                <c:pt idx="15">
                  <c:v>0.011073786180227335</c:v>
                </c:pt>
                <c:pt idx="16">
                  <c:v>0.008437170423030351</c:v>
                </c:pt>
                <c:pt idx="17">
                  <c:v>0.004941213233858053</c:v>
                </c:pt>
                <c:pt idx="18">
                  <c:v>0.0021092926057575878</c:v>
                </c:pt>
                <c:pt idx="19">
                  <c:v>0.00044920120307800475</c:v>
                </c:pt>
                <c:pt idx="20">
                  <c:v>7.812194836139214E-05</c:v>
                </c:pt>
              </c:numCache>
            </c:numRef>
          </c:val>
        </c:ser>
        <c:overlap val="100"/>
        <c:gapWidth val="15"/>
        <c:axId val="62458051"/>
        <c:axId val="25251548"/>
      </c:barChart>
      <c:catAx>
        <c:axId val="62458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0"/>
        <c:lblOffset val="100"/>
        <c:noMultiLvlLbl val="0"/>
      </c:catAx>
      <c:valAx>
        <c:axId val="25251548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458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Marquette,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37,774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data!$B$95:$B$115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data!$C$95:$C$115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data!$B$95:$B$115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data!$D$95:$D$115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data!$B$95:$B$115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data!$E$95:$E$115</c:f>
              <c:numCache>
                <c:ptCount val="21"/>
                <c:pt idx="0">
                  <c:v>-167</c:v>
                </c:pt>
                <c:pt idx="1">
                  <c:v>-169</c:v>
                </c:pt>
                <c:pt idx="2">
                  <c:v>-152</c:v>
                </c:pt>
                <c:pt idx="3">
                  <c:v>-123</c:v>
                </c:pt>
                <c:pt idx="4">
                  <c:v>-98</c:v>
                </c:pt>
                <c:pt idx="5">
                  <c:v>-119</c:v>
                </c:pt>
                <c:pt idx="6">
                  <c:v>-110</c:v>
                </c:pt>
                <c:pt idx="7">
                  <c:v>-100</c:v>
                </c:pt>
                <c:pt idx="8">
                  <c:v>-65</c:v>
                </c:pt>
                <c:pt idx="9">
                  <c:v>-54</c:v>
                </c:pt>
                <c:pt idx="10">
                  <c:v>-42</c:v>
                </c:pt>
                <c:pt idx="11">
                  <c:v>-38</c:v>
                </c:pt>
                <c:pt idx="12">
                  <c:v>-30</c:v>
                </c:pt>
                <c:pt idx="13">
                  <c:v>-29</c:v>
                </c:pt>
                <c:pt idx="14">
                  <c:v>-20</c:v>
                </c:pt>
                <c:pt idx="15">
                  <c:v>-8</c:v>
                </c:pt>
                <c:pt idx="16">
                  <c:v>-5</c:v>
                </c:pt>
                <c:pt idx="17">
                  <c:v>-1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data!$B$95:$B$115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data!$F$95:$F$115</c:f>
              <c:numCache>
                <c:ptCount val="21"/>
                <c:pt idx="0">
                  <c:v>-992</c:v>
                </c:pt>
                <c:pt idx="1">
                  <c:v>-1184</c:v>
                </c:pt>
                <c:pt idx="2">
                  <c:v>-1314</c:v>
                </c:pt>
                <c:pt idx="3">
                  <c:v>-1319</c:v>
                </c:pt>
                <c:pt idx="4">
                  <c:v>-1103</c:v>
                </c:pt>
                <c:pt idx="5">
                  <c:v>-887</c:v>
                </c:pt>
                <c:pt idx="6">
                  <c:v>-1086</c:v>
                </c:pt>
                <c:pt idx="7">
                  <c:v>-1316</c:v>
                </c:pt>
                <c:pt idx="8">
                  <c:v>-1297</c:v>
                </c:pt>
                <c:pt idx="9">
                  <c:v>-1125</c:v>
                </c:pt>
                <c:pt idx="10">
                  <c:v>-928</c:v>
                </c:pt>
                <c:pt idx="11">
                  <c:v>-866</c:v>
                </c:pt>
                <c:pt idx="12">
                  <c:v>-853</c:v>
                </c:pt>
                <c:pt idx="13">
                  <c:v>-969</c:v>
                </c:pt>
                <c:pt idx="14">
                  <c:v>-828</c:v>
                </c:pt>
                <c:pt idx="15">
                  <c:v>-653</c:v>
                </c:pt>
                <c:pt idx="16">
                  <c:v>-491</c:v>
                </c:pt>
                <c:pt idx="17">
                  <c:v>-264</c:v>
                </c:pt>
                <c:pt idx="18">
                  <c:v>-92</c:v>
                </c:pt>
                <c:pt idx="19">
                  <c:v>-13</c:v>
                </c:pt>
                <c:pt idx="20">
                  <c:v>-2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data!$B$95:$B$115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data!$G$95:$G$115</c:f>
              <c:numCache>
                <c:ptCount val="21"/>
                <c:pt idx="0">
                  <c:v>196</c:v>
                </c:pt>
                <c:pt idx="1">
                  <c:v>175</c:v>
                </c:pt>
                <c:pt idx="2">
                  <c:v>140</c:v>
                </c:pt>
                <c:pt idx="3">
                  <c:v>125</c:v>
                </c:pt>
                <c:pt idx="4">
                  <c:v>116</c:v>
                </c:pt>
                <c:pt idx="5">
                  <c:v>91</c:v>
                </c:pt>
                <c:pt idx="6">
                  <c:v>108</c:v>
                </c:pt>
                <c:pt idx="7">
                  <c:v>86</c:v>
                </c:pt>
                <c:pt idx="8">
                  <c:v>68</c:v>
                </c:pt>
                <c:pt idx="9">
                  <c:v>57</c:v>
                </c:pt>
                <c:pt idx="10">
                  <c:v>31</c:v>
                </c:pt>
                <c:pt idx="11">
                  <c:v>34</c:v>
                </c:pt>
                <c:pt idx="12">
                  <c:v>28</c:v>
                </c:pt>
                <c:pt idx="13">
                  <c:v>21</c:v>
                </c:pt>
                <c:pt idx="14">
                  <c:v>12</c:v>
                </c:pt>
                <c:pt idx="15">
                  <c:v>3</c:v>
                </c:pt>
                <c:pt idx="16">
                  <c:v>8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data!$B$95:$B$115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data!$H$95:$H$115</c:f>
              <c:numCache>
                <c:ptCount val="21"/>
                <c:pt idx="0">
                  <c:v>969</c:v>
                </c:pt>
                <c:pt idx="1">
                  <c:v>1117</c:v>
                </c:pt>
                <c:pt idx="2">
                  <c:v>1214</c:v>
                </c:pt>
                <c:pt idx="3">
                  <c:v>1198</c:v>
                </c:pt>
                <c:pt idx="4">
                  <c:v>952</c:v>
                </c:pt>
                <c:pt idx="5">
                  <c:v>812</c:v>
                </c:pt>
                <c:pt idx="6">
                  <c:v>1082</c:v>
                </c:pt>
                <c:pt idx="7">
                  <c:v>1245</c:v>
                </c:pt>
                <c:pt idx="8">
                  <c:v>1142</c:v>
                </c:pt>
                <c:pt idx="9">
                  <c:v>1079</c:v>
                </c:pt>
                <c:pt idx="10">
                  <c:v>911</c:v>
                </c:pt>
                <c:pt idx="11">
                  <c:v>869</c:v>
                </c:pt>
                <c:pt idx="12">
                  <c:v>877</c:v>
                </c:pt>
                <c:pt idx="13">
                  <c:v>908</c:v>
                </c:pt>
                <c:pt idx="14">
                  <c:v>999</c:v>
                </c:pt>
                <c:pt idx="15">
                  <c:v>880</c:v>
                </c:pt>
                <c:pt idx="16">
                  <c:v>679</c:v>
                </c:pt>
                <c:pt idx="17">
                  <c:v>367</c:v>
                </c:pt>
                <c:pt idx="18">
                  <c:v>196</c:v>
                </c:pt>
                <c:pt idx="19">
                  <c:v>47</c:v>
                </c:pt>
                <c:pt idx="20">
                  <c:v>11</c:v>
                </c:pt>
              </c:numCache>
            </c:numRef>
          </c:val>
        </c:ser>
        <c:overlap val="100"/>
        <c:gapWidth val="15"/>
        <c:axId val="19538807"/>
        <c:axId val="41631536"/>
      </c:barChart>
      <c:catAx>
        <c:axId val="19538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0"/>
        <c:lblOffset val="100"/>
        <c:noMultiLvlLbl val="0"/>
      </c:catAx>
      <c:valAx>
        <c:axId val="41631536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Parkland,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51,202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data!$B$118:$B$138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data!$C$118:$C$138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data!$B$118:$B$138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data!$D$118:$D$138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data!$B$118:$B$138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data!$E$118:$E$138</c:f>
              <c:numCache>
                <c:ptCount val="21"/>
                <c:pt idx="0">
                  <c:v>-251</c:v>
                </c:pt>
                <c:pt idx="1">
                  <c:v>-213</c:v>
                </c:pt>
                <c:pt idx="2">
                  <c:v>-180</c:v>
                </c:pt>
                <c:pt idx="3">
                  <c:v>-150</c:v>
                </c:pt>
                <c:pt idx="4">
                  <c:v>-139</c:v>
                </c:pt>
                <c:pt idx="5">
                  <c:v>-123</c:v>
                </c:pt>
                <c:pt idx="6">
                  <c:v>-115</c:v>
                </c:pt>
                <c:pt idx="7">
                  <c:v>-81</c:v>
                </c:pt>
                <c:pt idx="8">
                  <c:v>-68</c:v>
                </c:pt>
                <c:pt idx="9">
                  <c:v>-63</c:v>
                </c:pt>
                <c:pt idx="10">
                  <c:v>-46</c:v>
                </c:pt>
                <c:pt idx="11">
                  <c:v>-37</c:v>
                </c:pt>
                <c:pt idx="12">
                  <c:v>-27</c:v>
                </c:pt>
                <c:pt idx="13">
                  <c:v>-18</c:v>
                </c:pt>
                <c:pt idx="14">
                  <c:v>-11</c:v>
                </c:pt>
                <c:pt idx="15">
                  <c:v>-9</c:v>
                </c:pt>
                <c:pt idx="16">
                  <c:v>-6</c:v>
                </c:pt>
                <c:pt idx="17">
                  <c:v>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data!$B$118:$B$138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data!$F$118:$F$138</c:f>
              <c:numCache>
                <c:ptCount val="21"/>
                <c:pt idx="0">
                  <c:v>-1239</c:v>
                </c:pt>
                <c:pt idx="1">
                  <c:v>-1456</c:v>
                </c:pt>
                <c:pt idx="2">
                  <c:v>-1544</c:v>
                </c:pt>
                <c:pt idx="3">
                  <c:v>-1532</c:v>
                </c:pt>
                <c:pt idx="4">
                  <c:v>-1315</c:v>
                </c:pt>
                <c:pt idx="5">
                  <c:v>-1082</c:v>
                </c:pt>
                <c:pt idx="6">
                  <c:v>-1308</c:v>
                </c:pt>
                <c:pt idx="7">
                  <c:v>-1408</c:v>
                </c:pt>
                <c:pt idx="8">
                  <c:v>-1406</c:v>
                </c:pt>
                <c:pt idx="9">
                  <c:v>-1311</c:v>
                </c:pt>
                <c:pt idx="10">
                  <c:v>-1138</c:v>
                </c:pt>
                <c:pt idx="11">
                  <c:v>-1016</c:v>
                </c:pt>
                <c:pt idx="12">
                  <c:v>-1011</c:v>
                </c:pt>
                <c:pt idx="13">
                  <c:v>-1052</c:v>
                </c:pt>
                <c:pt idx="14">
                  <c:v>-1038</c:v>
                </c:pt>
                <c:pt idx="15">
                  <c:v>-812</c:v>
                </c:pt>
                <c:pt idx="16">
                  <c:v>-553</c:v>
                </c:pt>
                <c:pt idx="17">
                  <c:v>-264</c:v>
                </c:pt>
                <c:pt idx="18">
                  <c:v>-108</c:v>
                </c:pt>
                <c:pt idx="19">
                  <c:v>-12</c:v>
                </c:pt>
                <c:pt idx="20">
                  <c:v>-2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data!$B$118:$B$138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data!$G$118:$G$138</c:f>
              <c:numCache>
                <c:ptCount val="21"/>
                <c:pt idx="0">
                  <c:v>239</c:v>
                </c:pt>
                <c:pt idx="1">
                  <c:v>222</c:v>
                </c:pt>
                <c:pt idx="2">
                  <c:v>185</c:v>
                </c:pt>
                <c:pt idx="3">
                  <c:v>151</c:v>
                </c:pt>
                <c:pt idx="4">
                  <c:v>143</c:v>
                </c:pt>
                <c:pt idx="5">
                  <c:v>132</c:v>
                </c:pt>
                <c:pt idx="6">
                  <c:v>122</c:v>
                </c:pt>
                <c:pt idx="7">
                  <c:v>98</c:v>
                </c:pt>
                <c:pt idx="8">
                  <c:v>69</c:v>
                </c:pt>
                <c:pt idx="9">
                  <c:v>46</c:v>
                </c:pt>
                <c:pt idx="10">
                  <c:v>40</c:v>
                </c:pt>
                <c:pt idx="11">
                  <c:v>27</c:v>
                </c:pt>
                <c:pt idx="12">
                  <c:v>21</c:v>
                </c:pt>
                <c:pt idx="13">
                  <c:v>18</c:v>
                </c:pt>
                <c:pt idx="14">
                  <c:v>12</c:v>
                </c:pt>
                <c:pt idx="15">
                  <c:v>12</c:v>
                </c:pt>
                <c:pt idx="16">
                  <c:v>11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data!$B$118:$B$138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data!$H$118:$H$138</c:f>
              <c:numCache>
                <c:ptCount val="21"/>
                <c:pt idx="0">
                  <c:v>1094</c:v>
                </c:pt>
                <c:pt idx="1">
                  <c:v>1236</c:v>
                </c:pt>
                <c:pt idx="2">
                  <c:v>1388</c:v>
                </c:pt>
                <c:pt idx="3">
                  <c:v>1501</c:v>
                </c:pt>
                <c:pt idx="4">
                  <c:v>1135</c:v>
                </c:pt>
                <c:pt idx="5">
                  <c:v>969</c:v>
                </c:pt>
                <c:pt idx="6">
                  <c:v>1246</c:v>
                </c:pt>
                <c:pt idx="7">
                  <c:v>1341</c:v>
                </c:pt>
                <c:pt idx="8">
                  <c:v>1375</c:v>
                </c:pt>
                <c:pt idx="9">
                  <c:v>1240</c:v>
                </c:pt>
                <c:pt idx="10">
                  <c:v>1099</c:v>
                </c:pt>
                <c:pt idx="11">
                  <c:v>942</c:v>
                </c:pt>
                <c:pt idx="12">
                  <c:v>1014</c:v>
                </c:pt>
                <c:pt idx="13">
                  <c:v>1084</c:v>
                </c:pt>
                <c:pt idx="14">
                  <c:v>1086</c:v>
                </c:pt>
                <c:pt idx="15">
                  <c:v>981</c:v>
                </c:pt>
                <c:pt idx="16">
                  <c:v>754</c:v>
                </c:pt>
                <c:pt idx="17">
                  <c:v>423</c:v>
                </c:pt>
                <c:pt idx="18">
                  <c:v>234</c:v>
                </c:pt>
                <c:pt idx="19">
                  <c:v>32</c:v>
                </c:pt>
                <c:pt idx="20">
                  <c:v>16</c:v>
                </c:pt>
              </c:numCache>
            </c:numRef>
          </c:val>
        </c:ser>
        <c:overlap val="100"/>
        <c:gapWidth val="15"/>
        <c:axId val="39139505"/>
        <c:axId val="16711226"/>
      </c:barChart>
      <c:catAx>
        <c:axId val="391395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711226"/>
        <c:crosses val="autoZero"/>
        <c:auto val="0"/>
        <c:lblOffset val="100"/>
        <c:noMultiLvlLbl val="0"/>
      </c:catAx>
      <c:valAx>
        <c:axId val="16711226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139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Winnipeg,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645,181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data!$B$141:$B$161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data!$C$141:$C$161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data!$B$141:$B$161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data!$D$141:$D$161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data!$B$141:$B$161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data!$E$141:$E$161</c:f>
              <c:numCache>
                <c:ptCount val="21"/>
                <c:pt idx="0">
                  <c:v>-1196</c:v>
                </c:pt>
                <c:pt idx="1">
                  <c:v>-989</c:v>
                </c:pt>
                <c:pt idx="2">
                  <c:v>-783</c:v>
                </c:pt>
                <c:pt idx="3">
                  <c:v>-596</c:v>
                </c:pt>
                <c:pt idx="4">
                  <c:v>-623</c:v>
                </c:pt>
                <c:pt idx="5">
                  <c:v>-664</c:v>
                </c:pt>
                <c:pt idx="6">
                  <c:v>-571</c:v>
                </c:pt>
                <c:pt idx="7">
                  <c:v>-412</c:v>
                </c:pt>
                <c:pt idx="8">
                  <c:v>-285</c:v>
                </c:pt>
                <c:pt idx="9">
                  <c:v>-202</c:v>
                </c:pt>
                <c:pt idx="10">
                  <c:v>-146</c:v>
                </c:pt>
                <c:pt idx="11">
                  <c:v>-111</c:v>
                </c:pt>
                <c:pt idx="12">
                  <c:v>-60</c:v>
                </c:pt>
                <c:pt idx="13">
                  <c:v>-54</c:v>
                </c:pt>
                <c:pt idx="14">
                  <c:v>-32</c:v>
                </c:pt>
                <c:pt idx="15">
                  <c:v>-13</c:v>
                </c:pt>
                <c:pt idx="16">
                  <c:v>-13</c:v>
                </c:pt>
                <c:pt idx="17">
                  <c:v>-7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data!$B$141:$B$161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data!$F$141:$F$161</c:f>
              <c:numCache>
                <c:ptCount val="21"/>
                <c:pt idx="0">
                  <c:v>-20990</c:v>
                </c:pt>
                <c:pt idx="1">
                  <c:v>-21316</c:v>
                </c:pt>
                <c:pt idx="2">
                  <c:v>-20419</c:v>
                </c:pt>
                <c:pt idx="3">
                  <c:v>-20122</c:v>
                </c:pt>
                <c:pt idx="4">
                  <c:v>-21778</c:v>
                </c:pt>
                <c:pt idx="5">
                  <c:v>-23499</c:v>
                </c:pt>
                <c:pt idx="6">
                  <c:v>-27982</c:v>
                </c:pt>
                <c:pt idx="7">
                  <c:v>-27331</c:v>
                </c:pt>
                <c:pt idx="8">
                  <c:v>-24601</c:v>
                </c:pt>
                <c:pt idx="9">
                  <c:v>-21891</c:v>
                </c:pt>
                <c:pt idx="10">
                  <c:v>-16241</c:v>
                </c:pt>
                <c:pt idx="11">
                  <c:v>-12963</c:v>
                </c:pt>
                <c:pt idx="12">
                  <c:v>-12192</c:v>
                </c:pt>
                <c:pt idx="13">
                  <c:v>-10921</c:v>
                </c:pt>
                <c:pt idx="14">
                  <c:v>-9737</c:v>
                </c:pt>
                <c:pt idx="15">
                  <c:v>-6790</c:v>
                </c:pt>
                <c:pt idx="16">
                  <c:v>-4419</c:v>
                </c:pt>
                <c:pt idx="17">
                  <c:v>-1926</c:v>
                </c:pt>
                <c:pt idx="18">
                  <c:v>-695</c:v>
                </c:pt>
                <c:pt idx="19">
                  <c:v>-93</c:v>
                </c:pt>
                <c:pt idx="20">
                  <c:v>-22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data!$B$141:$B$161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data!$G$141:$G$161</c:f>
              <c:numCache>
                <c:ptCount val="21"/>
                <c:pt idx="0">
                  <c:v>1143</c:v>
                </c:pt>
                <c:pt idx="1">
                  <c:v>953</c:v>
                </c:pt>
                <c:pt idx="2">
                  <c:v>699</c:v>
                </c:pt>
                <c:pt idx="3">
                  <c:v>629</c:v>
                </c:pt>
                <c:pt idx="4">
                  <c:v>753</c:v>
                </c:pt>
                <c:pt idx="5">
                  <c:v>760</c:v>
                </c:pt>
                <c:pt idx="6">
                  <c:v>730</c:v>
                </c:pt>
                <c:pt idx="7">
                  <c:v>524</c:v>
                </c:pt>
                <c:pt idx="8">
                  <c:v>371</c:v>
                </c:pt>
                <c:pt idx="9">
                  <c:v>243</c:v>
                </c:pt>
                <c:pt idx="10">
                  <c:v>174</c:v>
                </c:pt>
                <c:pt idx="11">
                  <c:v>111</c:v>
                </c:pt>
                <c:pt idx="12">
                  <c:v>79</c:v>
                </c:pt>
                <c:pt idx="13">
                  <c:v>43</c:v>
                </c:pt>
                <c:pt idx="14">
                  <c:v>37</c:v>
                </c:pt>
                <c:pt idx="15">
                  <c:v>21</c:v>
                </c:pt>
                <c:pt idx="16">
                  <c:v>14</c:v>
                </c:pt>
                <c:pt idx="17">
                  <c:v>11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data!$B$141:$B$161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data!$H$141:$H$161</c:f>
              <c:numCache>
                <c:ptCount val="21"/>
                <c:pt idx="0">
                  <c:v>20313</c:v>
                </c:pt>
                <c:pt idx="1">
                  <c:v>20493</c:v>
                </c:pt>
                <c:pt idx="2">
                  <c:v>19389</c:v>
                </c:pt>
                <c:pt idx="3">
                  <c:v>19328</c:v>
                </c:pt>
                <c:pt idx="4">
                  <c:v>22255</c:v>
                </c:pt>
                <c:pt idx="5">
                  <c:v>23679</c:v>
                </c:pt>
                <c:pt idx="6">
                  <c:v>27483</c:v>
                </c:pt>
                <c:pt idx="7">
                  <c:v>27090</c:v>
                </c:pt>
                <c:pt idx="8">
                  <c:v>25563</c:v>
                </c:pt>
                <c:pt idx="9">
                  <c:v>22997</c:v>
                </c:pt>
                <c:pt idx="10">
                  <c:v>16740</c:v>
                </c:pt>
                <c:pt idx="11">
                  <c:v>13666</c:v>
                </c:pt>
                <c:pt idx="12">
                  <c:v>13014</c:v>
                </c:pt>
                <c:pt idx="13">
                  <c:v>13411</c:v>
                </c:pt>
                <c:pt idx="14">
                  <c:v>13838</c:v>
                </c:pt>
                <c:pt idx="15">
                  <c:v>10644</c:v>
                </c:pt>
                <c:pt idx="16">
                  <c:v>8216</c:v>
                </c:pt>
                <c:pt idx="17">
                  <c:v>4543</c:v>
                </c:pt>
                <c:pt idx="18">
                  <c:v>2113</c:v>
                </c:pt>
                <c:pt idx="19">
                  <c:v>337</c:v>
                </c:pt>
                <c:pt idx="20">
                  <c:v>83</c:v>
                </c:pt>
              </c:numCache>
            </c:numRef>
          </c:val>
        </c:ser>
        <c:overlap val="100"/>
        <c:gapWidth val="15"/>
        <c:axId val="16183307"/>
        <c:axId val="11432036"/>
      </c:barChart>
      <c:catAx>
        <c:axId val="161833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432036"/>
        <c:crosses val="autoZero"/>
        <c:auto val="0"/>
        <c:lblOffset val="100"/>
        <c:noMultiLvlLbl val="0"/>
      </c:catAx>
      <c:valAx>
        <c:axId val="11432036"/>
        <c:scaling>
          <c:orientation val="minMax"/>
          <c:max val="30000"/>
          <c:min val="-30000"/>
        </c:scaling>
        <c:axPos val="b"/>
        <c:majorGridlines/>
        <c:min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183307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North Eastman,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37,545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data!$B$164:$B$184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data!$C$164:$C$184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data!$B$164:$B$184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data!$D$164:$D$184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data!$B$164:$B$184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data!$E$164:$E$184</c:f>
              <c:numCache>
                <c:ptCount val="21"/>
                <c:pt idx="0">
                  <c:v>-403</c:v>
                </c:pt>
                <c:pt idx="1">
                  <c:v>-322</c:v>
                </c:pt>
                <c:pt idx="2">
                  <c:v>-318</c:v>
                </c:pt>
                <c:pt idx="3">
                  <c:v>-282</c:v>
                </c:pt>
                <c:pt idx="4">
                  <c:v>-219</c:v>
                </c:pt>
                <c:pt idx="5">
                  <c:v>-212</c:v>
                </c:pt>
                <c:pt idx="6">
                  <c:v>-204</c:v>
                </c:pt>
                <c:pt idx="7">
                  <c:v>-184</c:v>
                </c:pt>
                <c:pt idx="8">
                  <c:v>-130</c:v>
                </c:pt>
                <c:pt idx="9">
                  <c:v>-96</c:v>
                </c:pt>
                <c:pt idx="10">
                  <c:v>-84</c:v>
                </c:pt>
                <c:pt idx="11">
                  <c:v>-73</c:v>
                </c:pt>
                <c:pt idx="12">
                  <c:v>-60</c:v>
                </c:pt>
                <c:pt idx="13">
                  <c:v>-51</c:v>
                </c:pt>
                <c:pt idx="14">
                  <c:v>-34</c:v>
                </c:pt>
                <c:pt idx="15">
                  <c:v>-21</c:v>
                </c:pt>
                <c:pt idx="16">
                  <c:v>-10</c:v>
                </c:pt>
                <c:pt idx="17">
                  <c:v>-6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data!$B$164:$B$184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data!$F$164:$F$184</c:f>
              <c:numCache>
                <c:ptCount val="21"/>
                <c:pt idx="0">
                  <c:v>-1054</c:v>
                </c:pt>
                <c:pt idx="1">
                  <c:v>-1175</c:v>
                </c:pt>
                <c:pt idx="2">
                  <c:v>-1225</c:v>
                </c:pt>
                <c:pt idx="3">
                  <c:v>-1223</c:v>
                </c:pt>
                <c:pt idx="4">
                  <c:v>-1047</c:v>
                </c:pt>
                <c:pt idx="5">
                  <c:v>-871</c:v>
                </c:pt>
                <c:pt idx="6">
                  <c:v>-1198</c:v>
                </c:pt>
                <c:pt idx="7">
                  <c:v>-1414</c:v>
                </c:pt>
                <c:pt idx="8">
                  <c:v>-1353</c:v>
                </c:pt>
                <c:pt idx="9">
                  <c:v>-1200</c:v>
                </c:pt>
                <c:pt idx="10">
                  <c:v>-993</c:v>
                </c:pt>
                <c:pt idx="11">
                  <c:v>-896</c:v>
                </c:pt>
                <c:pt idx="12">
                  <c:v>-813</c:v>
                </c:pt>
                <c:pt idx="13">
                  <c:v>-743</c:v>
                </c:pt>
                <c:pt idx="14">
                  <c:v>-547</c:v>
                </c:pt>
                <c:pt idx="15">
                  <c:v>-366</c:v>
                </c:pt>
                <c:pt idx="16">
                  <c:v>-271</c:v>
                </c:pt>
                <c:pt idx="17">
                  <c:v>-107</c:v>
                </c:pt>
                <c:pt idx="18">
                  <c:v>-42</c:v>
                </c:pt>
                <c:pt idx="19">
                  <c:v>-6</c:v>
                </c:pt>
                <c:pt idx="20">
                  <c:v>-1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data!$B$164:$B$184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data!$G$164:$G$184</c:f>
              <c:numCache>
                <c:ptCount val="21"/>
                <c:pt idx="0">
                  <c:v>416</c:v>
                </c:pt>
                <c:pt idx="1">
                  <c:v>305</c:v>
                </c:pt>
                <c:pt idx="2">
                  <c:v>263</c:v>
                </c:pt>
                <c:pt idx="3">
                  <c:v>277</c:v>
                </c:pt>
                <c:pt idx="4">
                  <c:v>207</c:v>
                </c:pt>
                <c:pt idx="5">
                  <c:v>226</c:v>
                </c:pt>
                <c:pt idx="6">
                  <c:v>195</c:v>
                </c:pt>
                <c:pt idx="7">
                  <c:v>150</c:v>
                </c:pt>
                <c:pt idx="8">
                  <c:v>112</c:v>
                </c:pt>
                <c:pt idx="9">
                  <c:v>91</c:v>
                </c:pt>
                <c:pt idx="10">
                  <c:v>63</c:v>
                </c:pt>
                <c:pt idx="11">
                  <c:v>56</c:v>
                </c:pt>
                <c:pt idx="12">
                  <c:v>54</c:v>
                </c:pt>
                <c:pt idx="13">
                  <c:v>40</c:v>
                </c:pt>
                <c:pt idx="14">
                  <c:v>21</c:v>
                </c:pt>
                <c:pt idx="15">
                  <c:v>18</c:v>
                </c:pt>
                <c:pt idx="16">
                  <c:v>11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data!$B$164:$B$184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data!$H$164:$H$184</c:f>
              <c:numCache>
                <c:ptCount val="21"/>
                <c:pt idx="0">
                  <c:v>986</c:v>
                </c:pt>
                <c:pt idx="1">
                  <c:v>1148</c:v>
                </c:pt>
                <c:pt idx="2">
                  <c:v>1229</c:v>
                </c:pt>
                <c:pt idx="3">
                  <c:v>1186</c:v>
                </c:pt>
                <c:pt idx="4">
                  <c:v>814</c:v>
                </c:pt>
                <c:pt idx="5">
                  <c:v>847</c:v>
                </c:pt>
                <c:pt idx="6">
                  <c:v>1234</c:v>
                </c:pt>
                <c:pt idx="7">
                  <c:v>1310</c:v>
                </c:pt>
                <c:pt idx="8">
                  <c:v>1304</c:v>
                </c:pt>
                <c:pt idx="9">
                  <c:v>1141</c:v>
                </c:pt>
                <c:pt idx="10">
                  <c:v>942</c:v>
                </c:pt>
                <c:pt idx="11">
                  <c:v>830</c:v>
                </c:pt>
                <c:pt idx="12">
                  <c:v>742</c:v>
                </c:pt>
                <c:pt idx="13">
                  <c:v>627</c:v>
                </c:pt>
                <c:pt idx="14">
                  <c:v>525</c:v>
                </c:pt>
                <c:pt idx="15">
                  <c:v>419</c:v>
                </c:pt>
                <c:pt idx="16">
                  <c:v>288</c:v>
                </c:pt>
                <c:pt idx="17">
                  <c:v>132</c:v>
                </c:pt>
                <c:pt idx="18">
                  <c:v>65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overlap val="100"/>
        <c:gapWidth val="15"/>
        <c:axId val="35779461"/>
        <c:axId val="53579694"/>
      </c:barChart>
      <c:catAx>
        <c:axId val="35779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579694"/>
        <c:crosses val="autoZero"/>
        <c:auto val="0"/>
        <c:lblOffset val="100"/>
        <c:noMultiLvlLbl val="0"/>
      </c:catAx>
      <c:valAx>
        <c:axId val="53579694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577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Interlake,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73,082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data!$B$187:$B$207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data!$C$187:$C$207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data!$B$187:$B$207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data!$D$187:$D$207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data!$B$187:$B$207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data!$E$187:$E$207</c:f>
              <c:numCache>
                <c:ptCount val="21"/>
                <c:pt idx="0">
                  <c:v>-393</c:v>
                </c:pt>
                <c:pt idx="1">
                  <c:v>-367</c:v>
                </c:pt>
                <c:pt idx="2">
                  <c:v>-332</c:v>
                </c:pt>
                <c:pt idx="3">
                  <c:v>-295</c:v>
                </c:pt>
                <c:pt idx="4">
                  <c:v>-239</c:v>
                </c:pt>
                <c:pt idx="5">
                  <c:v>-260</c:v>
                </c:pt>
                <c:pt idx="6">
                  <c:v>-227</c:v>
                </c:pt>
                <c:pt idx="7">
                  <c:v>-222</c:v>
                </c:pt>
                <c:pt idx="8">
                  <c:v>-149</c:v>
                </c:pt>
                <c:pt idx="9">
                  <c:v>-152</c:v>
                </c:pt>
                <c:pt idx="10">
                  <c:v>-104</c:v>
                </c:pt>
                <c:pt idx="11">
                  <c:v>-87</c:v>
                </c:pt>
                <c:pt idx="12">
                  <c:v>-85</c:v>
                </c:pt>
                <c:pt idx="13">
                  <c:v>-48</c:v>
                </c:pt>
                <c:pt idx="14">
                  <c:v>-41</c:v>
                </c:pt>
                <c:pt idx="15">
                  <c:v>-26</c:v>
                </c:pt>
                <c:pt idx="16">
                  <c:v>-15</c:v>
                </c:pt>
                <c:pt idx="17">
                  <c:v>-10</c:v>
                </c:pt>
                <c:pt idx="18">
                  <c:v>-2</c:v>
                </c:pt>
                <c:pt idx="19">
                  <c:v>0</c:v>
                </c:pt>
                <c:pt idx="20">
                  <c:v>-1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data!$B$187:$B$207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data!$F$187:$F$207</c:f>
              <c:numCache>
                <c:ptCount val="21"/>
                <c:pt idx="0">
                  <c:v>-2152</c:v>
                </c:pt>
                <c:pt idx="1">
                  <c:v>-2495</c:v>
                </c:pt>
                <c:pt idx="2">
                  <c:v>-2577</c:v>
                </c:pt>
                <c:pt idx="3">
                  <c:v>-2417</c:v>
                </c:pt>
                <c:pt idx="4">
                  <c:v>-2284</c:v>
                </c:pt>
                <c:pt idx="5">
                  <c:v>-1874</c:v>
                </c:pt>
                <c:pt idx="6">
                  <c:v>-2564</c:v>
                </c:pt>
                <c:pt idx="7">
                  <c:v>-2709</c:v>
                </c:pt>
                <c:pt idx="8">
                  <c:v>-2755</c:v>
                </c:pt>
                <c:pt idx="9">
                  <c:v>-2431</c:v>
                </c:pt>
                <c:pt idx="10">
                  <c:v>-1983</c:v>
                </c:pt>
                <c:pt idx="11">
                  <c:v>-1709</c:v>
                </c:pt>
                <c:pt idx="12">
                  <c:v>-1699</c:v>
                </c:pt>
                <c:pt idx="13">
                  <c:v>-1476</c:v>
                </c:pt>
                <c:pt idx="14">
                  <c:v>-1166</c:v>
                </c:pt>
                <c:pt idx="15">
                  <c:v>-885</c:v>
                </c:pt>
                <c:pt idx="16">
                  <c:v>-619</c:v>
                </c:pt>
                <c:pt idx="17">
                  <c:v>-250</c:v>
                </c:pt>
                <c:pt idx="18">
                  <c:v>-74</c:v>
                </c:pt>
                <c:pt idx="19">
                  <c:v>-8</c:v>
                </c:pt>
                <c:pt idx="20">
                  <c:v>-1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data!$B$187:$B$207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data!$G$187:$G$207</c:f>
              <c:numCache>
                <c:ptCount val="21"/>
                <c:pt idx="0">
                  <c:v>380</c:v>
                </c:pt>
                <c:pt idx="1">
                  <c:v>353</c:v>
                </c:pt>
                <c:pt idx="2">
                  <c:v>304</c:v>
                </c:pt>
                <c:pt idx="3">
                  <c:v>257</c:v>
                </c:pt>
                <c:pt idx="4">
                  <c:v>255</c:v>
                </c:pt>
                <c:pt idx="5">
                  <c:v>245</c:v>
                </c:pt>
                <c:pt idx="6">
                  <c:v>252</c:v>
                </c:pt>
                <c:pt idx="7">
                  <c:v>203</c:v>
                </c:pt>
                <c:pt idx="8">
                  <c:v>156</c:v>
                </c:pt>
                <c:pt idx="9">
                  <c:v>122</c:v>
                </c:pt>
                <c:pt idx="10">
                  <c:v>84</c:v>
                </c:pt>
                <c:pt idx="11">
                  <c:v>71</c:v>
                </c:pt>
                <c:pt idx="12">
                  <c:v>68</c:v>
                </c:pt>
                <c:pt idx="13">
                  <c:v>46</c:v>
                </c:pt>
                <c:pt idx="14">
                  <c:v>39</c:v>
                </c:pt>
                <c:pt idx="15">
                  <c:v>18</c:v>
                </c:pt>
                <c:pt idx="16">
                  <c:v>16</c:v>
                </c:pt>
                <c:pt idx="17">
                  <c:v>11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data!$B$187:$B$207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data!$H$187:$H$207</c:f>
              <c:numCache>
                <c:ptCount val="21"/>
                <c:pt idx="0">
                  <c:v>1977</c:v>
                </c:pt>
                <c:pt idx="1">
                  <c:v>2224</c:v>
                </c:pt>
                <c:pt idx="2">
                  <c:v>2355</c:v>
                </c:pt>
                <c:pt idx="3">
                  <c:v>2232</c:v>
                </c:pt>
                <c:pt idx="4">
                  <c:v>1946</c:v>
                </c:pt>
                <c:pt idx="5">
                  <c:v>1787</c:v>
                </c:pt>
                <c:pt idx="6">
                  <c:v>2553</c:v>
                </c:pt>
                <c:pt idx="7">
                  <c:v>2723</c:v>
                </c:pt>
                <c:pt idx="8">
                  <c:v>2526</c:v>
                </c:pt>
                <c:pt idx="9">
                  <c:v>2389</c:v>
                </c:pt>
                <c:pt idx="10">
                  <c:v>1885</c:v>
                </c:pt>
                <c:pt idx="11">
                  <c:v>1647</c:v>
                </c:pt>
                <c:pt idx="12">
                  <c:v>1640</c:v>
                </c:pt>
                <c:pt idx="13">
                  <c:v>1388</c:v>
                </c:pt>
                <c:pt idx="14">
                  <c:v>1307</c:v>
                </c:pt>
                <c:pt idx="15">
                  <c:v>1078</c:v>
                </c:pt>
                <c:pt idx="16">
                  <c:v>745</c:v>
                </c:pt>
                <c:pt idx="17">
                  <c:v>376</c:v>
                </c:pt>
                <c:pt idx="18">
                  <c:v>198</c:v>
                </c:pt>
                <c:pt idx="19">
                  <c:v>36</c:v>
                </c:pt>
                <c:pt idx="20">
                  <c:v>5</c:v>
                </c:pt>
              </c:numCache>
            </c:numRef>
          </c:val>
        </c:ser>
        <c:overlap val="100"/>
        <c:gapWidth val="15"/>
        <c:axId val="12455199"/>
        <c:axId val="44987928"/>
      </c:barChart>
      <c:catAx>
        <c:axId val="124551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auto val="0"/>
        <c:lblOffset val="100"/>
        <c:noMultiLvlLbl val="0"/>
      </c:catAx>
      <c:valAx>
        <c:axId val="44987928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455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Burntwood,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44,535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data!$C$210:$C$230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data!$D$210:$D$230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data!$E$210:$E$230</c:f>
              <c:numCache>
                <c:ptCount val="21"/>
                <c:pt idx="0">
                  <c:v>-1854</c:v>
                </c:pt>
                <c:pt idx="1">
                  <c:v>-1677</c:v>
                </c:pt>
                <c:pt idx="2">
                  <c:v>-1355</c:v>
                </c:pt>
                <c:pt idx="3">
                  <c:v>-1217</c:v>
                </c:pt>
                <c:pt idx="4">
                  <c:v>-1081</c:v>
                </c:pt>
                <c:pt idx="5">
                  <c:v>-989</c:v>
                </c:pt>
                <c:pt idx="6">
                  <c:v>-847</c:v>
                </c:pt>
                <c:pt idx="7">
                  <c:v>-661</c:v>
                </c:pt>
                <c:pt idx="8">
                  <c:v>-489</c:v>
                </c:pt>
                <c:pt idx="9">
                  <c:v>-414</c:v>
                </c:pt>
                <c:pt idx="10">
                  <c:v>-331</c:v>
                </c:pt>
                <c:pt idx="11">
                  <c:v>-290</c:v>
                </c:pt>
                <c:pt idx="12">
                  <c:v>-186</c:v>
                </c:pt>
                <c:pt idx="13">
                  <c:v>-144</c:v>
                </c:pt>
                <c:pt idx="14">
                  <c:v>-117</c:v>
                </c:pt>
                <c:pt idx="15">
                  <c:v>-87</c:v>
                </c:pt>
                <c:pt idx="16">
                  <c:v>-42</c:v>
                </c:pt>
                <c:pt idx="17">
                  <c:v>-28</c:v>
                </c:pt>
                <c:pt idx="18">
                  <c:v>-13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data!$F$210:$F$230</c:f>
              <c:numCache>
                <c:ptCount val="21"/>
                <c:pt idx="0">
                  <c:v>-1051</c:v>
                </c:pt>
                <c:pt idx="1">
                  <c:v>-1061</c:v>
                </c:pt>
                <c:pt idx="2">
                  <c:v>-972</c:v>
                </c:pt>
                <c:pt idx="3">
                  <c:v>-919</c:v>
                </c:pt>
                <c:pt idx="4">
                  <c:v>-857</c:v>
                </c:pt>
                <c:pt idx="5">
                  <c:v>-1041</c:v>
                </c:pt>
                <c:pt idx="6">
                  <c:v>-1122</c:v>
                </c:pt>
                <c:pt idx="7">
                  <c:v>-928</c:v>
                </c:pt>
                <c:pt idx="8">
                  <c:v>-833</c:v>
                </c:pt>
                <c:pt idx="9">
                  <c:v>-824</c:v>
                </c:pt>
                <c:pt idx="10">
                  <c:v>-623</c:v>
                </c:pt>
                <c:pt idx="11">
                  <c:v>-379</c:v>
                </c:pt>
                <c:pt idx="12">
                  <c:v>-245</c:v>
                </c:pt>
                <c:pt idx="13">
                  <c:v>-119</c:v>
                </c:pt>
                <c:pt idx="14">
                  <c:v>-61</c:v>
                </c:pt>
                <c:pt idx="15">
                  <c:v>-25</c:v>
                </c:pt>
                <c:pt idx="16">
                  <c:v>-12</c:v>
                </c:pt>
                <c:pt idx="17">
                  <c:v>-9</c:v>
                </c:pt>
                <c:pt idx="18">
                  <c:v>-5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data!$G$210:$G$230</c:f>
              <c:numCache>
                <c:ptCount val="21"/>
                <c:pt idx="0">
                  <c:v>1839</c:v>
                </c:pt>
                <c:pt idx="1">
                  <c:v>1600</c:v>
                </c:pt>
                <c:pt idx="2">
                  <c:v>1274</c:v>
                </c:pt>
                <c:pt idx="3">
                  <c:v>1099</c:v>
                </c:pt>
                <c:pt idx="4">
                  <c:v>1088</c:v>
                </c:pt>
                <c:pt idx="5">
                  <c:v>997</c:v>
                </c:pt>
                <c:pt idx="6">
                  <c:v>794</c:v>
                </c:pt>
                <c:pt idx="7">
                  <c:v>655</c:v>
                </c:pt>
                <c:pt idx="8">
                  <c:v>483</c:v>
                </c:pt>
                <c:pt idx="9">
                  <c:v>370</c:v>
                </c:pt>
                <c:pt idx="10">
                  <c:v>298</c:v>
                </c:pt>
                <c:pt idx="11">
                  <c:v>259</c:v>
                </c:pt>
                <c:pt idx="12">
                  <c:v>191</c:v>
                </c:pt>
                <c:pt idx="13">
                  <c:v>139</c:v>
                </c:pt>
                <c:pt idx="14">
                  <c:v>111</c:v>
                </c:pt>
                <c:pt idx="15">
                  <c:v>75</c:v>
                </c:pt>
                <c:pt idx="16">
                  <c:v>53</c:v>
                </c:pt>
                <c:pt idx="17">
                  <c:v>28</c:v>
                </c:pt>
                <c:pt idx="18">
                  <c:v>13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data!$H$210:$H$230</c:f>
              <c:numCache>
                <c:ptCount val="21"/>
                <c:pt idx="0">
                  <c:v>1038</c:v>
                </c:pt>
                <c:pt idx="1">
                  <c:v>979</c:v>
                </c:pt>
                <c:pt idx="2">
                  <c:v>975</c:v>
                </c:pt>
                <c:pt idx="3">
                  <c:v>864</c:v>
                </c:pt>
                <c:pt idx="4">
                  <c:v>830</c:v>
                </c:pt>
                <c:pt idx="5">
                  <c:v>992</c:v>
                </c:pt>
                <c:pt idx="6">
                  <c:v>1102</c:v>
                </c:pt>
                <c:pt idx="7">
                  <c:v>839</c:v>
                </c:pt>
                <c:pt idx="8">
                  <c:v>801</c:v>
                </c:pt>
                <c:pt idx="9">
                  <c:v>713</c:v>
                </c:pt>
                <c:pt idx="10">
                  <c:v>451</c:v>
                </c:pt>
                <c:pt idx="11">
                  <c:v>289</c:v>
                </c:pt>
                <c:pt idx="12">
                  <c:v>169</c:v>
                </c:pt>
                <c:pt idx="13">
                  <c:v>81</c:v>
                </c:pt>
                <c:pt idx="14">
                  <c:v>59</c:v>
                </c:pt>
                <c:pt idx="15">
                  <c:v>38</c:v>
                </c:pt>
                <c:pt idx="16">
                  <c:v>21</c:v>
                </c:pt>
                <c:pt idx="17">
                  <c:v>11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15"/>
        <c:axId val="2238169"/>
        <c:axId val="20143522"/>
      </c:barChart>
      <c:catAx>
        <c:axId val="2238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auto val="0"/>
        <c:lblOffset val="100"/>
        <c:noMultiLvlLbl val="0"/>
      </c:catAx>
      <c:valAx>
        <c:axId val="20143522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Burntwood,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44,535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2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data!$F$210:$F$230</c:f>
              <c:numCache>
                <c:ptCount val="21"/>
                <c:pt idx="0">
                  <c:v>-1051</c:v>
                </c:pt>
                <c:pt idx="1">
                  <c:v>-1061</c:v>
                </c:pt>
                <c:pt idx="2">
                  <c:v>-972</c:v>
                </c:pt>
                <c:pt idx="3">
                  <c:v>-919</c:v>
                </c:pt>
                <c:pt idx="4">
                  <c:v>-857</c:v>
                </c:pt>
                <c:pt idx="5">
                  <c:v>-1041</c:v>
                </c:pt>
                <c:pt idx="6">
                  <c:v>-1122</c:v>
                </c:pt>
                <c:pt idx="7">
                  <c:v>-928</c:v>
                </c:pt>
                <c:pt idx="8">
                  <c:v>-833</c:v>
                </c:pt>
                <c:pt idx="9">
                  <c:v>-824</c:v>
                </c:pt>
                <c:pt idx="10">
                  <c:v>-623</c:v>
                </c:pt>
                <c:pt idx="11">
                  <c:v>-379</c:v>
                </c:pt>
                <c:pt idx="12">
                  <c:v>-245</c:v>
                </c:pt>
                <c:pt idx="13">
                  <c:v>-119</c:v>
                </c:pt>
                <c:pt idx="14">
                  <c:v>-61</c:v>
                </c:pt>
                <c:pt idx="15">
                  <c:v>-25</c:v>
                </c:pt>
                <c:pt idx="16">
                  <c:v>-12</c:v>
                </c:pt>
                <c:pt idx="17">
                  <c:v>-9</c:v>
                </c:pt>
                <c:pt idx="18">
                  <c:v>-5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data!$E$210:$E$230</c:f>
              <c:numCache>
                <c:ptCount val="21"/>
                <c:pt idx="0">
                  <c:v>-1854</c:v>
                </c:pt>
                <c:pt idx="1">
                  <c:v>-1677</c:v>
                </c:pt>
                <c:pt idx="2">
                  <c:v>-1355</c:v>
                </c:pt>
                <c:pt idx="3">
                  <c:v>-1217</c:v>
                </c:pt>
                <c:pt idx="4">
                  <c:v>-1081</c:v>
                </c:pt>
                <c:pt idx="5">
                  <c:v>-989</c:v>
                </c:pt>
                <c:pt idx="6">
                  <c:v>-847</c:v>
                </c:pt>
                <c:pt idx="7">
                  <c:v>-661</c:v>
                </c:pt>
                <c:pt idx="8">
                  <c:v>-489</c:v>
                </c:pt>
                <c:pt idx="9">
                  <c:v>-414</c:v>
                </c:pt>
                <c:pt idx="10">
                  <c:v>-331</c:v>
                </c:pt>
                <c:pt idx="11">
                  <c:v>-290</c:v>
                </c:pt>
                <c:pt idx="12">
                  <c:v>-186</c:v>
                </c:pt>
                <c:pt idx="13">
                  <c:v>-144</c:v>
                </c:pt>
                <c:pt idx="14">
                  <c:v>-117</c:v>
                </c:pt>
                <c:pt idx="15">
                  <c:v>-87</c:v>
                </c:pt>
                <c:pt idx="16">
                  <c:v>-42</c:v>
                </c:pt>
                <c:pt idx="17">
                  <c:v>-28</c:v>
                </c:pt>
                <c:pt idx="18">
                  <c:v>-13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</c:ser>
        <c:ser>
          <c:idx val="5"/>
          <c:order val="2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data!$H$210:$H$230</c:f>
              <c:numCache>
                <c:ptCount val="21"/>
                <c:pt idx="0">
                  <c:v>1038</c:v>
                </c:pt>
                <c:pt idx="1">
                  <c:v>979</c:v>
                </c:pt>
                <c:pt idx="2">
                  <c:v>975</c:v>
                </c:pt>
                <c:pt idx="3">
                  <c:v>864</c:v>
                </c:pt>
                <c:pt idx="4">
                  <c:v>830</c:v>
                </c:pt>
                <c:pt idx="5">
                  <c:v>992</c:v>
                </c:pt>
                <c:pt idx="6">
                  <c:v>1102</c:v>
                </c:pt>
                <c:pt idx="7">
                  <c:v>839</c:v>
                </c:pt>
                <c:pt idx="8">
                  <c:v>801</c:v>
                </c:pt>
                <c:pt idx="9">
                  <c:v>713</c:v>
                </c:pt>
                <c:pt idx="10">
                  <c:v>451</c:v>
                </c:pt>
                <c:pt idx="11">
                  <c:v>289</c:v>
                </c:pt>
                <c:pt idx="12">
                  <c:v>169</c:v>
                </c:pt>
                <c:pt idx="13">
                  <c:v>81</c:v>
                </c:pt>
                <c:pt idx="14">
                  <c:v>59</c:v>
                </c:pt>
                <c:pt idx="15">
                  <c:v>38</c:v>
                </c:pt>
                <c:pt idx="16">
                  <c:v>21</c:v>
                </c:pt>
                <c:pt idx="17">
                  <c:v>11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C0C0"/>
              </a:solidFill>
            </c:spPr>
          </c:dP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data!$G$210:$G$230</c:f>
              <c:numCache>
                <c:ptCount val="21"/>
                <c:pt idx="0">
                  <c:v>1839</c:v>
                </c:pt>
                <c:pt idx="1">
                  <c:v>1600</c:v>
                </c:pt>
                <c:pt idx="2">
                  <c:v>1274</c:v>
                </c:pt>
                <c:pt idx="3">
                  <c:v>1099</c:v>
                </c:pt>
                <c:pt idx="4">
                  <c:v>1088</c:v>
                </c:pt>
                <c:pt idx="5">
                  <c:v>997</c:v>
                </c:pt>
                <c:pt idx="6">
                  <c:v>794</c:v>
                </c:pt>
                <c:pt idx="7">
                  <c:v>655</c:v>
                </c:pt>
                <c:pt idx="8">
                  <c:v>483</c:v>
                </c:pt>
                <c:pt idx="9">
                  <c:v>370</c:v>
                </c:pt>
                <c:pt idx="10">
                  <c:v>298</c:v>
                </c:pt>
                <c:pt idx="11">
                  <c:v>259</c:v>
                </c:pt>
                <c:pt idx="12">
                  <c:v>191</c:v>
                </c:pt>
                <c:pt idx="13">
                  <c:v>139</c:v>
                </c:pt>
                <c:pt idx="14">
                  <c:v>111</c:v>
                </c:pt>
                <c:pt idx="15">
                  <c:v>75</c:v>
                </c:pt>
                <c:pt idx="16">
                  <c:v>53</c:v>
                </c:pt>
                <c:pt idx="17">
                  <c:v>28</c:v>
                </c:pt>
                <c:pt idx="18">
                  <c:v>13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ser>
          <c:idx val="0"/>
          <c:order val="4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data!$D$210:$D$230</c:f>
              <c:numCache/>
            </c:numRef>
          </c:val>
        </c:ser>
        <c:ser>
          <c:idx val="1"/>
          <c:order val="5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data!$B$210:$B$230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data!$C$210:$C$230</c:f>
              <c:numCache/>
            </c:numRef>
          </c:val>
        </c:ser>
        <c:overlap val="100"/>
        <c:gapWidth val="15"/>
        <c:axId val="47073971"/>
        <c:axId val="21012556"/>
      </c:barChart>
      <c:catAx>
        <c:axId val="470739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0"/>
        <c:lblOffset val="100"/>
        <c:noMultiLvlLbl val="0"/>
      </c:catAx>
      <c:valAx>
        <c:axId val="21012556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Norman,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23,862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data!$B$233:$B$253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data!$C$233:$C$253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data!$B$233:$B$253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data!$D$233:$D$253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data!$B$233:$B$253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data!$E$233:$E$253</c:f>
              <c:numCache>
                <c:ptCount val="21"/>
                <c:pt idx="0">
                  <c:v>-272</c:v>
                </c:pt>
                <c:pt idx="1">
                  <c:v>-240</c:v>
                </c:pt>
                <c:pt idx="2">
                  <c:v>-208</c:v>
                </c:pt>
                <c:pt idx="3">
                  <c:v>-153</c:v>
                </c:pt>
                <c:pt idx="4">
                  <c:v>-192</c:v>
                </c:pt>
                <c:pt idx="5">
                  <c:v>-168</c:v>
                </c:pt>
                <c:pt idx="6">
                  <c:v>-159</c:v>
                </c:pt>
                <c:pt idx="7">
                  <c:v>-131</c:v>
                </c:pt>
                <c:pt idx="8">
                  <c:v>-92</c:v>
                </c:pt>
                <c:pt idx="9">
                  <c:v>-80</c:v>
                </c:pt>
                <c:pt idx="10">
                  <c:v>-63</c:v>
                </c:pt>
                <c:pt idx="11">
                  <c:v>-32</c:v>
                </c:pt>
                <c:pt idx="12">
                  <c:v>-27</c:v>
                </c:pt>
                <c:pt idx="13">
                  <c:v>-17</c:v>
                </c:pt>
                <c:pt idx="14">
                  <c:v>-19</c:v>
                </c:pt>
                <c:pt idx="15">
                  <c:v>-9</c:v>
                </c:pt>
                <c:pt idx="16">
                  <c:v>-6</c:v>
                </c:pt>
                <c:pt idx="17">
                  <c:v>-4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data!$B$233:$B$253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data!$F$233:$F$253</c:f>
              <c:numCache>
                <c:ptCount val="21"/>
                <c:pt idx="0">
                  <c:v>-852</c:v>
                </c:pt>
                <c:pt idx="1">
                  <c:v>-819</c:v>
                </c:pt>
                <c:pt idx="2">
                  <c:v>-846</c:v>
                </c:pt>
                <c:pt idx="3">
                  <c:v>-844</c:v>
                </c:pt>
                <c:pt idx="4">
                  <c:v>-768</c:v>
                </c:pt>
                <c:pt idx="5">
                  <c:v>-655</c:v>
                </c:pt>
                <c:pt idx="6">
                  <c:v>-854</c:v>
                </c:pt>
                <c:pt idx="7">
                  <c:v>-993</c:v>
                </c:pt>
                <c:pt idx="8">
                  <c:v>-819</c:v>
                </c:pt>
                <c:pt idx="9">
                  <c:v>-794</c:v>
                </c:pt>
                <c:pt idx="10">
                  <c:v>-491</c:v>
                </c:pt>
                <c:pt idx="11">
                  <c:v>-458</c:v>
                </c:pt>
                <c:pt idx="12">
                  <c:v>-359</c:v>
                </c:pt>
                <c:pt idx="13">
                  <c:v>-294</c:v>
                </c:pt>
                <c:pt idx="14">
                  <c:v>-215</c:v>
                </c:pt>
                <c:pt idx="15">
                  <c:v>-122</c:v>
                </c:pt>
                <c:pt idx="16">
                  <c:v>-102</c:v>
                </c:pt>
                <c:pt idx="17">
                  <c:v>-45</c:v>
                </c:pt>
                <c:pt idx="18">
                  <c:v>-15</c:v>
                </c:pt>
                <c:pt idx="19">
                  <c:v>-3</c:v>
                </c:pt>
                <c:pt idx="20">
                  <c:v>-2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data!$B$233:$B$253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data!$G$233:$G$253</c:f>
              <c:numCache>
                <c:ptCount val="21"/>
                <c:pt idx="0">
                  <c:v>253</c:v>
                </c:pt>
                <c:pt idx="1">
                  <c:v>258</c:v>
                </c:pt>
                <c:pt idx="2">
                  <c:v>205</c:v>
                </c:pt>
                <c:pt idx="3">
                  <c:v>178</c:v>
                </c:pt>
                <c:pt idx="4">
                  <c:v>168</c:v>
                </c:pt>
                <c:pt idx="5">
                  <c:v>180</c:v>
                </c:pt>
                <c:pt idx="6">
                  <c:v>162</c:v>
                </c:pt>
                <c:pt idx="7">
                  <c:v>111</c:v>
                </c:pt>
                <c:pt idx="8">
                  <c:v>94</c:v>
                </c:pt>
                <c:pt idx="9">
                  <c:v>68</c:v>
                </c:pt>
                <c:pt idx="10">
                  <c:v>50</c:v>
                </c:pt>
                <c:pt idx="11">
                  <c:v>36</c:v>
                </c:pt>
                <c:pt idx="12">
                  <c:v>23</c:v>
                </c:pt>
                <c:pt idx="13">
                  <c:v>23</c:v>
                </c:pt>
                <c:pt idx="14">
                  <c:v>11</c:v>
                </c:pt>
                <c:pt idx="15">
                  <c:v>9</c:v>
                </c:pt>
                <c:pt idx="16">
                  <c:v>11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data!$B$233:$B$253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data!$H$233:$H$253</c:f>
              <c:numCache>
                <c:ptCount val="21"/>
                <c:pt idx="0">
                  <c:v>768</c:v>
                </c:pt>
                <c:pt idx="1">
                  <c:v>770</c:v>
                </c:pt>
                <c:pt idx="2">
                  <c:v>769</c:v>
                </c:pt>
                <c:pt idx="3">
                  <c:v>796</c:v>
                </c:pt>
                <c:pt idx="4">
                  <c:v>755</c:v>
                </c:pt>
                <c:pt idx="5">
                  <c:v>648</c:v>
                </c:pt>
                <c:pt idx="6">
                  <c:v>825</c:v>
                </c:pt>
                <c:pt idx="7">
                  <c:v>914</c:v>
                </c:pt>
                <c:pt idx="8">
                  <c:v>755</c:v>
                </c:pt>
                <c:pt idx="9">
                  <c:v>642</c:v>
                </c:pt>
                <c:pt idx="10">
                  <c:v>490</c:v>
                </c:pt>
                <c:pt idx="11">
                  <c:v>392</c:v>
                </c:pt>
                <c:pt idx="12">
                  <c:v>313</c:v>
                </c:pt>
                <c:pt idx="13">
                  <c:v>256</c:v>
                </c:pt>
                <c:pt idx="14">
                  <c:v>240</c:v>
                </c:pt>
                <c:pt idx="15">
                  <c:v>188</c:v>
                </c:pt>
                <c:pt idx="16">
                  <c:v>157</c:v>
                </c:pt>
                <c:pt idx="17">
                  <c:v>85</c:v>
                </c:pt>
                <c:pt idx="18">
                  <c:v>26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overlap val="100"/>
        <c:gapWidth val="15"/>
        <c:axId val="54895277"/>
        <c:axId val="24295446"/>
      </c:barChart>
      <c:catAx>
        <c:axId val="548952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0"/>
        <c:lblOffset val="100"/>
        <c:noMultiLvlLbl val="0"/>
      </c:catAx>
      <c:valAx>
        <c:axId val="24295446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89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Structure of Churchill, 1995/96
Population 1,092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4"/>
          <c:w val="0.98375"/>
          <c:h val="0.87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data!$B$256:$B$276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data!$C$256:$C$276</c:f>
              <c:numCache/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data!$B$256:$B$276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data!$D$256:$D$276</c:f>
              <c:numCache/>
            </c:numRef>
          </c:val>
        </c:ser>
        <c:ser>
          <c:idx val="3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data!$B$256:$B$276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data!$E$256:$E$276</c:f>
              <c:numCache>
                <c:ptCount val="21"/>
                <c:pt idx="0">
                  <c:v>-11</c:v>
                </c:pt>
                <c:pt idx="1">
                  <c:v>-3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-9</c:v>
                </c:pt>
                <c:pt idx="6">
                  <c:v>-8</c:v>
                </c:pt>
                <c:pt idx="7">
                  <c:v>-4</c:v>
                </c:pt>
                <c:pt idx="8">
                  <c:v>-5</c:v>
                </c:pt>
                <c:pt idx="9">
                  <c:v>-3</c:v>
                </c:pt>
                <c:pt idx="10">
                  <c:v>-4</c:v>
                </c:pt>
                <c:pt idx="11">
                  <c:v>-2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0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data!$B$256:$B$276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data!$F$256:$F$276</c:f>
              <c:numCache>
                <c:ptCount val="21"/>
                <c:pt idx="0">
                  <c:v>-47</c:v>
                </c:pt>
                <c:pt idx="1">
                  <c:v>-38</c:v>
                </c:pt>
                <c:pt idx="2">
                  <c:v>-46</c:v>
                </c:pt>
                <c:pt idx="3">
                  <c:v>-28</c:v>
                </c:pt>
                <c:pt idx="4">
                  <c:v>-29</c:v>
                </c:pt>
                <c:pt idx="5">
                  <c:v>-50</c:v>
                </c:pt>
                <c:pt idx="6">
                  <c:v>-57</c:v>
                </c:pt>
                <c:pt idx="7">
                  <c:v>-55</c:v>
                </c:pt>
                <c:pt idx="8">
                  <c:v>-38</c:v>
                </c:pt>
                <c:pt idx="9">
                  <c:v>-33</c:v>
                </c:pt>
                <c:pt idx="10">
                  <c:v>-23</c:v>
                </c:pt>
                <c:pt idx="11">
                  <c:v>-21</c:v>
                </c:pt>
                <c:pt idx="12">
                  <c:v>-12</c:v>
                </c:pt>
                <c:pt idx="13">
                  <c:v>-8</c:v>
                </c:pt>
                <c:pt idx="14">
                  <c:v>-3</c:v>
                </c:pt>
                <c:pt idx="15">
                  <c:v>-3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data!$B$256:$B$276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data!$G$256:$G$276</c:f>
              <c:numCache>
                <c:ptCount val="21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data!$B$256:$B$276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data!$H$256:$H$276</c:f>
              <c:numCache>
                <c:ptCount val="21"/>
                <c:pt idx="0">
                  <c:v>48</c:v>
                </c:pt>
                <c:pt idx="1">
                  <c:v>39</c:v>
                </c:pt>
                <c:pt idx="2">
                  <c:v>28</c:v>
                </c:pt>
                <c:pt idx="3">
                  <c:v>29</c:v>
                </c:pt>
                <c:pt idx="4">
                  <c:v>36</c:v>
                </c:pt>
                <c:pt idx="5">
                  <c:v>45</c:v>
                </c:pt>
                <c:pt idx="6">
                  <c:v>58</c:v>
                </c:pt>
                <c:pt idx="7">
                  <c:v>49</c:v>
                </c:pt>
                <c:pt idx="8">
                  <c:v>30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  <c:pt idx="12">
                  <c:v>10</c:v>
                </c:pt>
                <c:pt idx="13">
                  <c:v>9</c:v>
                </c:pt>
                <c:pt idx="14">
                  <c:v>5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15"/>
        <c:axId val="17332423"/>
        <c:axId val="21774080"/>
      </c:barChart>
      <c:catAx>
        <c:axId val="173324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0"/>
        <c:lblOffset val="100"/>
        <c:noMultiLvlLbl val="0"/>
      </c:catAx>
      <c:valAx>
        <c:axId val="21774080"/>
        <c:scaling>
          <c:orientation val="minMax"/>
          <c:max val="4000"/>
          <c:min val="-400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20: Age Structure of South Westman,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36,193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data!$L$26:$L$46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data!$M$26:$M$46</c:f>
              <c:numCache>
                <c:ptCount val="21"/>
                <c:pt idx="0">
                  <c:v>-0.0006907413035669881</c:v>
                </c:pt>
                <c:pt idx="1">
                  <c:v>-0.0007736302599950267</c:v>
                </c:pt>
                <c:pt idx="2">
                  <c:v>-0.0008288895642803857</c:v>
                </c:pt>
                <c:pt idx="3">
                  <c:v>-0.0005249633907109109</c:v>
                </c:pt>
                <c:pt idx="4">
                  <c:v>-0.0004420744342828724</c:v>
                </c:pt>
                <c:pt idx="5">
                  <c:v>-0.0004420744342828724</c:v>
                </c:pt>
                <c:pt idx="6">
                  <c:v>-0.0004420744342828724</c:v>
                </c:pt>
                <c:pt idx="7">
                  <c:v>-0.0003591854778548338</c:v>
                </c:pt>
                <c:pt idx="8">
                  <c:v>-0.0003591854778548338</c:v>
                </c:pt>
                <c:pt idx="9">
                  <c:v>-0.0002210372171414362</c:v>
                </c:pt>
                <c:pt idx="10">
                  <c:v>-0.0001105186085707181</c:v>
                </c:pt>
                <c:pt idx="11">
                  <c:v>-0.00019340756499875667</c:v>
                </c:pt>
                <c:pt idx="12">
                  <c:v>-0.00016577791285607714</c:v>
                </c:pt>
                <c:pt idx="13">
                  <c:v>-0.0002210372171414362</c:v>
                </c:pt>
                <c:pt idx="14">
                  <c:v>-2.7629652142679525E-05</c:v>
                </c:pt>
                <c:pt idx="15">
                  <c:v>-5.525930428535905E-05</c:v>
                </c:pt>
                <c:pt idx="16">
                  <c:v>0</c:v>
                </c:pt>
                <c:pt idx="17">
                  <c:v>-2.7629652142679525E-05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data!$L$26:$L$46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data!$N$26:$N$46</c:f>
              <c:numCache>
                <c:ptCount val="21"/>
                <c:pt idx="0">
                  <c:v>-0.031110988312657142</c:v>
                </c:pt>
                <c:pt idx="1">
                  <c:v>-0.03641588152405161</c:v>
                </c:pt>
                <c:pt idx="2">
                  <c:v>-0.03788025308761363</c:v>
                </c:pt>
                <c:pt idx="3">
                  <c:v>-0.03702373387119056</c:v>
                </c:pt>
                <c:pt idx="4">
                  <c:v>-0.031138617964799824</c:v>
                </c:pt>
                <c:pt idx="5">
                  <c:v>-0.025225872406266406</c:v>
                </c:pt>
                <c:pt idx="6">
                  <c:v>-0.029978172574807282</c:v>
                </c:pt>
                <c:pt idx="7">
                  <c:v>-0.03580802917691266</c:v>
                </c:pt>
                <c:pt idx="8">
                  <c:v>-0.03517254717763103</c:v>
                </c:pt>
                <c:pt idx="9">
                  <c:v>-0.032299063354792365</c:v>
                </c:pt>
                <c:pt idx="10">
                  <c:v>-0.025336391014837124</c:v>
                </c:pt>
                <c:pt idx="11">
                  <c:v>-0.022794463017710608</c:v>
                </c:pt>
                <c:pt idx="12">
                  <c:v>-0.022407647887713093</c:v>
                </c:pt>
                <c:pt idx="13">
                  <c:v>-0.02547453927555052</c:v>
                </c:pt>
                <c:pt idx="14">
                  <c:v>-0.022932611278424005</c:v>
                </c:pt>
                <c:pt idx="15">
                  <c:v>-0.01806979250131241</c:v>
                </c:pt>
                <c:pt idx="16">
                  <c:v>-0.013096455115630094</c:v>
                </c:pt>
                <c:pt idx="17">
                  <c:v>-0.006852153731384522</c:v>
                </c:pt>
                <c:pt idx="18">
                  <c:v>-0.002431409388555798</c:v>
                </c:pt>
                <c:pt idx="19">
                  <c:v>-0.0004697040864255519</c:v>
                </c:pt>
                <c:pt idx="20">
                  <c:v>-0.0001381482607133976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data!$L$26:$L$46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data!$O$26:$O$46</c:f>
              <c:numCache>
                <c:ptCount val="21"/>
                <c:pt idx="0">
                  <c:v>0.0007460006078523472</c:v>
                </c:pt>
                <c:pt idx="1">
                  <c:v>0.0008012599121377062</c:v>
                </c:pt>
                <c:pt idx="2">
                  <c:v>0.0008841488685657448</c:v>
                </c:pt>
                <c:pt idx="3">
                  <c:v>0.0006631116514243086</c:v>
                </c:pt>
                <c:pt idx="4">
                  <c:v>0.00041444478214019287</c:v>
                </c:pt>
                <c:pt idx="5">
                  <c:v>0.0004973337385682314</c:v>
                </c:pt>
                <c:pt idx="6">
                  <c:v>0.0008288895642803857</c:v>
                </c:pt>
                <c:pt idx="7">
                  <c:v>0.0005249633907109109</c:v>
                </c:pt>
                <c:pt idx="8">
                  <c:v>0.0002210372171414362</c:v>
                </c:pt>
                <c:pt idx="9">
                  <c:v>0.0001381482607133976</c:v>
                </c:pt>
                <c:pt idx="10">
                  <c:v>0.0003315558257121543</c:v>
                </c:pt>
                <c:pt idx="11">
                  <c:v>0.00019340756499875667</c:v>
                </c:pt>
                <c:pt idx="12">
                  <c:v>0.00019340756499875667</c:v>
                </c:pt>
                <c:pt idx="13">
                  <c:v>5.525930428535905E-05</c:v>
                </c:pt>
                <c:pt idx="14">
                  <c:v>8.288895642803857E-05</c:v>
                </c:pt>
                <c:pt idx="15">
                  <c:v>5.525930428535905E-05</c:v>
                </c:pt>
                <c:pt idx="16">
                  <c:v>2.7629652142679525E-05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2.7629652142679525E-05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data!$L$26:$L$46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data!$P$26:$P$46</c:f>
              <c:numCache>
                <c:ptCount val="21"/>
                <c:pt idx="0">
                  <c:v>0.028845356836957423</c:v>
                </c:pt>
                <c:pt idx="1">
                  <c:v>0.03464758378692012</c:v>
                </c:pt>
                <c:pt idx="2">
                  <c:v>0.03533832509048711</c:v>
                </c:pt>
                <c:pt idx="3">
                  <c:v>0.03514491752548835</c:v>
                </c:pt>
                <c:pt idx="4">
                  <c:v>0.027629652142679522</c:v>
                </c:pt>
                <c:pt idx="5">
                  <c:v>0.023402315364849557</c:v>
                </c:pt>
                <c:pt idx="6">
                  <c:v>0.030530765617660875</c:v>
                </c:pt>
                <c:pt idx="7">
                  <c:v>0.03641588152405161</c:v>
                </c:pt>
                <c:pt idx="8">
                  <c:v>0.030972840051943746</c:v>
                </c:pt>
                <c:pt idx="9">
                  <c:v>0.03075180283480231</c:v>
                </c:pt>
                <c:pt idx="10">
                  <c:v>0.02492194623269693</c:v>
                </c:pt>
                <c:pt idx="11">
                  <c:v>0.02381676014698975</c:v>
                </c:pt>
                <c:pt idx="12">
                  <c:v>0.024562760754842098</c:v>
                </c:pt>
                <c:pt idx="13">
                  <c:v>0.02497720553698229</c:v>
                </c:pt>
                <c:pt idx="14">
                  <c:v>0.025060094493410328</c:v>
                </c:pt>
                <c:pt idx="15">
                  <c:v>0.02262868510485453</c:v>
                </c:pt>
                <c:pt idx="16">
                  <c:v>0.017517199458458817</c:v>
                </c:pt>
                <c:pt idx="17">
                  <c:v>0.010858453292073052</c:v>
                </c:pt>
                <c:pt idx="18">
                  <c:v>0.0058022269499627</c:v>
                </c:pt>
                <c:pt idx="19">
                  <c:v>0.0011880750421352196</c:v>
                </c:pt>
                <c:pt idx="20">
                  <c:v>0.0003591854778548338</c:v>
                </c:pt>
              </c:numCache>
            </c:numRef>
          </c:val>
        </c:ser>
        <c:overlap val="100"/>
        <c:gapWidth val="15"/>
        <c:axId val="25937341"/>
        <c:axId val="32109478"/>
      </c:barChart>
      <c:catAx>
        <c:axId val="259373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0"/>
        <c:lblOffset val="100"/>
        <c:noMultiLvlLbl val="0"/>
      </c:catAx>
      <c:valAx>
        <c:axId val="32109478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21: Age Structure of Brandon,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45,934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025"/>
          <c:w val="0.98375"/>
          <c:h val="0.856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data!$L$49:$L$69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data!$M$49:$M$69</c:f>
              <c:numCache>
                <c:ptCount val="21"/>
                <c:pt idx="0">
                  <c:v>-0.0023076588148212653</c:v>
                </c:pt>
                <c:pt idx="1">
                  <c:v>-0.002503592110419297</c:v>
                </c:pt>
                <c:pt idx="2">
                  <c:v>-0.0019593329559803195</c:v>
                </c:pt>
                <c:pt idx="3">
                  <c:v>-0.0013062219706535465</c:v>
                </c:pt>
                <c:pt idx="4">
                  <c:v>-0.0013062219706535465</c:v>
                </c:pt>
                <c:pt idx="5">
                  <c:v>-0.0011755997735881918</c:v>
                </c:pt>
                <c:pt idx="6">
                  <c:v>-0.0010885183088779552</c:v>
                </c:pt>
                <c:pt idx="7">
                  <c:v>-0.0009796664779901597</c:v>
                </c:pt>
                <c:pt idx="8">
                  <c:v>-0.0003265554926633866</c:v>
                </c:pt>
                <c:pt idx="9">
                  <c:v>-0.0003700962250185048</c:v>
                </c:pt>
                <c:pt idx="10">
                  <c:v>-0.00023947402795315018</c:v>
                </c:pt>
                <c:pt idx="11">
                  <c:v>-0.00010885183088779553</c:v>
                </c:pt>
                <c:pt idx="12">
                  <c:v>-0.00010885183088779553</c:v>
                </c:pt>
                <c:pt idx="13">
                  <c:v>-8.708146471023643E-05</c:v>
                </c:pt>
                <c:pt idx="14">
                  <c:v>-6.531109853267732E-05</c:v>
                </c:pt>
                <c:pt idx="15">
                  <c:v>0</c:v>
                </c:pt>
                <c:pt idx="16">
                  <c:v>-4.354073235511821E-05</c:v>
                </c:pt>
                <c:pt idx="17">
                  <c:v>-2.1770366177559107E-05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data!$L$49:$L$69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data!$N$49:$N$69</c:f>
              <c:numCache>
                <c:ptCount val="21"/>
                <c:pt idx="0">
                  <c:v>-0.032263682675142596</c:v>
                </c:pt>
                <c:pt idx="1">
                  <c:v>-0.035725170897374495</c:v>
                </c:pt>
                <c:pt idx="2">
                  <c:v>-0.035725170897374495</c:v>
                </c:pt>
                <c:pt idx="3">
                  <c:v>-0.03394000087081465</c:v>
                </c:pt>
                <c:pt idx="4">
                  <c:v>-0.03422301563112291</c:v>
                </c:pt>
                <c:pt idx="5">
                  <c:v>-0.0321548308442548</c:v>
                </c:pt>
                <c:pt idx="6">
                  <c:v>-0.03616057822092568</c:v>
                </c:pt>
                <c:pt idx="7">
                  <c:v>-0.03744502982540166</c:v>
                </c:pt>
                <c:pt idx="8">
                  <c:v>-0.033482823181085905</c:v>
                </c:pt>
                <c:pt idx="9">
                  <c:v>-0.031088082901554404</c:v>
                </c:pt>
                <c:pt idx="10">
                  <c:v>-0.022728262289371706</c:v>
                </c:pt>
                <c:pt idx="11">
                  <c:v>-0.0199634257848217</c:v>
                </c:pt>
                <c:pt idx="12">
                  <c:v>-0.018221796490616973</c:v>
                </c:pt>
                <c:pt idx="13">
                  <c:v>-0.018156485392084296</c:v>
                </c:pt>
                <c:pt idx="14">
                  <c:v>-0.015652893281664998</c:v>
                </c:pt>
                <c:pt idx="15">
                  <c:v>-0.011864849566769713</c:v>
                </c:pt>
                <c:pt idx="16">
                  <c:v>-0.007750250359211042</c:v>
                </c:pt>
                <c:pt idx="17">
                  <c:v>-0.004049288109025994</c:v>
                </c:pt>
                <c:pt idx="18">
                  <c:v>-0.0013497627030086645</c:v>
                </c:pt>
                <c:pt idx="19">
                  <c:v>-0.00017416292942047285</c:v>
                </c:pt>
                <c:pt idx="20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data!$L$49:$L$69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data!$O$49:$O$69</c:f>
              <c:numCache>
                <c:ptCount val="21"/>
                <c:pt idx="0">
                  <c:v>0.0021334958854007926</c:v>
                </c:pt>
                <c:pt idx="1">
                  <c:v>0.002503592110419297</c:v>
                </c:pt>
                <c:pt idx="2">
                  <c:v>0.002046414420690556</c:v>
                </c:pt>
                <c:pt idx="3">
                  <c:v>0.0013715330691862237</c:v>
                </c:pt>
                <c:pt idx="4">
                  <c:v>0.0015456959986066966</c:v>
                </c:pt>
                <c:pt idx="5">
                  <c:v>0.0016110070971393738</c:v>
                </c:pt>
                <c:pt idx="6">
                  <c:v>0.0019375625898027605</c:v>
                </c:pt>
                <c:pt idx="7">
                  <c:v>0.0013279923368311056</c:v>
                </c:pt>
                <c:pt idx="8">
                  <c:v>0.0006748813515043323</c:v>
                </c:pt>
                <c:pt idx="9">
                  <c:v>0.0003700962250185048</c:v>
                </c:pt>
                <c:pt idx="10">
                  <c:v>0.00021770366177559106</c:v>
                </c:pt>
                <c:pt idx="11">
                  <c:v>0.00013062219706535465</c:v>
                </c:pt>
                <c:pt idx="12">
                  <c:v>0.00015239256324291374</c:v>
                </c:pt>
                <c:pt idx="13">
                  <c:v>0.00021770366177559106</c:v>
                </c:pt>
                <c:pt idx="14">
                  <c:v>4.354073235511821E-05</c:v>
                </c:pt>
                <c:pt idx="15">
                  <c:v>4.354073235511821E-05</c:v>
                </c:pt>
                <c:pt idx="16">
                  <c:v>6.531109853267732E-05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data!$L$49:$L$69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data!$P$49:$P$69</c:f>
              <c:numCache>
                <c:ptCount val="21"/>
                <c:pt idx="0">
                  <c:v>0.03128401619715244</c:v>
                </c:pt>
                <c:pt idx="1">
                  <c:v>0.03441894892672095</c:v>
                </c:pt>
                <c:pt idx="2">
                  <c:v>0.034984978447337486</c:v>
                </c:pt>
                <c:pt idx="3">
                  <c:v>0.031958897548656766</c:v>
                </c:pt>
                <c:pt idx="4">
                  <c:v>0.03792397788130796</c:v>
                </c:pt>
                <c:pt idx="5">
                  <c:v>0.035159141376757956</c:v>
                </c:pt>
                <c:pt idx="6">
                  <c:v>0.04275699917272609</c:v>
                </c:pt>
                <c:pt idx="7">
                  <c:v>0.03949144424609222</c:v>
                </c:pt>
                <c:pt idx="8">
                  <c:v>0.037662733487177254</c:v>
                </c:pt>
                <c:pt idx="9">
                  <c:v>0.03280794182958157</c:v>
                </c:pt>
                <c:pt idx="10">
                  <c:v>0.023707928767361868</c:v>
                </c:pt>
                <c:pt idx="11">
                  <c:v>0.021095484826054774</c:v>
                </c:pt>
                <c:pt idx="12">
                  <c:v>0.019266774067139808</c:v>
                </c:pt>
                <c:pt idx="13">
                  <c:v>0.020529455305438236</c:v>
                </c:pt>
                <c:pt idx="14">
                  <c:v>0.02142204031871816</c:v>
                </c:pt>
                <c:pt idx="15">
                  <c:v>0.017742848434710672</c:v>
                </c:pt>
                <c:pt idx="16">
                  <c:v>0.012866286410937433</c:v>
                </c:pt>
                <c:pt idx="17">
                  <c:v>0.007859102190098837</c:v>
                </c:pt>
                <c:pt idx="18">
                  <c:v>0.003722732616362607</c:v>
                </c:pt>
                <c:pt idx="19">
                  <c:v>0.0005660295206165368</c:v>
                </c:pt>
                <c:pt idx="20">
                  <c:v>0.0002612443941307093</c:v>
                </c:pt>
              </c:numCache>
            </c:numRef>
          </c:val>
        </c:ser>
        <c:overlap val="100"/>
        <c:gapWidth val="15"/>
        <c:axId val="20549847"/>
        <c:axId val="50730896"/>
      </c:barChart>
      <c:catAx>
        <c:axId val="205498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 val="autoZero"/>
        <c:auto val="0"/>
        <c:lblOffset val="100"/>
        <c:noMultiLvlLbl val="0"/>
      </c:catAx>
      <c:valAx>
        <c:axId val="50730896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22: Age Structure of Central,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95,960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data!$L$72:$L$92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data!$M$72:$M$92</c:f>
              <c:numCache>
                <c:ptCount val="21"/>
                <c:pt idx="0">
                  <c:v>-0.0040016673614005835</c:v>
                </c:pt>
                <c:pt idx="1">
                  <c:v>-0.0032930387661525636</c:v>
                </c:pt>
                <c:pt idx="2">
                  <c:v>-0.0029074614422676115</c:v>
                </c:pt>
                <c:pt idx="3">
                  <c:v>-0.002542726135889954</c:v>
                </c:pt>
                <c:pt idx="4">
                  <c:v>-0.002188411838265944</c:v>
                </c:pt>
                <c:pt idx="5">
                  <c:v>-0.0019070446019174656</c:v>
                </c:pt>
                <c:pt idx="6">
                  <c:v>-0.0018028345143809921</c:v>
                </c:pt>
                <c:pt idx="7">
                  <c:v>-0.0014693622342642767</c:v>
                </c:pt>
                <c:pt idx="8">
                  <c:v>-0.0010212588578574406</c:v>
                </c:pt>
                <c:pt idx="9">
                  <c:v>-0.000885785744060025</c:v>
                </c:pt>
                <c:pt idx="10">
                  <c:v>-0.0006565235514797833</c:v>
                </c:pt>
                <c:pt idx="11">
                  <c:v>-0.00045852438516048356</c:v>
                </c:pt>
                <c:pt idx="12">
                  <c:v>-0.0004376823676531888</c:v>
                </c:pt>
                <c:pt idx="13">
                  <c:v>-0.0002188411838265944</c:v>
                </c:pt>
                <c:pt idx="14">
                  <c:v>-0.0001563151313047103</c:v>
                </c:pt>
                <c:pt idx="15">
                  <c:v>-0.00010421008753647353</c:v>
                </c:pt>
                <c:pt idx="16">
                  <c:v>-2.0842017507294705E-05</c:v>
                </c:pt>
                <c:pt idx="17">
                  <c:v>-6.252605252188412E-05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data!$L$72:$L$92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data!$N$72:$N$92</c:f>
              <c:numCache>
                <c:ptCount val="21"/>
                <c:pt idx="0">
                  <c:v>-0.03710921217173822</c:v>
                </c:pt>
                <c:pt idx="1">
                  <c:v>-0.03907878282617758</c:v>
                </c:pt>
                <c:pt idx="2">
                  <c:v>-0.04098582742809504</c:v>
                </c:pt>
                <c:pt idx="3">
                  <c:v>-0.03788036681950813</c:v>
                </c:pt>
                <c:pt idx="4">
                  <c:v>-0.033274280950396</c:v>
                </c:pt>
                <c:pt idx="5">
                  <c:v>-0.02963734889537307</c:v>
                </c:pt>
                <c:pt idx="6">
                  <c:v>-0.03641100458524385</c:v>
                </c:pt>
                <c:pt idx="7">
                  <c:v>-0.03843268028345144</c:v>
                </c:pt>
                <c:pt idx="8">
                  <c:v>-0.03412880366819508</c:v>
                </c:pt>
                <c:pt idx="9">
                  <c:v>-0.02929345560650271</c:v>
                </c:pt>
                <c:pt idx="10">
                  <c:v>-0.023447269695706544</c:v>
                </c:pt>
                <c:pt idx="11">
                  <c:v>-0.019737390579408088</c:v>
                </c:pt>
                <c:pt idx="12">
                  <c:v>-0.017736556898707796</c:v>
                </c:pt>
                <c:pt idx="13">
                  <c:v>-0.017382242601083786</c:v>
                </c:pt>
                <c:pt idx="14">
                  <c:v>-0.015850354314297623</c:v>
                </c:pt>
                <c:pt idx="15">
                  <c:v>-0.012734472696957065</c:v>
                </c:pt>
                <c:pt idx="16">
                  <c:v>-0.008482701125468945</c:v>
                </c:pt>
                <c:pt idx="17">
                  <c:v>-0.004387244685285536</c:v>
                </c:pt>
                <c:pt idx="18">
                  <c:v>-0.0017298874531054605</c:v>
                </c:pt>
                <c:pt idx="19">
                  <c:v>-0.00018757815756565235</c:v>
                </c:pt>
                <c:pt idx="20">
                  <c:v>-5.2105043768236766E-05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data!$L$72:$L$92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data!$O$72:$O$92</c:f>
              <c:numCache>
                <c:ptCount val="21"/>
                <c:pt idx="0">
                  <c:v>0.003574406002501042</c:v>
                </c:pt>
                <c:pt idx="1">
                  <c:v>0.0030950395998332637</c:v>
                </c:pt>
                <c:pt idx="2">
                  <c:v>0.002532305127136307</c:v>
                </c:pt>
                <c:pt idx="3">
                  <c:v>0.002365568987077949</c:v>
                </c:pt>
                <c:pt idx="4">
                  <c:v>0.00212588578574406</c:v>
                </c:pt>
                <c:pt idx="5">
                  <c:v>0.001979991663192997</c:v>
                </c:pt>
                <c:pt idx="6">
                  <c:v>0.0018340975406419342</c:v>
                </c:pt>
                <c:pt idx="7">
                  <c:v>0.001479783243017924</c:v>
                </c:pt>
                <c:pt idx="8">
                  <c:v>0.0011358899541475615</c:v>
                </c:pt>
                <c:pt idx="9">
                  <c:v>0.000739891621508962</c:v>
                </c:pt>
                <c:pt idx="10">
                  <c:v>0.0005418924551896623</c:v>
                </c:pt>
                <c:pt idx="11">
                  <c:v>0.00047936640266777825</c:v>
                </c:pt>
                <c:pt idx="12">
                  <c:v>0.00041684035014589413</c:v>
                </c:pt>
                <c:pt idx="13">
                  <c:v>0.00023968320133388912</c:v>
                </c:pt>
                <c:pt idx="14">
                  <c:v>0.0002917882451021259</c:v>
                </c:pt>
                <c:pt idx="15">
                  <c:v>0.00013547311379741558</c:v>
                </c:pt>
                <c:pt idx="16">
                  <c:v>9.378907878282618E-05</c:v>
                </c:pt>
                <c:pt idx="17">
                  <c:v>3.126302626094206E-05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data!$L$72:$L$92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data!$P$72:$P$92</c:f>
              <c:numCache>
                <c:ptCount val="21"/>
                <c:pt idx="0">
                  <c:v>0.03449353897457274</c:v>
                </c:pt>
                <c:pt idx="1">
                  <c:v>0.03747394747811588</c:v>
                </c:pt>
                <c:pt idx="2">
                  <c:v>0.03844310129220509</c:v>
                </c:pt>
                <c:pt idx="3">
                  <c:v>0.03634847853272197</c:v>
                </c:pt>
                <c:pt idx="4">
                  <c:v>0.029626927886619425</c:v>
                </c:pt>
                <c:pt idx="5">
                  <c:v>0.02779283034597749</c:v>
                </c:pt>
                <c:pt idx="6">
                  <c:v>0.03598374322634431</c:v>
                </c:pt>
                <c:pt idx="7">
                  <c:v>0.03619216340141726</c:v>
                </c:pt>
                <c:pt idx="8">
                  <c:v>0.03276365152146728</c:v>
                </c:pt>
                <c:pt idx="9">
                  <c:v>0.02665694039182993</c:v>
                </c:pt>
                <c:pt idx="10">
                  <c:v>0.022405168820341808</c:v>
                </c:pt>
                <c:pt idx="11">
                  <c:v>0.019706127553147143</c:v>
                </c:pt>
                <c:pt idx="12">
                  <c:v>0.017819924968736973</c:v>
                </c:pt>
                <c:pt idx="13">
                  <c:v>0.019549812421842436</c:v>
                </c:pt>
                <c:pt idx="14">
                  <c:v>0.019758232596915382</c:v>
                </c:pt>
                <c:pt idx="15">
                  <c:v>0.015798249270529387</c:v>
                </c:pt>
                <c:pt idx="16">
                  <c:v>0.012369737390579408</c:v>
                </c:pt>
                <c:pt idx="17">
                  <c:v>0.007169654022509379</c:v>
                </c:pt>
                <c:pt idx="18">
                  <c:v>0.0034701959149645687</c:v>
                </c:pt>
                <c:pt idx="19">
                  <c:v>0.0007815756565235515</c:v>
                </c:pt>
                <c:pt idx="20">
                  <c:v>0.00020842017507294707</c:v>
                </c:pt>
              </c:numCache>
            </c:numRef>
          </c:val>
        </c:ser>
        <c:overlap val="100"/>
        <c:gapWidth val="15"/>
        <c:axId val="53924881"/>
        <c:axId val="15561882"/>
      </c:barChart>
      <c:catAx>
        <c:axId val="53924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0"/>
        <c:lblOffset val="100"/>
        <c:noMultiLvlLbl val="0"/>
      </c:catAx>
      <c:valAx>
        <c:axId val="15561882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23: Age Structure of Marquette,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37,774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data!$L$95:$L$115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data!$M$95:$M$115</c:f>
              <c:numCache>
                <c:ptCount val="21"/>
                <c:pt idx="0">
                  <c:v>-0.00442103033832795</c:v>
                </c:pt>
                <c:pt idx="1">
                  <c:v>-0.00447397680944565</c:v>
                </c:pt>
                <c:pt idx="2">
                  <c:v>-0.0040239318049452005</c:v>
                </c:pt>
                <c:pt idx="3">
                  <c:v>-0.0032562079737385504</c:v>
                </c:pt>
                <c:pt idx="4">
                  <c:v>-0.0025943770847673</c:v>
                </c:pt>
                <c:pt idx="5">
                  <c:v>-0.0031503150315031502</c:v>
                </c:pt>
                <c:pt idx="6">
                  <c:v>-0.0029120559114735</c:v>
                </c:pt>
                <c:pt idx="7">
                  <c:v>-0.0026473235558850004</c:v>
                </c:pt>
                <c:pt idx="8">
                  <c:v>-0.00172076031132525</c:v>
                </c:pt>
                <c:pt idx="9">
                  <c:v>-0.0014295547201779002</c:v>
                </c:pt>
                <c:pt idx="10">
                  <c:v>-0.0011118758934717</c:v>
                </c:pt>
                <c:pt idx="11">
                  <c:v>-0.0010059829512363001</c:v>
                </c:pt>
                <c:pt idx="12">
                  <c:v>-0.0007941970667655001</c:v>
                </c:pt>
                <c:pt idx="13">
                  <c:v>-0.00076772383120665</c:v>
                </c:pt>
                <c:pt idx="14">
                  <c:v>-0.0005294647111770001</c:v>
                </c:pt>
                <c:pt idx="15">
                  <c:v>-0.00021178588447080002</c:v>
                </c:pt>
                <c:pt idx="16">
                  <c:v>-0.00013236617779425003</c:v>
                </c:pt>
                <c:pt idx="17">
                  <c:v>-2.6473235558850002E-05</c:v>
                </c:pt>
                <c:pt idx="18">
                  <c:v>-2.6473235558850002E-05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data!$L$95:$L$115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data!$N$95:$N$115</c:f>
              <c:numCache>
                <c:ptCount val="21"/>
                <c:pt idx="0">
                  <c:v>-0.0262614496743792</c:v>
                </c:pt>
                <c:pt idx="1">
                  <c:v>-0.031344310901678406</c:v>
                </c:pt>
                <c:pt idx="2">
                  <c:v>-0.0347858315243289</c:v>
                </c:pt>
                <c:pt idx="3">
                  <c:v>-0.034918197702123156</c:v>
                </c:pt>
                <c:pt idx="4">
                  <c:v>-0.02919997882141155</c:v>
                </c:pt>
                <c:pt idx="5">
                  <c:v>-0.023481759940699953</c:v>
                </c:pt>
                <c:pt idx="6">
                  <c:v>-0.028749933816911103</c:v>
                </c:pt>
                <c:pt idx="7">
                  <c:v>-0.0348387779954466</c:v>
                </c:pt>
                <c:pt idx="8">
                  <c:v>-0.03433578651982845</c:v>
                </c:pt>
                <c:pt idx="9">
                  <c:v>-0.029782390003706253</c:v>
                </c:pt>
                <c:pt idx="10">
                  <c:v>-0.0245671625986128</c:v>
                </c:pt>
                <c:pt idx="11">
                  <c:v>-0.0229258219939641</c:v>
                </c:pt>
                <c:pt idx="12">
                  <c:v>-0.022581669931699053</c:v>
                </c:pt>
                <c:pt idx="13">
                  <c:v>-0.025652565256525654</c:v>
                </c:pt>
                <c:pt idx="14">
                  <c:v>-0.021919839042727804</c:v>
                </c:pt>
                <c:pt idx="15">
                  <c:v>-0.01728702281992905</c:v>
                </c:pt>
                <c:pt idx="16">
                  <c:v>-0.01299835865939535</c:v>
                </c:pt>
                <c:pt idx="17">
                  <c:v>-0.006988934187536401</c:v>
                </c:pt>
                <c:pt idx="18">
                  <c:v>-0.0024355376714142</c:v>
                </c:pt>
                <c:pt idx="19">
                  <c:v>-0.00034415206226505</c:v>
                </c:pt>
                <c:pt idx="20">
                  <c:v>-5.2946471117700005E-05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data!$L$95:$L$115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data!$O$95:$O$115</c:f>
              <c:numCache>
                <c:ptCount val="21"/>
                <c:pt idx="0">
                  <c:v>0.0051887541695346</c:v>
                </c:pt>
                <c:pt idx="1">
                  <c:v>0.0046328162227987505</c:v>
                </c:pt>
                <c:pt idx="2">
                  <c:v>0.0037062529782390004</c:v>
                </c:pt>
                <c:pt idx="3">
                  <c:v>0.0033091544448562503</c:v>
                </c:pt>
                <c:pt idx="4">
                  <c:v>0.0030708953248266</c:v>
                </c:pt>
                <c:pt idx="5">
                  <c:v>0.0024090644358553503</c:v>
                </c:pt>
                <c:pt idx="6">
                  <c:v>0.0028591094403558003</c:v>
                </c:pt>
                <c:pt idx="7">
                  <c:v>0.0022766982580611004</c:v>
                </c:pt>
                <c:pt idx="8">
                  <c:v>0.0018001800180018</c:v>
                </c:pt>
                <c:pt idx="9">
                  <c:v>0.0015089744268544502</c:v>
                </c:pt>
                <c:pt idx="10">
                  <c:v>0.00082067030232435</c:v>
                </c:pt>
                <c:pt idx="11">
                  <c:v>0.0009000900090009</c:v>
                </c:pt>
                <c:pt idx="12">
                  <c:v>0.0007412505956478001</c:v>
                </c:pt>
                <c:pt idx="13">
                  <c:v>0.00055593794673585</c:v>
                </c:pt>
                <c:pt idx="14">
                  <c:v>0.00031767882670620003</c:v>
                </c:pt>
                <c:pt idx="15">
                  <c:v>7.941970667655001E-05</c:v>
                </c:pt>
                <c:pt idx="16">
                  <c:v>0.00021178588447080002</c:v>
                </c:pt>
                <c:pt idx="17">
                  <c:v>0.00015883941335310001</c:v>
                </c:pt>
                <c:pt idx="18">
                  <c:v>5.2946471117700005E-05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data!$L$95:$L$115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data!$P$95:$P$115</c:f>
              <c:numCache>
                <c:ptCount val="21"/>
                <c:pt idx="0">
                  <c:v>0.025652565256525654</c:v>
                </c:pt>
                <c:pt idx="1">
                  <c:v>0.02957060411923545</c:v>
                </c:pt>
                <c:pt idx="2">
                  <c:v>0.032138507968443905</c:v>
                </c:pt>
                <c:pt idx="3">
                  <c:v>0.0317149361995023</c:v>
                </c:pt>
                <c:pt idx="4">
                  <c:v>0.025202520252025202</c:v>
                </c:pt>
                <c:pt idx="5">
                  <c:v>0.0214962672737862</c:v>
                </c:pt>
                <c:pt idx="6">
                  <c:v>0.028644040874675702</c:v>
                </c:pt>
                <c:pt idx="7">
                  <c:v>0.032959178270768254</c:v>
                </c:pt>
                <c:pt idx="8">
                  <c:v>0.030232435008206705</c:v>
                </c:pt>
                <c:pt idx="9">
                  <c:v>0.02856462116799915</c:v>
                </c:pt>
                <c:pt idx="10">
                  <c:v>0.024117117594112353</c:v>
                </c:pt>
                <c:pt idx="11">
                  <c:v>0.023005241700640652</c:v>
                </c:pt>
                <c:pt idx="12">
                  <c:v>0.023217027585111454</c:v>
                </c:pt>
                <c:pt idx="13">
                  <c:v>0.024037697887435802</c:v>
                </c:pt>
                <c:pt idx="14">
                  <c:v>0.026446762323291153</c:v>
                </c:pt>
                <c:pt idx="15">
                  <c:v>0.023296447291788</c:v>
                </c:pt>
                <c:pt idx="16">
                  <c:v>0.017975326944459153</c:v>
                </c:pt>
                <c:pt idx="17">
                  <c:v>0.009715677450097951</c:v>
                </c:pt>
                <c:pt idx="18">
                  <c:v>0.0051887541695346</c:v>
                </c:pt>
                <c:pt idx="19">
                  <c:v>0.0012442420712659502</c:v>
                </c:pt>
                <c:pt idx="20">
                  <c:v>0.00029120559114735004</c:v>
                </c:pt>
              </c:numCache>
            </c:numRef>
          </c:val>
        </c:ser>
        <c:overlap val="100"/>
        <c:gapWidth val="15"/>
        <c:axId val="5839211"/>
        <c:axId val="52552900"/>
      </c:barChart>
      <c:catAx>
        <c:axId val="5839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0"/>
        <c:lblOffset val="100"/>
        <c:noMultiLvlLbl val="0"/>
      </c:catAx>
      <c:valAx>
        <c:axId val="52552900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24: Age Structure of Parkland,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43,889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data!$L$118:$L$138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data!$M$118:$M$138</c:f>
              <c:numCache>
                <c:ptCount val="21"/>
                <c:pt idx="0">
                  <c:v>-0.0057189728633598395</c:v>
                </c:pt>
                <c:pt idx="1">
                  <c:v>-0.004853152270500581</c:v>
                </c:pt>
                <c:pt idx="2">
                  <c:v>-0.004101255439859646</c:v>
                </c:pt>
                <c:pt idx="3">
                  <c:v>-0.003417712866549705</c:v>
                </c:pt>
                <c:pt idx="4">
                  <c:v>-0.0031670805896693932</c:v>
                </c:pt>
                <c:pt idx="5">
                  <c:v>-0.002802524550570758</c:v>
                </c:pt>
                <c:pt idx="6">
                  <c:v>-0.0026202465310214405</c:v>
                </c:pt>
                <c:pt idx="7">
                  <c:v>-0.0018455649479368406</c:v>
                </c:pt>
                <c:pt idx="8">
                  <c:v>-0.0015493631661691995</c:v>
                </c:pt>
                <c:pt idx="9">
                  <c:v>-0.0014354394039508762</c:v>
                </c:pt>
                <c:pt idx="10">
                  <c:v>-0.0010480986124085762</c:v>
                </c:pt>
                <c:pt idx="11">
                  <c:v>-0.0008430358404155939</c:v>
                </c:pt>
                <c:pt idx="12">
                  <c:v>-0.0006151883159789469</c:v>
                </c:pt>
                <c:pt idx="13">
                  <c:v>-0.00041012554398596457</c:v>
                </c:pt>
                <c:pt idx="14">
                  <c:v>-0.0002506322768803117</c:v>
                </c:pt>
                <c:pt idx="15">
                  <c:v>-0.00020506277199298229</c:v>
                </c:pt>
                <c:pt idx="16">
                  <c:v>-0.0001367085146619882</c:v>
                </c:pt>
                <c:pt idx="17">
                  <c:v>-4.55695048873294E-05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data!$L$118:$L$138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data!$N$118:$N$138</c:f>
              <c:numCache>
                <c:ptCount val="21"/>
                <c:pt idx="0">
                  <c:v>-0.028230308277700563</c:v>
                </c:pt>
                <c:pt idx="1">
                  <c:v>-0.033174599557975804</c:v>
                </c:pt>
                <c:pt idx="2">
                  <c:v>-0.0351796577730183</c:v>
                </c:pt>
                <c:pt idx="3">
                  <c:v>-0.03490624074369432</c:v>
                </c:pt>
                <c:pt idx="4">
                  <c:v>-0.02996194946341908</c:v>
                </c:pt>
                <c:pt idx="5">
                  <c:v>-0.024653102144045206</c:v>
                </c:pt>
                <c:pt idx="6">
                  <c:v>-0.029802456196313425</c:v>
                </c:pt>
                <c:pt idx="7">
                  <c:v>-0.032080931440679895</c:v>
                </c:pt>
                <c:pt idx="8">
                  <c:v>-0.03203536193579257</c:v>
                </c:pt>
                <c:pt idx="9">
                  <c:v>-0.029870810453644422</c:v>
                </c:pt>
                <c:pt idx="10">
                  <c:v>-0.02592904828089043</c:v>
                </c:pt>
                <c:pt idx="11">
                  <c:v>-0.023149308482763333</c:v>
                </c:pt>
                <c:pt idx="12">
                  <c:v>-0.02303538472054501</c:v>
                </c:pt>
                <c:pt idx="13">
                  <c:v>-0.023969559570735263</c:v>
                </c:pt>
                <c:pt idx="14">
                  <c:v>-0.02365057303652396</c:v>
                </c:pt>
                <c:pt idx="15">
                  <c:v>-0.018501218984255736</c:v>
                </c:pt>
                <c:pt idx="16">
                  <c:v>-0.012599968101346578</c:v>
                </c:pt>
                <c:pt idx="17">
                  <c:v>-0.006015174645127481</c:v>
                </c:pt>
                <c:pt idx="18">
                  <c:v>-0.0024607532639157876</c:v>
                </c:pt>
                <c:pt idx="19">
                  <c:v>-0.0002734170293239764</c:v>
                </c:pt>
                <c:pt idx="20">
                  <c:v>-4.55695048873294E-05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data!$L$118:$L$138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data!$O$118:$O$138</c:f>
              <c:numCache>
                <c:ptCount val="21"/>
                <c:pt idx="0">
                  <c:v>0.005445555834035863</c:v>
                </c:pt>
                <c:pt idx="1">
                  <c:v>0.005058215042493563</c:v>
                </c:pt>
                <c:pt idx="2">
                  <c:v>0.004215179202077969</c:v>
                </c:pt>
                <c:pt idx="3">
                  <c:v>0.00344049761899337</c:v>
                </c:pt>
                <c:pt idx="4">
                  <c:v>0.0032582195994440523</c:v>
                </c:pt>
                <c:pt idx="5">
                  <c:v>0.0030075873225637404</c:v>
                </c:pt>
                <c:pt idx="6">
                  <c:v>0.0027797397981270933</c:v>
                </c:pt>
                <c:pt idx="7">
                  <c:v>0.0022329057394791406</c:v>
                </c:pt>
                <c:pt idx="8">
                  <c:v>0.0015721479186128642</c:v>
                </c:pt>
                <c:pt idx="9">
                  <c:v>0.0010480986124085762</c:v>
                </c:pt>
                <c:pt idx="10">
                  <c:v>0.0009113900977465879</c:v>
                </c:pt>
                <c:pt idx="11">
                  <c:v>0.0006151883159789469</c:v>
                </c:pt>
                <c:pt idx="12">
                  <c:v>0.00047847980131695867</c:v>
                </c:pt>
                <c:pt idx="13">
                  <c:v>0.00041012554398596457</c:v>
                </c:pt>
                <c:pt idx="14">
                  <c:v>0.0002734170293239764</c:v>
                </c:pt>
                <c:pt idx="15">
                  <c:v>0.0002734170293239764</c:v>
                </c:pt>
                <c:pt idx="16">
                  <c:v>0.0002506322768803117</c:v>
                </c:pt>
                <c:pt idx="17">
                  <c:v>0.00011392376221832349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data!$L$118:$L$138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data!$P$118:$P$138</c:f>
              <c:numCache>
                <c:ptCount val="21"/>
                <c:pt idx="0">
                  <c:v>0.02492651917336918</c:v>
                </c:pt>
                <c:pt idx="1">
                  <c:v>0.02816195402036957</c:v>
                </c:pt>
                <c:pt idx="2">
                  <c:v>0.0316252363918066</c:v>
                </c:pt>
                <c:pt idx="3">
                  <c:v>0.034199913417940715</c:v>
                </c:pt>
                <c:pt idx="4">
                  <c:v>0.025860694023559436</c:v>
                </c:pt>
                <c:pt idx="5">
                  <c:v>0.022078425117911093</c:v>
                </c:pt>
                <c:pt idx="6">
                  <c:v>0.028389801544806217</c:v>
                </c:pt>
                <c:pt idx="7">
                  <c:v>0.03055435302695436</c:v>
                </c:pt>
                <c:pt idx="8">
                  <c:v>0.03132903461003896</c:v>
                </c:pt>
                <c:pt idx="9">
                  <c:v>0.028253093030144227</c:v>
                </c:pt>
                <c:pt idx="10">
                  <c:v>0.025040442935587506</c:v>
                </c:pt>
                <c:pt idx="11">
                  <c:v>0.021463236801932146</c:v>
                </c:pt>
                <c:pt idx="12">
                  <c:v>0.023103738977876005</c:v>
                </c:pt>
                <c:pt idx="13">
                  <c:v>0.024698671648932535</c:v>
                </c:pt>
                <c:pt idx="14">
                  <c:v>0.024744241153819863</c:v>
                </c:pt>
                <c:pt idx="15">
                  <c:v>0.02235184214723507</c:v>
                </c:pt>
                <c:pt idx="16">
                  <c:v>0.017179703342523184</c:v>
                </c:pt>
                <c:pt idx="17">
                  <c:v>0.009637950283670168</c:v>
                </c:pt>
                <c:pt idx="18">
                  <c:v>0.00533163207181754</c:v>
                </c:pt>
                <c:pt idx="19">
                  <c:v>0.0007291120781972703</c:v>
                </c:pt>
                <c:pt idx="20">
                  <c:v>0.0003645560390986352</c:v>
                </c:pt>
              </c:numCache>
            </c:numRef>
          </c:val>
        </c:ser>
        <c:overlap val="100"/>
        <c:gapWidth val="15"/>
        <c:axId val="3214053"/>
        <c:axId val="28926478"/>
      </c:barChart>
      <c:catAx>
        <c:axId val="32140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0"/>
        <c:lblOffset val="100"/>
        <c:noMultiLvlLbl val="0"/>
      </c:catAx>
      <c:valAx>
        <c:axId val="28926478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25: Age Structure of Winnipeg,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645,181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data!$L$141:$L$161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data!$M$141:$M$161</c:f>
              <c:numCache>
                <c:ptCount val="21"/>
                <c:pt idx="0">
                  <c:v>-0.0018537433681401034</c:v>
                </c:pt>
                <c:pt idx="1">
                  <c:v>-0.0015329031698081623</c:v>
                </c:pt>
                <c:pt idx="2">
                  <c:v>-0.001213612924125168</c:v>
                </c:pt>
                <c:pt idx="3">
                  <c:v>-0.0009237717787721585</c:v>
                </c:pt>
                <c:pt idx="4">
                  <c:v>-0.000965620500293716</c:v>
                </c:pt>
                <c:pt idx="5">
                  <c:v>-0.0010291685589005257</c:v>
                </c:pt>
                <c:pt idx="6">
                  <c:v>-0.0008850229625484941</c:v>
                </c:pt>
                <c:pt idx="7">
                  <c:v>-0.0006385804913659887</c:v>
                </c:pt>
                <c:pt idx="8">
                  <c:v>-0.0004417365049497738</c:v>
                </c:pt>
                <c:pt idx="9">
                  <c:v>-0.0003130904350872081</c:v>
                </c:pt>
                <c:pt idx="10">
                  <c:v>-0.0002262930867461999</c:v>
                </c:pt>
                <c:pt idx="11">
                  <c:v>-0.0001720447440330698</c:v>
                </c:pt>
                <c:pt idx="12">
                  <c:v>-9.299715893679448E-05</c:v>
                </c:pt>
                <c:pt idx="13">
                  <c:v>-8.369744304311503E-05</c:v>
                </c:pt>
                <c:pt idx="14">
                  <c:v>-4.959848476629039E-05</c:v>
                </c:pt>
                <c:pt idx="15">
                  <c:v>-2.0149384436305472E-05</c:v>
                </c:pt>
                <c:pt idx="16">
                  <c:v>-2.0149384436305472E-05</c:v>
                </c:pt>
                <c:pt idx="17">
                  <c:v>-1.0849668542626023E-05</c:v>
                </c:pt>
                <c:pt idx="18">
                  <c:v>-3.0999052978931495E-06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data!$L$141:$L$161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data!$N$141:$N$161</c:f>
              <c:numCache>
                <c:ptCount val="21"/>
                <c:pt idx="0">
                  <c:v>-0.0325335061013886</c:v>
                </c:pt>
                <c:pt idx="1">
                  <c:v>-0.03303879066494519</c:v>
                </c:pt>
                <c:pt idx="2">
                  <c:v>-0.03164848313884011</c:v>
                </c:pt>
                <c:pt idx="3">
                  <c:v>-0.031188147202102976</c:v>
                </c:pt>
                <c:pt idx="4">
                  <c:v>-0.0337548687887585</c:v>
                </c:pt>
                <c:pt idx="5">
                  <c:v>-0.03642233729759556</c:v>
                </c:pt>
                <c:pt idx="6">
                  <c:v>-0.04337077502282305</c:v>
                </c:pt>
                <c:pt idx="7">
                  <c:v>-0.042361755848358836</c:v>
                </c:pt>
                <c:pt idx="8">
                  <c:v>-0.03813038511673469</c:v>
                </c:pt>
                <c:pt idx="9">
                  <c:v>-0.03393001343808947</c:v>
                </c:pt>
                <c:pt idx="10">
                  <c:v>-0.02517278097154132</c:v>
                </c:pt>
                <c:pt idx="11">
                  <c:v>-0.020092036188294447</c:v>
                </c:pt>
                <c:pt idx="12">
                  <c:v>-0.01889702269595664</c:v>
                </c:pt>
                <c:pt idx="13">
                  <c:v>-0.016927032879145543</c:v>
                </c:pt>
                <c:pt idx="14">
                  <c:v>-0.015091888942792798</c:v>
                </c:pt>
                <c:pt idx="15">
                  <c:v>-0.010524178486347242</c:v>
                </c:pt>
                <c:pt idx="16">
                  <c:v>-0.006849240755694913</c:v>
                </c:pt>
                <c:pt idx="17">
                  <c:v>-0.002985208801871103</c:v>
                </c:pt>
                <c:pt idx="18">
                  <c:v>-0.0010772170910178693</c:v>
                </c:pt>
                <c:pt idx="19">
                  <c:v>-0.00014414559635203143</c:v>
                </c:pt>
                <c:pt idx="20">
                  <c:v>-3.409895827682464E-05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data!$L$141:$L$161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data!$O$141:$O$161</c:f>
              <c:numCache>
                <c:ptCount val="21"/>
                <c:pt idx="0">
                  <c:v>0.001771595877745935</c:v>
                </c:pt>
                <c:pt idx="1">
                  <c:v>0.0014771048744460858</c:v>
                </c:pt>
                <c:pt idx="2">
                  <c:v>0.0010834169016136557</c:v>
                </c:pt>
                <c:pt idx="3">
                  <c:v>0.0009749202161873955</c:v>
                </c:pt>
                <c:pt idx="4">
                  <c:v>0.0011671143446567707</c:v>
                </c:pt>
                <c:pt idx="5">
                  <c:v>0.0011779640131993967</c:v>
                </c:pt>
                <c:pt idx="6">
                  <c:v>0.0011314654337309996</c:v>
                </c:pt>
                <c:pt idx="7">
                  <c:v>0.0008121751880480052</c:v>
                </c:pt>
                <c:pt idx="8">
                  <c:v>0.0005750324327591792</c:v>
                </c:pt>
                <c:pt idx="9">
                  <c:v>0.00037663849369401763</c:v>
                </c:pt>
                <c:pt idx="10">
                  <c:v>0.000269691760916704</c:v>
                </c:pt>
                <c:pt idx="11">
                  <c:v>0.0001720447440330698</c:v>
                </c:pt>
                <c:pt idx="12">
                  <c:v>0.0001224462592667794</c:v>
                </c:pt>
                <c:pt idx="13">
                  <c:v>6.66479639047027E-05</c:v>
                </c:pt>
                <c:pt idx="14">
                  <c:v>5.7348248011023265E-05</c:v>
                </c:pt>
                <c:pt idx="15">
                  <c:v>3.254900562787807E-05</c:v>
                </c:pt>
                <c:pt idx="16">
                  <c:v>2.1699337085252045E-05</c:v>
                </c:pt>
                <c:pt idx="17">
                  <c:v>1.704947913841232E-05</c:v>
                </c:pt>
                <c:pt idx="18">
                  <c:v>4.649857946839724E-06</c:v>
                </c:pt>
                <c:pt idx="19">
                  <c:v>1.5499526489465747E-06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data!$L$141:$L$161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data!$P$141:$P$161</c:f>
              <c:numCache>
                <c:ptCount val="21"/>
                <c:pt idx="0">
                  <c:v>0.03148418815805177</c:v>
                </c:pt>
                <c:pt idx="1">
                  <c:v>0.03176317963486216</c:v>
                </c:pt>
                <c:pt idx="2">
                  <c:v>0.030052031910425138</c:v>
                </c:pt>
                <c:pt idx="3">
                  <c:v>0.029957484798839397</c:v>
                </c:pt>
                <c:pt idx="4">
                  <c:v>0.03449419620230602</c:v>
                </c:pt>
                <c:pt idx="5">
                  <c:v>0.03670132877440594</c:v>
                </c:pt>
                <c:pt idx="6">
                  <c:v>0.04259734865099871</c:v>
                </c:pt>
                <c:pt idx="7">
                  <c:v>0.041988217259962705</c:v>
                </c:pt>
                <c:pt idx="8">
                  <c:v>0.03962143956502129</c:v>
                </c:pt>
                <c:pt idx="9">
                  <c:v>0.035644261067824375</c:v>
                </c:pt>
                <c:pt idx="10">
                  <c:v>0.02594620734336566</c:v>
                </c:pt>
                <c:pt idx="11">
                  <c:v>0.02118165290050389</c:v>
                </c:pt>
                <c:pt idx="12">
                  <c:v>0.020171083773390722</c:v>
                </c:pt>
                <c:pt idx="13">
                  <c:v>0.020786414975022514</c:v>
                </c:pt>
                <c:pt idx="14">
                  <c:v>0.0214482447561227</c:v>
                </c:pt>
                <c:pt idx="15">
                  <c:v>0.01649769599538734</c:v>
                </c:pt>
                <c:pt idx="16">
                  <c:v>0.012734410963745058</c:v>
                </c:pt>
                <c:pt idx="17">
                  <c:v>0.007041434884164289</c:v>
                </c:pt>
                <c:pt idx="18">
                  <c:v>0.0032750499472241124</c:v>
                </c:pt>
                <c:pt idx="19">
                  <c:v>0.0005223340426949957</c:v>
                </c:pt>
                <c:pt idx="20">
                  <c:v>0.0001286460698625657</c:v>
                </c:pt>
              </c:numCache>
            </c:numRef>
          </c:val>
        </c:ser>
        <c:overlap val="100"/>
        <c:gapWidth val="15"/>
        <c:axId val="59011711"/>
        <c:axId val="61343352"/>
      </c:barChart>
      <c:catAx>
        <c:axId val="590117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auto val="0"/>
        <c:lblOffset val="100"/>
        <c:noMultiLvlLbl val="0"/>
      </c:catAx>
      <c:valAx>
        <c:axId val="61343352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26: Age Structure of North Eastman, 1995/96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Population 37,545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"/>
          <c:w val="0.98375"/>
          <c:h val="0.85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data!$L$164:$L$184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data!$M$164:$M$184</c:f>
              <c:numCache>
                <c:ptCount val="21"/>
                <c:pt idx="0">
                  <c:v>-0.010733786123318684</c:v>
                </c:pt>
                <c:pt idx="1">
                  <c:v>-0.00857637501664669</c:v>
                </c:pt>
                <c:pt idx="2">
                  <c:v>-0.008469836196564122</c:v>
                </c:pt>
                <c:pt idx="3">
                  <c:v>-0.007510986815821015</c:v>
                </c:pt>
                <c:pt idx="4">
                  <c:v>-0.005833000399520575</c:v>
                </c:pt>
                <c:pt idx="5">
                  <c:v>-0.005646557464376082</c:v>
                </c:pt>
                <c:pt idx="6">
                  <c:v>-0.005433479824210947</c:v>
                </c:pt>
                <c:pt idx="7">
                  <c:v>-0.004900785723798109</c:v>
                </c:pt>
                <c:pt idx="8">
                  <c:v>-0.0034625116526834465</c:v>
                </c:pt>
                <c:pt idx="9">
                  <c:v>-0.002556931681981622</c:v>
                </c:pt>
                <c:pt idx="10">
                  <c:v>-0.002237315221733919</c:v>
                </c:pt>
                <c:pt idx="11">
                  <c:v>-0.0019443334665068584</c:v>
                </c:pt>
                <c:pt idx="12">
                  <c:v>-0.0015980823012385138</c:v>
                </c:pt>
                <c:pt idx="13">
                  <c:v>-0.0013583699560527367</c:v>
                </c:pt>
                <c:pt idx="14">
                  <c:v>-0.0009055799707018245</c:v>
                </c:pt>
                <c:pt idx="15">
                  <c:v>-0.0005593288054334798</c:v>
                </c:pt>
                <c:pt idx="16">
                  <c:v>-0.00026634705020641894</c:v>
                </c:pt>
                <c:pt idx="17">
                  <c:v>-0.00015980823012385137</c:v>
                </c:pt>
                <c:pt idx="18">
                  <c:v>-5.326941004128379E-05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data!$L$164:$L$184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data!$N$164:$N$184</c:f>
              <c:numCache>
                <c:ptCount val="21"/>
                <c:pt idx="0">
                  <c:v>-0.02807297909175656</c:v>
                </c:pt>
                <c:pt idx="1">
                  <c:v>-0.03129577839925423</c:v>
                </c:pt>
                <c:pt idx="2">
                  <c:v>-0.03262751365028632</c:v>
                </c:pt>
                <c:pt idx="3">
                  <c:v>-0.03257424424024504</c:v>
                </c:pt>
                <c:pt idx="4">
                  <c:v>-0.027886536156612067</c:v>
                </c:pt>
                <c:pt idx="5">
                  <c:v>-0.023198828072979093</c:v>
                </c:pt>
                <c:pt idx="6">
                  <c:v>-0.03190837661472899</c:v>
                </c:pt>
                <c:pt idx="7">
                  <c:v>-0.03766147289918764</c:v>
                </c:pt>
                <c:pt idx="8">
                  <c:v>-0.036036755892928485</c:v>
                </c:pt>
                <c:pt idx="9">
                  <c:v>-0.03196164602477027</c:v>
                </c:pt>
                <c:pt idx="10">
                  <c:v>-0.026448262085497404</c:v>
                </c:pt>
                <c:pt idx="11">
                  <c:v>-0.02386469569849514</c:v>
                </c:pt>
                <c:pt idx="12">
                  <c:v>-0.021654015181781863</c:v>
                </c:pt>
                <c:pt idx="13">
                  <c:v>-0.01978958583033693</c:v>
                </c:pt>
                <c:pt idx="14">
                  <c:v>-0.014569183646291117</c:v>
                </c:pt>
                <c:pt idx="15">
                  <c:v>-0.009748302037554933</c:v>
                </c:pt>
                <c:pt idx="16">
                  <c:v>-0.007218005060593954</c:v>
                </c:pt>
                <c:pt idx="17">
                  <c:v>-0.002849913437208683</c:v>
                </c:pt>
                <c:pt idx="18">
                  <c:v>-0.0011186576108669596</c:v>
                </c:pt>
                <c:pt idx="19">
                  <c:v>-0.00015980823012385137</c:v>
                </c:pt>
                <c:pt idx="20">
                  <c:v>-2.6634705020641896E-05</c:v>
                </c:pt>
              </c:numCache>
            </c:numRef>
          </c:val>
        </c:ser>
        <c:ser>
          <c:idx val="3"/>
          <c:order val="2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data!$L$164:$L$184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data!$O$164:$O$184</c:f>
              <c:numCache>
                <c:ptCount val="21"/>
                <c:pt idx="0">
                  <c:v>0.011080037288587028</c:v>
                </c:pt>
                <c:pt idx="1">
                  <c:v>0.008123585031295778</c:v>
                </c:pt>
                <c:pt idx="2">
                  <c:v>0.007004927420428819</c:v>
                </c:pt>
                <c:pt idx="3">
                  <c:v>0.007377813290717805</c:v>
                </c:pt>
                <c:pt idx="4">
                  <c:v>0.005513383939272872</c:v>
                </c:pt>
                <c:pt idx="5">
                  <c:v>0.006019443334665068</c:v>
                </c:pt>
                <c:pt idx="6">
                  <c:v>0.0051937674790251695</c:v>
                </c:pt>
                <c:pt idx="7">
                  <c:v>0.003995205753096284</c:v>
                </c:pt>
                <c:pt idx="8">
                  <c:v>0.0029830869623118923</c:v>
                </c:pt>
                <c:pt idx="9">
                  <c:v>0.0024237581568784124</c:v>
                </c:pt>
                <c:pt idx="10">
                  <c:v>0.0016779864163004395</c:v>
                </c:pt>
                <c:pt idx="11">
                  <c:v>0.0014915434811559462</c:v>
                </c:pt>
                <c:pt idx="12">
                  <c:v>0.0014382740711146624</c:v>
                </c:pt>
                <c:pt idx="13">
                  <c:v>0.0010653882008256758</c:v>
                </c:pt>
                <c:pt idx="14">
                  <c:v>0.0005593288054334798</c:v>
                </c:pt>
                <c:pt idx="15">
                  <c:v>0.00047942469037155414</c:v>
                </c:pt>
                <c:pt idx="16">
                  <c:v>0.00029298175522706084</c:v>
                </c:pt>
                <c:pt idx="17">
                  <c:v>0.00013317352510320947</c:v>
                </c:pt>
                <c:pt idx="18">
                  <c:v>2.6634705020641896E-05</c:v>
                </c:pt>
                <c:pt idx="19">
                  <c:v>2.6634705020641896E-05</c:v>
                </c:pt>
                <c:pt idx="2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data!$L$164:$L$184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data!$P$164:$P$184</c:f>
              <c:numCache>
                <c:ptCount val="21"/>
                <c:pt idx="0">
                  <c:v>0.02626181915035291</c:v>
                </c:pt>
                <c:pt idx="1">
                  <c:v>0.030576641363696897</c:v>
                </c:pt>
                <c:pt idx="2">
                  <c:v>0.03273405247036889</c:v>
                </c:pt>
                <c:pt idx="3">
                  <c:v>0.03158876015448129</c:v>
                </c:pt>
                <c:pt idx="4">
                  <c:v>0.021680649886802503</c:v>
                </c:pt>
                <c:pt idx="5">
                  <c:v>0.022559595152483687</c:v>
                </c:pt>
                <c:pt idx="6">
                  <c:v>0.0328672259954721</c:v>
                </c:pt>
                <c:pt idx="7">
                  <c:v>0.034891463577040885</c:v>
                </c:pt>
                <c:pt idx="8">
                  <c:v>0.03473165534691703</c:v>
                </c:pt>
                <c:pt idx="9">
                  <c:v>0.030390198428552402</c:v>
                </c:pt>
                <c:pt idx="10">
                  <c:v>0.025089892129444666</c:v>
                </c:pt>
                <c:pt idx="11">
                  <c:v>0.022106805167132773</c:v>
                </c:pt>
                <c:pt idx="12">
                  <c:v>0.019762951125316286</c:v>
                </c:pt>
                <c:pt idx="13">
                  <c:v>0.01669996004794247</c:v>
                </c:pt>
                <c:pt idx="14">
                  <c:v>0.013983220135836995</c:v>
                </c:pt>
                <c:pt idx="15">
                  <c:v>0.011159941403648954</c:v>
                </c:pt>
                <c:pt idx="16">
                  <c:v>0.007670795045944866</c:v>
                </c:pt>
                <c:pt idx="17">
                  <c:v>0.0035157810627247303</c:v>
                </c:pt>
                <c:pt idx="18">
                  <c:v>0.0017312558263417232</c:v>
                </c:pt>
                <c:pt idx="19">
                  <c:v>0.00018644293514449327</c:v>
                </c:pt>
                <c:pt idx="20">
                  <c:v>2.6634705020641896E-05</c:v>
                </c:pt>
              </c:numCache>
            </c:numRef>
          </c:val>
        </c:ser>
        <c:overlap val="100"/>
        <c:gapWidth val="15"/>
        <c:axId val="15219257"/>
        <c:axId val="2755586"/>
      </c:barChart>
      <c:catAx>
        <c:axId val="152192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0"/>
        <c:lblOffset val="100"/>
        <c:noMultiLvlLbl val="0"/>
      </c:catAx>
      <c:valAx>
        <c:axId val="2755586"/>
        <c:scaling>
          <c:orientation val="minMax"/>
          <c:max val="0.08"/>
          <c:min val="-0.08"/>
        </c:scaling>
        <c:axPos val="b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147"/>
  </sheetViews>
  <pageMargins left="1.125" right="1.125" top="1" bottom="5.6" header="0.5" footer="0.5"/>
  <pageSetup horizontalDpi="300" verticalDpi="300" orientation="portrait"/>
  <headerFooter>
    <oddFooter>&amp;C&amp;f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1.125" right="1.125" top="1" bottom="5.7" header="0.5" footer="0.5"/>
  <pageSetup horizontalDpi="300" verticalDpi="300" orientation="portrait"/>
  <headerFooter>
    <oddFooter>&amp;C&amp;f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0.18975</cdr:y>
    </cdr:from>
    <cdr:to>
      <cdr:x>0.38525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81125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0.10225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0.1445</cdr:x>
      <cdr:y>0.349</cdr:y>
    </cdr:from>
    <cdr:to>
      <cdr:x>0.3325</cdr:x>
      <cdr:y>0.45275</cdr:y>
    </cdr:to>
    <cdr:grpSp>
      <cdr:nvGrpSpPr>
        <cdr:cNvPr id="4" name="Group 21"/>
        <cdr:cNvGrpSpPr>
          <a:grpSpLocks/>
        </cdr:cNvGrpSpPr>
      </cdr:nvGrpSpPr>
      <cdr:grpSpPr>
        <a:xfrm>
          <a:off x="819150" y="1362075"/>
          <a:ext cx="1076325" cy="409575"/>
          <a:chOff x="-117" y="164"/>
          <a:chExt cx="19912" cy="19180"/>
        </a:xfrm>
        <a:solidFill>
          <a:srgbClr val="FFFFFF"/>
        </a:solidFill>
      </cdr:grpSpPr>
      <cdr:sp>
        <cdr:nvSpPr>
          <cdr:cNvPr id="5" name="Text 7"/>
          <cdr:cNvSpPr txBox="1">
            <a:spLocks noChangeArrowheads="1"/>
          </cdr:cNvSpPr>
        </cdr:nvSpPr>
        <cdr:spPr>
          <a:xfrm>
            <a:off x="1665" y="164"/>
            <a:ext cx="17811" cy="83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8"/>
          <cdr:cNvSpPr txBox="1">
            <a:spLocks noChangeArrowheads="1"/>
          </cdr:cNvSpPr>
        </cdr:nvSpPr>
        <cdr:spPr>
          <a:xfrm>
            <a:off x="1869" y="10655"/>
            <a:ext cx="17926" cy="868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14"/>
          <cdr:cNvSpPr>
            <a:spLocks/>
          </cdr:cNvSpPr>
        </cdr:nvSpPr>
        <cdr:spPr>
          <a:xfrm>
            <a:off x="-117" y="3113"/>
            <a:ext cx="1344" cy="4100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5"/>
          <cdr:cNvSpPr>
            <a:spLocks/>
          </cdr:cNvSpPr>
        </cdr:nvSpPr>
        <cdr:spPr>
          <a:xfrm>
            <a:off x="2" y="13115"/>
            <a:ext cx="1225" cy="426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0.39925</cdr:x>
      <cdr:y>0.94275</cdr:y>
    </cdr:from>
    <cdr:to>
      <cdr:x>0.40975</cdr:x>
      <cdr:y>0.963</cdr:y>
    </cdr:to>
    <cdr:sp>
      <cdr:nvSpPr>
        <cdr:cNvPr id="9" name="Rectangle 17"/>
        <cdr:cNvSpPr>
          <a:spLocks/>
        </cdr:cNvSpPr>
      </cdr:nvSpPr>
      <cdr:spPr>
        <a:xfrm>
          <a:off x="2276475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0.94275</cdr:y>
    </cdr:from>
    <cdr:to>
      <cdr:x>0.30125</cdr:x>
      <cdr:y>0.96275</cdr:y>
    </cdr:to>
    <cdr:sp>
      <cdr:nvSpPr>
        <cdr:cNvPr id="10" name="Rectangle 18"/>
        <cdr:cNvSpPr>
          <a:spLocks/>
        </cdr:cNvSpPr>
      </cdr:nvSpPr>
      <cdr:spPr>
        <a:xfrm>
          <a:off x="1657350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0.94275</cdr:y>
    </cdr:from>
    <cdr:to>
      <cdr:x>0.18725</cdr:x>
      <cdr:y>0.963</cdr:y>
    </cdr:to>
    <cdr:sp>
      <cdr:nvSpPr>
        <cdr:cNvPr id="11" name="Rectangle 19"/>
        <cdr:cNvSpPr>
          <a:spLocks/>
        </cdr:cNvSpPr>
      </cdr:nvSpPr>
      <cdr:spPr>
        <a:xfrm>
          <a:off x="100012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0.94275</cdr:y>
    </cdr:from>
    <cdr:to>
      <cdr:x>0.07825</cdr:x>
      <cdr:y>0.963</cdr:y>
    </cdr:to>
    <cdr:sp>
      <cdr:nvSpPr>
        <cdr:cNvPr id="12" name="Rectangle 20"/>
        <cdr:cNvSpPr>
          <a:spLocks/>
        </cdr:cNvSpPr>
      </cdr:nvSpPr>
      <cdr:spPr>
        <a:xfrm>
          <a:off x="3714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0.39825</cdr:x>
      <cdr:y>0.94275</cdr:y>
    </cdr:from>
    <cdr:to>
      <cdr:x>0.40975</cdr:x>
      <cdr:y>0.96275</cdr:y>
    </cdr:to>
    <cdr:sp>
      <cdr:nvSpPr>
        <cdr:cNvPr id="1" name="Rectangle 9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0.94275</cdr:y>
    </cdr:from>
    <cdr:to>
      <cdr:x>0.29775</cdr:x>
      <cdr:y>0.96275</cdr:y>
    </cdr:to>
    <cdr:sp>
      <cdr:nvSpPr>
        <cdr:cNvPr id="2" name="Rectangle 10"/>
        <cdr:cNvSpPr>
          <a:spLocks/>
        </cdr:cNvSpPr>
      </cdr:nvSpPr>
      <cdr:spPr>
        <a:xfrm>
          <a:off x="16287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0.94075</cdr:y>
    </cdr:from>
    <cdr:to>
      <cdr:x>0.18825</cdr:x>
      <cdr:y>0.96075</cdr:y>
    </cdr:to>
    <cdr:sp>
      <cdr:nvSpPr>
        <cdr:cNvPr id="3" name="Rectangle 11"/>
        <cdr:cNvSpPr>
          <a:spLocks/>
        </cdr:cNvSpPr>
      </cdr:nvSpPr>
      <cdr:spPr>
        <a:xfrm>
          <a:off x="1000125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0.0645</cdr:x>
      <cdr:y>0.94075</cdr:y>
    </cdr:from>
    <cdr:to>
      <cdr:x>0.07575</cdr:x>
      <cdr:y>0.96075</cdr:y>
    </cdr:to>
    <cdr:sp>
      <cdr:nvSpPr>
        <cdr:cNvPr id="4" name="Rectangle 12"/>
        <cdr:cNvSpPr>
          <a:spLocks/>
        </cdr:cNvSpPr>
      </cdr:nvSpPr>
      <cdr:spPr>
        <a:xfrm>
          <a:off x="361950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5" name="Text 24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6" name="Text 25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0.04725</cdr:y>
    </cdr:from>
    <cdr:to>
      <cdr:x>0.093</cdr:x>
      <cdr:y>0.1015</cdr:y>
    </cdr:to>
    <cdr:sp>
      <cdr:nvSpPr>
        <cdr:cNvPr id="7" name="Text 26"/>
        <cdr:cNvSpPr txBox="1">
          <a:spLocks noChangeArrowheads="1"/>
        </cdr:cNvSpPr>
      </cdr:nvSpPr>
      <cdr:spPr>
        <a:xfrm>
          <a:off x="57150" y="18097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0.3975</cdr:x>
      <cdr:y>0.944</cdr:y>
    </cdr:from>
    <cdr:to>
      <cdr:x>0.409</cdr:x>
      <cdr:y>0.964</cdr:y>
    </cdr:to>
    <cdr:sp>
      <cdr:nvSpPr>
        <cdr:cNvPr id="8" name="Rectangle 31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0.28525</cdr:x>
      <cdr:y>0.94275</cdr:y>
    </cdr:from>
    <cdr:to>
      <cdr:x>0.29675</cdr:x>
      <cdr:y>0.96275</cdr:y>
    </cdr:to>
    <cdr:sp>
      <cdr:nvSpPr>
        <cdr:cNvPr id="9" name="Rectangle 32"/>
        <cdr:cNvSpPr>
          <a:spLocks/>
        </cdr:cNvSpPr>
      </cdr:nvSpPr>
      <cdr:spPr>
        <a:xfrm>
          <a:off x="16192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0.94075</cdr:y>
    </cdr:from>
    <cdr:to>
      <cdr:x>0.18625</cdr:x>
      <cdr:y>0.96075</cdr:y>
    </cdr:to>
    <cdr:sp>
      <cdr:nvSpPr>
        <cdr:cNvPr id="10" name="Rectangle 33"/>
        <cdr:cNvSpPr>
          <a:spLocks/>
        </cdr:cNvSpPr>
      </cdr:nvSpPr>
      <cdr:spPr>
        <a:xfrm>
          <a:off x="990600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0.94275</cdr:y>
    </cdr:from>
    <cdr:to>
      <cdr:x>0.0765</cdr:x>
      <cdr:y>0.96275</cdr:y>
    </cdr:to>
    <cdr:sp>
      <cdr:nvSpPr>
        <cdr:cNvPr id="11" name="Rectangle 34"/>
        <cdr:cNvSpPr>
          <a:spLocks/>
        </cdr:cNvSpPr>
      </cdr:nvSpPr>
      <cdr:spPr>
        <a:xfrm>
          <a:off x="3714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0.353</cdr:y>
    </cdr:from>
    <cdr:to>
      <cdr:x>0.32975</cdr:x>
      <cdr:y>0.4575</cdr:y>
    </cdr:to>
    <cdr:grpSp>
      <cdr:nvGrpSpPr>
        <cdr:cNvPr id="12" name="Group 35"/>
        <cdr:cNvGrpSpPr>
          <a:grpSpLocks/>
        </cdr:cNvGrpSpPr>
      </cdr:nvGrpSpPr>
      <cdr:grpSpPr>
        <a:xfrm>
          <a:off x="809625" y="1381125"/>
          <a:ext cx="1066800" cy="409575"/>
          <a:chOff x="-1" y="0"/>
          <a:chExt cx="19684" cy="19338"/>
        </a:xfrm>
        <a:solidFill>
          <a:srgbClr val="FFFFFF"/>
        </a:solidFill>
      </cdr:grpSpPr>
      <cdr:sp>
        <cdr:nvSpPr>
          <cdr:cNvPr id="13" name="Text 36"/>
          <cdr:cNvSpPr txBox="1">
            <a:spLocks noChangeArrowheads="1"/>
          </cdr:cNvSpPr>
        </cdr:nvSpPr>
        <cdr:spPr>
          <a:xfrm>
            <a:off x="1618" y="0"/>
            <a:ext cx="17632" cy="876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14" name="Text 37"/>
          <cdr:cNvSpPr txBox="1">
            <a:spLocks noChangeArrowheads="1"/>
          </cdr:cNvSpPr>
        </cdr:nvSpPr>
        <cdr:spPr>
          <a:xfrm>
            <a:off x="2051" y="10578"/>
            <a:ext cx="17632" cy="876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15" name="Rectangle 38"/>
          <cdr:cNvSpPr>
            <a:spLocks/>
          </cdr:cNvSpPr>
        </cdr:nvSpPr>
        <cdr:spPr>
          <a:xfrm>
            <a:off x="-1" y="2422"/>
            <a:ext cx="1329" cy="4351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Rectangle 39"/>
          <cdr:cNvSpPr>
            <a:spLocks/>
          </cdr:cNvSpPr>
        </cdr:nvSpPr>
        <cdr:spPr>
          <a:xfrm>
            <a:off x="-1" y="12671"/>
            <a:ext cx="1329" cy="435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0.3975</cdr:x>
      <cdr:y>0.94275</cdr:y>
    </cdr:from>
    <cdr:to>
      <cdr:x>0.41175</cdr:x>
      <cdr:y>0.96275</cdr:y>
    </cdr:to>
    <cdr:sp>
      <cdr:nvSpPr>
        <cdr:cNvPr id="17" name="Rectangle 48"/>
        <cdr:cNvSpPr>
          <a:spLocks/>
        </cdr:cNvSpPr>
      </cdr:nvSpPr>
      <cdr:spPr>
        <a:xfrm>
          <a:off x="2266950" y="36957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0.94275</cdr:y>
    </cdr:from>
    <cdr:to>
      <cdr:x>0.30025</cdr:x>
      <cdr:y>0.96275</cdr:y>
    </cdr:to>
    <cdr:sp>
      <cdr:nvSpPr>
        <cdr:cNvPr id="18" name="Rectangle 49"/>
        <cdr:cNvSpPr>
          <a:spLocks/>
        </cdr:cNvSpPr>
      </cdr:nvSpPr>
      <cdr:spPr>
        <a:xfrm>
          <a:off x="163830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0.94275</cdr:y>
    </cdr:from>
    <cdr:to>
      <cdr:x>0.18725</cdr:x>
      <cdr:y>0.96275</cdr:y>
    </cdr:to>
    <cdr:sp>
      <cdr:nvSpPr>
        <cdr:cNvPr id="19" name="Rectangle 50"/>
        <cdr:cNvSpPr>
          <a:spLocks/>
        </cdr:cNvSpPr>
      </cdr:nvSpPr>
      <cdr:spPr>
        <a:xfrm>
          <a:off x="1000125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0.94275</cdr:y>
    </cdr:from>
    <cdr:to>
      <cdr:x>0.07725</cdr:x>
      <cdr:y>0.96275</cdr:y>
    </cdr:to>
    <cdr:sp>
      <cdr:nvSpPr>
        <cdr:cNvPr id="20" name="Rectangle 51"/>
        <cdr:cNvSpPr>
          <a:spLocks/>
        </cdr:cNvSpPr>
      </cdr:nvSpPr>
      <cdr:spPr>
        <a:xfrm>
          <a:off x="3714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0.39825</cdr:x>
      <cdr:y>0.9425</cdr:y>
    </cdr:from>
    <cdr:to>
      <cdr:x>0.40975</cdr:x>
      <cdr:y>0.96275</cdr:y>
    </cdr:to>
    <cdr:sp>
      <cdr:nvSpPr>
        <cdr:cNvPr id="4" name="Rectangle 9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0.94275</cdr:y>
    </cdr:from>
    <cdr:to>
      <cdr:x>0.29775</cdr:x>
      <cdr:y>0.96275</cdr:y>
    </cdr:to>
    <cdr:sp>
      <cdr:nvSpPr>
        <cdr:cNvPr id="5" name="Rectangle 10"/>
        <cdr:cNvSpPr>
          <a:spLocks/>
        </cdr:cNvSpPr>
      </cdr:nvSpPr>
      <cdr:spPr>
        <a:xfrm>
          <a:off x="16287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0.94075</cdr:y>
    </cdr:from>
    <cdr:to>
      <cdr:x>0.18825</cdr:x>
      <cdr:y>0.961</cdr:y>
    </cdr:to>
    <cdr:sp>
      <cdr:nvSpPr>
        <cdr:cNvPr id="6" name="Rectangle 11"/>
        <cdr:cNvSpPr>
          <a:spLocks/>
        </cdr:cNvSpPr>
      </cdr:nvSpPr>
      <cdr:spPr>
        <a:xfrm>
          <a:off x="1000125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0.3515</cdr:y>
    </cdr:from>
    <cdr:to>
      <cdr:x>0.3305</cdr:x>
      <cdr:y>0.45575</cdr:y>
    </cdr:to>
    <cdr:grpSp>
      <cdr:nvGrpSpPr>
        <cdr:cNvPr id="7" name="Group 13"/>
        <cdr:cNvGrpSpPr>
          <a:grpSpLocks/>
        </cdr:cNvGrpSpPr>
      </cdr:nvGrpSpPr>
      <cdr:grpSpPr>
        <a:xfrm>
          <a:off x="809625" y="1371600"/>
          <a:ext cx="1066800" cy="409575"/>
          <a:chOff x="1" y="0"/>
          <a:chExt cx="19766" cy="19393"/>
        </a:xfrm>
        <a:solidFill>
          <a:srgbClr val="FFFFFF"/>
        </a:solidFill>
      </cdr:grpSpPr>
      <cdr:sp>
        <cdr:nvSpPr>
          <cdr:cNvPr id="8" name="Text 14"/>
          <cdr:cNvSpPr txBox="1">
            <a:spLocks noChangeArrowheads="1"/>
          </cdr:cNvSpPr>
        </cdr:nvSpPr>
        <cdr:spPr>
          <a:xfrm>
            <a:off x="1656" y="0"/>
            <a:ext cx="17705" cy="878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9" name="Text 15"/>
          <cdr:cNvSpPr txBox="1">
            <a:spLocks noChangeArrowheads="1"/>
          </cdr:cNvSpPr>
        </cdr:nvSpPr>
        <cdr:spPr>
          <a:xfrm>
            <a:off x="2062" y="10608"/>
            <a:ext cx="17705" cy="878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10" name="Rectangle 16"/>
          <cdr:cNvSpPr>
            <a:spLocks/>
          </cdr:cNvSpPr>
        </cdr:nvSpPr>
        <cdr:spPr>
          <a:xfrm>
            <a:off x="1" y="2429"/>
            <a:ext cx="1334" cy="4363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Rectangle 17"/>
          <cdr:cNvSpPr>
            <a:spLocks/>
          </cdr:cNvSpPr>
        </cdr:nvSpPr>
        <cdr:spPr>
          <a:xfrm>
            <a:off x="1" y="12707"/>
            <a:ext cx="1334" cy="436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0.3955</cdr:x>
      <cdr:y>0.94275</cdr:y>
    </cdr:from>
    <cdr:to>
      <cdr:x>0.40975</cdr:x>
      <cdr:y>0.96275</cdr:y>
    </cdr:to>
    <cdr:sp>
      <cdr:nvSpPr>
        <cdr:cNvPr id="12" name="Rectangle 26"/>
        <cdr:cNvSpPr>
          <a:spLocks/>
        </cdr:cNvSpPr>
      </cdr:nvSpPr>
      <cdr:spPr>
        <a:xfrm>
          <a:off x="2247900" y="36957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0.94275</cdr:y>
    </cdr:from>
    <cdr:to>
      <cdr:x>0.30125</cdr:x>
      <cdr:y>0.96275</cdr:y>
    </cdr:to>
    <cdr:sp>
      <cdr:nvSpPr>
        <cdr:cNvPr id="13" name="Rectangle 27"/>
        <cdr:cNvSpPr>
          <a:spLocks/>
        </cdr:cNvSpPr>
      </cdr:nvSpPr>
      <cdr:spPr>
        <a:xfrm>
          <a:off x="164782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0.94275</cdr:y>
    </cdr:from>
    <cdr:to>
      <cdr:x>0.18825</cdr:x>
      <cdr:y>0.96275</cdr:y>
    </cdr:to>
    <cdr:sp>
      <cdr:nvSpPr>
        <cdr:cNvPr id="14" name="Rectangle 28"/>
        <cdr:cNvSpPr>
          <a:spLocks/>
        </cdr:cNvSpPr>
      </cdr:nvSpPr>
      <cdr:spPr>
        <a:xfrm>
          <a:off x="1009650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0.94075</cdr:y>
    </cdr:from>
    <cdr:to>
      <cdr:x>0.077</cdr:x>
      <cdr:y>0.96675</cdr:y>
    </cdr:to>
    <cdr:sp>
      <cdr:nvSpPr>
        <cdr:cNvPr id="15" name="Rectangle 29"/>
        <cdr:cNvSpPr>
          <a:spLocks/>
        </cdr:cNvSpPr>
      </cdr:nvSpPr>
      <cdr:spPr>
        <a:xfrm>
          <a:off x="342900" y="3686175"/>
          <a:ext cx="8572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0.39825</cdr:x>
      <cdr:y>0.9425</cdr:y>
    </cdr:from>
    <cdr:to>
      <cdr:x>0.40975</cdr:x>
      <cdr:y>0.96275</cdr:y>
    </cdr:to>
    <cdr:sp>
      <cdr:nvSpPr>
        <cdr:cNvPr id="4" name="Rectangle 9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0.94275</cdr:y>
    </cdr:from>
    <cdr:to>
      <cdr:x>0.29775</cdr:x>
      <cdr:y>0.96275</cdr:y>
    </cdr:to>
    <cdr:sp>
      <cdr:nvSpPr>
        <cdr:cNvPr id="5" name="Rectangle 10"/>
        <cdr:cNvSpPr>
          <a:spLocks/>
        </cdr:cNvSpPr>
      </cdr:nvSpPr>
      <cdr:spPr>
        <a:xfrm>
          <a:off x="16287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0.94075</cdr:y>
    </cdr:from>
    <cdr:to>
      <cdr:x>0.18825</cdr:x>
      <cdr:y>0.961</cdr:y>
    </cdr:to>
    <cdr:sp>
      <cdr:nvSpPr>
        <cdr:cNvPr id="6" name="Rectangle 11"/>
        <cdr:cNvSpPr>
          <a:spLocks/>
        </cdr:cNvSpPr>
      </cdr:nvSpPr>
      <cdr:spPr>
        <a:xfrm>
          <a:off x="1000125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0.06625</cdr:x>
      <cdr:y>0.94275</cdr:y>
    </cdr:from>
    <cdr:to>
      <cdr:x>0.07775</cdr:x>
      <cdr:y>0.963</cdr:y>
    </cdr:to>
    <cdr:sp>
      <cdr:nvSpPr>
        <cdr:cNvPr id="7" name="Rectangle 12"/>
        <cdr:cNvSpPr>
          <a:spLocks/>
        </cdr:cNvSpPr>
      </cdr:nvSpPr>
      <cdr:spPr>
        <a:xfrm>
          <a:off x="3714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0.3545</cdr:y>
    </cdr:from>
    <cdr:to>
      <cdr:x>0.3305</cdr:x>
      <cdr:y>0.459</cdr:y>
    </cdr:to>
    <cdr:grpSp>
      <cdr:nvGrpSpPr>
        <cdr:cNvPr id="8" name="Group 13"/>
        <cdr:cNvGrpSpPr>
          <a:grpSpLocks/>
        </cdr:cNvGrpSpPr>
      </cdr:nvGrpSpPr>
      <cdr:grpSpPr>
        <a:xfrm>
          <a:off x="809625" y="1390650"/>
          <a:ext cx="1066800" cy="409575"/>
          <a:chOff x="1" y="0"/>
          <a:chExt cx="19766" cy="19393"/>
        </a:xfrm>
        <a:solidFill>
          <a:srgbClr val="FFFFFF"/>
        </a:solidFill>
      </cdr:grpSpPr>
      <cdr:sp>
        <cdr:nvSpPr>
          <cdr:cNvPr id="9" name="Text 14"/>
          <cdr:cNvSpPr txBox="1">
            <a:spLocks noChangeArrowheads="1"/>
          </cdr:cNvSpPr>
        </cdr:nvSpPr>
        <cdr:spPr>
          <a:xfrm>
            <a:off x="1656" y="0"/>
            <a:ext cx="17705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10" name="Text 15"/>
          <cdr:cNvSpPr txBox="1">
            <a:spLocks noChangeArrowheads="1"/>
          </cdr:cNvSpPr>
        </cdr:nvSpPr>
        <cdr:spPr>
          <a:xfrm>
            <a:off x="2062" y="10632"/>
            <a:ext cx="17705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11" name="Rectangle 16"/>
          <cdr:cNvSpPr>
            <a:spLocks/>
          </cdr:cNvSpPr>
        </cdr:nvSpPr>
        <cdr:spPr>
          <a:xfrm>
            <a:off x="1" y="2424"/>
            <a:ext cx="1334" cy="4354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Rectangle 17"/>
          <cdr:cNvSpPr>
            <a:spLocks/>
          </cdr:cNvSpPr>
        </cdr:nvSpPr>
        <cdr:spPr>
          <a:xfrm>
            <a:off x="1" y="12673"/>
            <a:ext cx="1334" cy="435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0.94275</cdr:y>
    </cdr:from>
    <cdr:to>
      <cdr:x>0.41175</cdr:x>
      <cdr:y>0.96275</cdr:y>
    </cdr:to>
    <cdr:sp>
      <cdr:nvSpPr>
        <cdr:cNvPr id="13" name="Rectangle 26"/>
        <cdr:cNvSpPr>
          <a:spLocks/>
        </cdr:cNvSpPr>
      </cdr:nvSpPr>
      <cdr:spPr>
        <a:xfrm>
          <a:off x="2266950" y="369570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0.94275</cdr:y>
    </cdr:from>
    <cdr:to>
      <cdr:x>0.30125</cdr:x>
      <cdr:y>0.96275</cdr:y>
    </cdr:to>
    <cdr:sp>
      <cdr:nvSpPr>
        <cdr:cNvPr id="14" name="Rectangle 27"/>
        <cdr:cNvSpPr>
          <a:spLocks/>
        </cdr:cNvSpPr>
      </cdr:nvSpPr>
      <cdr:spPr>
        <a:xfrm>
          <a:off x="164782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0.94275</cdr:y>
    </cdr:from>
    <cdr:to>
      <cdr:x>0.189</cdr:x>
      <cdr:y>0.96275</cdr:y>
    </cdr:to>
    <cdr:sp>
      <cdr:nvSpPr>
        <cdr:cNvPr id="15" name="Rectangle 28"/>
        <cdr:cNvSpPr>
          <a:spLocks/>
        </cdr:cNvSpPr>
      </cdr:nvSpPr>
      <cdr:spPr>
        <a:xfrm>
          <a:off x="1019175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0.39825</cdr:x>
      <cdr:y>0.9425</cdr:y>
    </cdr:from>
    <cdr:to>
      <cdr:x>0.40975</cdr:x>
      <cdr:y>0.96275</cdr:y>
    </cdr:to>
    <cdr:sp>
      <cdr:nvSpPr>
        <cdr:cNvPr id="4" name="Rectangle 9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0.94275</cdr:y>
    </cdr:from>
    <cdr:to>
      <cdr:x>0.29775</cdr:x>
      <cdr:y>0.96275</cdr:y>
    </cdr:to>
    <cdr:sp>
      <cdr:nvSpPr>
        <cdr:cNvPr id="5" name="Rectangle 10"/>
        <cdr:cNvSpPr>
          <a:spLocks/>
        </cdr:cNvSpPr>
      </cdr:nvSpPr>
      <cdr:spPr>
        <a:xfrm>
          <a:off x="16287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0.94075</cdr:y>
    </cdr:from>
    <cdr:to>
      <cdr:x>0.18825</cdr:x>
      <cdr:y>0.961</cdr:y>
    </cdr:to>
    <cdr:sp>
      <cdr:nvSpPr>
        <cdr:cNvPr id="6" name="Rectangle 11"/>
        <cdr:cNvSpPr>
          <a:spLocks/>
        </cdr:cNvSpPr>
      </cdr:nvSpPr>
      <cdr:spPr>
        <a:xfrm>
          <a:off x="1000125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0.94275</cdr:y>
    </cdr:from>
    <cdr:to>
      <cdr:x>0.077</cdr:x>
      <cdr:y>0.963</cdr:y>
    </cdr:to>
    <cdr:sp>
      <cdr:nvSpPr>
        <cdr:cNvPr id="7" name="Rectangle 12"/>
        <cdr:cNvSpPr>
          <a:spLocks/>
        </cdr:cNvSpPr>
      </cdr:nvSpPr>
      <cdr:spPr>
        <a:xfrm>
          <a:off x="3714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0.34975</cdr:y>
    </cdr:from>
    <cdr:to>
      <cdr:x>0.3305</cdr:x>
      <cdr:y>0.45425</cdr:y>
    </cdr:to>
    <cdr:grpSp>
      <cdr:nvGrpSpPr>
        <cdr:cNvPr id="8" name="Group 13"/>
        <cdr:cNvGrpSpPr>
          <a:grpSpLocks/>
        </cdr:cNvGrpSpPr>
      </cdr:nvGrpSpPr>
      <cdr:grpSpPr>
        <a:xfrm>
          <a:off x="809625" y="1371600"/>
          <a:ext cx="1066800" cy="409575"/>
          <a:chOff x="1" y="0"/>
          <a:chExt cx="19766" cy="19393"/>
        </a:xfrm>
        <a:solidFill>
          <a:srgbClr val="FFFFFF"/>
        </a:solidFill>
      </cdr:grpSpPr>
      <cdr:sp>
        <cdr:nvSpPr>
          <cdr:cNvPr id="9" name="Text 14"/>
          <cdr:cNvSpPr txBox="1">
            <a:spLocks noChangeArrowheads="1"/>
          </cdr:cNvSpPr>
        </cdr:nvSpPr>
        <cdr:spPr>
          <a:xfrm>
            <a:off x="1656" y="0"/>
            <a:ext cx="17705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10" name="Text 15"/>
          <cdr:cNvSpPr txBox="1">
            <a:spLocks noChangeArrowheads="1"/>
          </cdr:cNvSpPr>
        </cdr:nvSpPr>
        <cdr:spPr>
          <a:xfrm>
            <a:off x="2062" y="10632"/>
            <a:ext cx="17705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11" name="Rectangle 16"/>
          <cdr:cNvSpPr>
            <a:spLocks/>
          </cdr:cNvSpPr>
        </cdr:nvSpPr>
        <cdr:spPr>
          <a:xfrm>
            <a:off x="1" y="2424"/>
            <a:ext cx="1334" cy="4354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Rectangle 17"/>
          <cdr:cNvSpPr>
            <a:spLocks/>
          </cdr:cNvSpPr>
        </cdr:nvSpPr>
        <cdr:spPr>
          <a:xfrm>
            <a:off x="1" y="12727"/>
            <a:ext cx="1334" cy="42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0.94275</cdr:y>
    </cdr:from>
    <cdr:to>
      <cdr:x>0.4125</cdr:x>
      <cdr:y>0.96275</cdr:y>
    </cdr:to>
    <cdr:sp>
      <cdr:nvSpPr>
        <cdr:cNvPr id="13" name="Rectangle 26"/>
        <cdr:cNvSpPr>
          <a:spLocks/>
        </cdr:cNvSpPr>
      </cdr:nvSpPr>
      <cdr:spPr>
        <a:xfrm>
          <a:off x="2266950" y="36957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0.94275</cdr:y>
    </cdr:from>
    <cdr:to>
      <cdr:x>0.30125</cdr:x>
      <cdr:y>0.96275</cdr:y>
    </cdr:to>
    <cdr:sp>
      <cdr:nvSpPr>
        <cdr:cNvPr id="14" name="Rectangle 27"/>
        <cdr:cNvSpPr>
          <a:spLocks/>
        </cdr:cNvSpPr>
      </cdr:nvSpPr>
      <cdr:spPr>
        <a:xfrm>
          <a:off x="164782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0.39825</cdr:x>
      <cdr:y>0.94275</cdr:y>
    </cdr:from>
    <cdr:to>
      <cdr:x>0.40975</cdr:x>
      <cdr:y>0.963</cdr:y>
    </cdr:to>
    <cdr:sp>
      <cdr:nvSpPr>
        <cdr:cNvPr id="4" name="Rectangle 9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0.94325</cdr:y>
    </cdr:from>
    <cdr:to>
      <cdr:x>0.2995</cdr:x>
      <cdr:y>0.96325</cdr:y>
    </cdr:to>
    <cdr:sp>
      <cdr:nvSpPr>
        <cdr:cNvPr id="5" name="Rectangle 10"/>
        <cdr:cNvSpPr>
          <a:spLocks/>
        </cdr:cNvSpPr>
      </cdr:nvSpPr>
      <cdr:spPr>
        <a:xfrm>
          <a:off x="1638300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0.3515</cdr:y>
    </cdr:from>
    <cdr:to>
      <cdr:x>0.3305</cdr:x>
      <cdr:y>0.45575</cdr:y>
    </cdr:to>
    <cdr:grpSp>
      <cdr:nvGrpSpPr>
        <cdr:cNvPr id="6" name="Group 13"/>
        <cdr:cNvGrpSpPr>
          <a:grpSpLocks/>
        </cdr:cNvGrpSpPr>
      </cdr:nvGrpSpPr>
      <cdr:grpSpPr>
        <a:xfrm>
          <a:off x="809625" y="1371600"/>
          <a:ext cx="1066800" cy="409575"/>
          <a:chOff x="1" y="0"/>
          <a:chExt cx="19766" cy="19393"/>
        </a:xfrm>
        <a:solidFill>
          <a:srgbClr val="FFFFFF"/>
        </a:solidFill>
      </cdr:grpSpPr>
      <cdr:sp>
        <cdr:nvSpPr>
          <cdr:cNvPr id="7" name="Text 14"/>
          <cdr:cNvSpPr txBox="1">
            <a:spLocks noChangeArrowheads="1"/>
          </cdr:cNvSpPr>
        </cdr:nvSpPr>
        <cdr:spPr>
          <a:xfrm>
            <a:off x="1656" y="0"/>
            <a:ext cx="17705" cy="878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8" name="Text 15"/>
          <cdr:cNvSpPr txBox="1">
            <a:spLocks noChangeArrowheads="1"/>
          </cdr:cNvSpPr>
        </cdr:nvSpPr>
        <cdr:spPr>
          <a:xfrm>
            <a:off x="2062" y="10608"/>
            <a:ext cx="17705" cy="878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9" name="Rectangle 16"/>
          <cdr:cNvSpPr>
            <a:spLocks/>
          </cdr:cNvSpPr>
        </cdr:nvSpPr>
        <cdr:spPr>
          <a:xfrm>
            <a:off x="1" y="2429"/>
            <a:ext cx="1334" cy="4363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Rectangle 17"/>
          <cdr:cNvSpPr>
            <a:spLocks/>
          </cdr:cNvSpPr>
        </cdr:nvSpPr>
        <cdr:spPr>
          <a:xfrm>
            <a:off x="1" y="12707"/>
            <a:ext cx="1334" cy="436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0.1775</cdr:x>
      <cdr:y>0.94275</cdr:y>
    </cdr:from>
    <cdr:to>
      <cdr:x>0.18725</cdr:x>
      <cdr:y>0.96275</cdr:y>
    </cdr:to>
    <cdr:sp>
      <cdr:nvSpPr>
        <cdr:cNvPr id="11" name="Rectangle 28"/>
        <cdr:cNvSpPr>
          <a:spLocks/>
        </cdr:cNvSpPr>
      </cdr:nvSpPr>
      <cdr:spPr>
        <a:xfrm>
          <a:off x="1009650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0.94275</cdr:y>
    </cdr:from>
    <cdr:to>
      <cdr:x>0.07675</cdr:x>
      <cdr:y>0.96275</cdr:y>
    </cdr:to>
    <cdr:sp>
      <cdr:nvSpPr>
        <cdr:cNvPr id="12" name="Rectangle 29"/>
        <cdr:cNvSpPr>
          <a:spLocks/>
        </cdr:cNvSpPr>
      </cdr:nvSpPr>
      <cdr:spPr>
        <a:xfrm>
          <a:off x="361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0.39825</cdr:x>
      <cdr:y>0.9425</cdr:y>
    </cdr:from>
    <cdr:to>
      <cdr:x>0.40975</cdr:x>
      <cdr:y>0.96275</cdr:y>
    </cdr:to>
    <cdr:sp>
      <cdr:nvSpPr>
        <cdr:cNvPr id="4" name="Rectangle 9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0.94075</cdr:y>
    </cdr:from>
    <cdr:to>
      <cdr:x>0.18825</cdr:x>
      <cdr:y>0.961</cdr:y>
    </cdr:to>
    <cdr:sp>
      <cdr:nvSpPr>
        <cdr:cNvPr id="5" name="Rectangle 11"/>
        <cdr:cNvSpPr>
          <a:spLocks/>
        </cdr:cNvSpPr>
      </cdr:nvSpPr>
      <cdr:spPr>
        <a:xfrm>
          <a:off x="1000125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0.0645</cdr:x>
      <cdr:y>0.94275</cdr:y>
    </cdr:from>
    <cdr:to>
      <cdr:x>0.076</cdr:x>
      <cdr:y>0.963</cdr:y>
    </cdr:to>
    <cdr:sp>
      <cdr:nvSpPr>
        <cdr:cNvPr id="6" name="Rectangle 12"/>
        <cdr:cNvSpPr>
          <a:spLocks/>
        </cdr:cNvSpPr>
      </cdr:nvSpPr>
      <cdr:spPr>
        <a:xfrm>
          <a:off x="361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0.34825</cdr:y>
    </cdr:from>
    <cdr:to>
      <cdr:x>0.3315</cdr:x>
      <cdr:y>0.45275</cdr:y>
    </cdr:to>
    <cdr:grpSp>
      <cdr:nvGrpSpPr>
        <cdr:cNvPr id="7" name="Group 13"/>
        <cdr:cNvGrpSpPr>
          <a:grpSpLocks/>
        </cdr:cNvGrpSpPr>
      </cdr:nvGrpSpPr>
      <cdr:grpSpPr>
        <a:xfrm>
          <a:off x="819150" y="1362075"/>
          <a:ext cx="1066800" cy="409575"/>
          <a:chOff x="0" y="164"/>
          <a:chExt cx="19682" cy="19179"/>
        </a:xfrm>
        <a:solidFill>
          <a:srgbClr val="FFFFFF"/>
        </a:solidFill>
      </cdr:grpSpPr>
      <cdr:sp>
        <cdr:nvSpPr>
          <cdr:cNvPr id="8" name="Text 14"/>
          <cdr:cNvSpPr txBox="1">
            <a:spLocks noChangeArrowheads="1"/>
          </cdr:cNvSpPr>
        </cdr:nvSpPr>
        <cdr:spPr>
          <a:xfrm>
            <a:off x="1648" y="164"/>
            <a:ext cx="17630" cy="86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9" name="Text 15"/>
          <cdr:cNvSpPr txBox="1">
            <a:spLocks noChangeArrowheads="1"/>
          </cdr:cNvSpPr>
        </cdr:nvSpPr>
        <cdr:spPr>
          <a:xfrm>
            <a:off x="2052" y="10655"/>
            <a:ext cx="17630" cy="86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10" name="Rectangle 16"/>
          <cdr:cNvSpPr>
            <a:spLocks/>
          </cdr:cNvSpPr>
        </cdr:nvSpPr>
        <cdr:spPr>
          <a:xfrm>
            <a:off x="0" y="2566"/>
            <a:ext cx="1329" cy="4315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Rectangle 17"/>
          <cdr:cNvSpPr>
            <a:spLocks/>
          </cdr:cNvSpPr>
        </cdr:nvSpPr>
        <cdr:spPr>
          <a:xfrm>
            <a:off x="0" y="12731"/>
            <a:ext cx="1329" cy="431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0.3955</cdr:x>
      <cdr:y>0.94275</cdr:y>
    </cdr:from>
    <cdr:to>
      <cdr:x>0.40975</cdr:x>
      <cdr:y>0.96275</cdr:y>
    </cdr:to>
    <cdr:sp>
      <cdr:nvSpPr>
        <cdr:cNvPr id="12" name="Rectangle 30"/>
        <cdr:cNvSpPr>
          <a:spLocks/>
        </cdr:cNvSpPr>
      </cdr:nvSpPr>
      <cdr:spPr>
        <a:xfrm>
          <a:off x="2247900" y="36957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0.94575</cdr:y>
    </cdr:from>
    <cdr:to>
      <cdr:x>0.30025</cdr:x>
      <cdr:y>0.96575</cdr:y>
    </cdr:to>
    <cdr:sp>
      <cdr:nvSpPr>
        <cdr:cNvPr id="13" name="Rectangle 31"/>
        <cdr:cNvSpPr>
          <a:spLocks/>
        </cdr:cNvSpPr>
      </cdr:nvSpPr>
      <cdr:spPr>
        <a:xfrm>
          <a:off x="1647825" y="370522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0.1765</cdr:x>
      <cdr:y>0.94075</cdr:y>
    </cdr:from>
    <cdr:to>
      <cdr:x>0.18825</cdr:x>
      <cdr:y>0.961</cdr:y>
    </cdr:to>
    <cdr:sp>
      <cdr:nvSpPr>
        <cdr:cNvPr id="4" name="Rectangle 11"/>
        <cdr:cNvSpPr>
          <a:spLocks/>
        </cdr:cNvSpPr>
      </cdr:nvSpPr>
      <cdr:spPr>
        <a:xfrm>
          <a:off x="1000125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0.0645</cdr:x>
      <cdr:y>0.94075</cdr:y>
    </cdr:from>
    <cdr:to>
      <cdr:x>0.076</cdr:x>
      <cdr:y>0.961</cdr:y>
    </cdr:to>
    <cdr:sp>
      <cdr:nvSpPr>
        <cdr:cNvPr id="5" name="Rectangle 12"/>
        <cdr:cNvSpPr>
          <a:spLocks/>
        </cdr:cNvSpPr>
      </cdr:nvSpPr>
      <cdr:spPr>
        <a:xfrm>
          <a:off x="361950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0.34975</cdr:y>
    </cdr:from>
    <cdr:to>
      <cdr:x>0.32975</cdr:x>
      <cdr:y>0.45425</cdr:y>
    </cdr:to>
    <cdr:grpSp>
      <cdr:nvGrpSpPr>
        <cdr:cNvPr id="6" name="Group 13"/>
        <cdr:cNvGrpSpPr>
          <a:grpSpLocks/>
        </cdr:cNvGrpSpPr>
      </cdr:nvGrpSpPr>
      <cdr:grpSpPr>
        <a:xfrm>
          <a:off x="809625" y="1371600"/>
          <a:ext cx="1066800" cy="409575"/>
          <a:chOff x="-1" y="0"/>
          <a:chExt cx="19684" cy="19393"/>
        </a:xfrm>
        <a:solidFill>
          <a:srgbClr val="FFFFFF"/>
        </a:solidFill>
      </cdr:grpSpPr>
      <cdr:sp>
        <cdr:nvSpPr>
          <cdr:cNvPr id="7" name="Text 14"/>
          <cdr:cNvSpPr txBox="1">
            <a:spLocks noChangeArrowheads="1"/>
          </cdr:cNvSpPr>
        </cdr:nvSpPr>
        <cdr:spPr>
          <a:xfrm>
            <a:off x="1618" y="0"/>
            <a:ext cx="17632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8" name="Text 15"/>
          <cdr:cNvSpPr txBox="1">
            <a:spLocks noChangeArrowheads="1"/>
          </cdr:cNvSpPr>
        </cdr:nvSpPr>
        <cdr:spPr>
          <a:xfrm>
            <a:off x="2051" y="10632"/>
            <a:ext cx="17632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9" name="Rectangle 16"/>
          <cdr:cNvSpPr>
            <a:spLocks/>
          </cdr:cNvSpPr>
        </cdr:nvSpPr>
        <cdr:spPr>
          <a:xfrm>
            <a:off x="-1" y="2424"/>
            <a:ext cx="1329" cy="4354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Rectangle 17"/>
          <cdr:cNvSpPr>
            <a:spLocks/>
          </cdr:cNvSpPr>
        </cdr:nvSpPr>
        <cdr:spPr>
          <a:xfrm>
            <a:off x="-1" y="12727"/>
            <a:ext cx="1329" cy="42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0.3975</cdr:x>
      <cdr:y>0.94275</cdr:y>
    </cdr:from>
    <cdr:to>
      <cdr:x>0.41175</cdr:x>
      <cdr:y>0.96275</cdr:y>
    </cdr:to>
    <cdr:sp>
      <cdr:nvSpPr>
        <cdr:cNvPr id="11" name="Rectangle 30"/>
        <cdr:cNvSpPr>
          <a:spLocks/>
        </cdr:cNvSpPr>
      </cdr:nvSpPr>
      <cdr:spPr>
        <a:xfrm>
          <a:off x="2266950" y="36957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0.94575</cdr:y>
    </cdr:from>
    <cdr:to>
      <cdr:x>0.30025</cdr:x>
      <cdr:y>0.96575</cdr:y>
    </cdr:to>
    <cdr:sp>
      <cdr:nvSpPr>
        <cdr:cNvPr id="12" name="Rectangle 31"/>
        <cdr:cNvSpPr>
          <a:spLocks/>
        </cdr:cNvSpPr>
      </cdr:nvSpPr>
      <cdr:spPr>
        <a:xfrm>
          <a:off x="1657350" y="370522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0.401</cdr:x>
      <cdr:y>0.94075</cdr:y>
    </cdr:from>
    <cdr:to>
      <cdr:x>0.41175</cdr:x>
      <cdr:y>0.961</cdr:y>
    </cdr:to>
    <cdr:sp>
      <cdr:nvSpPr>
        <cdr:cNvPr id="4" name="Rectangle 9"/>
        <cdr:cNvSpPr>
          <a:spLocks/>
        </cdr:cNvSpPr>
      </cdr:nvSpPr>
      <cdr:spPr>
        <a:xfrm>
          <a:off x="2286000" y="368617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0.94275</cdr:y>
    </cdr:from>
    <cdr:to>
      <cdr:x>0.29775</cdr:x>
      <cdr:y>0.96275</cdr:y>
    </cdr:to>
    <cdr:sp>
      <cdr:nvSpPr>
        <cdr:cNvPr id="5" name="Rectangle 10"/>
        <cdr:cNvSpPr>
          <a:spLocks/>
        </cdr:cNvSpPr>
      </cdr:nvSpPr>
      <cdr:spPr>
        <a:xfrm>
          <a:off x="16287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0.94075</cdr:y>
    </cdr:from>
    <cdr:to>
      <cdr:x>0.18825</cdr:x>
      <cdr:y>0.961</cdr:y>
    </cdr:to>
    <cdr:sp>
      <cdr:nvSpPr>
        <cdr:cNvPr id="6" name="Rectangle 11"/>
        <cdr:cNvSpPr>
          <a:spLocks/>
        </cdr:cNvSpPr>
      </cdr:nvSpPr>
      <cdr:spPr>
        <a:xfrm>
          <a:off x="1000125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0.94275</cdr:y>
    </cdr:from>
    <cdr:to>
      <cdr:x>0.07725</cdr:x>
      <cdr:y>0.963</cdr:y>
    </cdr:to>
    <cdr:sp>
      <cdr:nvSpPr>
        <cdr:cNvPr id="7" name="Rectangle 12"/>
        <cdr:cNvSpPr>
          <a:spLocks/>
        </cdr:cNvSpPr>
      </cdr:nvSpPr>
      <cdr:spPr>
        <a:xfrm>
          <a:off x="3714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0.34675</cdr:y>
    </cdr:from>
    <cdr:to>
      <cdr:x>0.3305</cdr:x>
      <cdr:y>0.45125</cdr:y>
    </cdr:to>
    <cdr:grpSp>
      <cdr:nvGrpSpPr>
        <cdr:cNvPr id="8" name="Group 13"/>
        <cdr:cNvGrpSpPr>
          <a:grpSpLocks/>
        </cdr:cNvGrpSpPr>
      </cdr:nvGrpSpPr>
      <cdr:grpSpPr>
        <a:xfrm>
          <a:off x="809625" y="1352550"/>
          <a:ext cx="1066800" cy="409575"/>
          <a:chOff x="1" y="164"/>
          <a:chExt cx="19766" cy="19234"/>
        </a:xfrm>
        <a:solidFill>
          <a:srgbClr val="FFFFFF"/>
        </a:solidFill>
      </cdr:grpSpPr>
      <cdr:sp>
        <cdr:nvSpPr>
          <cdr:cNvPr id="9" name="Text 14"/>
          <cdr:cNvSpPr txBox="1">
            <a:spLocks noChangeArrowheads="1"/>
          </cdr:cNvSpPr>
        </cdr:nvSpPr>
        <cdr:spPr>
          <a:xfrm>
            <a:off x="1656" y="164"/>
            <a:ext cx="17705" cy="871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10" name="Text 15"/>
          <cdr:cNvSpPr txBox="1">
            <a:spLocks noChangeArrowheads="1"/>
          </cdr:cNvSpPr>
        </cdr:nvSpPr>
        <cdr:spPr>
          <a:xfrm>
            <a:off x="2062" y="10685"/>
            <a:ext cx="17705" cy="871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11" name="Rectangle 16"/>
          <cdr:cNvSpPr>
            <a:spLocks/>
          </cdr:cNvSpPr>
        </cdr:nvSpPr>
        <cdr:spPr>
          <a:xfrm>
            <a:off x="1" y="2573"/>
            <a:ext cx="1334" cy="4328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Rectangle 17"/>
          <cdr:cNvSpPr>
            <a:spLocks/>
          </cdr:cNvSpPr>
        </cdr:nvSpPr>
        <cdr:spPr>
          <a:xfrm>
            <a:off x="1" y="12767"/>
            <a:ext cx="1334" cy="43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0.28975</cdr:x>
      <cdr:y>0.94275</cdr:y>
    </cdr:from>
    <cdr:to>
      <cdr:x>0.30025</cdr:x>
      <cdr:y>0.96275</cdr:y>
    </cdr:to>
    <cdr:sp>
      <cdr:nvSpPr>
        <cdr:cNvPr id="13" name="Rectangle 31"/>
        <cdr:cNvSpPr>
          <a:spLocks/>
        </cdr:cNvSpPr>
      </cdr:nvSpPr>
      <cdr:spPr>
        <a:xfrm>
          <a:off x="1647825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0.39825</cdr:x>
      <cdr:y>0.9425</cdr:y>
    </cdr:from>
    <cdr:to>
      <cdr:x>0.40975</cdr:x>
      <cdr:y>0.96275</cdr:y>
    </cdr:to>
    <cdr:sp>
      <cdr:nvSpPr>
        <cdr:cNvPr id="4" name="Rectangle 9"/>
        <cdr:cNvSpPr>
          <a:spLocks/>
        </cdr:cNvSpPr>
      </cdr:nvSpPr>
      <cdr:spPr>
        <a:xfrm>
          <a:off x="2266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</cdr:x>
      <cdr:y>0.94275</cdr:y>
    </cdr:from>
    <cdr:to>
      <cdr:x>0.29775</cdr:x>
      <cdr:y>0.96275</cdr:y>
    </cdr:to>
    <cdr:sp>
      <cdr:nvSpPr>
        <cdr:cNvPr id="5" name="Rectangle 10"/>
        <cdr:cNvSpPr>
          <a:spLocks/>
        </cdr:cNvSpPr>
      </cdr:nvSpPr>
      <cdr:spPr>
        <a:xfrm>
          <a:off x="16287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0.94025</cdr:y>
    </cdr:from>
    <cdr:to>
      <cdr:x>0.18625</cdr:x>
      <cdr:y>0.9605</cdr:y>
    </cdr:to>
    <cdr:sp>
      <cdr:nvSpPr>
        <cdr:cNvPr id="6" name="Rectangle 11"/>
        <cdr:cNvSpPr>
          <a:spLocks/>
        </cdr:cNvSpPr>
      </cdr:nvSpPr>
      <cdr:spPr>
        <a:xfrm>
          <a:off x="990600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0.0645</cdr:x>
      <cdr:y>0.94075</cdr:y>
    </cdr:from>
    <cdr:to>
      <cdr:x>0.076</cdr:x>
      <cdr:y>0.961</cdr:y>
    </cdr:to>
    <cdr:sp>
      <cdr:nvSpPr>
        <cdr:cNvPr id="7" name="Rectangle 12"/>
        <cdr:cNvSpPr>
          <a:spLocks/>
        </cdr:cNvSpPr>
      </cdr:nvSpPr>
      <cdr:spPr>
        <a:xfrm>
          <a:off x="361950" y="368617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0.34975</cdr:y>
    </cdr:from>
    <cdr:to>
      <cdr:x>0.3315</cdr:x>
      <cdr:y>0.45425</cdr:y>
    </cdr:to>
    <cdr:grpSp>
      <cdr:nvGrpSpPr>
        <cdr:cNvPr id="8" name="Group 13"/>
        <cdr:cNvGrpSpPr>
          <a:grpSpLocks/>
        </cdr:cNvGrpSpPr>
      </cdr:nvGrpSpPr>
      <cdr:grpSpPr>
        <a:xfrm>
          <a:off x="819150" y="1371600"/>
          <a:ext cx="1066800" cy="409575"/>
          <a:chOff x="0" y="0"/>
          <a:chExt cx="19682" cy="19393"/>
        </a:xfrm>
        <a:solidFill>
          <a:srgbClr val="FFFFFF"/>
        </a:solidFill>
      </cdr:grpSpPr>
      <cdr:sp>
        <cdr:nvSpPr>
          <cdr:cNvPr id="9" name="Text 14"/>
          <cdr:cNvSpPr txBox="1">
            <a:spLocks noChangeArrowheads="1"/>
          </cdr:cNvSpPr>
        </cdr:nvSpPr>
        <cdr:spPr>
          <a:xfrm>
            <a:off x="1648" y="0"/>
            <a:ext cx="17630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10" name="Text 15"/>
          <cdr:cNvSpPr txBox="1">
            <a:spLocks noChangeArrowheads="1"/>
          </cdr:cNvSpPr>
        </cdr:nvSpPr>
        <cdr:spPr>
          <a:xfrm>
            <a:off x="2052" y="10632"/>
            <a:ext cx="17630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11" name="Rectangle 16"/>
          <cdr:cNvSpPr>
            <a:spLocks/>
          </cdr:cNvSpPr>
        </cdr:nvSpPr>
        <cdr:spPr>
          <a:xfrm>
            <a:off x="0" y="2424"/>
            <a:ext cx="1329" cy="4354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Rectangle 17"/>
          <cdr:cNvSpPr>
            <a:spLocks/>
          </cdr:cNvSpPr>
        </cdr:nvSpPr>
        <cdr:spPr>
          <a:xfrm>
            <a:off x="0" y="12727"/>
            <a:ext cx="1329" cy="42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0.3955</cdr:x>
      <cdr:y>0.94275</cdr:y>
    </cdr:from>
    <cdr:to>
      <cdr:x>0.40975</cdr:x>
      <cdr:y>0.96275</cdr:y>
    </cdr:to>
    <cdr:sp>
      <cdr:nvSpPr>
        <cdr:cNvPr id="13" name="Rectangle 30"/>
        <cdr:cNvSpPr>
          <a:spLocks/>
        </cdr:cNvSpPr>
      </cdr:nvSpPr>
      <cdr:spPr>
        <a:xfrm>
          <a:off x="2247900" y="36957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0.9425</cdr:y>
    </cdr:from>
    <cdr:to>
      <cdr:x>0.2995</cdr:x>
      <cdr:y>0.9625</cdr:y>
    </cdr:to>
    <cdr:sp>
      <cdr:nvSpPr>
        <cdr:cNvPr id="14" name="Rectangle 31"/>
        <cdr:cNvSpPr>
          <a:spLocks/>
        </cdr:cNvSpPr>
      </cdr:nvSpPr>
      <cdr:spPr>
        <a:xfrm>
          <a:off x="1647825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0.9425</cdr:y>
    </cdr:from>
    <cdr:to>
      <cdr:x>0.07675</cdr:x>
      <cdr:y>0.9625</cdr:y>
    </cdr:to>
    <cdr:sp>
      <cdr:nvSpPr>
        <cdr:cNvPr id="15" name="Rectangle 33"/>
        <cdr:cNvSpPr>
          <a:spLocks/>
        </cdr:cNvSpPr>
      </cdr:nvSpPr>
      <cdr:spPr>
        <a:xfrm>
          <a:off x="361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0.184</cdr:y>
    </cdr:from>
    <cdr:to>
      <cdr:x>0.31825</cdr:x>
      <cdr:y>0.28475</cdr:y>
    </cdr:to>
    <cdr:sp>
      <cdr:nvSpPr>
        <cdr:cNvPr id="1" name="Text 1"/>
        <cdr:cNvSpPr txBox="1">
          <a:spLocks noChangeArrowheads="1"/>
        </cdr:cNvSpPr>
      </cdr:nvSpPr>
      <cdr:spPr>
        <a:xfrm>
          <a:off x="990600" y="73342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0.63225</cdr:x>
      <cdr:y>0.1825</cdr:y>
    </cdr:from>
    <cdr:to>
      <cdr:x>0.7755</cdr:x>
      <cdr:y>0.29325</cdr:y>
    </cdr:to>
    <cdr:sp>
      <cdr:nvSpPr>
        <cdr:cNvPr id="2" name="Text 2"/>
        <cdr:cNvSpPr txBox="1">
          <a:spLocks noChangeArrowheads="1"/>
        </cdr:cNvSpPr>
      </cdr:nvSpPr>
      <cdr:spPr>
        <a:xfrm>
          <a:off x="3600450" y="723900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0.004</cdr:x>
      <cdr:y>0.0595</cdr:y>
    </cdr:from>
    <cdr:to>
      <cdr:x>0.086</cdr:x>
      <cdr:y>0.09925</cdr:y>
    </cdr:to>
    <cdr:sp>
      <cdr:nvSpPr>
        <cdr:cNvPr id="3" name="Text 3"/>
        <cdr:cNvSpPr txBox="1">
          <a:spLocks noChangeArrowheads="1"/>
        </cdr:cNvSpPr>
      </cdr:nvSpPr>
      <cdr:spPr>
        <a:xfrm>
          <a:off x="19050" y="238125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0.07425</cdr:x>
      <cdr:y>0.3365</cdr:y>
    </cdr:from>
    <cdr:to>
      <cdr:x>0.25125</cdr:x>
      <cdr:y>0.42175</cdr:y>
    </cdr:to>
    <cdr:grpSp>
      <cdr:nvGrpSpPr>
        <cdr:cNvPr id="4" name="Group 4"/>
        <cdr:cNvGrpSpPr>
          <a:grpSpLocks/>
        </cdr:cNvGrpSpPr>
      </cdr:nvGrpSpPr>
      <cdr:grpSpPr>
        <a:xfrm>
          <a:off x="419100" y="1343025"/>
          <a:ext cx="1009650" cy="342900"/>
          <a:chOff x="0" y="173"/>
          <a:chExt cx="19710" cy="19655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0" y="173"/>
            <a:ext cx="17680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2" y="10664"/>
            <a:ext cx="17798" cy="916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2998"/>
            <a:ext cx="1276" cy="4324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086"/>
            <a:ext cx="1276" cy="43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0.33925</cdr:x>
      <cdr:y>0.9455</cdr:y>
    </cdr:from>
    <cdr:to>
      <cdr:x>0.352</cdr:x>
      <cdr:y>0.972</cdr:y>
    </cdr:to>
    <cdr:sp>
      <cdr:nvSpPr>
        <cdr:cNvPr id="9" name="Rectangle 13"/>
        <cdr:cNvSpPr>
          <a:spLocks/>
        </cdr:cNvSpPr>
      </cdr:nvSpPr>
      <cdr:spPr>
        <a:xfrm>
          <a:off x="1933575" y="37909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0.9625</cdr:y>
    </cdr:from>
    <cdr:to>
      <cdr:x>0.3645</cdr:x>
      <cdr:y>0.99025</cdr:y>
    </cdr:to>
    <cdr:sp>
      <cdr:nvSpPr>
        <cdr:cNvPr id="10" name="Rectangle 9"/>
        <cdr:cNvSpPr>
          <a:spLocks/>
        </cdr:cNvSpPr>
      </cdr:nvSpPr>
      <cdr:spPr>
        <a:xfrm>
          <a:off x="2009775" y="3857625"/>
          <a:ext cx="571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0.9595</cdr:y>
    </cdr:from>
    <cdr:to>
      <cdr:x>0.17325</cdr:x>
      <cdr:y>0.987</cdr:y>
    </cdr:to>
    <cdr:sp>
      <cdr:nvSpPr>
        <cdr:cNvPr id="11" name="Rectangle 10"/>
        <cdr:cNvSpPr>
          <a:spLocks/>
        </cdr:cNvSpPr>
      </cdr:nvSpPr>
      <cdr:spPr>
        <a:xfrm>
          <a:off x="914400" y="38385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</cdr:x>
      <cdr:y>0.962</cdr:y>
    </cdr:from>
    <cdr:to>
      <cdr:x>0.07975</cdr:x>
      <cdr:y>0.98975</cdr:y>
    </cdr:to>
    <cdr:sp>
      <cdr:nvSpPr>
        <cdr:cNvPr id="12" name="Rectangle 11"/>
        <cdr:cNvSpPr>
          <a:spLocks/>
        </cdr:cNvSpPr>
      </cdr:nvSpPr>
      <cdr:spPr>
        <a:xfrm>
          <a:off x="371475" y="385762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0.957</cdr:y>
    </cdr:from>
    <cdr:to>
      <cdr:x>0.0215</cdr:x>
      <cdr:y>0.98475</cdr:y>
    </cdr:to>
    <cdr:sp>
      <cdr:nvSpPr>
        <cdr:cNvPr id="13" name="Rectangle 12"/>
        <cdr:cNvSpPr>
          <a:spLocks/>
        </cdr:cNvSpPr>
      </cdr:nvSpPr>
      <cdr:spPr>
        <a:xfrm>
          <a:off x="95250" y="3829050"/>
          <a:ext cx="190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0.9625</cdr:y>
    </cdr:from>
    <cdr:to>
      <cdr:x>0.26925</cdr:x>
      <cdr:y>0.989</cdr:y>
    </cdr:to>
    <cdr:sp>
      <cdr:nvSpPr>
        <cdr:cNvPr id="14" name="Rectangle 14"/>
        <cdr:cNvSpPr>
          <a:spLocks/>
        </cdr:cNvSpPr>
      </cdr:nvSpPr>
      <cdr:spPr>
        <a:xfrm>
          <a:off x="1457325" y="385762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0.14275</cdr:x>
      <cdr:y>0.353</cdr:y>
    </cdr:from>
    <cdr:to>
      <cdr:x>0.32975</cdr:x>
      <cdr:y>0.4575</cdr:y>
    </cdr:to>
    <cdr:grpSp>
      <cdr:nvGrpSpPr>
        <cdr:cNvPr id="4" name="Group 13"/>
        <cdr:cNvGrpSpPr>
          <a:grpSpLocks/>
        </cdr:cNvGrpSpPr>
      </cdr:nvGrpSpPr>
      <cdr:grpSpPr>
        <a:xfrm>
          <a:off x="809625" y="1381125"/>
          <a:ext cx="1066800" cy="409575"/>
          <a:chOff x="-1" y="0"/>
          <a:chExt cx="19684" cy="19338"/>
        </a:xfrm>
        <a:solidFill>
          <a:srgbClr val="FFFFFF"/>
        </a:solidFill>
      </cdr:grpSpPr>
      <cdr:sp>
        <cdr:nvSpPr>
          <cdr:cNvPr id="5" name="Text 14"/>
          <cdr:cNvSpPr txBox="1">
            <a:spLocks noChangeArrowheads="1"/>
          </cdr:cNvSpPr>
        </cdr:nvSpPr>
        <cdr:spPr>
          <a:xfrm>
            <a:off x="1618" y="0"/>
            <a:ext cx="17632" cy="876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15"/>
          <cdr:cNvSpPr txBox="1">
            <a:spLocks noChangeArrowheads="1"/>
          </cdr:cNvSpPr>
        </cdr:nvSpPr>
        <cdr:spPr>
          <a:xfrm>
            <a:off x="2051" y="10578"/>
            <a:ext cx="17632" cy="876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16"/>
          <cdr:cNvSpPr>
            <a:spLocks/>
          </cdr:cNvSpPr>
        </cdr:nvSpPr>
        <cdr:spPr>
          <a:xfrm>
            <a:off x="-1" y="2422"/>
            <a:ext cx="1329" cy="4351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7"/>
          <cdr:cNvSpPr>
            <a:spLocks/>
          </cdr:cNvSpPr>
        </cdr:nvSpPr>
        <cdr:spPr>
          <a:xfrm>
            <a:off x="-1" y="12671"/>
            <a:ext cx="1329" cy="435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0.3975</cdr:x>
      <cdr:y>0.9445</cdr:y>
    </cdr:from>
    <cdr:to>
      <cdr:x>0.40975</cdr:x>
      <cdr:y>0.9645</cdr:y>
    </cdr:to>
    <cdr:sp>
      <cdr:nvSpPr>
        <cdr:cNvPr id="9" name="Rectangle 18"/>
        <cdr:cNvSpPr>
          <a:spLocks/>
        </cdr:cNvSpPr>
      </cdr:nvSpPr>
      <cdr:spPr>
        <a:xfrm>
          <a:off x="2266950" y="370522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0.9445</cdr:y>
    </cdr:from>
    <cdr:to>
      <cdr:x>0.2995</cdr:x>
      <cdr:y>0.9645</cdr:y>
    </cdr:to>
    <cdr:sp>
      <cdr:nvSpPr>
        <cdr:cNvPr id="10" name="Rectangle 19"/>
        <cdr:cNvSpPr>
          <a:spLocks/>
        </cdr:cNvSpPr>
      </cdr:nvSpPr>
      <cdr:spPr>
        <a:xfrm>
          <a:off x="1647825" y="370522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0.9445</cdr:y>
    </cdr:from>
    <cdr:to>
      <cdr:x>0.18725</cdr:x>
      <cdr:y>0.9645</cdr:y>
    </cdr:to>
    <cdr:sp>
      <cdr:nvSpPr>
        <cdr:cNvPr id="11" name="Rectangle 20"/>
        <cdr:cNvSpPr>
          <a:spLocks/>
        </cdr:cNvSpPr>
      </cdr:nvSpPr>
      <cdr:spPr>
        <a:xfrm>
          <a:off x="1000125" y="370522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0.9445</cdr:y>
    </cdr:from>
    <cdr:to>
      <cdr:x>0.07725</cdr:x>
      <cdr:y>0.9645</cdr:y>
    </cdr:to>
    <cdr:sp>
      <cdr:nvSpPr>
        <cdr:cNvPr id="12" name="Rectangle 21"/>
        <cdr:cNvSpPr>
          <a:spLocks/>
        </cdr:cNvSpPr>
      </cdr:nvSpPr>
      <cdr:spPr>
        <a:xfrm>
          <a:off x="371475" y="370522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0.184</cdr:y>
    </cdr:from>
    <cdr:to>
      <cdr:x>0.306</cdr:x>
      <cdr:y>0.28475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3342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0.1825</cdr:y>
    </cdr:from>
    <cdr:to>
      <cdr:x>0.77325</cdr:x>
      <cdr:y>0.29325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23900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0.0595</cdr:y>
    </cdr:from>
    <cdr:to>
      <cdr:x>0.08475</cdr:x>
      <cdr:y>0.09925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38125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0.3365</cdr:y>
    </cdr:from>
    <cdr:to>
      <cdr:x>0.2375</cdr:x>
      <cdr:y>0.42175</cdr:y>
    </cdr:to>
    <cdr:grpSp>
      <cdr:nvGrpSpPr>
        <cdr:cNvPr id="4" name="Group 4"/>
        <cdr:cNvGrpSpPr>
          <a:grpSpLocks/>
        </cdr:cNvGrpSpPr>
      </cdr:nvGrpSpPr>
      <cdr:grpSpPr>
        <a:xfrm>
          <a:off x="333375" y="1343025"/>
          <a:ext cx="1019175" cy="342900"/>
          <a:chOff x="0" y="173"/>
          <a:chExt cx="19485" cy="19655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3"/>
            <a:ext cx="17454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4"/>
            <a:ext cx="17566" cy="916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2998"/>
            <a:ext cx="1286" cy="4324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086"/>
            <a:ext cx="1286" cy="43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1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3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5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0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2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4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0" y="174"/>
          <a:chExt cx="19485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4"/>
            <a:ext cx="17454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5"/>
            <a:ext cx="17566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86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86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0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1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0" y="174"/>
          <a:chExt cx="19485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4"/>
            <a:ext cx="17454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5"/>
            <a:ext cx="17566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86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86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0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1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1" y="174"/>
          <a:chExt cx="19369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802" y="174"/>
            <a:ext cx="17451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802" y="10665"/>
            <a:ext cx="17568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1" y="3017"/>
            <a:ext cx="1375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1" y="13104"/>
            <a:ext cx="1375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0.353</cdr:x>
      <cdr:y>0.9625</cdr:y>
    </cdr:from>
    <cdr:to>
      <cdr:x>0.36575</cdr:x>
      <cdr:y>0.99025</cdr:y>
    </cdr:to>
    <cdr:sp>
      <cdr:nvSpPr>
        <cdr:cNvPr id="9" name="Rectangle 9"/>
        <cdr:cNvSpPr>
          <a:spLocks/>
        </cdr:cNvSpPr>
      </cdr:nvSpPr>
      <cdr:spPr>
        <a:xfrm>
          <a:off x="2009775" y="385762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0.9635</cdr:y>
    </cdr:from>
    <cdr:to>
      <cdr:x>0.26875</cdr:x>
      <cdr:y>0.99</cdr:y>
    </cdr:to>
    <cdr:sp>
      <cdr:nvSpPr>
        <cdr:cNvPr id="10" name="Rectangle 11"/>
        <cdr:cNvSpPr>
          <a:spLocks/>
        </cdr:cNvSpPr>
      </cdr:nvSpPr>
      <cdr:spPr>
        <a:xfrm>
          <a:off x="1447800" y="3857625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0.96475</cdr:y>
    </cdr:from>
    <cdr:to>
      <cdr:x>0.074</cdr:x>
      <cdr:y>0.99225</cdr:y>
    </cdr:to>
    <cdr:sp>
      <cdr:nvSpPr>
        <cdr:cNvPr id="11" name="Rectangle 13"/>
        <cdr:cNvSpPr>
          <a:spLocks/>
        </cdr:cNvSpPr>
      </cdr:nvSpPr>
      <cdr:spPr>
        <a:xfrm>
          <a:off x="342900" y="3867150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0.96075</cdr:y>
    </cdr:from>
    <cdr:to>
      <cdr:x>0.01175</cdr:x>
      <cdr:y>0.9885</cdr:y>
    </cdr:to>
    <cdr:sp>
      <cdr:nvSpPr>
        <cdr:cNvPr id="12" name="Rectangle 14"/>
        <cdr:cNvSpPr>
          <a:spLocks/>
        </cdr:cNvSpPr>
      </cdr:nvSpPr>
      <cdr:spPr>
        <a:xfrm>
          <a:off x="47625" y="3848100"/>
          <a:ext cx="190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</cdr:x>
      <cdr:y>0.96175</cdr:y>
    </cdr:from>
    <cdr:to>
      <cdr:x>0.172</cdr:x>
      <cdr:y>0.98825</cdr:y>
    </cdr:to>
    <cdr:sp>
      <cdr:nvSpPr>
        <cdr:cNvPr id="13" name="Rectangle 15"/>
        <cdr:cNvSpPr>
          <a:spLocks/>
        </cdr:cNvSpPr>
      </cdr:nvSpPr>
      <cdr:spPr>
        <a:xfrm>
          <a:off x="904875" y="384810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0.01525</cdr:x>
      <cdr:y>0.96175</cdr:y>
    </cdr:from>
    <cdr:to>
      <cdr:x>0.01825</cdr:x>
      <cdr:y>0.98825</cdr:y>
    </cdr:to>
    <cdr:sp>
      <cdr:nvSpPr>
        <cdr:cNvPr id="14" name="Rectangle 17"/>
        <cdr:cNvSpPr>
          <a:spLocks/>
        </cdr:cNvSpPr>
      </cdr:nvSpPr>
      <cdr:spPr>
        <a:xfrm>
          <a:off x="85725" y="3848100"/>
          <a:ext cx="1905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0" y="174"/>
          <a:chExt cx="19485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4"/>
            <a:ext cx="17454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5"/>
            <a:ext cx="17566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86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86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0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1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0" y="174"/>
          <a:chExt cx="19485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4"/>
            <a:ext cx="17454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5"/>
            <a:ext cx="17566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86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86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0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1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0.19325</cdr:y>
    </cdr:from>
    <cdr:to>
      <cdr:x>0.31825</cdr:x>
      <cdr:y>0.294</cdr:y>
    </cdr:to>
    <cdr:sp>
      <cdr:nvSpPr>
        <cdr:cNvPr id="1" name="Text 1"/>
        <cdr:cNvSpPr txBox="1">
          <a:spLocks noChangeArrowheads="1"/>
        </cdr:cNvSpPr>
      </cdr:nvSpPr>
      <cdr:spPr>
        <a:xfrm>
          <a:off x="990600" y="77152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0.6305</cdr:x>
      <cdr:y>0.1915</cdr:y>
    </cdr:from>
    <cdr:to>
      <cdr:x>0.77375</cdr:x>
      <cdr:y>0.30225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62000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0.004</cdr:x>
      <cdr:y>0.06275</cdr:y>
    </cdr:from>
    <cdr:to>
      <cdr:x>0.086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19050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0.07425</cdr:x>
      <cdr:y>0.35175</cdr:y>
    </cdr:from>
    <cdr:to>
      <cdr:x>0.25125</cdr:x>
      <cdr:y>0.43875</cdr:y>
    </cdr:to>
    <cdr:grpSp>
      <cdr:nvGrpSpPr>
        <cdr:cNvPr id="4" name="Group 4"/>
        <cdr:cNvGrpSpPr>
          <a:grpSpLocks/>
        </cdr:cNvGrpSpPr>
      </cdr:nvGrpSpPr>
      <cdr:grpSpPr>
        <a:xfrm>
          <a:off x="419100" y="1409700"/>
          <a:ext cx="1009650" cy="352425"/>
          <a:chOff x="0" y="165"/>
          <a:chExt cx="19796" cy="19174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7" y="165"/>
            <a:ext cx="17757" cy="83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20" y="10605"/>
            <a:ext cx="17876" cy="873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22"/>
            <a:ext cx="1282" cy="4228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074"/>
            <a:ext cx="1282" cy="428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0.4045</cdr:x>
      <cdr:y>0.9605</cdr:y>
    </cdr:from>
    <cdr:to>
      <cdr:x>0.4155</cdr:x>
      <cdr:y>0.9785</cdr:y>
    </cdr:to>
    <cdr:sp>
      <cdr:nvSpPr>
        <cdr:cNvPr id="9" name="Rectangle 9"/>
        <cdr:cNvSpPr>
          <a:spLocks/>
        </cdr:cNvSpPr>
      </cdr:nvSpPr>
      <cdr:spPr>
        <a:xfrm>
          <a:off x="2305050" y="38481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0.96</cdr:y>
    </cdr:from>
    <cdr:to>
      <cdr:x>0.09975</cdr:x>
      <cdr:y>0.97825</cdr:y>
    </cdr:to>
    <cdr:sp>
      <cdr:nvSpPr>
        <cdr:cNvPr id="10" name="Rectangle 10"/>
        <cdr:cNvSpPr>
          <a:spLocks/>
        </cdr:cNvSpPr>
      </cdr:nvSpPr>
      <cdr:spPr>
        <a:xfrm>
          <a:off x="495300" y="38481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0.969</cdr:y>
    </cdr:from>
    <cdr:to>
      <cdr:x>0.29925</cdr:x>
      <cdr:y>0.98625</cdr:y>
    </cdr:to>
    <cdr:sp>
      <cdr:nvSpPr>
        <cdr:cNvPr id="11" name="Rectangle 11"/>
        <cdr:cNvSpPr>
          <a:spLocks/>
        </cdr:cNvSpPr>
      </cdr:nvSpPr>
      <cdr:spPr>
        <a:xfrm>
          <a:off x="1638300" y="3876675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0.96525</cdr:y>
    </cdr:from>
    <cdr:to>
      <cdr:x>0.14125</cdr:x>
      <cdr:y>0.98325</cdr:y>
    </cdr:to>
    <cdr:sp>
      <cdr:nvSpPr>
        <cdr:cNvPr id="12" name="Rectangle 13"/>
        <cdr:cNvSpPr>
          <a:spLocks/>
        </cdr:cNvSpPr>
      </cdr:nvSpPr>
      <cdr:spPr>
        <a:xfrm>
          <a:off x="733425" y="386715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0.01775</cdr:x>
      <cdr:y>0.96175</cdr:y>
    </cdr:from>
    <cdr:to>
      <cdr:x>0.02175</cdr:x>
      <cdr:y>0.97975</cdr:y>
    </cdr:to>
    <cdr:sp>
      <cdr:nvSpPr>
        <cdr:cNvPr id="13" name="Rectangle 14"/>
        <cdr:cNvSpPr>
          <a:spLocks/>
        </cdr:cNvSpPr>
      </cdr:nvSpPr>
      <cdr:spPr>
        <a:xfrm>
          <a:off x="95250" y="3848100"/>
          <a:ext cx="190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0.2185</cdr:x>
      <cdr:y>0.9755</cdr:y>
    </cdr:from>
    <cdr:to>
      <cdr:x>0.23025</cdr:x>
      <cdr:y>0.99275</cdr:y>
    </cdr:to>
    <cdr:sp>
      <cdr:nvSpPr>
        <cdr:cNvPr id="14" name="Rectangle 15"/>
        <cdr:cNvSpPr>
          <a:spLocks/>
        </cdr:cNvSpPr>
      </cdr:nvSpPr>
      <cdr:spPr>
        <a:xfrm>
          <a:off x="1238250" y="3905250"/>
          <a:ext cx="666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0" y="174"/>
          <a:chExt cx="19485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4"/>
            <a:ext cx="17454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5"/>
            <a:ext cx="17566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86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86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0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1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0" y="174"/>
          <a:chExt cx="19485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4"/>
            <a:ext cx="17454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5"/>
            <a:ext cx="17566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86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86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0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1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</cdr:y>
    </cdr:from>
    <cdr:to>
      <cdr:x>0.306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0.63</cdr:x>
      <cdr:y>0.1885</cdr:y>
    </cdr:from>
    <cdr:to>
      <cdr:x>0.77325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59092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0.00275</cdr:x>
      <cdr:y>0.06275</cdr:y>
    </cdr:from>
    <cdr:to>
      <cdr:x>0.08475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9525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0.05925</cdr:x>
      <cdr:y>0.34125</cdr:y>
    </cdr:from>
    <cdr:to>
      <cdr:x>0.2375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333375" y="1362075"/>
          <a:ext cx="1019175" cy="342900"/>
          <a:chOff x="0" y="174"/>
          <a:chExt cx="19485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5" y="174"/>
            <a:ext cx="17454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19" y="10665"/>
            <a:ext cx="17566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86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86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0.39825</cdr:x>
      <cdr:y>0.93925</cdr:y>
    </cdr:from>
    <cdr:to>
      <cdr:x>0.40925</cdr:x>
      <cdr:y>0.967</cdr:y>
    </cdr:to>
    <cdr:sp>
      <cdr:nvSpPr>
        <cdr:cNvPr id="9" name="Rectangle 9"/>
        <cdr:cNvSpPr>
          <a:spLocks/>
        </cdr:cNvSpPr>
      </cdr:nvSpPr>
      <cdr:spPr>
        <a:xfrm>
          <a:off x="2266950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0.93875</cdr:y>
    </cdr:from>
    <cdr:to>
      <cdr:x>0.086</cdr:x>
      <cdr:y>0.9665</cdr:y>
    </cdr:to>
    <cdr:sp>
      <cdr:nvSpPr>
        <cdr:cNvPr id="10" name="Rectangle 10"/>
        <cdr:cNvSpPr>
          <a:spLocks/>
        </cdr:cNvSpPr>
      </cdr:nvSpPr>
      <cdr:spPr>
        <a:xfrm>
          <a:off x="409575" y="3762375"/>
          <a:ext cx="762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0.96525</cdr:y>
    </cdr:from>
    <cdr:to>
      <cdr:x>0.341</cdr:x>
      <cdr:y>0.99175</cdr:y>
    </cdr:to>
    <cdr:sp>
      <cdr:nvSpPr>
        <cdr:cNvPr id="11" name="Rectangle 11"/>
        <cdr:cNvSpPr>
          <a:spLocks/>
        </cdr:cNvSpPr>
      </cdr:nvSpPr>
      <cdr:spPr>
        <a:xfrm>
          <a:off x="1866900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0.959</cdr:y>
    </cdr:from>
    <cdr:to>
      <cdr:x>0.22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76200" y="3838575"/>
          <a:ext cx="1171575" cy="123825"/>
          <a:chOff x="21" y="160"/>
          <a:chExt cx="19892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8704" y="482"/>
            <a:ext cx="1054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21" y="160"/>
            <a:ext cx="507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859" y="2402"/>
            <a:ext cx="1054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0.18975</cdr:y>
    </cdr:from>
    <cdr:to>
      <cdr:x>0.3835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0.18725</cdr:y>
    </cdr:from>
    <cdr:to>
      <cdr:x>0.82325</cdr:x>
      <cdr:y>0.301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0.1445</cdr:x>
      <cdr:y>0.349</cdr:y>
    </cdr:from>
    <cdr:to>
      <cdr:x>0.3315</cdr:x>
      <cdr:y>0.452</cdr:y>
    </cdr:to>
    <cdr:grpSp>
      <cdr:nvGrpSpPr>
        <cdr:cNvPr id="4" name="Group 13"/>
        <cdr:cNvGrpSpPr>
          <a:grpSpLocks/>
        </cdr:cNvGrpSpPr>
      </cdr:nvGrpSpPr>
      <cdr:grpSpPr>
        <a:xfrm>
          <a:off x="819150" y="1362075"/>
          <a:ext cx="1066800" cy="400050"/>
          <a:chOff x="0" y="164"/>
          <a:chExt cx="19682" cy="19179"/>
        </a:xfrm>
        <a:solidFill>
          <a:srgbClr val="FFFFFF"/>
        </a:solidFill>
      </cdr:grpSpPr>
      <cdr:sp>
        <cdr:nvSpPr>
          <cdr:cNvPr id="5" name="Text 14"/>
          <cdr:cNvSpPr txBox="1">
            <a:spLocks noChangeArrowheads="1"/>
          </cdr:cNvSpPr>
        </cdr:nvSpPr>
        <cdr:spPr>
          <a:xfrm>
            <a:off x="1648" y="164"/>
            <a:ext cx="17630" cy="86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15"/>
          <cdr:cNvSpPr txBox="1">
            <a:spLocks noChangeArrowheads="1"/>
          </cdr:cNvSpPr>
        </cdr:nvSpPr>
        <cdr:spPr>
          <a:xfrm>
            <a:off x="2052" y="10655"/>
            <a:ext cx="17630" cy="86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16"/>
          <cdr:cNvSpPr>
            <a:spLocks/>
          </cdr:cNvSpPr>
        </cdr:nvSpPr>
        <cdr:spPr>
          <a:xfrm>
            <a:off x="0" y="2566"/>
            <a:ext cx="1329" cy="4315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7"/>
          <cdr:cNvSpPr>
            <a:spLocks/>
          </cdr:cNvSpPr>
        </cdr:nvSpPr>
        <cdr:spPr>
          <a:xfrm>
            <a:off x="0" y="12731"/>
            <a:ext cx="1329" cy="431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0.3965</cdr:x>
      <cdr:y>0.94025</cdr:y>
    </cdr:from>
    <cdr:to>
      <cdr:x>0.41075</cdr:x>
      <cdr:y>0.96025</cdr:y>
    </cdr:to>
    <cdr:sp>
      <cdr:nvSpPr>
        <cdr:cNvPr id="9" name="Rectangle 18"/>
        <cdr:cNvSpPr>
          <a:spLocks/>
        </cdr:cNvSpPr>
      </cdr:nvSpPr>
      <cdr:spPr>
        <a:xfrm>
          <a:off x="2257425" y="368617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0.28775</cdr:x>
      <cdr:y>0.944</cdr:y>
    </cdr:from>
    <cdr:to>
      <cdr:x>0.2995</cdr:x>
      <cdr:y>0.964</cdr:y>
    </cdr:to>
    <cdr:sp>
      <cdr:nvSpPr>
        <cdr:cNvPr id="10" name="Rectangle 19"/>
        <cdr:cNvSpPr>
          <a:spLocks/>
        </cdr:cNvSpPr>
      </cdr:nvSpPr>
      <cdr:spPr>
        <a:xfrm>
          <a:off x="163830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0.1775</cdr:x>
      <cdr:y>0.944</cdr:y>
    </cdr:from>
    <cdr:to>
      <cdr:x>0.18725</cdr:x>
      <cdr:y>0.964</cdr:y>
    </cdr:to>
    <cdr:sp>
      <cdr:nvSpPr>
        <cdr:cNvPr id="11" name="Rectangle 20"/>
        <cdr:cNvSpPr>
          <a:spLocks/>
        </cdr:cNvSpPr>
      </cdr:nvSpPr>
      <cdr:spPr>
        <a:xfrm>
          <a:off x="1009650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</cdr:x>
      <cdr:y>0.944</cdr:y>
    </cdr:from>
    <cdr:to>
      <cdr:x>0.07575</cdr:x>
      <cdr:y>0.964</cdr:y>
    </cdr:to>
    <cdr:sp>
      <cdr:nvSpPr>
        <cdr:cNvPr id="12" name="Rectangle 21"/>
        <cdr:cNvSpPr>
          <a:spLocks/>
        </cdr:cNvSpPr>
      </cdr:nvSpPr>
      <cdr:spPr>
        <a:xfrm>
          <a:off x="36195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0.19</cdr:y>
    </cdr:from>
    <cdr:to>
      <cdr:x>0.38025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13430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0.661</cdr:x>
      <cdr:y>0.1885</cdr:y>
    </cdr:from>
    <cdr:to>
      <cdr:x>0.80425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76237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0.01075</cdr:x>
      <cdr:y>0.06275</cdr:y>
    </cdr:from>
    <cdr:to>
      <cdr:x>0.09275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0.14375</cdr:x>
      <cdr:y>0.34125</cdr:y>
    </cdr:from>
    <cdr:to>
      <cdr:x>0.31275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819150" y="1362075"/>
          <a:ext cx="962025" cy="342900"/>
          <a:chOff x="0" y="174"/>
          <a:chExt cx="20361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685" y="174"/>
            <a:ext cx="18345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894" y="10665"/>
            <a:ext cx="18467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262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262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0.45075</cdr:x>
      <cdr:y>0.93925</cdr:y>
    </cdr:from>
    <cdr:to>
      <cdr:x>0.46125</cdr:x>
      <cdr:y>0.967</cdr:y>
    </cdr:to>
    <cdr:sp>
      <cdr:nvSpPr>
        <cdr:cNvPr id="9" name="Rectangle 9"/>
        <cdr:cNvSpPr>
          <a:spLocks/>
        </cdr:cNvSpPr>
      </cdr:nvSpPr>
      <cdr:spPr>
        <a:xfrm>
          <a:off x="2562225" y="3762375"/>
          <a:ext cx="5715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0.93875</cdr:y>
    </cdr:from>
    <cdr:to>
      <cdr:x>0.1675</cdr:x>
      <cdr:y>0.9665</cdr:y>
    </cdr:to>
    <cdr:sp>
      <cdr:nvSpPr>
        <cdr:cNvPr id="10" name="Rectangle 10"/>
        <cdr:cNvSpPr>
          <a:spLocks/>
        </cdr:cNvSpPr>
      </cdr:nvSpPr>
      <cdr:spPr>
        <a:xfrm>
          <a:off x="885825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0.3875</cdr:x>
      <cdr:y>0.96525</cdr:y>
    </cdr:from>
    <cdr:to>
      <cdr:x>0.399</cdr:x>
      <cdr:y>0.99175</cdr:y>
    </cdr:to>
    <cdr:sp>
      <cdr:nvSpPr>
        <cdr:cNvPr id="11" name="Rectangle 11"/>
        <cdr:cNvSpPr>
          <a:spLocks/>
        </cdr:cNvSpPr>
      </cdr:nvSpPr>
      <cdr:spPr>
        <a:xfrm>
          <a:off x="2209800" y="3867150"/>
          <a:ext cx="666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0.959</cdr:y>
    </cdr:from>
    <cdr:to>
      <cdr:x>0.289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314325" y="3838575"/>
          <a:ext cx="1333500" cy="123825"/>
          <a:chOff x="41" y="160"/>
          <a:chExt cx="19896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9561" y="482"/>
            <a:ext cx="980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41" y="160"/>
            <a:ext cx="960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957" y="2402"/>
            <a:ext cx="980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0.19</cdr:y>
    </cdr:from>
    <cdr:to>
      <cdr:x>0.26625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6953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0.6135</cdr:x>
      <cdr:y>0.1885</cdr:y>
    </cdr:from>
    <cdr:to>
      <cdr:x>0.75675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49567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0.0015</cdr:x>
      <cdr:y>0.06275</cdr:y>
    </cdr:from>
    <cdr:to>
      <cdr:x>0.0835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0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0.0305</cdr:x>
      <cdr:y>0.34125</cdr:y>
    </cdr:from>
    <cdr:to>
      <cdr:x>0.19325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171450" y="1362075"/>
          <a:ext cx="923925" cy="342900"/>
          <a:chOff x="0" y="174"/>
          <a:chExt cx="18612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2" y="174"/>
            <a:ext cx="16597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03" y="10665"/>
            <a:ext cx="16709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307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307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0.3695</cdr:x>
      <cdr:y>0.93925</cdr:y>
    </cdr:from>
    <cdr:to>
      <cdr:x>0.3815</cdr:x>
      <cdr:y>0.967</cdr:y>
    </cdr:to>
    <cdr:sp>
      <cdr:nvSpPr>
        <cdr:cNvPr id="9" name="Rectangle 9"/>
        <cdr:cNvSpPr>
          <a:spLocks/>
        </cdr:cNvSpPr>
      </cdr:nvSpPr>
      <cdr:spPr>
        <a:xfrm>
          <a:off x="2105025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0.93875</cdr:y>
    </cdr:from>
    <cdr:to>
      <cdr:x>0.04425</cdr:x>
      <cdr:y>0.9665</cdr:y>
    </cdr:to>
    <cdr:sp>
      <cdr:nvSpPr>
        <cdr:cNvPr id="10" name="Rectangle 10"/>
        <cdr:cNvSpPr>
          <a:spLocks/>
        </cdr:cNvSpPr>
      </cdr:nvSpPr>
      <cdr:spPr>
        <a:xfrm>
          <a:off x="209550" y="3762375"/>
          <a:ext cx="381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0.29575</cdr:x>
      <cdr:y>0.96525</cdr:y>
    </cdr:from>
    <cdr:to>
      <cdr:x>0.3095</cdr:x>
      <cdr:y>0.99175</cdr:y>
    </cdr:to>
    <cdr:sp>
      <cdr:nvSpPr>
        <cdr:cNvPr id="11" name="Rectangle 11"/>
        <cdr:cNvSpPr>
          <a:spLocks/>
        </cdr:cNvSpPr>
      </cdr:nvSpPr>
      <cdr:spPr>
        <a:xfrm>
          <a:off x="1685925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0.0075</cdr:x>
      <cdr:y>0.959</cdr:y>
    </cdr:from>
    <cdr:to>
      <cdr:x>0.183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38100" y="3838575"/>
          <a:ext cx="1000125" cy="123825"/>
          <a:chOff x="-6" y="160"/>
          <a:chExt cx="19943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6919" y="482"/>
            <a:ext cx="1167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-6" y="160"/>
            <a:ext cx="289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676" y="2402"/>
            <a:ext cx="1261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0.19</cdr:y>
    </cdr:from>
    <cdr:to>
      <cdr:x>0.26625</cdr:x>
      <cdr:y>0.29075</cdr:y>
    </cdr:to>
    <cdr:sp>
      <cdr:nvSpPr>
        <cdr:cNvPr id="1" name="Text 1"/>
        <cdr:cNvSpPr txBox="1">
          <a:spLocks noChangeArrowheads="1"/>
        </cdr:cNvSpPr>
      </cdr:nvSpPr>
      <cdr:spPr>
        <a:xfrm>
          <a:off x="695325" y="752475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0.6135</cdr:x>
      <cdr:y>0.1885</cdr:y>
    </cdr:from>
    <cdr:to>
      <cdr:x>0.75675</cdr:x>
      <cdr:y>0.29925</cdr:y>
    </cdr:to>
    <cdr:sp>
      <cdr:nvSpPr>
        <cdr:cNvPr id="2" name="Text 2"/>
        <cdr:cNvSpPr txBox="1">
          <a:spLocks noChangeArrowheads="1"/>
        </cdr:cNvSpPr>
      </cdr:nvSpPr>
      <cdr:spPr>
        <a:xfrm>
          <a:off x="3495675" y="75247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0.0015</cdr:x>
      <cdr:y>0.06275</cdr:y>
    </cdr:from>
    <cdr:to>
      <cdr:x>0.0835</cdr:x>
      <cdr:y>0.1025</cdr:y>
    </cdr:to>
    <cdr:sp>
      <cdr:nvSpPr>
        <cdr:cNvPr id="3" name="Text 3"/>
        <cdr:cNvSpPr txBox="1">
          <a:spLocks noChangeArrowheads="1"/>
        </cdr:cNvSpPr>
      </cdr:nvSpPr>
      <cdr:spPr>
        <a:xfrm>
          <a:off x="0" y="24765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0.0305</cdr:x>
      <cdr:y>0.34125</cdr:y>
    </cdr:from>
    <cdr:to>
      <cdr:x>0.19325</cdr:x>
      <cdr:y>0.42575</cdr:y>
    </cdr:to>
    <cdr:grpSp>
      <cdr:nvGrpSpPr>
        <cdr:cNvPr id="4" name="Group 4"/>
        <cdr:cNvGrpSpPr>
          <a:grpSpLocks/>
        </cdr:cNvGrpSpPr>
      </cdr:nvGrpSpPr>
      <cdr:grpSpPr>
        <a:xfrm>
          <a:off x="171450" y="1362075"/>
          <a:ext cx="923925" cy="342900"/>
          <a:chOff x="0" y="174"/>
          <a:chExt cx="18612" cy="19711"/>
        </a:xfrm>
        <a:solidFill>
          <a:srgbClr val="FFFFFF"/>
        </a:solidFill>
      </cdr:grpSpPr>
      <cdr:sp>
        <cdr:nvSpPr>
          <cdr:cNvPr id="5" name="Text 5"/>
          <cdr:cNvSpPr txBox="1">
            <a:spLocks noChangeArrowheads="1"/>
          </cdr:cNvSpPr>
        </cdr:nvSpPr>
        <cdr:spPr>
          <a:xfrm>
            <a:off x="1712" y="174"/>
            <a:ext cx="16597" cy="88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6"/>
          <cdr:cNvSpPr txBox="1">
            <a:spLocks noChangeArrowheads="1"/>
          </cdr:cNvSpPr>
        </cdr:nvSpPr>
        <cdr:spPr>
          <a:xfrm>
            <a:off x="1903" y="10665"/>
            <a:ext cx="16709" cy="922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0" y="3017"/>
            <a:ext cx="1307" cy="4292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0" y="13104"/>
            <a:ext cx="1307" cy="4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0.3695</cdr:x>
      <cdr:y>0.93925</cdr:y>
    </cdr:from>
    <cdr:to>
      <cdr:x>0.3815</cdr:x>
      <cdr:y>0.967</cdr:y>
    </cdr:to>
    <cdr:sp>
      <cdr:nvSpPr>
        <cdr:cNvPr id="9" name="Rectangle 9"/>
        <cdr:cNvSpPr>
          <a:spLocks/>
        </cdr:cNvSpPr>
      </cdr:nvSpPr>
      <cdr:spPr>
        <a:xfrm>
          <a:off x="2105025" y="3762375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0.93875</cdr:y>
    </cdr:from>
    <cdr:to>
      <cdr:x>0.04425</cdr:x>
      <cdr:y>0.9665</cdr:y>
    </cdr:to>
    <cdr:sp>
      <cdr:nvSpPr>
        <cdr:cNvPr id="10" name="Rectangle 10"/>
        <cdr:cNvSpPr>
          <a:spLocks/>
        </cdr:cNvSpPr>
      </cdr:nvSpPr>
      <cdr:spPr>
        <a:xfrm>
          <a:off x="209550" y="3762375"/>
          <a:ext cx="38100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0.29575</cdr:x>
      <cdr:y>0.96525</cdr:y>
    </cdr:from>
    <cdr:to>
      <cdr:x>0.3095</cdr:x>
      <cdr:y>0.99175</cdr:y>
    </cdr:to>
    <cdr:sp>
      <cdr:nvSpPr>
        <cdr:cNvPr id="11" name="Rectangle 11"/>
        <cdr:cNvSpPr>
          <a:spLocks/>
        </cdr:cNvSpPr>
      </cdr:nvSpPr>
      <cdr:spPr>
        <a:xfrm>
          <a:off x="1685925" y="386715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0.0075</cdr:x>
      <cdr:y>0.959</cdr:y>
    </cdr:from>
    <cdr:to>
      <cdr:x>0.183</cdr:x>
      <cdr:y>0.989</cdr:y>
    </cdr:to>
    <cdr:grpSp>
      <cdr:nvGrpSpPr>
        <cdr:cNvPr id="12" name="Group 12"/>
        <cdr:cNvGrpSpPr>
          <a:grpSpLocks/>
        </cdr:cNvGrpSpPr>
      </cdr:nvGrpSpPr>
      <cdr:grpSpPr>
        <a:xfrm>
          <a:off x="38100" y="3838575"/>
          <a:ext cx="1000125" cy="123825"/>
          <a:chOff x="-6" y="160"/>
          <a:chExt cx="19943" cy="19200"/>
        </a:xfrm>
        <a:solidFill>
          <a:srgbClr val="FFFFFF"/>
        </a:solidFill>
      </cdr:grpSpPr>
      <cdr:sp>
        <cdr:nvSpPr>
          <cdr:cNvPr id="13" name="Rectangle 13"/>
          <cdr:cNvSpPr>
            <a:spLocks/>
          </cdr:cNvSpPr>
        </cdr:nvSpPr>
        <cdr:spPr>
          <a:xfrm>
            <a:off x="6919" y="482"/>
            <a:ext cx="1167" cy="1760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14"/>
          <cdr:cNvSpPr>
            <a:spLocks/>
          </cdr:cNvSpPr>
        </cdr:nvSpPr>
        <cdr:spPr>
          <a:xfrm>
            <a:off x="-6" y="160"/>
            <a:ext cx="289" cy="1776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15"/>
          <cdr:cNvSpPr>
            <a:spLocks/>
          </cdr:cNvSpPr>
        </cdr:nvSpPr>
        <cdr:spPr>
          <a:xfrm>
            <a:off x="18676" y="2402"/>
            <a:ext cx="1261" cy="1695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0.18825</cdr:y>
    </cdr:from>
    <cdr:to>
      <cdr:x>0.82325</cdr:x>
      <cdr:y>0.302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0.05725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190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0.1435</cdr:x>
      <cdr:y>0.3565</cdr:y>
    </cdr:from>
    <cdr:to>
      <cdr:x>0.3305</cdr:x>
      <cdr:y>0.46075</cdr:y>
    </cdr:to>
    <cdr:grpSp>
      <cdr:nvGrpSpPr>
        <cdr:cNvPr id="4" name="Group 13"/>
        <cdr:cNvGrpSpPr>
          <a:grpSpLocks/>
        </cdr:cNvGrpSpPr>
      </cdr:nvGrpSpPr>
      <cdr:grpSpPr>
        <a:xfrm>
          <a:off x="809625" y="1390650"/>
          <a:ext cx="1066800" cy="409575"/>
          <a:chOff x="1" y="0"/>
          <a:chExt cx="19766" cy="19393"/>
        </a:xfrm>
        <a:solidFill>
          <a:srgbClr val="FFFFFF"/>
        </a:solidFill>
      </cdr:grpSpPr>
      <cdr:sp>
        <cdr:nvSpPr>
          <cdr:cNvPr id="5" name="Text 14"/>
          <cdr:cNvSpPr txBox="1">
            <a:spLocks noChangeArrowheads="1"/>
          </cdr:cNvSpPr>
        </cdr:nvSpPr>
        <cdr:spPr>
          <a:xfrm>
            <a:off x="1656" y="0"/>
            <a:ext cx="17705" cy="878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15"/>
          <cdr:cNvSpPr txBox="1">
            <a:spLocks noChangeArrowheads="1"/>
          </cdr:cNvSpPr>
        </cdr:nvSpPr>
        <cdr:spPr>
          <a:xfrm>
            <a:off x="2062" y="10608"/>
            <a:ext cx="17705" cy="878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16"/>
          <cdr:cNvSpPr>
            <a:spLocks/>
          </cdr:cNvSpPr>
        </cdr:nvSpPr>
        <cdr:spPr>
          <a:xfrm>
            <a:off x="1" y="2429"/>
            <a:ext cx="1334" cy="4363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7"/>
          <cdr:cNvSpPr>
            <a:spLocks/>
          </cdr:cNvSpPr>
        </cdr:nvSpPr>
        <cdr:spPr>
          <a:xfrm>
            <a:off x="1" y="12707"/>
            <a:ext cx="1334" cy="436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0.3965</cdr:x>
      <cdr:y>0.9445</cdr:y>
    </cdr:from>
    <cdr:to>
      <cdr:x>0.41075</cdr:x>
      <cdr:y>0.9645</cdr:y>
    </cdr:to>
    <cdr:sp>
      <cdr:nvSpPr>
        <cdr:cNvPr id="9" name="Rectangle 18"/>
        <cdr:cNvSpPr>
          <a:spLocks/>
        </cdr:cNvSpPr>
      </cdr:nvSpPr>
      <cdr:spPr>
        <a:xfrm>
          <a:off x="2257425" y="3705225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0.9445</cdr:y>
    </cdr:from>
    <cdr:to>
      <cdr:x>0.30025</cdr:x>
      <cdr:y>0.9645</cdr:y>
    </cdr:to>
    <cdr:sp>
      <cdr:nvSpPr>
        <cdr:cNvPr id="10" name="Rectangle 19"/>
        <cdr:cNvSpPr>
          <a:spLocks/>
        </cdr:cNvSpPr>
      </cdr:nvSpPr>
      <cdr:spPr>
        <a:xfrm>
          <a:off x="1638300" y="370522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0.9445</cdr:y>
    </cdr:from>
    <cdr:to>
      <cdr:x>0.18725</cdr:x>
      <cdr:y>0.9645</cdr:y>
    </cdr:to>
    <cdr:sp>
      <cdr:nvSpPr>
        <cdr:cNvPr id="11" name="Rectangle 20"/>
        <cdr:cNvSpPr>
          <a:spLocks/>
        </cdr:cNvSpPr>
      </cdr:nvSpPr>
      <cdr:spPr>
        <a:xfrm>
          <a:off x="1000125" y="3705225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0.9445</cdr:y>
    </cdr:from>
    <cdr:to>
      <cdr:x>0.07675</cdr:x>
      <cdr:y>0.9645</cdr:y>
    </cdr:to>
    <cdr:sp>
      <cdr:nvSpPr>
        <cdr:cNvPr id="12" name="Rectangle 21"/>
        <cdr:cNvSpPr>
          <a:spLocks/>
        </cdr:cNvSpPr>
      </cdr:nvSpPr>
      <cdr:spPr>
        <a:xfrm>
          <a:off x="361950" y="370522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0.18975</cdr:y>
    </cdr:from>
    <cdr:to>
      <cdr:x>0.38425</cdr:x>
      <cdr:y>0.29275</cdr:y>
    </cdr:to>
    <cdr:sp>
      <cdr:nvSpPr>
        <cdr:cNvPr id="1" name="Text 1"/>
        <cdr:cNvSpPr txBox="1">
          <a:spLocks noChangeArrowheads="1"/>
        </cdr:cNvSpPr>
      </cdr:nvSpPr>
      <cdr:spPr>
        <a:xfrm>
          <a:off x="1371600" y="74295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0.6805</cdr:x>
      <cdr:y>0.188</cdr:y>
    </cdr:from>
    <cdr:to>
      <cdr:x>0.82325</cdr:x>
      <cdr:y>0.30175</cdr:y>
    </cdr:to>
    <cdr:sp>
      <cdr:nvSpPr>
        <cdr:cNvPr id="2" name="Text 2"/>
        <cdr:cNvSpPr txBox="1">
          <a:spLocks noChangeArrowheads="1"/>
        </cdr:cNvSpPr>
      </cdr:nvSpPr>
      <cdr:spPr>
        <a:xfrm>
          <a:off x="3876675" y="733425"/>
          <a:ext cx="8191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0.0105</cdr:x>
      <cdr:y>0.06075</cdr:y>
    </cdr:from>
    <cdr:to>
      <cdr:x>0.093</cdr:x>
      <cdr:y>0.1005</cdr:y>
    </cdr:to>
    <cdr:sp>
      <cdr:nvSpPr>
        <cdr:cNvPr id="3" name="Text 3"/>
        <cdr:cNvSpPr txBox="1">
          <a:spLocks noChangeArrowheads="1"/>
        </cdr:cNvSpPr>
      </cdr:nvSpPr>
      <cdr:spPr>
        <a:xfrm>
          <a:off x="57150" y="2381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0.1445</cdr:x>
      <cdr:y>0.35525</cdr:y>
    </cdr:from>
    <cdr:to>
      <cdr:x>0.3315</cdr:x>
      <cdr:y>0.459</cdr:y>
    </cdr:to>
    <cdr:grpSp>
      <cdr:nvGrpSpPr>
        <cdr:cNvPr id="4" name="Group 13"/>
        <cdr:cNvGrpSpPr>
          <a:grpSpLocks/>
        </cdr:cNvGrpSpPr>
      </cdr:nvGrpSpPr>
      <cdr:grpSpPr>
        <a:xfrm>
          <a:off x="819150" y="1390650"/>
          <a:ext cx="1066800" cy="409575"/>
          <a:chOff x="0" y="0"/>
          <a:chExt cx="19682" cy="19393"/>
        </a:xfrm>
        <a:solidFill>
          <a:srgbClr val="FFFFFF"/>
        </a:solidFill>
      </cdr:grpSpPr>
      <cdr:sp>
        <cdr:nvSpPr>
          <cdr:cNvPr id="5" name="Text 14"/>
          <cdr:cNvSpPr txBox="1">
            <a:spLocks noChangeArrowheads="1"/>
          </cdr:cNvSpPr>
        </cdr:nvSpPr>
        <cdr:spPr>
          <a:xfrm>
            <a:off x="1648" y="0"/>
            <a:ext cx="17630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Treaty Indians</a:t>
            </a:r>
          </a:p>
        </cdr:txBody>
      </cdr:sp>
      <cdr:sp>
        <cdr:nvSpPr>
          <cdr:cNvPr id="6" name="Text 15"/>
          <cdr:cNvSpPr txBox="1">
            <a:spLocks noChangeArrowheads="1"/>
          </cdr:cNvSpPr>
        </cdr:nvSpPr>
        <cdr:spPr>
          <a:xfrm>
            <a:off x="2052" y="10632"/>
            <a:ext cx="17630" cy="876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All Others</a:t>
            </a:r>
          </a:p>
        </cdr:txBody>
      </cdr:sp>
      <cdr:sp>
        <cdr:nvSpPr>
          <cdr:cNvPr id="7" name="Rectangle 16"/>
          <cdr:cNvSpPr>
            <a:spLocks/>
          </cdr:cNvSpPr>
        </cdr:nvSpPr>
        <cdr:spPr>
          <a:xfrm>
            <a:off x="0" y="2424"/>
            <a:ext cx="1329" cy="4354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7"/>
          <cdr:cNvSpPr>
            <a:spLocks/>
          </cdr:cNvSpPr>
        </cdr:nvSpPr>
        <cdr:spPr>
          <a:xfrm>
            <a:off x="0" y="12673"/>
            <a:ext cx="1329" cy="435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0.3975</cdr:x>
      <cdr:y>0.94275</cdr:y>
    </cdr:from>
    <cdr:to>
      <cdr:x>0.41175</cdr:x>
      <cdr:y>0.96275</cdr:y>
    </cdr:to>
    <cdr:sp>
      <cdr:nvSpPr>
        <cdr:cNvPr id="9" name="Rectangle 22"/>
        <cdr:cNvSpPr>
          <a:spLocks/>
        </cdr:cNvSpPr>
      </cdr:nvSpPr>
      <cdr:spPr>
        <a:xfrm>
          <a:off x="2266950" y="3695700"/>
          <a:ext cx="8572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0.94275</cdr:y>
    </cdr:from>
    <cdr:to>
      <cdr:x>0.30025</cdr:x>
      <cdr:y>0.96275</cdr:y>
    </cdr:to>
    <cdr:sp>
      <cdr:nvSpPr>
        <cdr:cNvPr id="10" name="Rectangle 23"/>
        <cdr:cNvSpPr>
          <a:spLocks/>
        </cdr:cNvSpPr>
      </cdr:nvSpPr>
      <cdr:spPr>
        <a:xfrm>
          <a:off x="1638300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0.1775</cdr:x>
      <cdr:y>0.94275</cdr:y>
    </cdr:from>
    <cdr:to>
      <cdr:x>0.18725</cdr:x>
      <cdr:y>0.96275</cdr:y>
    </cdr:to>
    <cdr:sp>
      <cdr:nvSpPr>
        <cdr:cNvPr id="11" name="Rectangle 24"/>
        <cdr:cNvSpPr>
          <a:spLocks/>
        </cdr:cNvSpPr>
      </cdr:nvSpPr>
      <cdr:spPr>
        <a:xfrm>
          <a:off x="1009650" y="3695700"/>
          <a:ext cx="571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0.06625</cdr:x>
      <cdr:y>0.94275</cdr:y>
    </cdr:from>
    <cdr:to>
      <cdr:x>0.078</cdr:x>
      <cdr:y>0.96275</cdr:y>
    </cdr:to>
    <cdr:sp>
      <cdr:nvSpPr>
        <cdr:cNvPr id="12" name="Rectangle 25"/>
        <cdr:cNvSpPr>
          <a:spLocks/>
        </cdr:cNvSpPr>
      </cdr:nvSpPr>
      <cdr:spPr>
        <a:xfrm>
          <a:off x="371475" y="3695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00390625" style="0" customWidth="1"/>
    <col min="2" max="2" width="5.57421875" style="0" customWidth="1"/>
    <col min="3" max="4" width="6.57421875" style="0" customWidth="1"/>
    <col min="5" max="6" width="6.57421875" style="0" hidden="1" customWidth="1"/>
    <col min="7" max="7" width="6.421875" style="0" customWidth="1"/>
    <col min="8" max="10" width="6.57421875" style="0" customWidth="1"/>
    <col min="11" max="11" width="6.57421875" style="6" customWidth="1"/>
    <col min="12" max="12" width="6.57421875" style="0" customWidth="1"/>
    <col min="13" max="13" width="7.8515625" style="4" customWidth="1"/>
    <col min="14" max="14" width="7.7109375" style="4" customWidth="1"/>
    <col min="15" max="16" width="7.8515625" style="4" customWidth="1"/>
    <col min="17" max="17" width="4.28125" style="0" customWidth="1"/>
    <col min="18" max="18" width="6.7109375" style="13" hidden="1" customWidth="1"/>
    <col min="19" max="20" width="6.7109375" style="4" hidden="1" customWidth="1"/>
    <col min="21" max="21" width="6.57421875" style="4" hidden="1" customWidth="1"/>
    <col min="22" max="22" width="13.7109375" style="0" customWidth="1"/>
    <col min="23" max="26" width="8.00390625" style="0" customWidth="1"/>
    <col min="28" max="35" width="8.00390625" style="0" customWidth="1"/>
  </cols>
  <sheetData>
    <row r="1" spans="3:22" ht="12.75">
      <c r="C1" s="12" t="s">
        <v>58</v>
      </c>
      <c r="K1" s="5"/>
      <c r="M1" s="19" t="s">
        <v>0</v>
      </c>
      <c r="R1" s="16" t="s">
        <v>57</v>
      </c>
      <c r="V1" s="12" t="s">
        <v>57</v>
      </c>
    </row>
    <row r="2" spans="1:29" ht="12.75">
      <c r="A2" t="s">
        <v>1</v>
      </c>
      <c r="B2" t="s">
        <v>59</v>
      </c>
      <c r="C2" t="s">
        <v>51</v>
      </c>
      <c r="D2" t="s">
        <v>52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L2" t="s">
        <v>59</v>
      </c>
      <c r="M2" t="s">
        <v>51</v>
      </c>
      <c r="N2" t="s">
        <v>52</v>
      </c>
      <c r="O2" t="s">
        <v>53</v>
      </c>
      <c r="P2" t="s">
        <v>54</v>
      </c>
      <c r="R2" s="17" t="s">
        <v>2</v>
      </c>
      <c r="S2" s="18" t="s">
        <v>3</v>
      </c>
      <c r="T2" s="18" t="s">
        <v>4</v>
      </c>
      <c r="U2" s="4" t="s">
        <v>5</v>
      </c>
      <c r="W2" s="10" t="s">
        <v>4</v>
      </c>
      <c r="X2" s="11" t="s">
        <v>44</v>
      </c>
      <c r="Y2" s="10" t="s">
        <v>45</v>
      </c>
      <c r="Z2" s="10" t="s">
        <v>46</v>
      </c>
      <c r="AA2" s="10" t="s">
        <v>47</v>
      </c>
      <c r="AB2" s="10" t="s">
        <v>2</v>
      </c>
      <c r="AC2" s="10" t="s">
        <v>61</v>
      </c>
    </row>
    <row r="3" spans="1:30" ht="12.75">
      <c r="A3" t="s">
        <v>11</v>
      </c>
      <c r="B3" s="1" t="s">
        <v>4</v>
      </c>
      <c r="C3">
        <v>14</v>
      </c>
      <c r="D3">
        <v>2030</v>
      </c>
      <c r="E3">
        <f aca="true" t="shared" si="0" ref="E3:F18">-C3</f>
        <v>-14</v>
      </c>
      <c r="F3">
        <f t="shared" si="0"/>
        <v>-2030</v>
      </c>
      <c r="G3">
        <v>12</v>
      </c>
      <c r="H3">
        <v>1969</v>
      </c>
      <c r="I3">
        <v>1981</v>
      </c>
      <c r="J3">
        <v>2044</v>
      </c>
      <c r="L3" s="1" t="s">
        <v>4</v>
      </c>
      <c r="M3" s="4">
        <f>-C3/K$24</f>
        <v>-0.0002734268192648725</v>
      </c>
      <c r="N3" s="4">
        <f>-D3/K$24</f>
        <v>-0.039646888793406505</v>
      </c>
      <c r="O3" s="4">
        <f>G3/K$24</f>
        <v>0.0002343658450841764</v>
      </c>
      <c r="P3" s="4">
        <f>H3/K$24</f>
        <v>0.03845552908089528</v>
      </c>
      <c r="R3" s="14">
        <f>SUM(I18:J23)/K24</f>
        <v>0.047517675090816766</v>
      </c>
      <c r="S3" s="4">
        <f>SUM(I16:J23)/K24</f>
        <v>0.10856997773524471</v>
      </c>
      <c r="T3" s="4">
        <f>SUM(I3:J3)/K24</f>
        <v>0.07861021053865083</v>
      </c>
      <c r="U3" s="4">
        <f>SUM(C24,G24)/K24</f>
        <v>0.002949103550642553</v>
      </c>
      <c r="V3" s="7" t="s">
        <v>11</v>
      </c>
      <c r="W3">
        <f>(I3+J3)</f>
        <v>4025</v>
      </c>
      <c r="X3">
        <f>I4+J4+I5+J5</f>
        <v>8984</v>
      </c>
      <c r="Y3">
        <f>I6+J6+I7+J7+I8+J8+I9+J9+I10+J10+I11+J11</f>
        <v>23270</v>
      </c>
      <c r="Z3">
        <f>I12+J12+I13+J13+I14+J14+I15+J15</f>
        <v>9364</v>
      </c>
      <c r="AA3">
        <f>+I16+J16+I17+J17</f>
        <v>3126</v>
      </c>
      <c r="AB3">
        <f>I18+J18+I19+J19+I20+J20+I21+J21+I22+J22+I23+J23</f>
        <v>2433</v>
      </c>
      <c r="AC3">
        <f>SUM(W3:AB3)</f>
        <v>51202</v>
      </c>
      <c r="AD3" s="7"/>
    </row>
    <row r="4" spans="1:30" ht="12.75">
      <c r="A4" t="s">
        <v>11</v>
      </c>
      <c r="B4" s="2" t="s">
        <v>12</v>
      </c>
      <c r="C4">
        <v>4</v>
      </c>
      <c r="D4">
        <v>2273</v>
      </c>
      <c r="E4">
        <f t="shared" si="0"/>
        <v>-4</v>
      </c>
      <c r="F4">
        <f t="shared" si="0"/>
        <v>-2273</v>
      </c>
      <c r="G4">
        <v>12</v>
      </c>
      <c r="H4">
        <v>2139</v>
      </c>
      <c r="I4">
        <v>2151</v>
      </c>
      <c r="J4">
        <v>2277</v>
      </c>
      <c r="L4" s="2" t="s">
        <v>12</v>
      </c>
      <c r="M4" s="4">
        <f>-C4/K$24</f>
        <v>-7.812194836139214E-05</v>
      </c>
      <c r="N4" s="4">
        <f>-D4/K$24</f>
        <v>-0.04439279715636108</v>
      </c>
      <c r="O4" s="4">
        <f>G4/K$24</f>
        <v>0.0002343658450841764</v>
      </c>
      <c r="P4" s="4">
        <f>H4/K$24</f>
        <v>0.041775711886254445</v>
      </c>
      <c r="R4" s="13">
        <f>R3*K24</f>
        <v>2433</v>
      </c>
      <c r="S4" s="6">
        <f>S3*K24</f>
        <v>5559</v>
      </c>
      <c r="V4" s="7" t="s">
        <v>10</v>
      </c>
      <c r="W4">
        <f>(I26+J26)</f>
        <v>2222</v>
      </c>
      <c r="X4">
        <f>I27+J27+I28+J28</f>
        <v>5341</v>
      </c>
      <c r="Y4">
        <f>I29+J29+I30+J30+I31+J31+I32+J32+I33+J33+I34+J34</f>
        <v>13904</v>
      </c>
      <c r="Z4">
        <f>I35+J35+I36+J36+I37+J37+I38+J38</f>
        <v>7544</v>
      </c>
      <c r="AA4">
        <f>+I39+J39+I40+J40</f>
        <v>3577</v>
      </c>
      <c r="AB4">
        <f>I41+J41+I42+J42+I43+J43+I44+J44+I45+J45+I46+J46</f>
        <v>3605</v>
      </c>
      <c r="AC4">
        <f>SUM(W4:AB4)</f>
        <v>36193</v>
      </c>
      <c r="AD4" s="7"/>
    </row>
    <row r="5" spans="1:30" ht="12.75">
      <c r="A5" t="s">
        <v>11</v>
      </c>
      <c r="B5" s="3" t="s">
        <v>13</v>
      </c>
      <c r="C5">
        <v>9</v>
      </c>
      <c r="D5">
        <v>2344</v>
      </c>
      <c r="E5">
        <f t="shared" si="0"/>
        <v>-9</v>
      </c>
      <c r="F5">
        <f t="shared" si="0"/>
        <v>-2344</v>
      </c>
      <c r="G5">
        <v>11</v>
      </c>
      <c r="H5">
        <v>2192</v>
      </c>
      <c r="I5">
        <v>2203</v>
      </c>
      <c r="J5">
        <v>2353</v>
      </c>
      <c r="K5" s="8"/>
      <c r="L5" s="3" t="s">
        <v>13</v>
      </c>
      <c r="M5" s="4">
        <f>-C5/K$24</f>
        <v>-0.0001757743838131323</v>
      </c>
      <c r="N5" s="4">
        <f>-D5/K$24</f>
        <v>-0.04577946173977579</v>
      </c>
      <c r="O5" s="4">
        <f>G5/K$24</f>
        <v>0.00021483535799382837</v>
      </c>
      <c r="P5" s="4">
        <f>H5/K$24</f>
        <v>0.04281082770204289</v>
      </c>
      <c r="V5" s="7" t="s">
        <v>14</v>
      </c>
      <c r="W5">
        <f>(I49+J49)</f>
        <v>3123</v>
      </c>
      <c r="X5">
        <f>I50+J50+I51+J51</f>
        <v>6884</v>
      </c>
      <c r="Y5">
        <f>I52+J52+I53+J53+I54+J54+I55+J55+I56+J56+I57+J57</f>
        <v>20533</v>
      </c>
      <c r="Z5">
        <f>I58+J58+I59+J59+I60+J60+I61+J61</f>
        <v>8754</v>
      </c>
      <c r="AA5">
        <f>+I62+J62+I63+J63</f>
        <v>3499</v>
      </c>
      <c r="AB5">
        <f>I64+J64+I65+J65+I66+J66+I67+J67+I68+J68+I69+J69</f>
        <v>3141</v>
      </c>
      <c r="AC5">
        <f>SUM(W5:AB5)</f>
        <v>45934</v>
      </c>
      <c r="AD5" s="7"/>
    </row>
    <row r="6" spans="1:30" ht="12.75">
      <c r="A6" t="s">
        <v>11</v>
      </c>
      <c r="B6" t="s">
        <v>15</v>
      </c>
      <c r="C6">
        <v>11</v>
      </c>
      <c r="D6">
        <v>2218</v>
      </c>
      <c r="E6">
        <f t="shared" si="0"/>
        <v>-11</v>
      </c>
      <c r="F6">
        <f t="shared" si="0"/>
        <v>-2218</v>
      </c>
      <c r="G6">
        <v>5</v>
      </c>
      <c r="H6">
        <v>2011</v>
      </c>
      <c r="I6">
        <v>2016</v>
      </c>
      <c r="J6">
        <v>2229</v>
      </c>
      <c r="L6" t="s">
        <v>15</v>
      </c>
      <c r="M6" s="4">
        <f>-C6/K$24</f>
        <v>-0.00021483535799382837</v>
      </c>
      <c r="N6" s="4">
        <f>-D6/K$24</f>
        <v>-0.04331862036639194</v>
      </c>
      <c r="O6" s="4">
        <f>G6/K$24</f>
        <v>9.765243545174017E-05</v>
      </c>
      <c r="P6" s="4">
        <f>H6/K$24</f>
        <v>0.03927580953868989</v>
      </c>
      <c r="V6" s="7" t="s">
        <v>16</v>
      </c>
      <c r="W6">
        <f>(I72+J72)</f>
        <v>7598</v>
      </c>
      <c r="X6">
        <f>I73+J73+I74+J74</f>
        <v>16103</v>
      </c>
      <c r="Y6">
        <f>I75+J75+I76+J76+I77+J77+I78+J78+I79+J79+I80+J80</f>
        <v>41294</v>
      </c>
      <c r="Z6">
        <f>I81+J81+I82+J82+I83+J83+I84+J84</f>
        <v>17409</v>
      </c>
      <c r="AA6">
        <f>+I85+J85+I86+J86</f>
        <v>7048</v>
      </c>
      <c r="AB6">
        <f>I87+J87+I88+J88+I89+J89+I90+J90+I91+J91+I92+J92</f>
        <v>6508</v>
      </c>
      <c r="AC6">
        <f>SUM(W6:AB6)</f>
        <v>95960</v>
      </c>
      <c r="AD6" s="7"/>
    </row>
    <row r="7" spans="1:30" ht="12.75">
      <c r="A7" t="s">
        <v>11</v>
      </c>
      <c r="B7" t="s">
        <v>17</v>
      </c>
      <c r="C7">
        <v>5</v>
      </c>
      <c r="D7">
        <v>1882</v>
      </c>
      <c r="E7">
        <f t="shared" si="0"/>
        <v>-5</v>
      </c>
      <c r="F7">
        <f t="shared" si="0"/>
        <v>-1882</v>
      </c>
      <c r="G7">
        <v>7</v>
      </c>
      <c r="H7">
        <v>1674</v>
      </c>
      <c r="I7">
        <v>1681</v>
      </c>
      <c r="J7">
        <v>1887</v>
      </c>
      <c r="L7" t="s">
        <v>17</v>
      </c>
      <c r="M7" s="4">
        <f>-C7/K$24</f>
        <v>-9.765243545174017E-05</v>
      </c>
      <c r="N7" s="4">
        <f>-D7/K$24</f>
        <v>-0.036756376704035</v>
      </c>
      <c r="O7" s="4">
        <f>G7/K$24</f>
        <v>0.00013671340963243624</v>
      </c>
      <c r="P7" s="4">
        <f>H7/K$24</f>
        <v>0.03269403538924261</v>
      </c>
      <c r="V7" s="7" t="s">
        <v>18</v>
      </c>
      <c r="W7">
        <f>(I95+J95)</f>
        <v>2324</v>
      </c>
      <c r="X7">
        <f>I96+J96+I97+J97</f>
        <v>5465</v>
      </c>
      <c r="Y7">
        <f>I98+J98+I99+J99+I100+J100+I101+J101+I102+J102+I103+J103</f>
        <v>14648</v>
      </c>
      <c r="Z7">
        <f>I104+J104+I105+J105+I106+J106+I107+J107</f>
        <v>7822</v>
      </c>
      <c r="AA7">
        <f>+I108+J108+I109+J109</f>
        <v>3786</v>
      </c>
      <c r="AB7">
        <f>I110+J110+I111+J111+I112+J112+I113+J113+I114+J114+I115+J115</f>
        <v>3729</v>
      </c>
      <c r="AC7">
        <f>SUM(W7:AB7)</f>
        <v>37774</v>
      </c>
      <c r="AD7" s="7"/>
    </row>
    <row r="8" spans="1:30" ht="12.75">
      <c r="A8" t="s">
        <v>11</v>
      </c>
      <c r="B8" t="s">
        <v>19</v>
      </c>
      <c r="C8">
        <v>6</v>
      </c>
      <c r="D8">
        <v>1666</v>
      </c>
      <c r="E8">
        <f t="shared" si="0"/>
        <v>-6</v>
      </c>
      <c r="F8">
        <f t="shared" si="0"/>
        <v>-1666</v>
      </c>
      <c r="G8">
        <v>5</v>
      </c>
      <c r="H8">
        <v>1661</v>
      </c>
      <c r="I8">
        <v>1666</v>
      </c>
      <c r="J8">
        <v>1672</v>
      </c>
      <c r="L8" t="s">
        <v>19</v>
      </c>
      <c r="M8" s="4">
        <f>-C8/K$24</f>
        <v>-0.0001171829225420882</v>
      </c>
      <c r="N8" s="4">
        <f>-D8/K$24</f>
        <v>-0.03253779149251982</v>
      </c>
      <c r="O8" s="4">
        <f>G8/K$24</f>
        <v>9.765243545174017E-05</v>
      </c>
      <c r="P8" s="4">
        <f>H8/K$24</f>
        <v>0.032440139057068086</v>
      </c>
      <c r="V8" s="7" t="s">
        <v>20</v>
      </c>
      <c r="W8">
        <f>(I118+J118)</f>
        <v>2823</v>
      </c>
      <c r="X8">
        <f>I119+J119+I120+J120</f>
        <v>6424</v>
      </c>
      <c r="Y8">
        <f>I121+J121+I122+J122+I123+J123+I124+J124+I125+J125+I126+J126</f>
        <v>17009</v>
      </c>
      <c r="Z8">
        <f>I127+J127+I128+J128+I129+J129+I130+J130</f>
        <v>9078</v>
      </c>
      <c r="AA8">
        <f>+I131+J131+I132+J132</f>
        <v>4319</v>
      </c>
      <c r="AB8">
        <f>I133+J133+I134+J134+I135+J135+I136+J136+I137+J137+I138+J138</f>
        <v>4236</v>
      </c>
      <c r="AC8">
        <f>SUM(W8:AB8)</f>
        <v>43889</v>
      </c>
      <c r="AD8" s="7"/>
    </row>
    <row r="9" spans="1:30" ht="12.75">
      <c r="A9" t="s">
        <v>11</v>
      </c>
      <c r="B9" t="s">
        <v>21</v>
      </c>
      <c r="C9">
        <v>2</v>
      </c>
      <c r="D9">
        <v>2122</v>
      </c>
      <c r="E9">
        <f t="shared" si="0"/>
        <v>-2</v>
      </c>
      <c r="F9">
        <f t="shared" si="0"/>
        <v>-2122</v>
      </c>
      <c r="G9">
        <v>9</v>
      </c>
      <c r="H9">
        <v>2116</v>
      </c>
      <c r="I9">
        <v>2125</v>
      </c>
      <c r="J9">
        <v>2124</v>
      </c>
      <c r="L9" t="s">
        <v>21</v>
      </c>
      <c r="M9" s="4">
        <f>-C9/K$24</f>
        <v>-3.906097418069607E-05</v>
      </c>
      <c r="N9" s="4">
        <f>-D9/K$24</f>
        <v>-0.04144369360571853</v>
      </c>
      <c r="O9" s="4">
        <f>G9/K$24</f>
        <v>0.0001757743838131323</v>
      </c>
      <c r="P9" s="4">
        <f>H9/K$24</f>
        <v>0.041326510683176436</v>
      </c>
      <c r="V9" s="7" t="s">
        <v>22</v>
      </c>
      <c r="W9">
        <f>(I141+J141)</f>
        <v>43642</v>
      </c>
      <c r="X9">
        <f>I142+J142+I143+J143</f>
        <v>85041</v>
      </c>
      <c r="Y9">
        <f>I144+J144+I145+J145+I146+J146+I147+J147+I148+J148+I149+J149</f>
        <v>297629</v>
      </c>
      <c r="Z9">
        <f>I150+J150+I151+J151+I152+J152+I153+J153</f>
        <v>130830</v>
      </c>
      <c r="AA9">
        <f>+I154+J154+I155+J155</f>
        <v>48073</v>
      </c>
      <c r="AB9">
        <f>I156+J156+I157+J157+I158+J158+I159+J159+I160+J160+I161+J161</f>
        <v>39966</v>
      </c>
      <c r="AC9">
        <f>SUM(W9:AB9)</f>
        <v>645181</v>
      </c>
      <c r="AD9" s="7"/>
    </row>
    <row r="10" spans="1:30" ht="12.75">
      <c r="A10" t="s">
        <v>11</v>
      </c>
      <c r="B10" t="s">
        <v>23</v>
      </c>
      <c r="C10">
        <v>4</v>
      </c>
      <c r="D10">
        <v>2134</v>
      </c>
      <c r="E10">
        <f t="shared" si="0"/>
        <v>-4</v>
      </c>
      <c r="F10">
        <f t="shared" si="0"/>
        <v>-2134</v>
      </c>
      <c r="G10">
        <v>4</v>
      </c>
      <c r="H10">
        <v>2014</v>
      </c>
      <c r="I10">
        <v>2018</v>
      </c>
      <c r="J10">
        <v>2138</v>
      </c>
      <c r="L10" t="s">
        <v>23</v>
      </c>
      <c r="M10" s="4">
        <f>-C10/K$24</f>
        <v>-7.812194836139214E-05</v>
      </c>
      <c r="N10" s="4">
        <f>-D10/K$24</f>
        <v>-0.041678059450802704</v>
      </c>
      <c r="O10" s="4">
        <f>G10/K$24</f>
        <v>7.812194836139214E-05</v>
      </c>
      <c r="P10" s="4">
        <f>H10/K$24</f>
        <v>0.03933440099996094</v>
      </c>
      <c r="V10" s="7" t="s">
        <v>24</v>
      </c>
      <c r="W10">
        <f>(I164+J164)</f>
        <v>2859</v>
      </c>
      <c r="X10">
        <f>I165+J165+I166+J166</f>
        <v>5985</v>
      </c>
      <c r="Y10">
        <f>I167+J167+I168+J168+I169+J169+I170+J170+I171+J171+I172+J172</f>
        <v>16199</v>
      </c>
      <c r="Z10">
        <f>I173+J173+I174+J174+I175+J175+I176+J176</f>
        <v>8134</v>
      </c>
      <c r="AA10">
        <f>+I177+J177+I178+J178</f>
        <v>2588</v>
      </c>
      <c r="AB10">
        <f>I179+J179+I180+J180+I181+J181+I182+J182+I183+J183+I184+J184</f>
        <v>1780</v>
      </c>
      <c r="AC10">
        <f>SUM(W10:AB10)</f>
        <v>37545</v>
      </c>
      <c r="AD10" s="7"/>
    </row>
    <row r="11" spans="1:30" ht="12.75">
      <c r="A11" t="s">
        <v>11</v>
      </c>
      <c r="B11" t="s">
        <v>25</v>
      </c>
      <c r="C11">
        <v>4</v>
      </c>
      <c r="D11">
        <v>1852</v>
      </c>
      <c r="E11">
        <f t="shared" si="0"/>
        <v>-4</v>
      </c>
      <c r="F11">
        <f t="shared" si="0"/>
        <v>-1852</v>
      </c>
      <c r="G11">
        <v>5</v>
      </c>
      <c r="H11">
        <v>1853</v>
      </c>
      <c r="I11">
        <v>1858</v>
      </c>
      <c r="J11">
        <v>1856</v>
      </c>
      <c r="L11" t="s">
        <v>25</v>
      </c>
      <c r="M11" s="4">
        <f>-C11/K$24</f>
        <v>-7.812194836139214E-05</v>
      </c>
      <c r="N11" s="4">
        <f>-D11/K$24</f>
        <v>-0.03617046209132456</v>
      </c>
      <c r="O11" s="4">
        <f>G11/K$24</f>
        <v>9.765243545174017E-05</v>
      </c>
      <c r="P11" s="4">
        <f>H11/K$24</f>
        <v>0.0361899925784149</v>
      </c>
      <c r="V11" s="7" t="s">
        <v>26</v>
      </c>
      <c r="W11">
        <f>(I187+J187)</f>
        <v>4902</v>
      </c>
      <c r="X11">
        <f>I188+J188+I189+J189</f>
        <v>11007</v>
      </c>
      <c r="Y11">
        <f>I190+J190+I191+J191+I192+J192+I193+J193+I194+J194+I195+J195</f>
        <v>31130</v>
      </c>
      <c r="Z11">
        <f>I196+J196+I197+J197+I198+J198+I199+J199</f>
        <v>16156</v>
      </c>
      <c r="AA11">
        <f>+I200+J200+I201+J201</f>
        <v>5511</v>
      </c>
      <c r="AB11">
        <f>I202+J202+I203+J203+I204+J204+I205+J205+I206+J206+I207+J207</f>
        <v>4376</v>
      </c>
      <c r="AC11">
        <f>SUM(W11:AB11)</f>
        <v>73082</v>
      </c>
      <c r="AD11" s="7"/>
    </row>
    <row r="12" spans="1:30" ht="12.75">
      <c r="A12" t="s">
        <v>11</v>
      </c>
      <c r="B12" t="s">
        <v>27</v>
      </c>
      <c r="C12">
        <v>2</v>
      </c>
      <c r="D12">
        <v>1631</v>
      </c>
      <c r="E12">
        <f t="shared" si="0"/>
        <v>-2</v>
      </c>
      <c r="F12">
        <f t="shared" si="0"/>
        <v>-1631</v>
      </c>
      <c r="G12">
        <v>7</v>
      </c>
      <c r="H12">
        <v>1482</v>
      </c>
      <c r="I12">
        <v>1489</v>
      </c>
      <c r="J12">
        <v>1633</v>
      </c>
      <c r="L12" t="s">
        <v>27</v>
      </c>
      <c r="M12" s="4">
        <f>-C12/K$24</f>
        <v>-3.906097418069607E-05</v>
      </c>
      <c r="N12" s="4">
        <f>-D12/K$24</f>
        <v>-0.03185422444435764</v>
      </c>
      <c r="O12" s="4">
        <f>G12/K$24</f>
        <v>0.00013671340963243624</v>
      </c>
      <c r="P12" s="4">
        <f>H12/K$24</f>
        <v>0.028944181867895786</v>
      </c>
      <c r="V12" s="7" t="s">
        <v>28</v>
      </c>
      <c r="W12">
        <f>(I210+J210)</f>
        <v>5782</v>
      </c>
      <c r="X12">
        <f>I211+J211+I212+J212</f>
        <v>9893</v>
      </c>
      <c r="Y12">
        <f>I213+J213+I214+J214+I215+J215+I216+J216+I217+J217+I218+J218</f>
        <v>21528</v>
      </c>
      <c r="Z12">
        <f>I219+J219+I220+J220+I221+J221+I222+J222</f>
        <v>6032</v>
      </c>
      <c r="AA12">
        <f>+I223+J223+I224+J224</f>
        <v>831</v>
      </c>
      <c r="AB12">
        <f>I225+J225+I226+J226+I227+J227+I228+J228+I229+J229+I230+J230</f>
        <v>469</v>
      </c>
      <c r="AC12">
        <f>SUM(W12:AB12)</f>
        <v>44535</v>
      </c>
      <c r="AD12" s="7"/>
    </row>
    <row r="13" spans="1:30" ht="12.75">
      <c r="A13" t="s">
        <v>11</v>
      </c>
      <c r="B13" t="s">
        <v>29</v>
      </c>
      <c r="C13">
        <v>2</v>
      </c>
      <c r="D13">
        <v>1279</v>
      </c>
      <c r="E13">
        <f t="shared" si="0"/>
        <v>-2</v>
      </c>
      <c r="F13">
        <f t="shared" si="0"/>
        <v>-1279</v>
      </c>
      <c r="G13">
        <v>1</v>
      </c>
      <c r="H13">
        <v>1150</v>
      </c>
      <c r="I13">
        <v>1151</v>
      </c>
      <c r="J13">
        <v>1281</v>
      </c>
      <c r="L13" t="s">
        <v>29</v>
      </c>
      <c r="M13" s="4">
        <f>-C13/K$24</f>
        <v>-3.906097418069607E-05</v>
      </c>
      <c r="N13" s="4">
        <f>-D13/K$24</f>
        <v>-0.024979492988555136</v>
      </c>
      <c r="O13" s="4">
        <f>G13/K$24</f>
        <v>1.9530487090348034E-05</v>
      </c>
      <c r="P13" s="4">
        <f>H13/K$24</f>
        <v>0.022460060153900237</v>
      </c>
      <c r="V13" s="7" t="s">
        <v>30</v>
      </c>
      <c r="W13">
        <f>(I233+J233)</f>
        <v>2145</v>
      </c>
      <c r="X13">
        <f>I234+J234+I235+J235</f>
        <v>4115</v>
      </c>
      <c r="Y13">
        <f>I236+J236+I237+J237+I238+J238+I239+J239+I240+J240+I241+J241</f>
        <v>11414</v>
      </c>
      <c r="Z13">
        <f>I242+J242+I243+J243+I244+J244+I245+J245</f>
        <v>4318</v>
      </c>
      <c r="AA13">
        <f>+I246+J246+I247+J247</f>
        <v>1075</v>
      </c>
      <c r="AB13">
        <f>I248+J248+I249+J249+I250+J250+I251+J251+I252+J252+I253+J253</f>
        <v>795</v>
      </c>
      <c r="AC13">
        <f>SUM(W13:AB13)</f>
        <v>23862</v>
      </c>
      <c r="AD13" s="7"/>
    </row>
    <row r="14" spans="1:30" ht="12.75">
      <c r="A14" t="s">
        <v>11</v>
      </c>
      <c r="B14" t="s">
        <v>31</v>
      </c>
      <c r="C14">
        <v>1</v>
      </c>
      <c r="D14">
        <v>1037</v>
      </c>
      <c r="E14">
        <f t="shared" si="0"/>
        <v>-1</v>
      </c>
      <c r="F14">
        <f t="shared" si="0"/>
        <v>-1037</v>
      </c>
      <c r="G14">
        <v>1</v>
      </c>
      <c r="H14">
        <v>998</v>
      </c>
      <c r="I14">
        <v>999</v>
      </c>
      <c r="J14">
        <v>1038</v>
      </c>
      <c r="L14" t="s">
        <v>31</v>
      </c>
      <c r="M14" s="4">
        <f>-C14/K$24</f>
        <v>-1.9530487090348034E-05</v>
      </c>
      <c r="N14" s="4">
        <f>-D14/K$24</f>
        <v>-0.02025311511269091</v>
      </c>
      <c r="O14" s="4">
        <f>G14/K$24</f>
        <v>1.9530487090348034E-05</v>
      </c>
      <c r="P14" s="4">
        <f>H14/K$24</f>
        <v>0.01949142611616734</v>
      </c>
      <c r="V14" s="7" t="s">
        <v>32</v>
      </c>
      <c r="W14">
        <f>(I256+J256)</f>
        <v>115</v>
      </c>
      <c r="X14">
        <f>I257+J257+I258+J258</f>
        <v>172</v>
      </c>
      <c r="Y14">
        <f>I259+J259+I260+J260+I261+J261+I262+J262+I263+J263+I264+J264</f>
        <v>572</v>
      </c>
      <c r="Z14">
        <f>I265+J265+I266+J266+I267+J267+I268+J268</f>
        <v>181</v>
      </c>
      <c r="AA14">
        <f>+I269+J269+I270+J270</f>
        <v>35</v>
      </c>
      <c r="AB14">
        <f>I271+J271+I272+J272+I273+J273+I274+J274+I275+J275+I276+J276</f>
        <v>17</v>
      </c>
      <c r="AC14">
        <f>SUM(W14:AB14)</f>
        <v>1092</v>
      </c>
      <c r="AD14" s="7"/>
    </row>
    <row r="15" spans="1:30" ht="12.75">
      <c r="A15" t="s">
        <v>11</v>
      </c>
      <c r="B15" t="s">
        <v>33</v>
      </c>
      <c r="C15">
        <v>2</v>
      </c>
      <c r="D15">
        <v>890</v>
      </c>
      <c r="E15">
        <f t="shared" si="0"/>
        <v>-2</v>
      </c>
      <c r="F15">
        <f t="shared" si="0"/>
        <v>-890</v>
      </c>
      <c r="G15">
        <v>3</v>
      </c>
      <c r="H15">
        <v>878</v>
      </c>
      <c r="I15">
        <v>881</v>
      </c>
      <c r="J15">
        <v>892</v>
      </c>
      <c r="L15" t="s">
        <v>33</v>
      </c>
      <c r="M15" s="4">
        <f>-C15/K$24</f>
        <v>-3.906097418069607E-05</v>
      </c>
      <c r="N15" s="4">
        <f>-D15/K$24</f>
        <v>-0.01738213351040975</v>
      </c>
      <c r="O15" s="4">
        <f>G15/K$24</f>
        <v>5.85914612710441E-05</v>
      </c>
      <c r="P15" s="4">
        <f>H15/K$24</f>
        <v>0.017147767665325574</v>
      </c>
      <c r="V15" s="7"/>
      <c r="AD15" s="7"/>
    </row>
    <row r="16" spans="1:30" ht="12.75">
      <c r="A16" t="s">
        <v>11</v>
      </c>
      <c r="B16" t="s">
        <v>34</v>
      </c>
      <c r="C16">
        <v>1</v>
      </c>
      <c r="D16">
        <v>828</v>
      </c>
      <c r="E16">
        <f t="shared" si="0"/>
        <v>-1</v>
      </c>
      <c r="F16">
        <f t="shared" si="0"/>
        <v>-828</v>
      </c>
      <c r="G16">
        <v>1</v>
      </c>
      <c r="H16">
        <v>825</v>
      </c>
      <c r="I16">
        <v>826</v>
      </c>
      <c r="J16">
        <v>829</v>
      </c>
      <c r="L16" t="s">
        <v>34</v>
      </c>
      <c r="M16" s="4">
        <f>-C16/K$24</f>
        <v>-1.9530487090348034E-05</v>
      </c>
      <c r="N16" s="4">
        <f>-D16/K$24</f>
        <v>-0.016171243310808173</v>
      </c>
      <c r="O16" s="4">
        <f>G16/K$24</f>
        <v>1.9530487090348034E-05</v>
      </c>
      <c r="P16" s="4">
        <f>H16/K$24</f>
        <v>0.016112651849537127</v>
      </c>
      <c r="V16" s="7" t="s">
        <v>36</v>
      </c>
      <c r="W16">
        <f>(I281+J281)</f>
        <v>81560</v>
      </c>
      <c r="X16">
        <f>I282+J282+I283+J283</f>
        <v>165414</v>
      </c>
      <c r="Y16">
        <f>I284+J284+I285+J285+I286+J286+I287+J287+I288+J288+I289+J289</f>
        <v>509130</v>
      </c>
      <c r="Z16">
        <f>I290+J290+I291+J291+I292+J292+I293+J293</f>
        <v>225622</v>
      </c>
      <c r="AA16">
        <f>+I294+J294+I295+J295</f>
        <v>83468</v>
      </c>
      <c r="AB16">
        <f>I296+J296+I297+J297+I298+J298+I299+J299+I300+J300+I301+J301</f>
        <v>71055</v>
      </c>
      <c r="AC16">
        <f>SUM(W16:AB16)</f>
        <v>1136249</v>
      </c>
      <c r="AD16" s="7"/>
    </row>
    <row r="17" spans="1:16" ht="12.75">
      <c r="A17" t="s">
        <v>11</v>
      </c>
      <c r="B17" t="s">
        <v>35</v>
      </c>
      <c r="C17">
        <v>0</v>
      </c>
      <c r="D17">
        <v>692</v>
      </c>
      <c r="E17">
        <f t="shared" si="0"/>
        <v>0</v>
      </c>
      <c r="F17">
        <f t="shared" si="0"/>
        <v>-692</v>
      </c>
      <c r="G17">
        <v>0</v>
      </c>
      <c r="H17">
        <v>779</v>
      </c>
      <c r="I17">
        <v>779</v>
      </c>
      <c r="J17">
        <v>692</v>
      </c>
      <c r="L17" t="s">
        <v>35</v>
      </c>
      <c r="M17" s="4">
        <f>-C17/K$24</f>
        <v>0</v>
      </c>
      <c r="N17" s="4">
        <f>-D17/K$24</f>
        <v>-0.01351509706652084</v>
      </c>
      <c r="O17" s="4">
        <f>G17/K$24</f>
        <v>0</v>
      </c>
      <c r="P17" s="4">
        <f>H17/K$24</f>
        <v>0.015214249443381117</v>
      </c>
    </row>
    <row r="18" spans="1:23" ht="12.75">
      <c r="A18" t="s">
        <v>11</v>
      </c>
      <c r="B18" t="s">
        <v>37</v>
      </c>
      <c r="C18">
        <v>0</v>
      </c>
      <c r="D18">
        <v>514</v>
      </c>
      <c r="E18">
        <f t="shared" si="0"/>
        <v>0</v>
      </c>
      <c r="F18">
        <f t="shared" si="0"/>
        <v>-514</v>
      </c>
      <c r="G18">
        <v>0</v>
      </c>
      <c r="H18">
        <v>567</v>
      </c>
      <c r="I18">
        <v>567</v>
      </c>
      <c r="J18">
        <v>514</v>
      </c>
      <c r="L18" t="s">
        <v>37</v>
      </c>
      <c r="M18" s="4">
        <f>-C18/K$24</f>
        <v>0</v>
      </c>
      <c r="N18" s="4">
        <f>-D18/K$24</f>
        <v>-0.010038670364438888</v>
      </c>
      <c r="O18" s="4">
        <f>G18/K$24</f>
        <v>0</v>
      </c>
      <c r="P18" s="4">
        <f>H18/K$24</f>
        <v>0.011073786180227335</v>
      </c>
      <c r="W18" s="1"/>
    </row>
    <row r="19" spans="1:16" ht="12.75">
      <c r="A19" t="s">
        <v>11</v>
      </c>
      <c r="B19" t="s">
        <v>38</v>
      </c>
      <c r="C19">
        <v>0</v>
      </c>
      <c r="D19">
        <v>315</v>
      </c>
      <c r="E19">
        <f aca="true" t="shared" si="1" ref="E19:F23">-C19</f>
        <v>0</v>
      </c>
      <c r="F19">
        <f t="shared" si="1"/>
        <v>-315</v>
      </c>
      <c r="G19">
        <v>0</v>
      </c>
      <c r="H19">
        <v>432</v>
      </c>
      <c r="I19">
        <v>432</v>
      </c>
      <c r="J19">
        <v>315</v>
      </c>
      <c r="L19" t="s">
        <v>38</v>
      </c>
      <c r="M19" s="4">
        <f>-C19/K$24</f>
        <v>0</v>
      </c>
      <c r="N19" s="4">
        <f>-D19/K$24</f>
        <v>-0.00615210343345963</v>
      </c>
      <c r="O19" s="4">
        <f>G19/K$24</f>
        <v>0</v>
      </c>
      <c r="P19" s="4">
        <f>H19/K$24</f>
        <v>0.008437170423030351</v>
      </c>
    </row>
    <row r="20" spans="1:22" ht="12.75">
      <c r="A20" t="s">
        <v>11</v>
      </c>
      <c r="B20" t="s">
        <v>39</v>
      </c>
      <c r="C20">
        <v>0</v>
      </c>
      <c r="D20">
        <v>150</v>
      </c>
      <c r="E20">
        <f t="shared" si="1"/>
        <v>0</v>
      </c>
      <c r="F20">
        <f t="shared" si="1"/>
        <v>-150</v>
      </c>
      <c r="G20">
        <v>0</v>
      </c>
      <c r="H20">
        <v>253</v>
      </c>
      <c r="I20">
        <v>253</v>
      </c>
      <c r="J20">
        <v>150</v>
      </c>
      <c r="L20" t="s">
        <v>39</v>
      </c>
      <c r="M20" s="4">
        <f>-C20/K$24</f>
        <v>0</v>
      </c>
      <c r="N20" s="4">
        <f>-D20/K$24</f>
        <v>-0.002929573063552205</v>
      </c>
      <c r="O20" s="4">
        <f>G20/K$24</f>
        <v>0</v>
      </c>
      <c r="P20" s="4">
        <f>H20/K$24</f>
        <v>0.004941213233858053</v>
      </c>
      <c r="V20" s="12" t="s">
        <v>60</v>
      </c>
    </row>
    <row r="21" spans="1:27" ht="12.75">
      <c r="A21" t="s">
        <v>11</v>
      </c>
      <c r="B21" t="s">
        <v>40</v>
      </c>
      <c r="C21">
        <v>0</v>
      </c>
      <c r="D21">
        <v>58</v>
      </c>
      <c r="E21">
        <f t="shared" si="1"/>
        <v>0</v>
      </c>
      <c r="F21">
        <f t="shared" si="1"/>
        <v>-58</v>
      </c>
      <c r="G21">
        <v>1</v>
      </c>
      <c r="H21">
        <v>108</v>
      </c>
      <c r="I21">
        <v>109</v>
      </c>
      <c r="J21">
        <v>58</v>
      </c>
      <c r="L21" t="s">
        <v>40</v>
      </c>
      <c r="M21" s="4">
        <f>-C21/K$24</f>
        <v>0</v>
      </c>
      <c r="N21" s="4">
        <f>-D21/K$24</f>
        <v>-0.001132768251240186</v>
      </c>
      <c r="O21" s="4">
        <f>G21/K$24</f>
        <v>1.9530487090348034E-05</v>
      </c>
      <c r="P21" s="4">
        <f>H21/K$24</f>
        <v>0.0021092926057575878</v>
      </c>
      <c r="W21" s="9" t="s">
        <v>8</v>
      </c>
      <c r="X21" s="9" t="s">
        <v>7</v>
      </c>
      <c r="Y21" s="9" t="s">
        <v>6</v>
      </c>
      <c r="Z21" s="9"/>
      <c r="AA21" s="9" t="s">
        <v>9</v>
      </c>
    </row>
    <row r="22" spans="1:27" ht="12.75">
      <c r="A22" t="s">
        <v>11</v>
      </c>
      <c r="B22" t="s">
        <v>41</v>
      </c>
      <c r="C22">
        <v>0</v>
      </c>
      <c r="D22">
        <v>6</v>
      </c>
      <c r="E22">
        <f t="shared" si="1"/>
        <v>0</v>
      </c>
      <c r="F22">
        <f t="shared" si="1"/>
        <v>-6</v>
      </c>
      <c r="G22">
        <v>0</v>
      </c>
      <c r="H22">
        <v>23</v>
      </c>
      <c r="I22">
        <v>23</v>
      </c>
      <c r="J22">
        <v>6</v>
      </c>
      <c r="L22" t="s">
        <v>41</v>
      </c>
      <c r="M22" s="4">
        <f>-C22/K$24</f>
        <v>0</v>
      </c>
      <c r="N22" s="4">
        <f>-D22/K$24</f>
        <v>-0.0001171829225420882</v>
      </c>
      <c r="O22" s="4">
        <f>G22/K$24</f>
        <v>0</v>
      </c>
      <c r="P22" s="4">
        <f>H22/K$24</f>
        <v>0.00044920120307800475</v>
      </c>
      <c r="V22" s="7" t="s">
        <v>11</v>
      </c>
      <c r="W22" s="4">
        <f>T3</f>
        <v>0.07861021053865083</v>
      </c>
      <c r="X22" s="4">
        <f>S3</f>
        <v>0.10856997773524471</v>
      </c>
      <c r="Y22" s="4">
        <f>R3</f>
        <v>0.047517675090816766</v>
      </c>
      <c r="AA22" s="4">
        <f>U3</f>
        <v>0.002949103550642553</v>
      </c>
    </row>
    <row r="23" spans="1:27" ht="12.75">
      <c r="A23" t="s">
        <v>11</v>
      </c>
      <c r="B23" t="s">
        <v>42</v>
      </c>
      <c r="C23">
        <v>0</v>
      </c>
      <c r="D23">
        <v>2</v>
      </c>
      <c r="E23">
        <f t="shared" si="1"/>
        <v>0</v>
      </c>
      <c r="F23">
        <f t="shared" si="1"/>
        <v>-2</v>
      </c>
      <c r="G23">
        <v>0</v>
      </c>
      <c r="H23">
        <v>4</v>
      </c>
      <c r="I23">
        <v>4</v>
      </c>
      <c r="J23">
        <v>2</v>
      </c>
      <c r="L23" t="s">
        <v>42</v>
      </c>
      <c r="M23" s="4">
        <f>-C23/K$24</f>
        <v>0</v>
      </c>
      <c r="N23" s="4">
        <f>-D23/K$24</f>
        <v>-3.906097418069607E-05</v>
      </c>
      <c r="O23" s="4">
        <f>G23/K$24</f>
        <v>0</v>
      </c>
      <c r="P23" s="4">
        <f>H23/K$24</f>
        <v>7.812194836139214E-05</v>
      </c>
      <c r="V23" s="7" t="s">
        <v>10</v>
      </c>
      <c r="W23" s="4">
        <f>T26</f>
        <v>0.0613930870610339</v>
      </c>
      <c r="X23" s="4">
        <f>S26</f>
        <v>0.19843616168872433</v>
      </c>
      <c r="Y23" s="4">
        <f>R26</f>
        <v>0.09960489597435969</v>
      </c>
      <c r="AA23" s="4">
        <f>U26</f>
        <v>0.012571491724919183</v>
      </c>
    </row>
    <row r="24" spans="1:27" ht="12.75">
      <c r="A24" t="s">
        <v>43</v>
      </c>
      <c r="C24">
        <f aca="true" t="shared" si="2" ref="C24:J24">SUM(C3:C23)</f>
        <v>67</v>
      </c>
      <c r="D24">
        <f t="shared" si="2"/>
        <v>25923</v>
      </c>
      <c r="G24">
        <f t="shared" si="2"/>
        <v>84</v>
      </c>
      <c r="H24">
        <f t="shared" si="2"/>
        <v>25128</v>
      </c>
      <c r="I24">
        <f t="shared" si="2"/>
        <v>25212</v>
      </c>
      <c r="J24">
        <f t="shared" si="2"/>
        <v>25990</v>
      </c>
      <c r="K24" s="6">
        <f>J24+I24</f>
        <v>51202</v>
      </c>
      <c r="M24" s="4">
        <f>-C24/K$24</f>
        <v>-0.0013085426350533183</v>
      </c>
      <c r="N24" s="4">
        <f>-D24/K$24</f>
        <v>-0.506288816843092</v>
      </c>
      <c r="O24" s="4">
        <f>G24/K$24</f>
        <v>0.0016405609155892347</v>
      </c>
      <c r="P24" s="4">
        <f>H24/K$24</f>
        <v>0.4907620796062654</v>
      </c>
      <c r="V24" s="7" t="s">
        <v>14</v>
      </c>
      <c r="W24" s="4">
        <f>T49</f>
        <v>0.06798885357251709</v>
      </c>
      <c r="X24" s="4">
        <f>S49</f>
        <v>0.14455523141899246</v>
      </c>
      <c r="Y24" s="4">
        <f>R49</f>
        <v>0.06838072016371316</v>
      </c>
      <c r="AA24" s="4">
        <f>U49</f>
        <v>0.030391431183872514</v>
      </c>
    </row>
    <row r="25" spans="22:27" ht="12.75">
      <c r="V25" s="7" t="s">
        <v>16</v>
      </c>
      <c r="W25" s="4">
        <f>T72</f>
        <v>0.07917882451021259</v>
      </c>
      <c r="X25" s="4">
        <f>S72</f>
        <v>0.1412671946644435</v>
      </c>
      <c r="Y25" s="4">
        <f>R72</f>
        <v>0.06781992496873697</v>
      </c>
      <c r="AA25" s="4">
        <f>U72</f>
        <v>0.047228011671529804</v>
      </c>
    </row>
    <row r="26" spans="1:27" ht="12.75">
      <c r="A26" t="s">
        <v>10</v>
      </c>
      <c r="B26" s="1" t="s">
        <v>4</v>
      </c>
      <c r="C26">
        <v>25</v>
      </c>
      <c r="D26">
        <v>1126</v>
      </c>
      <c r="E26">
        <f>-C26</f>
        <v>-25</v>
      </c>
      <c r="F26">
        <f>-D26</f>
        <v>-1126</v>
      </c>
      <c r="G26">
        <v>27</v>
      </c>
      <c r="H26">
        <v>1044</v>
      </c>
      <c r="I26">
        <v>1071</v>
      </c>
      <c r="J26">
        <v>1151</v>
      </c>
      <c r="L26" s="1" t="s">
        <v>4</v>
      </c>
      <c r="M26" s="4">
        <f aca="true" t="shared" si="3" ref="M26:M47">-C26/K$47</f>
        <v>-0.0006907413035669881</v>
      </c>
      <c r="N26" s="4">
        <f>-D26/K$47</f>
        <v>-0.031110988312657142</v>
      </c>
      <c r="O26" s="4">
        <f aca="true" t="shared" si="4" ref="O26:O47">G26/K$47</f>
        <v>0.0007460006078523472</v>
      </c>
      <c r="P26" s="4">
        <f>H26/K$47</f>
        <v>0.028845356836957423</v>
      </c>
      <c r="R26" s="14">
        <f>SUM(I41:J46)/K47</f>
        <v>0.09960489597435969</v>
      </c>
      <c r="S26" s="4">
        <f>SUM(I39:J46)/K47</f>
        <v>0.19843616168872433</v>
      </c>
      <c r="T26" s="4">
        <f>SUM(I26:J26)/K47</f>
        <v>0.0613930870610339</v>
      </c>
      <c r="U26" s="4">
        <f>SUM(C47,G47)/K47</f>
        <v>0.012571491724919183</v>
      </c>
      <c r="V26" s="7" t="s">
        <v>18</v>
      </c>
      <c r="W26" s="4">
        <f>T95</f>
        <v>0.06152379943876741</v>
      </c>
      <c r="X26" s="4">
        <f>S95</f>
        <v>0.19894636522475778</v>
      </c>
      <c r="Y26" s="4">
        <f>R95</f>
        <v>0.09871869539895166</v>
      </c>
      <c r="AA26" s="4">
        <f>U95</f>
        <v>0.06983639540424631</v>
      </c>
    </row>
    <row r="27" spans="1:27" ht="12.75">
      <c r="A27" t="s">
        <v>10</v>
      </c>
      <c r="B27" s="2" t="s">
        <v>12</v>
      </c>
      <c r="C27">
        <v>28</v>
      </c>
      <c r="D27">
        <v>1318</v>
      </c>
      <c r="E27">
        <f aca="true" t="shared" si="5" ref="E27:F42">-C27</f>
        <v>-28</v>
      </c>
      <c r="F27">
        <f t="shared" si="5"/>
        <v>-1318</v>
      </c>
      <c r="G27">
        <v>29</v>
      </c>
      <c r="H27">
        <v>1254</v>
      </c>
      <c r="I27">
        <v>1283</v>
      </c>
      <c r="J27">
        <v>1346</v>
      </c>
      <c r="L27" s="2" t="s">
        <v>12</v>
      </c>
      <c r="M27" s="4">
        <f t="shared" si="3"/>
        <v>-0.0007736302599950267</v>
      </c>
      <c r="N27" s="4">
        <f aca="true" t="shared" si="6" ref="N27:N42">-D27/K$47</f>
        <v>-0.03641588152405161</v>
      </c>
      <c r="O27" s="4">
        <f t="shared" si="4"/>
        <v>0.0008012599121377062</v>
      </c>
      <c r="P27" s="4">
        <f aca="true" t="shared" si="7" ref="P27:P42">H27/K$47</f>
        <v>0.03464758378692012</v>
      </c>
      <c r="R27" s="13">
        <f>R26*K47</f>
        <v>3605</v>
      </c>
      <c r="S27">
        <f>S26*K47</f>
        <v>7182</v>
      </c>
      <c r="V27" s="7" t="s">
        <v>20</v>
      </c>
      <c r="W27" s="4">
        <f>T118</f>
        <v>0.06432135614846544</v>
      </c>
      <c r="X27" s="4">
        <f>S118</f>
        <v>0.1949235571555515</v>
      </c>
      <c r="Y27" s="4">
        <f>R118</f>
        <v>0.09651621135136366</v>
      </c>
      <c r="AA27" s="4">
        <f>U118</f>
        <v>0.07045045455581125</v>
      </c>
    </row>
    <row r="28" spans="1:27" ht="12.75">
      <c r="A28" t="s">
        <v>10</v>
      </c>
      <c r="B28" s="3" t="s">
        <v>13</v>
      </c>
      <c r="C28">
        <v>30</v>
      </c>
      <c r="D28">
        <v>1371</v>
      </c>
      <c r="E28">
        <f t="shared" si="5"/>
        <v>-30</v>
      </c>
      <c r="F28">
        <f t="shared" si="5"/>
        <v>-1371</v>
      </c>
      <c r="G28">
        <v>32</v>
      </c>
      <c r="H28">
        <v>1279</v>
      </c>
      <c r="I28">
        <v>1311</v>
      </c>
      <c r="J28">
        <v>1401</v>
      </c>
      <c r="K28" s="8"/>
      <c r="L28" s="3" t="s">
        <v>13</v>
      </c>
      <c r="M28" s="4">
        <f t="shared" si="3"/>
        <v>-0.0008288895642803857</v>
      </c>
      <c r="N28" s="4">
        <f t="shared" si="6"/>
        <v>-0.03788025308761363</v>
      </c>
      <c r="O28" s="4">
        <f t="shared" si="4"/>
        <v>0.0008841488685657448</v>
      </c>
      <c r="P28" s="4">
        <f t="shared" si="7"/>
        <v>0.03533832509048711</v>
      </c>
      <c r="V28" s="7" t="s">
        <v>22</v>
      </c>
      <c r="W28" s="4">
        <f>T141</f>
        <v>0.06764303350532641</v>
      </c>
      <c r="X28" s="4">
        <f>S141</f>
        <v>0.1364562812606075</v>
      </c>
      <c r="Y28" s="4">
        <f>R141</f>
        <v>0.0619454075677988</v>
      </c>
      <c r="AA28" s="4">
        <f>U141</f>
        <v>0.021789234338890948</v>
      </c>
    </row>
    <row r="29" spans="1:27" ht="12.75">
      <c r="A29" t="s">
        <v>10</v>
      </c>
      <c r="B29" t="s">
        <v>15</v>
      </c>
      <c r="C29">
        <v>19</v>
      </c>
      <c r="D29">
        <v>1340</v>
      </c>
      <c r="E29">
        <f t="shared" si="5"/>
        <v>-19</v>
      </c>
      <c r="F29">
        <f t="shared" si="5"/>
        <v>-1340</v>
      </c>
      <c r="G29">
        <v>24</v>
      </c>
      <c r="H29">
        <v>1272</v>
      </c>
      <c r="I29">
        <v>1296</v>
      </c>
      <c r="J29">
        <v>1359</v>
      </c>
      <c r="L29" t="s">
        <v>15</v>
      </c>
      <c r="M29" s="4">
        <f t="shared" si="3"/>
        <v>-0.0005249633907109109</v>
      </c>
      <c r="N29" s="4">
        <f t="shared" si="6"/>
        <v>-0.03702373387119056</v>
      </c>
      <c r="O29" s="4">
        <f t="shared" si="4"/>
        <v>0.0006631116514243086</v>
      </c>
      <c r="P29" s="4">
        <f t="shared" si="7"/>
        <v>0.03514491752548835</v>
      </c>
      <c r="V29" s="7" t="s">
        <v>24</v>
      </c>
      <c r="W29" s="4">
        <f>T164</f>
        <v>0.07614862165401518</v>
      </c>
      <c r="X29" s="4">
        <f>S164</f>
        <v>0.1163403915301638</v>
      </c>
      <c r="Y29" s="4">
        <f>R164</f>
        <v>0.047409774936742574</v>
      </c>
      <c r="AA29" s="4">
        <f>U164</f>
        <v>0.13911306432281262</v>
      </c>
    </row>
    <row r="30" spans="1:27" ht="12.75">
      <c r="A30" t="s">
        <v>10</v>
      </c>
      <c r="B30" t="s">
        <v>17</v>
      </c>
      <c r="C30">
        <v>16</v>
      </c>
      <c r="D30">
        <v>1127</v>
      </c>
      <c r="E30">
        <f t="shared" si="5"/>
        <v>-16</v>
      </c>
      <c r="F30">
        <f t="shared" si="5"/>
        <v>-1127</v>
      </c>
      <c r="G30">
        <v>15</v>
      </c>
      <c r="H30">
        <v>1000</v>
      </c>
      <c r="I30">
        <v>1015</v>
      </c>
      <c r="J30">
        <v>1143</v>
      </c>
      <c r="L30" t="s">
        <v>17</v>
      </c>
      <c r="M30" s="4">
        <f t="shared" si="3"/>
        <v>-0.0004420744342828724</v>
      </c>
      <c r="N30" s="4">
        <f t="shared" si="6"/>
        <v>-0.031138617964799824</v>
      </c>
      <c r="O30" s="4">
        <f t="shared" si="4"/>
        <v>0.00041444478214019287</v>
      </c>
      <c r="P30" s="4">
        <f t="shared" si="7"/>
        <v>0.027629652142679522</v>
      </c>
      <c r="V30" s="7" t="s">
        <v>26</v>
      </c>
      <c r="W30" s="4">
        <f>T187</f>
        <v>0.06707534002900851</v>
      </c>
      <c r="X30" s="4">
        <f>S187</f>
        <v>0.13528639062970363</v>
      </c>
      <c r="Y30" s="4">
        <f>R187</f>
        <v>0.05987794532169344</v>
      </c>
      <c r="AA30" s="4">
        <f>U187</f>
        <v>0.08123751402534139</v>
      </c>
    </row>
    <row r="31" spans="1:27" ht="12.75">
      <c r="A31" t="s">
        <v>10</v>
      </c>
      <c r="B31" t="s">
        <v>19</v>
      </c>
      <c r="C31">
        <v>16</v>
      </c>
      <c r="D31">
        <v>913</v>
      </c>
      <c r="E31">
        <f t="shared" si="5"/>
        <v>-16</v>
      </c>
      <c r="F31">
        <f t="shared" si="5"/>
        <v>-913</v>
      </c>
      <c r="G31">
        <v>18</v>
      </c>
      <c r="H31">
        <v>847</v>
      </c>
      <c r="I31">
        <v>865</v>
      </c>
      <c r="J31">
        <v>929</v>
      </c>
      <c r="L31" t="s">
        <v>19</v>
      </c>
      <c r="M31" s="4">
        <f t="shared" si="3"/>
        <v>-0.0004420744342828724</v>
      </c>
      <c r="N31" s="4">
        <f t="shared" si="6"/>
        <v>-0.025225872406266406</v>
      </c>
      <c r="O31" s="4">
        <f t="shared" si="4"/>
        <v>0.0004973337385682314</v>
      </c>
      <c r="P31" s="4">
        <f t="shared" si="7"/>
        <v>0.023402315364849557</v>
      </c>
      <c r="V31" s="7" t="s">
        <v>28</v>
      </c>
      <c r="W31" s="4">
        <f>T210</f>
        <v>0.12983047041652632</v>
      </c>
      <c r="X31" s="4">
        <f>S210</f>
        <v>0.029190524306725047</v>
      </c>
      <c r="Y31" s="4">
        <f>R210</f>
        <v>0.010531042999887729</v>
      </c>
      <c r="AA31" s="4">
        <f>U210</f>
        <v>0.5207589536319749</v>
      </c>
    </row>
    <row r="32" spans="1:27" ht="12.75">
      <c r="A32" t="s">
        <v>10</v>
      </c>
      <c r="B32" t="s">
        <v>21</v>
      </c>
      <c r="C32">
        <v>16</v>
      </c>
      <c r="D32">
        <v>1085</v>
      </c>
      <c r="E32">
        <f t="shared" si="5"/>
        <v>-16</v>
      </c>
      <c r="F32">
        <f t="shared" si="5"/>
        <v>-1085</v>
      </c>
      <c r="G32">
        <v>30</v>
      </c>
      <c r="H32">
        <v>1105</v>
      </c>
      <c r="I32">
        <v>1135</v>
      </c>
      <c r="J32">
        <v>1101</v>
      </c>
      <c r="L32" t="s">
        <v>21</v>
      </c>
      <c r="M32" s="4">
        <f t="shared" si="3"/>
        <v>-0.0004420744342828724</v>
      </c>
      <c r="N32" s="4">
        <f t="shared" si="6"/>
        <v>-0.029978172574807282</v>
      </c>
      <c r="O32" s="4">
        <f t="shared" si="4"/>
        <v>0.0008288895642803857</v>
      </c>
      <c r="P32" s="4">
        <f t="shared" si="7"/>
        <v>0.030530765617660875</v>
      </c>
      <c r="V32" s="7" t="s">
        <v>30</v>
      </c>
      <c r="W32" s="4">
        <f>T233</f>
        <v>0.0898918783002263</v>
      </c>
      <c r="X32" s="4">
        <f>S233</f>
        <v>0.07836727851814601</v>
      </c>
      <c r="Y32" s="4">
        <f>R233</f>
        <v>0.033316570279104854</v>
      </c>
      <c r="AA32" s="4">
        <f>U233</f>
        <v>0.1557706814181544</v>
      </c>
    </row>
    <row r="33" spans="1:27" ht="12.75">
      <c r="A33" t="s">
        <v>10</v>
      </c>
      <c r="B33" t="s">
        <v>23</v>
      </c>
      <c r="C33">
        <v>13</v>
      </c>
      <c r="D33">
        <v>1296</v>
      </c>
      <c r="E33">
        <f t="shared" si="5"/>
        <v>-13</v>
      </c>
      <c r="F33">
        <f t="shared" si="5"/>
        <v>-1296</v>
      </c>
      <c r="G33">
        <v>19</v>
      </c>
      <c r="H33">
        <v>1318</v>
      </c>
      <c r="I33">
        <v>1337</v>
      </c>
      <c r="J33">
        <v>1309</v>
      </c>
      <c r="L33" t="s">
        <v>23</v>
      </c>
      <c r="M33" s="4">
        <f t="shared" si="3"/>
        <v>-0.0003591854778548338</v>
      </c>
      <c r="N33" s="4">
        <f t="shared" si="6"/>
        <v>-0.03580802917691266</v>
      </c>
      <c r="O33" s="4">
        <f t="shared" si="4"/>
        <v>0.0005249633907109109</v>
      </c>
      <c r="P33" s="4">
        <f t="shared" si="7"/>
        <v>0.03641588152405161</v>
      </c>
      <c r="V33" s="7" t="s">
        <v>32</v>
      </c>
      <c r="W33" s="4">
        <f>T256</f>
        <v>0.10531135531135531</v>
      </c>
      <c r="X33" s="4">
        <f>S256</f>
        <v>0.047619047619047616</v>
      </c>
      <c r="Y33" s="4">
        <f>R256</f>
        <v>0.015567765567765568</v>
      </c>
      <c r="AA33" s="4">
        <f>U256</f>
        <v>0.13736263736263737</v>
      </c>
    </row>
    <row r="34" spans="1:22" ht="12.75">
      <c r="A34" t="s">
        <v>10</v>
      </c>
      <c r="B34" t="s">
        <v>25</v>
      </c>
      <c r="C34">
        <v>13</v>
      </c>
      <c r="D34">
        <v>1273</v>
      </c>
      <c r="E34">
        <f t="shared" si="5"/>
        <v>-13</v>
      </c>
      <c r="F34">
        <f t="shared" si="5"/>
        <v>-1273</v>
      </c>
      <c r="G34">
        <v>8</v>
      </c>
      <c r="H34">
        <v>1121</v>
      </c>
      <c r="I34">
        <v>1129</v>
      </c>
      <c r="J34">
        <v>1286</v>
      </c>
      <c r="L34" t="s">
        <v>25</v>
      </c>
      <c r="M34" s="4">
        <f t="shared" si="3"/>
        <v>-0.0003591854778548338</v>
      </c>
      <c r="N34" s="4">
        <f t="shared" si="6"/>
        <v>-0.03517254717763103</v>
      </c>
      <c r="O34" s="4">
        <f t="shared" si="4"/>
        <v>0.0002210372171414362</v>
      </c>
      <c r="P34" s="4">
        <f t="shared" si="7"/>
        <v>0.030972840051943746</v>
      </c>
      <c r="V34" s="7"/>
    </row>
    <row r="35" spans="1:27" ht="12.75">
      <c r="A35" t="s">
        <v>10</v>
      </c>
      <c r="B35" t="s">
        <v>27</v>
      </c>
      <c r="C35">
        <v>8</v>
      </c>
      <c r="D35">
        <v>1169</v>
      </c>
      <c r="E35">
        <f t="shared" si="5"/>
        <v>-8</v>
      </c>
      <c r="F35">
        <f t="shared" si="5"/>
        <v>-1169</v>
      </c>
      <c r="G35">
        <v>5</v>
      </c>
      <c r="H35">
        <v>1113</v>
      </c>
      <c r="I35">
        <v>1118</v>
      </c>
      <c r="J35">
        <v>1177</v>
      </c>
      <c r="L35" t="s">
        <v>27</v>
      </c>
      <c r="M35" s="4">
        <f t="shared" si="3"/>
        <v>-0.0002210372171414362</v>
      </c>
      <c r="N35" s="4">
        <f t="shared" si="6"/>
        <v>-0.032299063354792365</v>
      </c>
      <c r="O35" s="4">
        <f t="shared" si="4"/>
        <v>0.0001381482607133976</v>
      </c>
      <c r="P35" s="4">
        <f t="shared" si="7"/>
        <v>0.03075180283480231</v>
      </c>
      <c r="V35" s="7" t="s">
        <v>36</v>
      </c>
      <c r="W35" s="4">
        <f>T281</f>
        <v>0.07178004117055328</v>
      </c>
      <c r="X35" s="4">
        <f>S281</f>
        <v>0.13599395907059103</v>
      </c>
      <c r="Y35" s="4">
        <f>R281</f>
        <v>0.06253470850139362</v>
      </c>
      <c r="AA35" s="4">
        <f>U281</f>
        <v>0.05680181016660961</v>
      </c>
    </row>
    <row r="36" spans="1:16" ht="12.75">
      <c r="A36" t="s">
        <v>10</v>
      </c>
      <c r="B36" t="s">
        <v>29</v>
      </c>
      <c r="C36">
        <v>4</v>
      </c>
      <c r="D36">
        <v>917</v>
      </c>
      <c r="E36">
        <f t="shared" si="5"/>
        <v>-4</v>
      </c>
      <c r="F36">
        <f t="shared" si="5"/>
        <v>-917</v>
      </c>
      <c r="G36">
        <v>12</v>
      </c>
      <c r="H36">
        <v>902</v>
      </c>
      <c r="I36">
        <v>914</v>
      </c>
      <c r="J36">
        <v>921</v>
      </c>
      <c r="L36" t="s">
        <v>29</v>
      </c>
      <c r="M36" s="4">
        <f t="shared" si="3"/>
        <v>-0.0001105186085707181</v>
      </c>
      <c r="N36" s="4">
        <f t="shared" si="6"/>
        <v>-0.025336391014837124</v>
      </c>
      <c r="O36" s="4">
        <f t="shared" si="4"/>
        <v>0.0003315558257121543</v>
      </c>
      <c r="P36" s="4">
        <f t="shared" si="7"/>
        <v>0.02492194623269693</v>
      </c>
    </row>
    <row r="37" spans="1:16" ht="12.75">
      <c r="A37" t="s">
        <v>10</v>
      </c>
      <c r="B37" t="s">
        <v>31</v>
      </c>
      <c r="C37">
        <v>7</v>
      </c>
      <c r="D37">
        <v>825</v>
      </c>
      <c r="E37">
        <f t="shared" si="5"/>
        <v>-7</v>
      </c>
      <c r="F37">
        <f t="shared" si="5"/>
        <v>-825</v>
      </c>
      <c r="G37">
        <v>7</v>
      </c>
      <c r="H37">
        <v>862</v>
      </c>
      <c r="I37">
        <v>869</v>
      </c>
      <c r="J37">
        <v>832</v>
      </c>
      <c r="L37" t="s">
        <v>31</v>
      </c>
      <c r="M37" s="4">
        <f t="shared" si="3"/>
        <v>-0.00019340756499875667</v>
      </c>
      <c r="N37" s="4">
        <f t="shared" si="6"/>
        <v>-0.022794463017710608</v>
      </c>
      <c r="O37" s="4">
        <f t="shared" si="4"/>
        <v>0.00019340756499875667</v>
      </c>
      <c r="P37" s="4">
        <f t="shared" si="7"/>
        <v>0.02381676014698975</v>
      </c>
    </row>
    <row r="38" spans="1:16" ht="12.75">
      <c r="A38" t="s">
        <v>10</v>
      </c>
      <c r="B38" t="s">
        <v>33</v>
      </c>
      <c r="C38">
        <v>6</v>
      </c>
      <c r="D38">
        <v>811</v>
      </c>
      <c r="E38">
        <f t="shared" si="5"/>
        <v>-6</v>
      </c>
      <c r="F38">
        <f t="shared" si="5"/>
        <v>-811</v>
      </c>
      <c r="G38">
        <v>7</v>
      </c>
      <c r="H38">
        <v>889</v>
      </c>
      <c r="I38">
        <v>896</v>
      </c>
      <c r="J38">
        <v>817</v>
      </c>
      <c r="L38" t="s">
        <v>33</v>
      </c>
      <c r="M38" s="4">
        <f t="shared" si="3"/>
        <v>-0.00016577791285607714</v>
      </c>
      <c r="N38" s="4">
        <f t="shared" si="6"/>
        <v>-0.022407647887713093</v>
      </c>
      <c r="O38" s="4">
        <f t="shared" si="4"/>
        <v>0.00019340756499875667</v>
      </c>
      <c r="P38" s="4">
        <f t="shared" si="7"/>
        <v>0.024562760754842098</v>
      </c>
    </row>
    <row r="39" spans="1:16" ht="12.75">
      <c r="A39" t="s">
        <v>10</v>
      </c>
      <c r="B39" t="s">
        <v>34</v>
      </c>
      <c r="C39">
        <v>8</v>
      </c>
      <c r="D39">
        <v>922</v>
      </c>
      <c r="E39">
        <f t="shared" si="5"/>
        <v>-8</v>
      </c>
      <c r="F39">
        <f t="shared" si="5"/>
        <v>-922</v>
      </c>
      <c r="G39">
        <v>2</v>
      </c>
      <c r="H39">
        <v>904</v>
      </c>
      <c r="I39">
        <v>906</v>
      </c>
      <c r="J39">
        <v>930</v>
      </c>
      <c r="L39" t="s">
        <v>34</v>
      </c>
      <c r="M39" s="4">
        <f t="shared" si="3"/>
        <v>-0.0002210372171414362</v>
      </c>
      <c r="N39" s="4">
        <f t="shared" si="6"/>
        <v>-0.02547453927555052</v>
      </c>
      <c r="O39" s="4">
        <f t="shared" si="4"/>
        <v>5.525930428535905E-05</v>
      </c>
      <c r="P39" s="4">
        <f t="shared" si="7"/>
        <v>0.02497720553698229</v>
      </c>
    </row>
    <row r="40" spans="1:16" ht="12.75">
      <c r="A40" t="s">
        <v>10</v>
      </c>
      <c r="B40" t="s">
        <v>35</v>
      </c>
      <c r="C40">
        <v>1</v>
      </c>
      <c r="D40">
        <v>830</v>
      </c>
      <c r="E40">
        <f t="shared" si="5"/>
        <v>-1</v>
      </c>
      <c r="F40">
        <f t="shared" si="5"/>
        <v>-830</v>
      </c>
      <c r="G40">
        <v>3</v>
      </c>
      <c r="H40">
        <v>907</v>
      </c>
      <c r="I40">
        <v>910</v>
      </c>
      <c r="J40">
        <v>831</v>
      </c>
      <c r="L40" t="s">
        <v>35</v>
      </c>
      <c r="M40" s="4">
        <f t="shared" si="3"/>
        <v>-2.7629652142679525E-05</v>
      </c>
      <c r="N40" s="4">
        <f t="shared" si="6"/>
        <v>-0.022932611278424005</v>
      </c>
      <c r="O40" s="4">
        <f t="shared" si="4"/>
        <v>8.288895642803857E-05</v>
      </c>
      <c r="P40" s="4">
        <f t="shared" si="7"/>
        <v>0.025060094493410328</v>
      </c>
    </row>
    <row r="41" spans="1:18" ht="12.75">
      <c r="A41" t="s">
        <v>10</v>
      </c>
      <c r="B41" t="s">
        <v>37</v>
      </c>
      <c r="C41">
        <v>2</v>
      </c>
      <c r="D41">
        <v>654</v>
      </c>
      <c r="E41">
        <f t="shared" si="5"/>
        <v>-2</v>
      </c>
      <c r="F41">
        <f t="shared" si="5"/>
        <v>-654</v>
      </c>
      <c r="G41">
        <v>2</v>
      </c>
      <c r="H41">
        <v>819</v>
      </c>
      <c r="I41">
        <v>821</v>
      </c>
      <c r="J41">
        <v>656</v>
      </c>
      <c r="L41" t="s">
        <v>37</v>
      </c>
      <c r="M41" s="4">
        <f t="shared" si="3"/>
        <v>-5.525930428535905E-05</v>
      </c>
      <c r="N41" s="4">
        <f t="shared" si="6"/>
        <v>-0.01806979250131241</v>
      </c>
      <c r="O41" s="4">
        <f t="shared" si="4"/>
        <v>5.525930428535905E-05</v>
      </c>
      <c r="P41" s="4">
        <f t="shared" si="7"/>
        <v>0.02262868510485453</v>
      </c>
      <c r="R41" s="15"/>
    </row>
    <row r="42" spans="1:16" ht="12.75">
      <c r="A42" t="s">
        <v>10</v>
      </c>
      <c r="B42" t="s">
        <v>38</v>
      </c>
      <c r="C42">
        <v>0</v>
      </c>
      <c r="D42">
        <v>474</v>
      </c>
      <c r="E42">
        <f t="shared" si="5"/>
        <v>0</v>
      </c>
      <c r="F42">
        <f t="shared" si="5"/>
        <v>-474</v>
      </c>
      <c r="G42">
        <v>1</v>
      </c>
      <c r="H42">
        <v>634</v>
      </c>
      <c r="I42">
        <v>635</v>
      </c>
      <c r="J42">
        <v>474</v>
      </c>
      <c r="L42" t="s">
        <v>38</v>
      </c>
      <c r="M42" s="4">
        <f t="shared" si="3"/>
        <v>0</v>
      </c>
      <c r="N42" s="4">
        <f t="shared" si="6"/>
        <v>-0.013096455115630094</v>
      </c>
      <c r="O42" s="4">
        <f t="shared" si="4"/>
        <v>2.7629652142679525E-05</v>
      </c>
      <c r="P42" s="4">
        <f t="shared" si="7"/>
        <v>0.017517199458458817</v>
      </c>
    </row>
    <row r="43" spans="1:16" ht="12.75">
      <c r="A43" t="s">
        <v>10</v>
      </c>
      <c r="B43" t="s">
        <v>39</v>
      </c>
      <c r="C43">
        <v>1</v>
      </c>
      <c r="D43">
        <v>248</v>
      </c>
      <c r="E43">
        <f aca="true" t="shared" si="8" ref="E43:F46">-C43</f>
        <v>-1</v>
      </c>
      <c r="F43">
        <f t="shared" si="8"/>
        <v>-248</v>
      </c>
      <c r="G43">
        <v>0</v>
      </c>
      <c r="H43">
        <v>393</v>
      </c>
      <c r="I43">
        <v>393</v>
      </c>
      <c r="J43">
        <v>249</v>
      </c>
      <c r="L43" t="s">
        <v>39</v>
      </c>
      <c r="M43" s="4">
        <f t="shared" si="3"/>
        <v>-2.7629652142679525E-05</v>
      </c>
      <c r="N43" s="4">
        <f>-D43/K$47</f>
        <v>-0.006852153731384522</v>
      </c>
      <c r="O43" s="4">
        <f t="shared" si="4"/>
        <v>0</v>
      </c>
      <c r="P43" s="4">
        <f>H43/K$47</f>
        <v>0.010858453292073052</v>
      </c>
    </row>
    <row r="44" spans="1:16" ht="12.75">
      <c r="A44" t="s">
        <v>10</v>
      </c>
      <c r="B44" t="s">
        <v>40</v>
      </c>
      <c r="C44">
        <v>0</v>
      </c>
      <c r="D44">
        <v>88</v>
      </c>
      <c r="E44">
        <f t="shared" si="8"/>
        <v>0</v>
      </c>
      <c r="F44">
        <f t="shared" si="8"/>
        <v>-88</v>
      </c>
      <c r="G44">
        <v>0</v>
      </c>
      <c r="H44">
        <v>210</v>
      </c>
      <c r="I44">
        <v>210</v>
      </c>
      <c r="J44">
        <v>88</v>
      </c>
      <c r="L44" t="s">
        <v>40</v>
      </c>
      <c r="M44" s="4">
        <f t="shared" si="3"/>
        <v>0</v>
      </c>
      <c r="N44" s="4">
        <f>-D44/K$47</f>
        <v>-0.002431409388555798</v>
      </c>
      <c r="O44" s="4">
        <f t="shared" si="4"/>
        <v>0</v>
      </c>
      <c r="P44" s="4">
        <f>H44/K$47</f>
        <v>0.0058022269499627</v>
      </c>
    </row>
    <row r="45" spans="1:16" ht="12.75">
      <c r="A45" t="s">
        <v>10</v>
      </c>
      <c r="B45" t="s">
        <v>41</v>
      </c>
      <c r="C45">
        <v>0</v>
      </c>
      <c r="D45">
        <v>17</v>
      </c>
      <c r="E45">
        <f t="shared" si="8"/>
        <v>0</v>
      </c>
      <c r="F45">
        <f t="shared" si="8"/>
        <v>-17</v>
      </c>
      <c r="G45">
        <v>0</v>
      </c>
      <c r="H45">
        <v>43</v>
      </c>
      <c r="I45">
        <v>43</v>
      </c>
      <c r="J45">
        <v>17</v>
      </c>
      <c r="L45" t="s">
        <v>41</v>
      </c>
      <c r="M45" s="4">
        <f t="shared" si="3"/>
        <v>0</v>
      </c>
      <c r="N45" s="4">
        <f>-D45/K$47</f>
        <v>-0.0004697040864255519</v>
      </c>
      <c r="O45" s="4">
        <f t="shared" si="4"/>
        <v>0</v>
      </c>
      <c r="P45" s="4">
        <f>H45/K$47</f>
        <v>0.0011880750421352196</v>
      </c>
    </row>
    <row r="46" spans="1:16" ht="12.75">
      <c r="A46" t="s">
        <v>10</v>
      </c>
      <c r="B46" t="s">
        <v>42</v>
      </c>
      <c r="C46">
        <v>0</v>
      </c>
      <c r="D46">
        <v>5</v>
      </c>
      <c r="E46">
        <f t="shared" si="8"/>
        <v>0</v>
      </c>
      <c r="F46">
        <f t="shared" si="8"/>
        <v>-5</v>
      </c>
      <c r="G46">
        <v>1</v>
      </c>
      <c r="H46">
        <v>13</v>
      </c>
      <c r="I46">
        <v>14</v>
      </c>
      <c r="J46">
        <v>5</v>
      </c>
      <c r="L46" t="s">
        <v>42</v>
      </c>
      <c r="M46" s="4">
        <f t="shared" si="3"/>
        <v>0</v>
      </c>
      <c r="N46" s="4">
        <f>-D46/K$47</f>
        <v>-0.0001381482607133976</v>
      </c>
      <c r="O46" s="4">
        <f t="shared" si="4"/>
        <v>2.7629652142679525E-05</v>
      </c>
      <c r="P46" s="4">
        <f>H46/K$47</f>
        <v>0.0003591854778548338</v>
      </c>
    </row>
    <row r="47" spans="1:16" ht="12.75">
      <c r="A47" t="s">
        <v>43</v>
      </c>
      <c r="C47">
        <f aca="true" t="shared" si="9" ref="C47:J47">SUM(C26:C46)</f>
        <v>213</v>
      </c>
      <c r="D47">
        <f t="shared" si="9"/>
        <v>17809</v>
      </c>
      <c r="G47">
        <f t="shared" si="9"/>
        <v>242</v>
      </c>
      <c r="H47">
        <f t="shared" si="9"/>
        <v>17929</v>
      </c>
      <c r="I47">
        <f t="shared" si="9"/>
        <v>18171</v>
      </c>
      <c r="J47">
        <f t="shared" si="9"/>
        <v>18022</v>
      </c>
      <c r="K47" s="6">
        <f>J47+I47</f>
        <v>36193</v>
      </c>
      <c r="M47" s="4">
        <f t="shared" si="3"/>
        <v>-0.005885115906390738</v>
      </c>
      <c r="N47" s="4">
        <f>-D47/K$47</f>
        <v>-0.49205647500897964</v>
      </c>
      <c r="O47" s="4">
        <f t="shared" si="4"/>
        <v>0.006686375818528445</v>
      </c>
      <c r="P47" s="4">
        <f>H47/K$47</f>
        <v>0.4953720332661012</v>
      </c>
    </row>
    <row r="49" spans="1:21" ht="12.75">
      <c r="A49" t="s">
        <v>14</v>
      </c>
      <c r="B49" s="1" t="s">
        <v>4</v>
      </c>
      <c r="C49">
        <v>106</v>
      </c>
      <c r="D49">
        <v>1482</v>
      </c>
      <c r="E49">
        <f aca="true" t="shared" si="10" ref="E49:F64">-C49</f>
        <v>-106</v>
      </c>
      <c r="F49">
        <f t="shared" si="10"/>
        <v>-1482</v>
      </c>
      <c r="G49">
        <v>98</v>
      </c>
      <c r="H49">
        <v>1437</v>
      </c>
      <c r="I49">
        <v>1535</v>
      </c>
      <c r="J49">
        <v>1588</v>
      </c>
      <c r="L49" s="1" t="s">
        <v>4</v>
      </c>
      <c r="M49" s="4">
        <f aca="true" t="shared" si="11" ref="M49:M70">-C49/K$70</f>
        <v>-0.0023076588148212653</v>
      </c>
      <c r="N49" s="4">
        <f>-D49/K$70</f>
        <v>-0.032263682675142596</v>
      </c>
      <c r="O49" s="4">
        <f aca="true" t="shared" si="12" ref="O49:O70">G49/K$70</f>
        <v>0.0021334958854007926</v>
      </c>
      <c r="P49" s="4">
        <f>H49/K$70</f>
        <v>0.03128401619715244</v>
      </c>
      <c r="R49" s="14">
        <f>SUM(I64:J69)/K70</f>
        <v>0.06838072016371316</v>
      </c>
      <c r="S49" s="4">
        <f>SUM(I62:J69)/K70</f>
        <v>0.14455523141899246</v>
      </c>
      <c r="T49" s="4">
        <f>SUM(I49:J49)/K70</f>
        <v>0.06798885357251709</v>
      </c>
      <c r="U49" s="4">
        <f>SUM(C70,G70)/K70</f>
        <v>0.030391431183872514</v>
      </c>
    </row>
    <row r="50" spans="1:19" ht="12.75">
      <c r="A50" t="s">
        <v>14</v>
      </c>
      <c r="B50" s="2" t="s">
        <v>12</v>
      </c>
      <c r="C50">
        <v>115</v>
      </c>
      <c r="D50">
        <v>1641</v>
      </c>
      <c r="E50">
        <f t="shared" si="10"/>
        <v>-115</v>
      </c>
      <c r="F50">
        <f t="shared" si="10"/>
        <v>-1641</v>
      </c>
      <c r="G50">
        <v>115</v>
      </c>
      <c r="H50">
        <v>1581</v>
      </c>
      <c r="I50">
        <v>1696</v>
      </c>
      <c r="J50">
        <v>1756</v>
      </c>
      <c r="L50" s="2" t="s">
        <v>12</v>
      </c>
      <c r="M50" s="4">
        <f t="shared" si="11"/>
        <v>-0.002503592110419297</v>
      </c>
      <c r="N50" s="4">
        <f aca="true" t="shared" si="13" ref="N50:N65">-D50/K$70</f>
        <v>-0.035725170897374495</v>
      </c>
      <c r="O50" s="4">
        <f t="shared" si="12"/>
        <v>0.002503592110419297</v>
      </c>
      <c r="P50" s="4">
        <f aca="true" t="shared" si="14" ref="P50:P65">H50/K$70</f>
        <v>0.03441894892672095</v>
      </c>
      <c r="R50" s="13">
        <f>R49*K70</f>
        <v>3141.0000000000005</v>
      </c>
      <c r="S50" s="6">
        <f>S49*K70</f>
        <v>6640</v>
      </c>
    </row>
    <row r="51" spans="1:16" ht="12.75">
      <c r="A51" t="s">
        <v>14</v>
      </c>
      <c r="B51" s="3" t="s">
        <v>13</v>
      </c>
      <c r="C51">
        <v>90</v>
      </c>
      <c r="D51">
        <v>1641</v>
      </c>
      <c r="E51">
        <f t="shared" si="10"/>
        <v>-90</v>
      </c>
      <c r="F51">
        <f t="shared" si="10"/>
        <v>-1641</v>
      </c>
      <c r="G51">
        <v>94</v>
      </c>
      <c r="H51">
        <v>1607</v>
      </c>
      <c r="I51">
        <v>1701</v>
      </c>
      <c r="J51">
        <v>1731</v>
      </c>
      <c r="K51" s="8"/>
      <c r="L51" s="3" t="s">
        <v>13</v>
      </c>
      <c r="M51" s="4">
        <f t="shared" si="11"/>
        <v>-0.0019593329559803195</v>
      </c>
      <c r="N51" s="4">
        <f t="shared" si="13"/>
        <v>-0.035725170897374495</v>
      </c>
      <c r="O51" s="4">
        <f t="shared" si="12"/>
        <v>0.002046414420690556</v>
      </c>
      <c r="P51" s="4">
        <f t="shared" si="14"/>
        <v>0.034984978447337486</v>
      </c>
    </row>
    <row r="52" spans="1:16" ht="12.75">
      <c r="A52" t="s">
        <v>14</v>
      </c>
      <c r="B52" t="s">
        <v>15</v>
      </c>
      <c r="C52">
        <v>60</v>
      </c>
      <c r="D52">
        <v>1559</v>
      </c>
      <c r="E52">
        <f t="shared" si="10"/>
        <v>-60</v>
      </c>
      <c r="F52">
        <f t="shared" si="10"/>
        <v>-1559</v>
      </c>
      <c r="G52">
        <v>63</v>
      </c>
      <c r="H52">
        <v>1468</v>
      </c>
      <c r="I52">
        <v>1531</v>
      </c>
      <c r="J52">
        <v>1619</v>
      </c>
      <c r="L52" t="s">
        <v>15</v>
      </c>
      <c r="M52" s="4">
        <f t="shared" si="11"/>
        <v>-0.0013062219706535465</v>
      </c>
      <c r="N52" s="4">
        <f t="shared" si="13"/>
        <v>-0.03394000087081465</v>
      </c>
      <c r="O52" s="4">
        <f t="shared" si="12"/>
        <v>0.0013715330691862237</v>
      </c>
      <c r="P52" s="4">
        <f t="shared" si="14"/>
        <v>0.031958897548656766</v>
      </c>
    </row>
    <row r="53" spans="1:16" ht="12.75">
      <c r="A53" t="s">
        <v>14</v>
      </c>
      <c r="B53" t="s">
        <v>17</v>
      </c>
      <c r="C53">
        <v>60</v>
      </c>
      <c r="D53">
        <v>1572</v>
      </c>
      <c r="E53">
        <f t="shared" si="10"/>
        <v>-60</v>
      </c>
      <c r="F53">
        <f t="shared" si="10"/>
        <v>-1572</v>
      </c>
      <c r="G53">
        <v>71</v>
      </c>
      <c r="H53">
        <v>1742</v>
      </c>
      <c r="I53">
        <v>1813</v>
      </c>
      <c r="J53">
        <v>1632</v>
      </c>
      <c r="L53" t="s">
        <v>17</v>
      </c>
      <c r="M53" s="4">
        <f t="shared" si="11"/>
        <v>-0.0013062219706535465</v>
      </c>
      <c r="N53" s="4">
        <f t="shared" si="13"/>
        <v>-0.03422301563112291</v>
      </c>
      <c r="O53" s="4">
        <f t="shared" si="12"/>
        <v>0.0015456959986066966</v>
      </c>
      <c r="P53" s="4">
        <f t="shared" si="14"/>
        <v>0.03792397788130796</v>
      </c>
    </row>
    <row r="54" spans="1:16" ht="12.75">
      <c r="A54" t="s">
        <v>14</v>
      </c>
      <c r="B54" t="s">
        <v>19</v>
      </c>
      <c r="C54">
        <v>54</v>
      </c>
      <c r="D54">
        <v>1477</v>
      </c>
      <c r="E54">
        <f t="shared" si="10"/>
        <v>-54</v>
      </c>
      <c r="F54">
        <f t="shared" si="10"/>
        <v>-1477</v>
      </c>
      <c r="G54">
        <v>74</v>
      </c>
      <c r="H54">
        <v>1615</v>
      </c>
      <c r="I54">
        <v>1689</v>
      </c>
      <c r="J54">
        <v>1531</v>
      </c>
      <c r="L54" t="s">
        <v>19</v>
      </c>
      <c r="M54" s="4">
        <f t="shared" si="11"/>
        <v>-0.0011755997735881918</v>
      </c>
      <c r="N54" s="4">
        <f t="shared" si="13"/>
        <v>-0.0321548308442548</v>
      </c>
      <c r="O54" s="4">
        <f t="shared" si="12"/>
        <v>0.0016110070971393738</v>
      </c>
      <c r="P54" s="4">
        <f t="shared" si="14"/>
        <v>0.035159141376757956</v>
      </c>
    </row>
    <row r="55" spans="1:16" ht="12.75">
      <c r="A55" t="s">
        <v>14</v>
      </c>
      <c r="B55" t="s">
        <v>21</v>
      </c>
      <c r="C55">
        <v>50</v>
      </c>
      <c r="D55">
        <v>1661</v>
      </c>
      <c r="E55">
        <f t="shared" si="10"/>
        <v>-50</v>
      </c>
      <c r="F55">
        <f t="shared" si="10"/>
        <v>-1661</v>
      </c>
      <c r="G55">
        <v>89</v>
      </c>
      <c r="H55">
        <v>1964</v>
      </c>
      <c r="I55">
        <v>2053</v>
      </c>
      <c r="J55">
        <v>1711</v>
      </c>
      <c r="L55" t="s">
        <v>21</v>
      </c>
      <c r="M55" s="4">
        <f t="shared" si="11"/>
        <v>-0.0010885183088779552</v>
      </c>
      <c r="N55" s="4">
        <f t="shared" si="13"/>
        <v>-0.03616057822092568</v>
      </c>
      <c r="O55" s="4">
        <f t="shared" si="12"/>
        <v>0.0019375625898027605</v>
      </c>
      <c r="P55" s="4">
        <f t="shared" si="14"/>
        <v>0.04275699917272609</v>
      </c>
    </row>
    <row r="56" spans="1:16" ht="12.75">
      <c r="A56" t="s">
        <v>14</v>
      </c>
      <c r="B56" t="s">
        <v>23</v>
      </c>
      <c r="C56">
        <v>45</v>
      </c>
      <c r="D56">
        <v>1720</v>
      </c>
      <c r="E56">
        <f t="shared" si="10"/>
        <v>-45</v>
      </c>
      <c r="F56">
        <f t="shared" si="10"/>
        <v>-1720</v>
      </c>
      <c r="G56">
        <v>61</v>
      </c>
      <c r="H56">
        <v>1814</v>
      </c>
      <c r="I56">
        <v>1875</v>
      </c>
      <c r="J56">
        <v>1765</v>
      </c>
      <c r="L56" t="s">
        <v>23</v>
      </c>
      <c r="M56" s="4">
        <f t="shared" si="11"/>
        <v>-0.0009796664779901597</v>
      </c>
      <c r="N56" s="4">
        <f t="shared" si="13"/>
        <v>-0.03744502982540166</v>
      </c>
      <c r="O56" s="4">
        <f t="shared" si="12"/>
        <v>0.0013279923368311056</v>
      </c>
      <c r="P56" s="4">
        <f t="shared" si="14"/>
        <v>0.03949144424609222</v>
      </c>
    </row>
    <row r="57" spans="1:16" ht="12.75">
      <c r="A57" t="s">
        <v>14</v>
      </c>
      <c r="B57" t="s">
        <v>25</v>
      </c>
      <c r="C57">
        <v>15</v>
      </c>
      <c r="D57">
        <v>1538</v>
      </c>
      <c r="E57">
        <f t="shared" si="10"/>
        <v>-15</v>
      </c>
      <c r="F57">
        <f t="shared" si="10"/>
        <v>-1538</v>
      </c>
      <c r="G57">
        <v>31</v>
      </c>
      <c r="H57">
        <v>1730</v>
      </c>
      <c r="I57">
        <v>1761</v>
      </c>
      <c r="J57">
        <v>1553</v>
      </c>
      <c r="L57" t="s">
        <v>25</v>
      </c>
      <c r="M57" s="4">
        <f t="shared" si="11"/>
        <v>-0.0003265554926633866</v>
      </c>
      <c r="N57" s="4">
        <f t="shared" si="13"/>
        <v>-0.033482823181085905</v>
      </c>
      <c r="O57" s="4">
        <f t="shared" si="12"/>
        <v>0.0006748813515043323</v>
      </c>
      <c r="P57" s="4">
        <f t="shared" si="14"/>
        <v>0.037662733487177254</v>
      </c>
    </row>
    <row r="58" spans="1:16" ht="12.75">
      <c r="A58" t="s">
        <v>14</v>
      </c>
      <c r="B58" t="s">
        <v>27</v>
      </c>
      <c r="C58">
        <v>17</v>
      </c>
      <c r="D58">
        <v>1428</v>
      </c>
      <c r="E58">
        <f t="shared" si="10"/>
        <v>-17</v>
      </c>
      <c r="F58">
        <f t="shared" si="10"/>
        <v>-1428</v>
      </c>
      <c r="G58">
        <v>17</v>
      </c>
      <c r="H58">
        <v>1507</v>
      </c>
      <c r="I58">
        <v>1524</v>
      </c>
      <c r="J58">
        <v>1445</v>
      </c>
      <c r="L58" t="s">
        <v>27</v>
      </c>
      <c r="M58" s="4">
        <f t="shared" si="11"/>
        <v>-0.0003700962250185048</v>
      </c>
      <c r="N58" s="4">
        <f t="shared" si="13"/>
        <v>-0.031088082901554404</v>
      </c>
      <c r="O58" s="4">
        <f t="shared" si="12"/>
        <v>0.0003700962250185048</v>
      </c>
      <c r="P58" s="4">
        <f t="shared" si="14"/>
        <v>0.03280794182958157</v>
      </c>
    </row>
    <row r="59" spans="1:16" ht="12.75">
      <c r="A59" t="s">
        <v>14</v>
      </c>
      <c r="B59" t="s">
        <v>29</v>
      </c>
      <c r="C59">
        <v>11</v>
      </c>
      <c r="D59">
        <v>1044</v>
      </c>
      <c r="E59">
        <f t="shared" si="10"/>
        <v>-11</v>
      </c>
      <c r="F59">
        <f t="shared" si="10"/>
        <v>-1044</v>
      </c>
      <c r="G59">
        <v>10</v>
      </c>
      <c r="H59">
        <v>1089</v>
      </c>
      <c r="I59">
        <v>1099</v>
      </c>
      <c r="J59">
        <v>1055</v>
      </c>
      <c r="L59" t="s">
        <v>29</v>
      </c>
      <c r="M59" s="4">
        <f t="shared" si="11"/>
        <v>-0.00023947402795315018</v>
      </c>
      <c r="N59" s="4">
        <f t="shared" si="13"/>
        <v>-0.022728262289371706</v>
      </c>
      <c r="O59" s="4">
        <f t="shared" si="12"/>
        <v>0.00021770366177559106</v>
      </c>
      <c r="P59" s="4">
        <f t="shared" si="14"/>
        <v>0.023707928767361868</v>
      </c>
    </row>
    <row r="60" spans="1:16" ht="12.75">
      <c r="A60" t="s">
        <v>14</v>
      </c>
      <c r="B60" t="s">
        <v>31</v>
      </c>
      <c r="C60">
        <v>5</v>
      </c>
      <c r="D60">
        <v>917</v>
      </c>
      <c r="E60">
        <f t="shared" si="10"/>
        <v>-5</v>
      </c>
      <c r="F60">
        <f t="shared" si="10"/>
        <v>-917</v>
      </c>
      <c r="G60">
        <v>6</v>
      </c>
      <c r="H60">
        <v>969</v>
      </c>
      <c r="I60">
        <v>975</v>
      </c>
      <c r="J60">
        <v>922</v>
      </c>
      <c r="L60" t="s">
        <v>31</v>
      </c>
      <c r="M60" s="4">
        <f t="shared" si="11"/>
        <v>-0.00010885183088779553</v>
      </c>
      <c r="N60" s="4">
        <f t="shared" si="13"/>
        <v>-0.0199634257848217</v>
      </c>
      <c r="O60" s="4">
        <f t="shared" si="12"/>
        <v>0.00013062219706535465</v>
      </c>
      <c r="P60" s="4">
        <f t="shared" si="14"/>
        <v>0.021095484826054774</v>
      </c>
    </row>
    <row r="61" spans="1:16" ht="12.75">
      <c r="A61" t="s">
        <v>14</v>
      </c>
      <c r="B61" t="s">
        <v>33</v>
      </c>
      <c r="C61">
        <v>5</v>
      </c>
      <c r="D61">
        <v>837</v>
      </c>
      <c r="E61">
        <f t="shared" si="10"/>
        <v>-5</v>
      </c>
      <c r="F61">
        <f t="shared" si="10"/>
        <v>-837</v>
      </c>
      <c r="G61">
        <v>7</v>
      </c>
      <c r="H61">
        <v>885</v>
      </c>
      <c r="I61">
        <v>892</v>
      </c>
      <c r="J61">
        <v>842</v>
      </c>
      <c r="L61" t="s">
        <v>33</v>
      </c>
      <c r="M61" s="4">
        <f t="shared" si="11"/>
        <v>-0.00010885183088779553</v>
      </c>
      <c r="N61" s="4">
        <f t="shared" si="13"/>
        <v>-0.018221796490616973</v>
      </c>
      <c r="O61" s="4">
        <f t="shared" si="12"/>
        <v>0.00015239256324291374</v>
      </c>
      <c r="P61" s="4">
        <f t="shared" si="14"/>
        <v>0.019266774067139808</v>
      </c>
    </row>
    <row r="62" spans="1:16" ht="12.75">
      <c r="A62" t="s">
        <v>14</v>
      </c>
      <c r="B62" t="s">
        <v>34</v>
      </c>
      <c r="C62">
        <v>4</v>
      </c>
      <c r="D62">
        <v>834</v>
      </c>
      <c r="E62">
        <f t="shared" si="10"/>
        <v>-4</v>
      </c>
      <c r="F62">
        <f t="shared" si="10"/>
        <v>-834</v>
      </c>
      <c r="G62">
        <v>10</v>
      </c>
      <c r="H62">
        <v>943</v>
      </c>
      <c r="I62">
        <v>953</v>
      </c>
      <c r="J62">
        <v>838</v>
      </c>
      <c r="L62" t="s">
        <v>34</v>
      </c>
      <c r="M62" s="4">
        <f t="shared" si="11"/>
        <v>-8.708146471023643E-05</v>
      </c>
      <c r="N62" s="4">
        <f t="shared" si="13"/>
        <v>-0.018156485392084296</v>
      </c>
      <c r="O62" s="4">
        <f t="shared" si="12"/>
        <v>0.00021770366177559106</v>
      </c>
      <c r="P62" s="4">
        <f t="shared" si="14"/>
        <v>0.020529455305438236</v>
      </c>
    </row>
    <row r="63" spans="1:16" ht="12.75">
      <c r="A63" t="s">
        <v>14</v>
      </c>
      <c r="B63" t="s">
        <v>35</v>
      </c>
      <c r="C63">
        <v>3</v>
      </c>
      <c r="D63">
        <v>719</v>
      </c>
      <c r="E63">
        <f t="shared" si="10"/>
        <v>-3</v>
      </c>
      <c r="F63">
        <f t="shared" si="10"/>
        <v>-719</v>
      </c>
      <c r="G63">
        <v>2</v>
      </c>
      <c r="H63">
        <v>984</v>
      </c>
      <c r="I63">
        <v>986</v>
      </c>
      <c r="J63">
        <v>722</v>
      </c>
      <c r="L63" t="s">
        <v>35</v>
      </c>
      <c r="M63" s="4">
        <f t="shared" si="11"/>
        <v>-6.531109853267732E-05</v>
      </c>
      <c r="N63" s="4">
        <f t="shared" si="13"/>
        <v>-0.015652893281664998</v>
      </c>
      <c r="O63" s="4">
        <f t="shared" si="12"/>
        <v>4.354073235511821E-05</v>
      </c>
      <c r="P63" s="4">
        <f t="shared" si="14"/>
        <v>0.02142204031871816</v>
      </c>
    </row>
    <row r="64" spans="1:16" ht="12.75">
      <c r="A64" t="s">
        <v>14</v>
      </c>
      <c r="B64" t="s">
        <v>37</v>
      </c>
      <c r="C64">
        <v>0</v>
      </c>
      <c r="D64">
        <v>545</v>
      </c>
      <c r="E64">
        <f t="shared" si="10"/>
        <v>0</v>
      </c>
      <c r="F64">
        <f t="shared" si="10"/>
        <v>-545</v>
      </c>
      <c r="G64">
        <v>2</v>
      </c>
      <c r="H64">
        <v>815</v>
      </c>
      <c r="I64">
        <v>817</v>
      </c>
      <c r="J64">
        <v>545</v>
      </c>
      <c r="L64" t="s">
        <v>37</v>
      </c>
      <c r="M64" s="4">
        <f t="shared" si="11"/>
        <v>0</v>
      </c>
      <c r="N64" s="4">
        <f t="shared" si="13"/>
        <v>-0.011864849566769713</v>
      </c>
      <c r="O64" s="4">
        <f t="shared" si="12"/>
        <v>4.354073235511821E-05</v>
      </c>
      <c r="P64" s="4">
        <f t="shared" si="14"/>
        <v>0.017742848434710672</v>
      </c>
    </row>
    <row r="65" spans="1:16" ht="12.75">
      <c r="A65" t="s">
        <v>14</v>
      </c>
      <c r="B65" t="s">
        <v>38</v>
      </c>
      <c r="C65">
        <v>2</v>
      </c>
      <c r="D65">
        <v>356</v>
      </c>
      <c r="E65">
        <f aca="true" t="shared" si="15" ref="E65:F69">-C65</f>
        <v>-2</v>
      </c>
      <c r="F65">
        <f t="shared" si="15"/>
        <v>-356</v>
      </c>
      <c r="G65">
        <v>3</v>
      </c>
      <c r="H65">
        <v>591</v>
      </c>
      <c r="I65">
        <v>594</v>
      </c>
      <c r="J65">
        <v>358</v>
      </c>
      <c r="L65" t="s">
        <v>38</v>
      </c>
      <c r="M65" s="4">
        <f t="shared" si="11"/>
        <v>-4.354073235511821E-05</v>
      </c>
      <c r="N65" s="4">
        <f t="shared" si="13"/>
        <v>-0.007750250359211042</v>
      </c>
      <c r="O65" s="4">
        <f t="shared" si="12"/>
        <v>6.531109853267732E-05</v>
      </c>
      <c r="P65" s="4">
        <f t="shared" si="14"/>
        <v>0.012866286410937433</v>
      </c>
    </row>
    <row r="66" spans="1:16" ht="12.75">
      <c r="A66" t="s">
        <v>14</v>
      </c>
      <c r="B66" t="s">
        <v>39</v>
      </c>
      <c r="C66">
        <v>1</v>
      </c>
      <c r="D66">
        <v>186</v>
      </c>
      <c r="E66">
        <f t="shared" si="15"/>
        <v>-1</v>
      </c>
      <c r="F66">
        <f t="shared" si="15"/>
        <v>-186</v>
      </c>
      <c r="G66">
        <v>0</v>
      </c>
      <c r="H66">
        <v>361</v>
      </c>
      <c r="I66">
        <v>361</v>
      </c>
      <c r="J66">
        <v>187</v>
      </c>
      <c r="L66" t="s">
        <v>39</v>
      </c>
      <c r="M66" s="4">
        <f t="shared" si="11"/>
        <v>-2.1770366177559107E-05</v>
      </c>
      <c r="N66" s="4">
        <f>-D66/K$70</f>
        <v>-0.004049288109025994</v>
      </c>
      <c r="O66" s="4">
        <f t="shared" si="12"/>
        <v>0</v>
      </c>
      <c r="P66" s="4">
        <f>H66/K$70</f>
        <v>0.007859102190098837</v>
      </c>
    </row>
    <row r="67" spans="1:16" ht="12.75">
      <c r="A67" t="s">
        <v>14</v>
      </c>
      <c r="B67" t="s">
        <v>40</v>
      </c>
      <c r="C67">
        <v>0</v>
      </c>
      <c r="D67">
        <v>62</v>
      </c>
      <c r="E67">
        <f t="shared" si="15"/>
        <v>0</v>
      </c>
      <c r="F67">
        <f t="shared" si="15"/>
        <v>-62</v>
      </c>
      <c r="G67">
        <v>0</v>
      </c>
      <c r="H67">
        <v>171</v>
      </c>
      <c r="I67">
        <v>171</v>
      </c>
      <c r="J67">
        <v>62</v>
      </c>
      <c r="L67" t="s">
        <v>40</v>
      </c>
      <c r="M67" s="4">
        <f t="shared" si="11"/>
        <v>0</v>
      </c>
      <c r="N67" s="4">
        <f>-D67/K$70</f>
        <v>-0.0013497627030086645</v>
      </c>
      <c r="O67" s="4">
        <f t="shared" si="12"/>
        <v>0</v>
      </c>
      <c r="P67" s="4">
        <f>H67/K$70</f>
        <v>0.003722732616362607</v>
      </c>
    </row>
    <row r="68" spans="1:16" ht="12.75">
      <c r="A68" t="s">
        <v>14</v>
      </c>
      <c r="B68" t="s">
        <v>41</v>
      </c>
      <c r="C68">
        <v>0</v>
      </c>
      <c r="D68">
        <v>8</v>
      </c>
      <c r="E68">
        <f t="shared" si="15"/>
        <v>0</v>
      </c>
      <c r="F68">
        <f t="shared" si="15"/>
        <v>-8</v>
      </c>
      <c r="G68">
        <v>0</v>
      </c>
      <c r="H68">
        <v>26</v>
      </c>
      <c r="I68">
        <v>26</v>
      </c>
      <c r="J68">
        <v>8</v>
      </c>
      <c r="L68" t="s">
        <v>41</v>
      </c>
      <c r="M68" s="4">
        <f t="shared" si="11"/>
        <v>0</v>
      </c>
      <c r="N68" s="4">
        <f>-D68/K$70</f>
        <v>-0.00017416292942047285</v>
      </c>
      <c r="O68" s="4">
        <f t="shared" si="12"/>
        <v>0</v>
      </c>
      <c r="P68" s="4">
        <f>H68/K$70</f>
        <v>0.0005660295206165368</v>
      </c>
    </row>
    <row r="69" spans="1:16" ht="12.75">
      <c r="A69" t="s">
        <v>14</v>
      </c>
      <c r="B69" t="s">
        <v>42</v>
      </c>
      <c r="C69">
        <v>0</v>
      </c>
      <c r="D69">
        <v>0</v>
      </c>
      <c r="E69">
        <f t="shared" si="15"/>
        <v>0</v>
      </c>
      <c r="F69">
        <f t="shared" si="15"/>
        <v>0</v>
      </c>
      <c r="G69">
        <v>0</v>
      </c>
      <c r="H69">
        <v>12</v>
      </c>
      <c r="I69">
        <v>12</v>
      </c>
      <c r="J69">
        <v>0</v>
      </c>
      <c r="L69" t="s">
        <v>42</v>
      </c>
      <c r="M69" s="4">
        <f t="shared" si="11"/>
        <v>0</v>
      </c>
      <c r="N69" s="4">
        <f>-D69/K$70</f>
        <v>0</v>
      </c>
      <c r="O69" s="4">
        <f t="shared" si="12"/>
        <v>0</v>
      </c>
      <c r="P69" s="4">
        <f>H69/K$70</f>
        <v>0.0002612443941307093</v>
      </c>
    </row>
    <row r="70" spans="1:16" ht="12.75">
      <c r="A70" t="s">
        <v>43</v>
      </c>
      <c r="C70">
        <f aca="true" t="shared" si="16" ref="C70:J70">SUM(C49:C69)</f>
        <v>643</v>
      </c>
      <c r="D70">
        <f t="shared" si="16"/>
        <v>21227</v>
      </c>
      <c r="G70">
        <f t="shared" si="16"/>
        <v>753</v>
      </c>
      <c r="H70">
        <f t="shared" si="16"/>
        <v>23311</v>
      </c>
      <c r="I70">
        <f t="shared" si="16"/>
        <v>24064</v>
      </c>
      <c r="J70">
        <f t="shared" si="16"/>
        <v>21870</v>
      </c>
      <c r="K70" s="6">
        <f>J70+I70</f>
        <v>45934</v>
      </c>
      <c r="M70" s="4">
        <f t="shared" si="11"/>
        <v>-0.013998345452170505</v>
      </c>
      <c r="N70" s="4">
        <f>-D70/K$70</f>
        <v>-0.46211956285104716</v>
      </c>
      <c r="O70" s="4">
        <f t="shared" si="12"/>
        <v>0.016393085731702006</v>
      </c>
      <c r="P70" s="4">
        <f>H70/K$70</f>
        <v>0.5074890059650803</v>
      </c>
    </row>
    <row r="72" spans="1:21" ht="12.75">
      <c r="A72" t="s">
        <v>16</v>
      </c>
      <c r="B72" s="1" t="s">
        <v>4</v>
      </c>
      <c r="C72">
        <v>384</v>
      </c>
      <c r="D72">
        <v>3561</v>
      </c>
      <c r="E72">
        <f aca="true" t="shared" si="17" ref="E72:F87">-C72</f>
        <v>-384</v>
      </c>
      <c r="F72">
        <f t="shared" si="17"/>
        <v>-3561</v>
      </c>
      <c r="G72">
        <v>343</v>
      </c>
      <c r="H72">
        <v>3310</v>
      </c>
      <c r="I72">
        <v>3653</v>
      </c>
      <c r="J72">
        <v>3945</v>
      </c>
      <c r="L72" s="1" t="s">
        <v>4</v>
      </c>
      <c r="M72" s="4">
        <f>-C72/K$93</f>
        <v>-0.0040016673614005835</v>
      </c>
      <c r="N72" s="4">
        <f>-D72/K$93</f>
        <v>-0.03710921217173822</v>
      </c>
      <c r="O72" s="4">
        <f>G72/K$93</f>
        <v>0.003574406002501042</v>
      </c>
      <c r="P72" s="4">
        <f>H72/K$93</f>
        <v>0.03449353897457274</v>
      </c>
      <c r="R72" s="14">
        <f>SUM(I87:J92)/K93</f>
        <v>0.06781992496873697</v>
      </c>
      <c r="S72" s="4">
        <f>SUM(I85:J92)/K93</f>
        <v>0.1412671946644435</v>
      </c>
      <c r="T72" s="4">
        <f>SUM(I72:J72)/K93</f>
        <v>0.07917882451021259</v>
      </c>
      <c r="U72" s="4">
        <f>SUM(C93,G93)/K93</f>
        <v>0.047228011671529804</v>
      </c>
    </row>
    <row r="73" spans="1:19" ht="12.75">
      <c r="A73" t="s">
        <v>16</v>
      </c>
      <c r="B73" s="2" t="s">
        <v>12</v>
      </c>
      <c r="C73">
        <v>316</v>
      </c>
      <c r="D73">
        <v>3750</v>
      </c>
      <c r="E73">
        <f t="shared" si="17"/>
        <v>-316</v>
      </c>
      <c r="F73">
        <f t="shared" si="17"/>
        <v>-3750</v>
      </c>
      <c r="G73">
        <v>297</v>
      </c>
      <c r="H73">
        <v>3596</v>
      </c>
      <c r="I73">
        <v>3893</v>
      </c>
      <c r="J73">
        <v>4066</v>
      </c>
      <c r="L73" s="2" t="s">
        <v>12</v>
      </c>
      <c r="M73" s="4">
        <f>-C73/K$93</f>
        <v>-0.0032930387661525636</v>
      </c>
      <c r="N73" s="4">
        <f>-D73/K$93</f>
        <v>-0.03907878282617758</v>
      </c>
      <c r="O73" s="4">
        <f>G73/K$93</f>
        <v>0.0030950395998332637</v>
      </c>
      <c r="P73" s="4">
        <f>H73/K$93</f>
        <v>0.03747394747811588</v>
      </c>
      <c r="R73" s="13">
        <f>R72*K93</f>
        <v>6508</v>
      </c>
      <c r="S73" s="6">
        <f>S72*K93</f>
        <v>13556</v>
      </c>
    </row>
    <row r="74" spans="1:16" ht="12.75">
      <c r="A74" t="s">
        <v>16</v>
      </c>
      <c r="B74" s="3" t="s">
        <v>13</v>
      </c>
      <c r="C74">
        <v>279</v>
      </c>
      <c r="D74">
        <v>3933</v>
      </c>
      <c r="E74">
        <f t="shared" si="17"/>
        <v>-279</v>
      </c>
      <c r="F74">
        <f t="shared" si="17"/>
        <v>-3933</v>
      </c>
      <c r="G74">
        <v>243</v>
      </c>
      <c r="H74">
        <v>3689</v>
      </c>
      <c r="I74">
        <v>3932</v>
      </c>
      <c r="J74">
        <v>4212</v>
      </c>
      <c r="K74" s="8"/>
      <c r="L74" s="3" t="s">
        <v>13</v>
      </c>
      <c r="M74" s="4">
        <f>-C74/K$93</f>
        <v>-0.0029074614422676115</v>
      </c>
      <c r="N74" s="4">
        <f>-D74/K$93</f>
        <v>-0.04098582742809504</v>
      </c>
      <c r="O74" s="4">
        <f>G74/K$93</f>
        <v>0.002532305127136307</v>
      </c>
      <c r="P74" s="4">
        <f>H74/K$93</f>
        <v>0.03844310129220509</v>
      </c>
    </row>
    <row r="75" spans="1:16" ht="12.75">
      <c r="A75" t="s">
        <v>16</v>
      </c>
      <c r="B75" t="s">
        <v>15</v>
      </c>
      <c r="C75">
        <v>244</v>
      </c>
      <c r="D75">
        <v>3635</v>
      </c>
      <c r="E75">
        <f t="shared" si="17"/>
        <v>-244</v>
      </c>
      <c r="F75">
        <f t="shared" si="17"/>
        <v>-3635</v>
      </c>
      <c r="G75">
        <v>227</v>
      </c>
      <c r="H75">
        <v>3488</v>
      </c>
      <c r="I75">
        <v>3715</v>
      </c>
      <c r="J75">
        <v>3879</v>
      </c>
      <c r="L75" t="s">
        <v>15</v>
      </c>
      <c r="M75" s="4">
        <f>-C75/K$93</f>
        <v>-0.002542726135889954</v>
      </c>
      <c r="N75" s="4">
        <f>-D75/K$93</f>
        <v>-0.03788036681950813</v>
      </c>
      <c r="O75" s="4">
        <f>G75/K$93</f>
        <v>0.002365568987077949</v>
      </c>
      <c r="P75" s="4">
        <f>H75/K$93</f>
        <v>0.03634847853272197</v>
      </c>
    </row>
    <row r="76" spans="1:16" ht="12.75">
      <c r="A76" t="s">
        <v>16</v>
      </c>
      <c r="B76" t="s">
        <v>17</v>
      </c>
      <c r="C76">
        <v>210</v>
      </c>
      <c r="D76">
        <v>3193</v>
      </c>
      <c r="E76">
        <f t="shared" si="17"/>
        <v>-210</v>
      </c>
      <c r="F76">
        <f t="shared" si="17"/>
        <v>-3193</v>
      </c>
      <c r="G76">
        <v>204</v>
      </c>
      <c r="H76">
        <v>2843</v>
      </c>
      <c r="I76">
        <v>3047</v>
      </c>
      <c r="J76">
        <v>3403</v>
      </c>
      <c r="L76" t="s">
        <v>17</v>
      </c>
      <c r="M76" s="4">
        <f>-C76/K$93</f>
        <v>-0.002188411838265944</v>
      </c>
      <c r="N76" s="4">
        <f>-D76/K$93</f>
        <v>-0.033274280950396</v>
      </c>
      <c r="O76" s="4">
        <f>G76/K$93</f>
        <v>0.00212588578574406</v>
      </c>
      <c r="P76" s="4">
        <f>H76/K$93</f>
        <v>0.029626927886619425</v>
      </c>
    </row>
    <row r="77" spans="1:16" ht="12.75">
      <c r="A77" t="s">
        <v>16</v>
      </c>
      <c r="B77" t="s">
        <v>19</v>
      </c>
      <c r="C77">
        <v>183</v>
      </c>
      <c r="D77">
        <v>2844</v>
      </c>
      <c r="E77">
        <f t="shared" si="17"/>
        <v>-183</v>
      </c>
      <c r="F77">
        <f t="shared" si="17"/>
        <v>-2844</v>
      </c>
      <c r="G77">
        <v>190</v>
      </c>
      <c r="H77">
        <v>2667</v>
      </c>
      <c r="I77">
        <v>2857</v>
      </c>
      <c r="J77">
        <v>3027</v>
      </c>
      <c r="L77" t="s">
        <v>19</v>
      </c>
      <c r="M77" s="4">
        <f>-C77/K$93</f>
        <v>-0.0019070446019174656</v>
      </c>
      <c r="N77" s="4">
        <f>-D77/K$93</f>
        <v>-0.02963734889537307</v>
      </c>
      <c r="O77" s="4">
        <f>G77/K$93</f>
        <v>0.001979991663192997</v>
      </c>
      <c r="P77" s="4">
        <f>H77/K$93</f>
        <v>0.02779283034597749</v>
      </c>
    </row>
    <row r="78" spans="1:16" ht="12.75">
      <c r="A78" t="s">
        <v>16</v>
      </c>
      <c r="B78" t="s">
        <v>21</v>
      </c>
      <c r="C78">
        <v>173</v>
      </c>
      <c r="D78">
        <v>3494</v>
      </c>
      <c r="E78">
        <f t="shared" si="17"/>
        <v>-173</v>
      </c>
      <c r="F78">
        <f t="shared" si="17"/>
        <v>-3494</v>
      </c>
      <c r="G78">
        <v>176</v>
      </c>
      <c r="H78">
        <v>3453</v>
      </c>
      <c r="I78">
        <v>3629</v>
      </c>
      <c r="J78">
        <v>3667</v>
      </c>
      <c r="L78" t="s">
        <v>21</v>
      </c>
      <c r="M78" s="4">
        <f>-C78/K$93</f>
        <v>-0.0018028345143809921</v>
      </c>
      <c r="N78" s="4">
        <f>-D78/K$93</f>
        <v>-0.03641100458524385</v>
      </c>
      <c r="O78" s="4">
        <f>G78/K$93</f>
        <v>0.0018340975406419342</v>
      </c>
      <c r="P78" s="4">
        <f>H78/K$93</f>
        <v>0.03598374322634431</v>
      </c>
    </row>
    <row r="79" spans="1:16" ht="12.75">
      <c r="A79" t="s">
        <v>16</v>
      </c>
      <c r="B79" t="s">
        <v>23</v>
      </c>
      <c r="C79">
        <v>141</v>
      </c>
      <c r="D79">
        <v>3688</v>
      </c>
      <c r="E79">
        <f t="shared" si="17"/>
        <v>-141</v>
      </c>
      <c r="F79">
        <f t="shared" si="17"/>
        <v>-3688</v>
      </c>
      <c r="G79">
        <v>142</v>
      </c>
      <c r="H79">
        <v>3473</v>
      </c>
      <c r="I79">
        <v>3615</v>
      </c>
      <c r="J79">
        <v>3829</v>
      </c>
      <c r="L79" t="s">
        <v>23</v>
      </c>
      <c r="M79" s="4">
        <f>-C79/K$93</f>
        <v>-0.0014693622342642767</v>
      </c>
      <c r="N79" s="4">
        <f>-D79/K$93</f>
        <v>-0.03843268028345144</v>
      </c>
      <c r="O79" s="4">
        <f>G79/K$93</f>
        <v>0.001479783243017924</v>
      </c>
      <c r="P79" s="4">
        <f>H79/K$93</f>
        <v>0.03619216340141726</v>
      </c>
    </row>
    <row r="80" spans="1:16" ht="12.75">
      <c r="A80" t="s">
        <v>16</v>
      </c>
      <c r="B80" t="s">
        <v>25</v>
      </c>
      <c r="C80">
        <v>98</v>
      </c>
      <c r="D80">
        <v>3275</v>
      </c>
      <c r="E80">
        <f t="shared" si="17"/>
        <v>-98</v>
      </c>
      <c r="F80">
        <f t="shared" si="17"/>
        <v>-3275</v>
      </c>
      <c r="G80">
        <v>109</v>
      </c>
      <c r="H80">
        <v>3144</v>
      </c>
      <c r="I80">
        <v>3253</v>
      </c>
      <c r="J80">
        <v>3373</v>
      </c>
      <c r="L80" t="s">
        <v>25</v>
      </c>
      <c r="M80" s="4">
        <f>-C80/K$93</f>
        <v>-0.0010212588578574406</v>
      </c>
      <c r="N80" s="4">
        <f>-D80/K$93</f>
        <v>-0.03412880366819508</v>
      </c>
      <c r="O80" s="4">
        <f>G80/K$93</f>
        <v>0.0011358899541475615</v>
      </c>
      <c r="P80" s="4">
        <f>H80/K$93</f>
        <v>0.03276365152146728</v>
      </c>
    </row>
    <row r="81" spans="1:16" ht="12.75">
      <c r="A81" t="s">
        <v>16</v>
      </c>
      <c r="B81" t="s">
        <v>27</v>
      </c>
      <c r="C81">
        <v>85</v>
      </c>
      <c r="D81">
        <v>2811</v>
      </c>
      <c r="E81">
        <f t="shared" si="17"/>
        <v>-85</v>
      </c>
      <c r="F81">
        <f t="shared" si="17"/>
        <v>-2811</v>
      </c>
      <c r="G81">
        <v>71</v>
      </c>
      <c r="H81">
        <v>2558</v>
      </c>
      <c r="I81">
        <v>2629</v>
      </c>
      <c r="J81">
        <v>2896</v>
      </c>
      <c r="L81" t="s">
        <v>27</v>
      </c>
      <c r="M81" s="4">
        <f>-C81/K$93</f>
        <v>-0.000885785744060025</v>
      </c>
      <c r="N81" s="4">
        <f>-D81/K$93</f>
        <v>-0.02929345560650271</v>
      </c>
      <c r="O81" s="4">
        <f>G81/K$93</f>
        <v>0.000739891621508962</v>
      </c>
      <c r="P81" s="4">
        <f>H81/K$93</f>
        <v>0.02665694039182993</v>
      </c>
    </row>
    <row r="82" spans="1:16" ht="12.75">
      <c r="A82" t="s">
        <v>16</v>
      </c>
      <c r="B82" t="s">
        <v>29</v>
      </c>
      <c r="C82">
        <v>63</v>
      </c>
      <c r="D82">
        <v>2250</v>
      </c>
      <c r="E82">
        <f t="shared" si="17"/>
        <v>-63</v>
      </c>
      <c r="F82">
        <f t="shared" si="17"/>
        <v>-2250</v>
      </c>
      <c r="G82">
        <v>52</v>
      </c>
      <c r="H82">
        <v>2150</v>
      </c>
      <c r="I82">
        <v>2202</v>
      </c>
      <c r="J82">
        <v>2313</v>
      </c>
      <c r="L82" t="s">
        <v>29</v>
      </c>
      <c r="M82" s="4">
        <f>-C82/K$93</f>
        <v>-0.0006565235514797833</v>
      </c>
      <c r="N82" s="4">
        <f>-D82/K$93</f>
        <v>-0.023447269695706544</v>
      </c>
      <c r="O82" s="4">
        <f>G82/K$93</f>
        <v>0.0005418924551896623</v>
      </c>
      <c r="P82" s="4">
        <f>H82/K$93</f>
        <v>0.022405168820341808</v>
      </c>
    </row>
    <row r="83" spans="1:16" ht="12.75">
      <c r="A83" t="s">
        <v>16</v>
      </c>
      <c r="B83" t="s">
        <v>31</v>
      </c>
      <c r="C83">
        <v>44</v>
      </c>
      <c r="D83">
        <v>1894</v>
      </c>
      <c r="E83">
        <f t="shared" si="17"/>
        <v>-44</v>
      </c>
      <c r="F83">
        <f t="shared" si="17"/>
        <v>-1894</v>
      </c>
      <c r="G83">
        <v>46</v>
      </c>
      <c r="H83">
        <v>1891</v>
      </c>
      <c r="I83">
        <v>1937</v>
      </c>
      <c r="J83">
        <v>1938</v>
      </c>
      <c r="L83" t="s">
        <v>31</v>
      </c>
      <c r="M83" s="4">
        <f>-C83/K$93</f>
        <v>-0.00045852438516048356</v>
      </c>
      <c r="N83" s="4">
        <f>-D83/K$93</f>
        <v>-0.019737390579408088</v>
      </c>
      <c r="O83" s="4">
        <f>G83/K$93</f>
        <v>0.00047936640266777825</v>
      </c>
      <c r="P83" s="4">
        <f>H83/K$93</f>
        <v>0.019706127553147143</v>
      </c>
    </row>
    <row r="84" spans="1:16" ht="12.75">
      <c r="A84" t="s">
        <v>16</v>
      </c>
      <c r="B84" t="s">
        <v>33</v>
      </c>
      <c r="C84">
        <v>42</v>
      </c>
      <c r="D84">
        <v>1702</v>
      </c>
      <c r="E84">
        <f t="shared" si="17"/>
        <v>-42</v>
      </c>
      <c r="F84">
        <f t="shared" si="17"/>
        <v>-1702</v>
      </c>
      <c r="G84">
        <v>40</v>
      </c>
      <c r="H84">
        <v>1710</v>
      </c>
      <c r="I84">
        <v>1750</v>
      </c>
      <c r="J84">
        <v>1744</v>
      </c>
      <c r="L84" t="s">
        <v>33</v>
      </c>
      <c r="M84" s="4">
        <f>-C84/K$93</f>
        <v>-0.0004376823676531888</v>
      </c>
      <c r="N84" s="4">
        <f>-D84/K$93</f>
        <v>-0.017736556898707796</v>
      </c>
      <c r="O84" s="4">
        <f>G84/K$93</f>
        <v>0.00041684035014589413</v>
      </c>
      <c r="P84" s="4">
        <f>H84/K$93</f>
        <v>0.017819924968736973</v>
      </c>
    </row>
    <row r="85" spans="1:16" ht="12.75">
      <c r="A85" t="s">
        <v>16</v>
      </c>
      <c r="B85" t="s">
        <v>34</v>
      </c>
      <c r="C85">
        <v>21</v>
      </c>
      <c r="D85">
        <v>1668</v>
      </c>
      <c r="E85">
        <f t="shared" si="17"/>
        <v>-21</v>
      </c>
      <c r="F85">
        <f t="shared" si="17"/>
        <v>-1668</v>
      </c>
      <c r="G85">
        <v>23</v>
      </c>
      <c r="H85">
        <v>1876</v>
      </c>
      <c r="I85">
        <v>1899</v>
      </c>
      <c r="J85">
        <v>1689</v>
      </c>
      <c r="L85" t="s">
        <v>34</v>
      </c>
      <c r="M85" s="4">
        <f>-C85/K$93</f>
        <v>-0.0002188411838265944</v>
      </c>
      <c r="N85" s="4">
        <f>-D85/K$93</f>
        <v>-0.017382242601083786</v>
      </c>
      <c r="O85" s="4">
        <f>G85/K$93</f>
        <v>0.00023968320133388912</v>
      </c>
      <c r="P85" s="4">
        <f>H85/K$93</f>
        <v>0.019549812421842436</v>
      </c>
    </row>
    <row r="86" spans="1:16" ht="12.75">
      <c r="A86" t="s">
        <v>16</v>
      </c>
      <c r="B86" t="s">
        <v>35</v>
      </c>
      <c r="C86">
        <v>15</v>
      </c>
      <c r="D86">
        <v>1521</v>
      </c>
      <c r="E86">
        <f t="shared" si="17"/>
        <v>-15</v>
      </c>
      <c r="F86">
        <f t="shared" si="17"/>
        <v>-1521</v>
      </c>
      <c r="G86">
        <v>28</v>
      </c>
      <c r="H86">
        <v>1896</v>
      </c>
      <c r="I86">
        <v>1924</v>
      </c>
      <c r="J86">
        <v>1536</v>
      </c>
      <c r="L86" t="s">
        <v>35</v>
      </c>
      <c r="M86" s="4">
        <f>-C86/K$93</f>
        <v>-0.0001563151313047103</v>
      </c>
      <c r="N86" s="4">
        <f>-D86/K$93</f>
        <v>-0.015850354314297623</v>
      </c>
      <c r="O86" s="4">
        <f>G86/K$93</f>
        <v>0.0002917882451021259</v>
      </c>
      <c r="P86" s="4">
        <f>H86/K$93</f>
        <v>0.019758232596915382</v>
      </c>
    </row>
    <row r="87" spans="1:16" ht="12.75">
      <c r="A87" t="s">
        <v>16</v>
      </c>
      <c r="B87" t="s">
        <v>37</v>
      </c>
      <c r="C87">
        <v>10</v>
      </c>
      <c r="D87">
        <v>1222</v>
      </c>
      <c r="E87">
        <f t="shared" si="17"/>
        <v>-10</v>
      </c>
      <c r="F87">
        <f t="shared" si="17"/>
        <v>-1222</v>
      </c>
      <c r="G87">
        <v>13</v>
      </c>
      <c r="H87">
        <v>1516</v>
      </c>
      <c r="I87">
        <v>1529</v>
      </c>
      <c r="J87">
        <v>1232</v>
      </c>
      <c r="L87" t="s">
        <v>37</v>
      </c>
      <c r="M87" s="4">
        <f>-C87/K$93</f>
        <v>-0.00010421008753647353</v>
      </c>
      <c r="N87" s="4">
        <f>-D87/K$93</f>
        <v>-0.012734472696957065</v>
      </c>
      <c r="O87" s="4">
        <f>G87/K$93</f>
        <v>0.00013547311379741558</v>
      </c>
      <c r="P87" s="4">
        <f>H87/K$93</f>
        <v>0.015798249270529387</v>
      </c>
    </row>
    <row r="88" spans="1:16" ht="12.75">
      <c r="A88" t="s">
        <v>16</v>
      </c>
      <c r="B88" t="s">
        <v>38</v>
      </c>
      <c r="C88">
        <v>2</v>
      </c>
      <c r="D88">
        <v>814</v>
      </c>
      <c r="E88">
        <f aca="true" t="shared" si="18" ref="E88:F92">-C88</f>
        <v>-2</v>
      </c>
      <c r="F88">
        <f t="shared" si="18"/>
        <v>-814</v>
      </c>
      <c r="G88">
        <v>9</v>
      </c>
      <c r="H88">
        <v>1187</v>
      </c>
      <c r="I88">
        <v>1196</v>
      </c>
      <c r="J88">
        <v>816</v>
      </c>
      <c r="L88" t="s">
        <v>38</v>
      </c>
      <c r="M88" s="4">
        <f>-C88/K$93</f>
        <v>-2.0842017507294705E-05</v>
      </c>
      <c r="N88" s="4">
        <f>-D88/K$93</f>
        <v>-0.008482701125468945</v>
      </c>
      <c r="O88" s="4">
        <f>G88/K$93</f>
        <v>9.378907878282618E-05</v>
      </c>
      <c r="P88" s="4">
        <f>H88/K$93</f>
        <v>0.012369737390579408</v>
      </c>
    </row>
    <row r="89" spans="1:16" ht="12.75">
      <c r="A89" t="s">
        <v>16</v>
      </c>
      <c r="B89" t="s">
        <v>39</v>
      </c>
      <c r="C89">
        <v>6</v>
      </c>
      <c r="D89">
        <v>421</v>
      </c>
      <c r="E89">
        <f t="shared" si="18"/>
        <v>-6</v>
      </c>
      <c r="F89">
        <f t="shared" si="18"/>
        <v>-421</v>
      </c>
      <c r="G89">
        <v>3</v>
      </c>
      <c r="H89">
        <v>688</v>
      </c>
      <c r="I89">
        <v>691</v>
      </c>
      <c r="J89">
        <v>427</v>
      </c>
      <c r="L89" t="s">
        <v>39</v>
      </c>
      <c r="M89" s="4">
        <f>-C89/K$93</f>
        <v>-6.252605252188412E-05</v>
      </c>
      <c r="N89" s="4">
        <f>-D89/K$93</f>
        <v>-0.004387244685285536</v>
      </c>
      <c r="O89" s="4">
        <f>G89/K$93</f>
        <v>3.126302626094206E-05</v>
      </c>
      <c r="P89" s="4">
        <f>H89/K$93</f>
        <v>0.007169654022509379</v>
      </c>
    </row>
    <row r="90" spans="1:16" ht="12.75">
      <c r="A90" t="s">
        <v>16</v>
      </c>
      <c r="B90" t="s">
        <v>40</v>
      </c>
      <c r="C90">
        <v>0</v>
      </c>
      <c r="D90">
        <v>166</v>
      </c>
      <c r="E90">
        <f t="shared" si="18"/>
        <v>0</v>
      </c>
      <c r="F90">
        <f t="shared" si="18"/>
        <v>-166</v>
      </c>
      <c r="G90">
        <v>0</v>
      </c>
      <c r="H90">
        <v>333</v>
      </c>
      <c r="I90">
        <v>333</v>
      </c>
      <c r="J90">
        <v>166</v>
      </c>
      <c r="L90" t="s">
        <v>40</v>
      </c>
      <c r="M90" s="4">
        <f>-C90/K$93</f>
        <v>0</v>
      </c>
      <c r="N90" s="4">
        <f>-D90/K$93</f>
        <v>-0.0017298874531054605</v>
      </c>
      <c r="O90" s="4">
        <f>G90/K$93</f>
        <v>0</v>
      </c>
      <c r="P90" s="4">
        <f>H90/K$93</f>
        <v>0.0034701959149645687</v>
      </c>
    </row>
    <row r="91" spans="1:16" ht="12.75">
      <c r="A91" t="s">
        <v>16</v>
      </c>
      <c r="B91" t="s">
        <v>41</v>
      </c>
      <c r="C91">
        <v>0</v>
      </c>
      <c r="D91">
        <v>18</v>
      </c>
      <c r="E91">
        <f t="shared" si="18"/>
        <v>0</v>
      </c>
      <c r="F91">
        <f t="shared" si="18"/>
        <v>-18</v>
      </c>
      <c r="G91">
        <v>0</v>
      </c>
      <c r="H91">
        <v>75</v>
      </c>
      <c r="I91">
        <v>75</v>
      </c>
      <c r="J91">
        <v>18</v>
      </c>
      <c r="L91" t="s">
        <v>41</v>
      </c>
      <c r="M91" s="4">
        <f>-C91/K$93</f>
        <v>0</v>
      </c>
      <c r="N91" s="4">
        <f>-D91/K$93</f>
        <v>-0.00018757815756565235</v>
      </c>
      <c r="O91" s="4">
        <f>G91/K$93</f>
        <v>0</v>
      </c>
      <c r="P91" s="4">
        <f>H91/K$93</f>
        <v>0.0007815756565235515</v>
      </c>
    </row>
    <row r="92" spans="1:16" ht="12.75">
      <c r="A92" t="s">
        <v>16</v>
      </c>
      <c r="B92" t="s">
        <v>42</v>
      </c>
      <c r="C92">
        <v>0</v>
      </c>
      <c r="D92">
        <v>5</v>
      </c>
      <c r="E92">
        <f t="shared" si="18"/>
        <v>0</v>
      </c>
      <c r="F92">
        <f t="shared" si="18"/>
        <v>-5</v>
      </c>
      <c r="G92">
        <v>0</v>
      </c>
      <c r="H92">
        <v>20</v>
      </c>
      <c r="I92">
        <v>20</v>
      </c>
      <c r="J92">
        <v>5</v>
      </c>
      <c r="L92" t="s">
        <v>42</v>
      </c>
      <c r="M92" s="4">
        <f>-C92/K$93</f>
        <v>0</v>
      </c>
      <c r="N92" s="4">
        <f>-D92/K$93</f>
        <v>-5.2105043768236766E-05</v>
      </c>
      <c r="O92" s="4">
        <f>G92/K$93</f>
        <v>0</v>
      </c>
      <c r="P92" s="4">
        <f>H92/K$93</f>
        <v>0.00020842017507294707</v>
      </c>
    </row>
    <row r="93" spans="1:16" ht="12.75">
      <c r="A93" t="s">
        <v>43</v>
      </c>
      <c r="C93">
        <f aca="true" t="shared" si="19" ref="C93:J93">SUM(C72:C92)</f>
        <v>2316</v>
      </c>
      <c r="D93">
        <f t="shared" si="19"/>
        <v>45865</v>
      </c>
      <c r="G93">
        <f t="shared" si="19"/>
        <v>2216</v>
      </c>
      <c r="H93">
        <f t="shared" si="19"/>
        <v>45563</v>
      </c>
      <c r="I93">
        <f t="shared" si="19"/>
        <v>47779</v>
      </c>
      <c r="J93">
        <f t="shared" si="19"/>
        <v>48181</v>
      </c>
      <c r="K93" s="6">
        <f>J93+I93</f>
        <v>95960</v>
      </c>
      <c r="M93" s="4">
        <f>-C93/K$93</f>
        <v>-0.02413505627344727</v>
      </c>
      <c r="N93" s="4">
        <f>-D93/K$93</f>
        <v>-0.4779595664860358</v>
      </c>
      <c r="O93" s="4">
        <f>G93/K$93</f>
        <v>0.023092955398082534</v>
      </c>
      <c r="P93" s="4">
        <f>H93/K$93</f>
        <v>0.47481242184243433</v>
      </c>
    </row>
    <row r="95" spans="1:21" ht="12.75">
      <c r="A95" t="s">
        <v>18</v>
      </c>
      <c r="B95" s="1" t="s">
        <v>4</v>
      </c>
      <c r="C95">
        <v>167</v>
      </c>
      <c r="D95">
        <v>992</v>
      </c>
      <c r="E95">
        <f aca="true" t="shared" si="20" ref="E95:F110">-C95</f>
        <v>-167</v>
      </c>
      <c r="F95">
        <f t="shared" si="20"/>
        <v>-992</v>
      </c>
      <c r="G95">
        <v>196</v>
      </c>
      <c r="H95">
        <v>969</v>
      </c>
      <c r="I95">
        <v>1165</v>
      </c>
      <c r="J95">
        <v>1159</v>
      </c>
      <c r="L95" s="1" t="s">
        <v>4</v>
      </c>
      <c r="M95" s="4">
        <f aca="true" t="shared" si="21" ref="M95:M116">-C95/K$116</f>
        <v>-0.00442103033832795</v>
      </c>
      <c r="N95" s="4">
        <f>-D95/K$116</f>
        <v>-0.0262614496743792</v>
      </c>
      <c r="O95" s="4">
        <f aca="true" t="shared" si="22" ref="O95:O116">G95/K$116</f>
        <v>0.0051887541695346</v>
      </c>
      <c r="P95" s="4">
        <f>H95/K$116</f>
        <v>0.025652565256525654</v>
      </c>
      <c r="R95" s="14">
        <f>SUM(I110:J115)/K116</f>
        <v>0.09871869539895166</v>
      </c>
      <c r="S95" s="4">
        <f>SUM(I108:J115)/K116</f>
        <v>0.19894636522475778</v>
      </c>
      <c r="T95" s="4">
        <f>SUM(I95:J95)/K116</f>
        <v>0.06152379943876741</v>
      </c>
      <c r="U95" s="4">
        <f>SUM(C116,G116)/K116</f>
        <v>0.06983639540424631</v>
      </c>
    </row>
    <row r="96" spans="1:19" ht="12.75">
      <c r="A96" t="s">
        <v>18</v>
      </c>
      <c r="B96" s="2" t="s">
        <v>12</v>
      </c>
      <c r="C96">
        <v>169</v>
      </c>
      <c r="D96">
        <v>1184</v>
      </c>
      <c r="E96">
        <f t="shared" si="20"/>
        <v>-169</v>
      </c>
      <c r="F96">
        <f t="shared" si="20"/>
        <v>-1184</v>
      </c>
      <c r="G96">
        <v>175</v>
      </c>
      <c r="H96">
        <v>1117</v>
      </c>
      <c r="I96">
        <v>1292</v>
      </c>
      <c r="J96">
        <v>1353</v>
      </c>
      <c r="L96" s="2" t="s">
        <v>12</v>
      </c>
      <c r="M96" s="4">
        <f t="shared" si="21"/>
        <v>-0.00447397680944565</v>
      </c>
      <c r="N96" s="4">
        <f aca="true" t="shared" si="23" ref="N96:N111">-D96/K$116</f>
        <v>-0.031344310901678406</v>
      </c>
      <c r="O96" s="4">
        <f t="shared" si="22"/>
        <v>0.0046328162227987505</v>
      </c>
      <c r="P96" s="4">
        <f aca="true" t="shared" si="24" ref="P96:P111">H96/K$116</f>
        <v>0.02957060411923545</v>
      </c>
      <c r="R96" s="13">
        <f>R95*K116</f>
        <v>3729</v>
      </c>
      <c r="S96" s="6">
        <f>S95*K116</f>
        <v>7515</v>
      </c>
    </row>
    <row r="97" spans="1:16" ht="12.75">
      <c r="A97" t="s">
        <v>18</v>
      </c>
      <c r="B97" s="3" t="s">
        <v>13</v>
      </c>
      <c r="C97">
        <v>152</v>
      </c>
      <c r="D97">
        <v>1314</v>
      </c>
      <c r="E97">
        <f t="shared" si="20"/>
        <v>-152</v>
      </c>
      <c r="F97">
        <f t="shared" si="20"/>
        <v>-1314</v>
      </c>
      <c r="G97">
        <v>140</v>
      </c>
      <c r="H97">
        <v>1214</v>
      </c>
      <c r="I97">
        <v>1354</v>
      </c>
      <c r="J97">
        <v>1466</v>
      </c>
      <c r="K97" s="8"/>
      <c r="L97" s="3" t="s">
        <v>13</v>
      </c>
      <c r="M97" s="4">
        <f t="shared" si="21"/>
        <v>-0.0040239318049452005</v>
      </c>
      <c r="N97" s="4">
        <f t="shared" si="23"/>
        <v>-0.0347858315243289</v>
      </c>
      <c r="O97" s="4">
        <f t="shared" si="22"/>
        <v>0.0037062529782390004</v>
      </c>
      <c r="P97" s="4">
        <f t="shared" si="24"/>
        <v>0.032138507968443905</v>
      </c>
    </row>
    <row r="98" spans="1:16" ht="12.75">
      <c r="A98" t="s">
        <v>18</v>
      </c>
      <c r="B98" t="s">
        <v>15</v>
      </c>
      <c r="C98">
        <v>123</v>
      </c>
      <c r="D98">
        <v>1319</v>
      </c>
      <c r="E98">
        <f t="shared" si="20"/>
        <v>-123</v>
      </c>
      <c r="F98">
        <f t="shared" si="20"/>
        <v>-1319</v>
      </c>
      <c r="G98">
        <v>125</v>
      </c>
      <c r="H98">
        <v>1198</v>
      </c>
      <c r="I98">
        <v>1323</v>
      </c>
      <c r="J98">
        <v>1442</v>
      </c>
      <c r="L98" t="s">
        <v>15</v>
      </c>
      <c r="M98" s="4">
        <f t="shared" si="21"/>
        <v>-0.0032562079737385504</v>
      </c>
      <c r="N98" s="4">
        <f t="shared" si="23"/>
        <v>-0.034918197702123156</v>
      </c>
      <c r="O98" s="4">
        <f t="shared" si="22"/>
        <v>0.0033091544448562503</v>
      </c>
      <c r="P98" s="4">
        <f t="shared" si="24"/>
        <v>0.0317149361995023</v>
      </c>
    </row>
    <row r="99" spans="1:16" ht="12.75">
      <c r="A99" t="s">
        <v>18</v>
      </c>
      <c r="B99" t="s">
        <v>17</v>
      </c>
      <c r="C99">
        <v>98</v>
      </c>
      <c r="D99">
        <v>1103</v>
      </c>
      <c r="E99">
        <f t="shared" si="20"/>
        <v>-98</v>
      </c>
      <c r="F99">
        <f t="shared" si="20"/>
        <v>-1103</v>
      </c>
      <c r="G99">
        <v>116</v>
      </c>
      <c r="H99">
        <v>952</v>
      </c>
      <c r="I99">
        <v>1068</v>
      </c>
      <c r="J99">
        <v>1201</v>
      </c>
      <c r="L99" t="s">
        <v>17</v>
      </c>
      <c r="M99" s="4">
        <f t="shared" si="21"/>
        <v>-0.0025943770847673</v>
      </c>
      <c r="N99" s="4">
        <f t="shared" si="23"/>
        <v>-0.02919997882141155</v>
      </c>
      <c r="O99" s="4">
        <f t="shared" si="22"/>
        <v>0.0030708953248266</v>
      </c>
      <c r="P99" s="4">
        <f t="shared" si="24"/>
        <v>0.025202520252025202</v>
      </c>
    </row>
    <row r="100" spans="1:16" ht="12.75">
      <c r="A100" t="s">
        <v>18</v>
      </c>
      <c r="B100" t="s">
        <v>19</v>
      </c>
      <c r="C100">
        <v>119</v>
      </c>
      <c r="D100">
        <v>887</v>
      </c>
      <c r="E100">
        <f t="shared" si="20"/>
        <v>-119</v>
      </c>
      <c r="F100">
        <f t="shared" si="20"/>
        <v>-887</v>
      </c>
      <c r="G100">
        <v>91</v>
      </c>
      <c r="H100">
        <v>812</v>
      </c>
      <c r="I100">
        <v>903</v>
      </c>
      <c r="J100">
        <v>1006</v>
      </c>
      <c r="L100" t="s">
        <v>19</v>
      </c>
      <c r="M100" s="4">
        <f t="shared" si="21"/>
        <v>-0.0031503150315031502</v>
      </c>
      <c r="N100" s="4">
        <f t="shared" si="23"/>
        <v>-0.023481759940699953</v>
      </c>
      <c r="O100" s="4">
        <f t="shared" si="22"/>
        <v>0.0024090644358553503</v>
      </c>
      <c r="P100" s="4">
        <f t="shared" si="24"/>
        <v>0.0214962672737862</v>
      </c>
    </row>
    <row r="101" spans="1:16" ht="12.75">
      <c r="A101" t="s">
        <v>18</v>
      </c>
      <c r="B101" t="s">
        <v>21</v>
      </c>
      <c r="C101">
        <v>110</v>
      </c>
      <c r="D101">
        <v>1086</v>
      </c>
      <c r="E101">
        <f t="shared" si="20"/>
        <v>-110</v>
      </c>
      <c r="F101">
        <f t="shared" si="20"/>
        <v>-1086</v>
      </c>
      <c r="G101">
        <v>108</v>
      </c>
      <c r="H101">
        <v>1082</v>
      </c>
      <c r="I101">
        <v>1190</v>
      </c>
      <c r="J101">
        <v>1196</v>
      </c>
      <c r="L101" t="s">
        <v>21</v>
      </c>
      <c r="M101" s="4">
        <f t="shared" si="21"/>
        <v>-0.0029120559114735</v>
      </c>
      <c r="N101" s="4">
        <f t="shared" si="23"/>
        <v>-0.028749933816911103</v>
      </c>
      <c r="O101" s="4">
        <f t="shared" si="22"/>
        <v>0.0028591094403558003</v>
      </c>
      <c r="P101" s="4">
        <f t="shared" si="24"/>
        <v>0.028644040874675702</v>
      </c>
    </row>
    <row r="102" spans="1:16" ht="12.75">
      <c r="A102" t="s">
        <v>18</v>
      </c>
      <c r="B102" t="s">
        <v>23</v>
      </c>
      <c r="C102">
        <v>100</v>
      </c>
      <c r="D102">
        <v>1316</v>
      </c>
      <c r="E102">
        <f t="shared" si="20"/>
        <v>-100</v>
      </c>
      <c r="F102">
        <f t="shared" si="20"/>
        <v>-1316</v>
      </c>
      <c r="G102">
        <v>86</v>
      </c>
      <c r="H102">
        <v>1245</v>
      </c>
      <c r="I102">
        <v>1331</v>
      </c>
      <c r="J102">
        <v>1416</v>
      </c>
      <c r="L102" t="s">
        <v>23</v>
      </c>
      <c r="M102" s="4">
        <f t="shared" si="21"/>
        <v>-0.0026473235558850004</v>
      </c>
      <c r="N102" s="4">
        <f t="shared" si="23"/>
        <v>-0.0348387779954466</v>
      </c>
      <c r="O102" s="4">
        <f t="shared" si="22"/>
        <v>0.0022766982580611004</v>
      </c>
      <c r="P102" s="4">
        <f t="shared" si="24"/>
        <v>0.032959178270768254</v>
      </c>
    </row>
    <row r="103" spans="1:16" ht="12.75">
      <c r="A103" t="s">
        <v>18</v>
      </c>
      <c r="B103" t="s">
        <v>25</v>
      </c>
      <c r="C103">
        <v>65</v>
      </c>
      <c r="D103">
        <v>1297</v>
      </c>
      <c r="E103">
        <f t="shared" si="20"/>
        <v>-65</v>
      </c>
      <c r="F103">
        <f t="shared" si="20"/>
        <v>-1297</v>
      </c>
      <c r="G103">
        <v>68</v>
      </c>
      <c r="H103">
        <v>1142</v>
      </c>
      <c r="I103">
        <v>1210</v>
      </c>
      <c r="J103">
        <v>1362</v>
      </c>
      <c r="L103" t="s">
        <v>25</v>
      </c>
      <c r="M103" s="4">
        <f t="shared" si="21"/>
        <v>-0.00172076031132525</v>
      </c>
      <c r="N103" s="4">
        <f t="shared" si="23"/>
        <v>-0.03433578651982845</v>
      </c>
      <c r="O103" s="4">
        <f t="shared" si="22"/>
        <v>0.0018001800180018</v>
      </c>
      <c r="P103" s="4">
        <f t="shared" si="24"/>
        <v>0.030232435008206705</v>
      </c>
    </row>
    <row r="104" spans="1:16" ht="12.75">
      <c r="A104" t="s">
        <v>18</v>
      </c>
      <c r="B104" t="s">
        <v>27</v>
      </c>
      <c r="C104">
        <v>54</v>
      </c>
      <c r="D104">
        <v>1125</v>
      </c>
      <c r="E104">
        <f t="shared" si="20"/>
        <v>-54</v>
      </c>
      <c r="F104">
        <f t="shared" si="20"/>
        <v>-1125</v>
      </c>
      <c r="G104">
        <v>57</v>
      </c>
      <c r="H104">
        <v>1079</v>
      </c>
      <c r="I104">
        <v>1136</v>
      </c>
      <c r="J104">
        <v>1179</v>
      </c>
      <c r="L104" t="s">
        <v>27</v>
      </c>
      <c r="M104" s="4">
        <f t="shared" si="21"/>
        <v>-0.0014295547201779002</v>
      </c>
      <c r="N104" s="4">
        <f t="shared" si="23"/>
        <v>-0.029782390003706253</v>
      </c>
      <c r="O104" s="4">
        <f t="shared" si="22"/>
        <v>0.0015089744268544502</v>
      </c>
      <c r="P104" s="4">
        <f t="shared" si="24"/>
        <v>0.02856462116799915</v>
      </c>
    </row>
    <row r="105" spans="1:16" ht="12.75">
      <c r="A105" t="s">
        <v>18</v>
      </c>
      <c r="B105" t="s">
        <v>29</v>
      </c>
      <c r="C105">
        <v>42</v>
      </c>
      <c r="D105">
        <v>928</v>
      </c>
      <c r="E105">
        <f t="shared" si="20"/>
        <v>-42</v>
      </c>
      <c r="F105">
        <f t="shared" si="20"/>
        <v>-928</v>
      </c>
      <c r="G105">
        <v>31</v>
      </c>
      <c r="H105">
        <v>911</v>
      </c>
      <c r="I105">
        <v>942</v>
      </c>
      <c r="J105">
        <v>970</v>
      </c>
      <c r="L105" t="s">
        <v>29</v>
      </c>
      <c r="M105" s="4">
        <f t="shared" si="21"/>
        <v>-0.0011118758934717</v>
      </c>
      <c r="N105" s="4">
        <f t="shared" si="23"/>
        <v>-0.0245671625986128</v>
      </c>
      <c r="O105" s="4">
        <f t="shared" si="22"/>
        <v>0.00082067030232435</v>
      </c>
      <c r="P105" s="4">
        <f t="shared" si="24"/>
        <v>0.024117117594112353</v>
      </c>
    </row>
    <row r="106" spans="1:16" ht="12.75">
      <c r="A106" t="s">
        <v>18</v>
      </c>
      <c r="B106" t="s">
        <v>31</v>
      </c>
      <c r="C106">
        <v>38</v>
      </c>
      <c r="D106">
        <v>866</v>
      </c>
      <c r="E106">
        <f t="shared" si="20"/>
        <v>-38</v>
      </c>
      <c r="F106">
        <f t="shared" si="20"/>
        <v>-866</v>
      </c>
      <c r="G106">
        <v>34</v>
      </c>
      <c r="H106">
        <v>869</v>
      </c>
      <c r="I106">
        <v>903</v>
      </c>
      <c r="J106">
        <v>904</v>
      </c>
      <c r="L106" t="s">
        <v>31</v>
      </c>
      <c r="M106" s="4">
        <f t="shared" si="21"/>
        <v>-0.0010059829512363001</v>
      </c>
      <c r="N106" s="4">
        <f t="shared" si="23"/>
        <v>-0.0229258219939641</v>
      </c>
      <c r="O106" s="4">
        <f t="shared" si="22"/>
        <v>0.0009000900090009</v>
      </c>
      <c r="P106" s="4">
        <f t="shared" si="24"/>
        <v>0.023005241700640652</v>
      </c>
    </row>
    <row r="107" spans="1:16" ht="12.75">
      <c r="A107" t="s">
        <v>18</v>
      </c>
      <c r="B107" t="s">
        <v>33</v>
      </c>
      <c r="C107">
        <v>30</v>
      </c>
      <c r="D107">
        <v>853</v>
      </c>
      <c r="E107">
        <f t="shared" si="20"/>
        <v>-30</v>
      </c>
      <c r="F107">
        <f t="shared" si="20"/>
        <v>-853</v>
      </c>
      <c r="G107">
        <v>28</v>
      </c>
      <c r="H107">
        <v>877</v>
      </c>
      <c r="I107">
        <v>905</v>
      </c>
      <c r="J107">
        <v>883</v>
      </c>
      <c r="L107" t="s">
        <v>33</v>
      </c>
      <c r="M107" s="4">
        <f t="shared" si="21"/>
        <v>-0.0007941970667655001</v>
      </c>
      <c r="N107" s="4">
        <f t="shared" si="23"/>
        <v>-0.022581669931699053</v>
      </c>
      <c r="O107" s="4">
        <f t="shared" si="22"/>
        <v>0.0007412505956478001</v>
      </c>
      <c r="P107" s="4">
        <f t="shared" si="24"/>
        <v>0.023217027585111454</v>
      </c>
    </row>
    <row r="108" spans="1:16" ht="12.75">
      <c r="A108" t="s">
        <v>18</v>
      </c>
      <c r="B108" t="s">
        <v>34</v>
      </c>
      <c r="C108">
        <v>29</v>
      </c>
      <c r="D108">
        <v>969</v>
      </c>
      <c r="E108">
        <f t="shared" si="20"/>
        <v>-29</v>
      </c>
      <c r="F108">
        <f t="shared" si="20"/>
        <v>-969</v>
      </c>
      <c r="G108">
        <v>21</v>
      </c>
      <c r="H108">
        <v>908</v>
      </c>
      <c r="I108">
        <v>929</v>
      </c>
      <c r="J108">
        <v>998</v>
      </c>
      <c r="L108" t="s">
        <v>34</v>
      </c>
      <c r="M108" s="4">
        <f t="shared" si="21"/>
        <v>-0.00076772383120665</v>
      </c>
      <c r="N108" s="4">
        <f t="shared" si="23"/>
        <v>-0.025652565256525654</v>
      </c>
      <c r="O108" s="4">
        <f t="shared" si="22"/>
        <v>0.00055593794673585</v>
      </c>
      <c r="P108" s="4">
        <f t="shared" si="24"/>
        <v>0.024037697887435802</v>
      </c>
    </row>
    <row r="109" spans="1:16" ht="12.75">
      <c r="A109" t="s">
        <v>18</v>
      </c>
      <c r="B109" t="s">
        <v>35</v>
      </c>
      <c r="C109">
        <v>20</v>
      </c>
      <c r="D109">
        <v>828</v>
      </c>
      <c r="E109">
        <f t="shared" si="20"/>
        <v>-20</v>
      </c>
      <c r="F109">
        <f t="shared" si="20"/>
        <v>-828</v>
      </c>
      <c r="G109">
        <v>12</v>
      </c>
      <c r="H109">
        <v>999</v>
      </c>
      <c r="I109">
        <v>1011</v>
      </c>
      <c r="J109">
        <v>848</v>
      </c>
      <c r="L109" t="s">
        <v>35</v>
      </c>
      <c r="M109" s="4">
        <f t="shared" si="21"/>
        <v>-0.0005294647111770001</v>
      </c>
      <c r="N109" s="4">
        <f t="shared" si="23"/>
        <v>-0.021919839042727804</v>
      </c>
      <c r="O109" s="4">
        <f t="shared" si="22"/>
        <v>0.00031767882670620003</v>
      </c>
      <c r="P109" s="4">
        <f t="shared" si="24"/>
        <v>0.026446762323291153</v>
      </c>
    </row>
    <row r="110" spans="1:16" ht="12.75">
      <c r="A110" t="s">
        <v>18</v>
      </c>
      <c r="B110" t="s">
        <v>37</v>
      </c>
      <c r="C110">
        <v>8</v>
      </c>
      <c r="D110">
        <v>653</v>
      </c>
      <c r="E110">
        <f t="shared" si="20"/>
        <v>-8</v>
      </c>
      <c r="F110">
        <f t="shared" si="20"/>
        <v>-653</v>
      </c>
      <c r="G110">
        <v>3</v>
      </c>
      <c r="H110">
        <v>880</v>
      </c>
      <c r="I110">
        <v>883</v>
      </c>
      <c r="J110">
        <v>661</v>
      </c>
      <c r="L110" t="s">
        <v>37</v>
      </c>
      <c r="M110" s="4">
        <f t="shared" si="21"/>
        <v>-0.00021178588447080002</v>
      </c>
      <c r="N110" s="4">
        <f t="shared" si="23"/>
        <v>-0.01728702281992905</v>
      </c>
      <c r="O110" s="4">
        <f t="shared" si="22"/>
        <v>7.941970667655001E-05</v>
      </c>
      <c r="P110" s="4">
        <f t="shared" si="24"/>
        <v>0.023296447291788</v>
      </c>
    </row>
    <row r="111" spans="1:16" ht="12.75">
      <c r="A111" t="s">
        <v>18</v>
      </c>
      <c r="B111" t="s">
        <v>38</v>
      </c>
      <c r="C111">
        <v>5</v>
      </c>
      <c r="D111">
        <v>491</v>
      </c>
      <c r="E111">
        <f aca="true" t="shared" si="25" ref="E111:F115">-C111</f>
        <v>-5</v>
      </c>
      <c r="F111">
        <f t="shared" si="25"/>
        <v>-491</v>
      </c>
      <c r="G111">
        <v>8</v>
      </c>
      <c r="H111">
        <v>679</v>
      </c>
      <c r="I111">
        <v>687</v>
      </c>
      <c r="J111">
        <v>496</v>
      </c>
      <c r="L111" t="s">
        <v>38</v>
      </c>
      <c r="M111" s="4">
        <f t="shared" si="21"/>
        <v>-0.00013236617779425003</v>
      </c>
      <c r="N111" s="4">
        <f t="shared" si="23"/>
        <v>-0.01299835865939535</v>
      </c>
      <c r="O111" s="4">
        <f t="shared" si="22"/>
        <v>0.00021178588447080002</v>
      </c>
      <c r="P111" s="4">
        <f t="shared" si="24"/>
        <v>0.017975326944459153</v>
      </c>
    </row>
    <row r="112" spans="1:16" ht="12.75">
      <c r="A112" t="s">
        <v>18</v>
      </c>
      <c r="B112" t="s">
        <v>39</v>
      </c>
      <c r="C112">
        <v>1</v>
      </c>
      <c r="D112">
        <v>264</v>
      </c>
      <c r="E112">
        <f t="shared" si="25"/>
        <v>-1</v>
      </c>
      <c r="F112">
        <f t="shared" si="25"/>
        <v>-264</v>
      </c>
      <c r="G112">
        <v>6</v>
      </c>
      <c r="H112">
        <v>367</v>
      </c>
      <c r="I112">
        <v>373</v>
      </c>
      <c r="J112">
        <v>265</v>
      </c>
      <c r="L112" t="s">
        <v>39</v>
      </c>
      <c r="M112" s="4">
        <f t="shared" si="21"/>
        <v>-2.6473235558850002E-05</v>
      </c>
      <c r="N112" s="4">
        <f>-D112/K$116</f>
        <v>-0.006988934187536401</v>
      </c>
      <c r="O112" s="4">
        <f t="shared" si="22"/>
        <v>0.00015883941335310001</v>
      </c>
      <c r="P112" s="4">
        <f>H112/K$116</f>
        <v>0.009715677450097951</v>
      </c>
    </row>
    <row r="113" spans="1:16" ht="12.75">
      <c r="A113" t="s">
        <v>18</v>
      </c>
      <c r="B113" t="s">
        <v>40</v>
      </c>
      <c r="C113">
        <v>1</v>
      </c>
      <c r="D113">
        <v>92</v>
      </c>
      <c r="E113">
        <f t="shared" si="25"/>
        <v>-1</v>
      </c>
      <c r="F113">
        <f t="shared" si="25"/>
        <v>-92</v>
      </c>
      <c r="G113">
        <v>2</v>
      </c>
      <c r="H113">
        <v>196</v>
      </c>
      <c r="I113">
        <v>198</v>
      </c>
      <c r="J113">
        <v>93</v>
      </c>
      <c r="L113" t="s">
        <v>40</v>
      </c>
      <c r="M113" s="4">
        <f t="shared" si="21"/>
        <v>-2.6473235558850002E-05</v>
      </c>
      <c r="N113" s="4">
        <f>-D113/K$116</f>
        <v>-0.0024355376714142</v>
      </c>
      <c r="O113" s="4">
        <f t="shared" si="22"/>
        <v>5.2946471117700005E-05</v>
      </c>
      <c r="P113" s="4">
        <f>H113/K$116</f>
        <v>0.0051887541695346</v>
      </c>
    </row>
    <row r="114" spans="1:16" ht="12.75">
      <c r="A114" t="s">
        <v>18</v>
      </c>
      <c r="B114" t="s">
        <v>41</v>
      </c>
      <c r="C114">
        <v>0</v>
      </c>
      <c r="D114">
        <v>13</v>
      </c>
      <c r="E114">
        <f t="shared" si="25"/>
        <v>0</v>
      </c>
      <c r="F114">
        <f t="shared" si="25"/>
        <v>-13</v>
      </c>
      <c r="G114">
        <v>0</v>
      </c>
      <c r="H114">
        <v>47</v>
      </c>
      <c r="I114">
        <v>47</v>
      </c>
      <c r="J114">
        <v>13</v>
      </c>
      <c r="L114" t="s">
        <v>41</v>
      </c>
      <c r="M114" s="4">
        <f t="shared" si="21"/>
        <v>0</v>
      </c>
      <c r="N114" s="4">
        <f>-D114/K$116</f>
        <v>-0.00034415206226505</v>
      </c>
      <c r="O114" s="4">
        <f t="shared" si="22"/>
        <v>0</v>
      </c>
      <c r="P114" s="4">
        <f>H114/K$116</f>
        <v>0.0012442420712659502</v>
      </c>
    </row>
    <row r="115" spans="1:16" ht="12.75">
      <c r="A115" t="s">
        <v>18</v>
      </c>
      <c r="B115" t="s">
        <v>42</v>
      </c>
      <c r="C115">
        <v>0</v>
      </c>
      <c r="D115">
        <v>2</v>
      </c>
      <c r="E115">
        <f t="shared" si="25"/>
        <v>0</v>
      </c>
      <c r="F115">
        <f t="shared" si="25"/>
        <v>-2</v>
      </c>
      <c r="G115">
        <v>0</v>
      </c>
      <c r="H115">
        <v>11</v>
      </c>
      <c r="I115">
        <v>11</v>
      </c>
      <c r="J115">
        <v>2</v>
      </c>
      <c r="L115" t="s">
        <v>42</v>
      </c>
      <c r="M115" s="4">
        <f t="shared" si="21"/>
        <v>0</v>
      </c>
      <c r="N115" s="4">
        <f>-D115/K$116</f>
        <v>-5.2946471117700005E-05</v>
      </c>
      <c r="O115" s="4">
        <f t="shared" si="22"/>
        <v>0</v>
      </c>
      <c r="P115" s="4">
        <f>H115/K$116</f>
        <v>0.00029120559114735004</v>
      </c>
    </row>
    <row r="116" spans="1:16" ht="12.75">
      <c r="A116" t="s">
        <v>43</v>
      </c>
      <c r="C116">
        <f aca="true" t="shared" si="26" ref="C116:J116">SUM(C95:C115)</f>
        <v>1331</v>
      </c>
      <c r="D116">
        <f t="shared" si="26"/>
        <v>17582</v>
      </c>
      <c r="G116">
        <f t="shared" si="26"/>
        <v>1307</v>
      </c>
      <c r="H116">
        <f t="shared" si="26"/>
        <v>17554</v>
      </c>
      <c r="I116">
        <f t="shared" si="26"/>
        <v>18861</v>
      </c>
      <c r="J116">
        <f t="shared" si="26"/>
        <v>18913</v>
      </c>
      <c r="K116" s="6">
        <f>J116+I116</f>
        <v>37774</v>
      </c>
      <c r="M116" s="4">
        <f t="shared" si="21"/>
        <v>-0.035235876528829355</v>
      </c>
      <c r="N116" s="4">
        <f>-D116/K$116</f>
        <v>-0.46545242759570077</v>
      </c>
      <c r="O116" s="4">
        <f t="shared" si="22"/>
        <v>0.03460051887541695</v>
      </c>
      <c r="P116" s="4">
        <f>H116/K$116</f>
        <v>0.46471117700005293</v>
      </c>
    </row>
    <row r="118" spans="1:21" ht="12.75">
      <c r="A118" t="s">
        <v>20</v>
      </c>
      <c r="B118" s="1" t="s">
        <v>4</v>
      </c>
      <c r="C118">
        <v>251</v>
      </c>
      <c r="D118">
        <v>1239</v>
      </c>
      <c r="E118">
        <f aca="true" t="shared" si="27" ref="E118:F133">-C118</f>
        <v>-251</v>
      </c>
      <c r="F118">
        <f t="shared" si="27"/>
        <v>-1239</v>
      </c>
      <c r="G118">
        <v>239</v>
      </c>
      <c r="H118">
        <v>1094</v>
      </c>
      <c r="I118">
        <v>1333</v>
      </c>
      <c r="J118">
        <v>1490</v>
      </c>
      <c r="L118" s="1" t="s">
        <v>4</v>
      </c>
      <c r="M118" s="4">
        <f>-C118/K$139</f>
        <v>-0.0057189728633598395</v>
      </c>
      <c r="N118" s="4">
        <f>-D118/K$139</f>
        <v>-0.028230308277700563</v>
      </c>
      <c r="O118" s="4">
        <f>G118/K$139</f>
        <v>0.005445555834035863</v>
      </c>
      <c r="P118" s="4">
        <f>H118/K$139</f>
        <v>0.02492651917336918</v>
      </c>
      <c r="R118" s="14">
        <f>SUM(I133:J138)/K139</f>
        <v>0.09651621135136366</v>
      </c>
      <c r="S118" s="4">
        <f>SUM(I131:J138)/K139</f>
        <v>0.1949235571555515</v>
      </c>
      <c r="T118" s="4">
        <f>SUM(I118:J118)/K139</f>
        <v>0.06432135614846544</v>
      </c>
      <c r="U118" s="4">
        <f>SUM(C139,G139)/K139</f>
        <v>0.07045045455581125</v>
      </c>
    </row>
    <row r="119" spans="1:19" ht="12.75">
      <c r="A119" t="s">
        <v>20</v>
      </c>
      <c r="B119" s="2" t="s">
        <v>12</v>
      </c>
      <c r="C119">
        <v>213</v>
      </c>
      <c r="D119">
        <v>1456</v>
      </c>
      <c r="E119">
        <f t="shared" si="27"/>
        <v>-213</v>
      </c>
      <c r="F119">
        <f t="shared" si="27"/>
        <v>-1456</v>
      </c>
      <c r="G119">
        <v>222</v>
      </c>
      <c r="H119">
        <v>1236</v>
      </c>
      <c r="I119">
        <v>1458</v>
      </c>
      <c r="J119">
        <v>1669</v>
      </c>
      <c r="L119" s="2" t="s">
        <v>12</v>
      </c>
      <c r="M119" s="4">
        <f>-C119/K$139</f>
        <v>-0.004853152270500581</v>
      </c>
      <c r="N119" s="4">
        <f>-D119/K$139</f>
        <v>-0.033174599557975804</v>
      </c>
      <c r="O119" s="4">
        <f>G119/K$139</f>
        <v>0.005058215042493563</v>
      </c>
      <c r="P119" s="4">
        <f>H119/K$139</f>
        <v>0.02816195402036957</v>
      </c>
      <c r="R119" s="13">
        <f>R118*K139</f>
        <v>4236</v>
      </c>
      <c r="S119" s="6">
        <f>S118*K139</f>
        <v>8555</v>
      </c>
    </row>
    <row r="120" spans="1:16" ht="12.75">
      <c r="A120" t="s">
        <v>20</v>
      </c>
      <c r="B120" s="3" t="s">
        <v>13</v>
      </c>
      <c r="C120">
        <v>180</v>
      </c>
      <c r="D120">
        <v>1544</v>
      </c>
      <c r="E120">
        <f t="shared" si="27"/>
        <v>-180</v>
      </c>
      <c r="F120">
        <f t="shared" si="27"/>
        <v>-1544</v>
      </c>
      <c r="G120">
        <v>185</v>
      </c>
      <c r="H120">
        <v>1388</v>
      </c>
      <c r="I120">
        <v>1573</v>
      </c>
      <c r="J120">
        <v>1724</v>
      </c>
      <c r="K120" s="8"/>
      <c r="L120" s="3" t="s">
        <v>13</v>
      </c>
      <c r="M120" s="4">
        <f>-C120/K$139</f>
        <v>-0.004101255439859646</v>
      </c>
      <c r="N120" s="4">
        <f>-D120/K$139</f>
        <v>-0.0351796577730183</v>
      </c>
      <c r="O120" s="4">
        <f>G120/K$139</f>
        <v>0.004215179202077969</v>
      </c>
      <c r="P120" s="4">
        <f>H120/K$139</f>
        <v>0.0316252363918066</v>
      </c>
    </row>
    <row r="121" spans="1:16" ht="12.75">
      <c r="A121" t="s">
        <v>20</v>
      </c>
      <c r="B121" t="s">
        <v>15</v>
      </c>
      <c r="C121">
        <v>150</v>
      </c>
      <c r="D121">
        <v>1532</v>
      </c>
      <c r="E121">
        <f t="shared" si="27"/>
        <v>-150</v>
      </c>
      <c r="F121">
        <f t="shared" si="27"/>
        <v>-1532</v>
      </c>
      <c r="G121">
        <v>151</v>
      </c>
      <c r="H121">
        <v>1501</v>
      </c>
      <c r="I121">
        <v>1652</v>
      </c>
      <c r="J121">
        <v>1682</v>
      </c>
      <c r="L121" t="s">
        <v>15</v>
      </c>
      <c r="M121" s="4">
        <f>-C121/K$139</f>
        <v>-0.003417712866549705</v>
      </c>
      <c r="N121" s="4">
        <f>-D121/K$139</f>
        <v>-0.03490624074369432</v>
      </c>
      <c r="O121" s="4">
        <f>G121/K$139</f>
        <v>0.00344049761899337</v>
      </c>
      <c r="P121" s="4">
        <f>H121/K$139</f>
        <v>0.034199913417940715</v>
      </c>
    </row>
    <row r="122" spans="1:16" ht="12.75">
      <c r="A122" t="s">
        <v>20</v>
      </c>
      <c r="B122" t="s">
        <v>17</v>
      </c>
      <c r="C122">
        <v>139</v>
      </c>
      <c r="D122">
        <v>1315</v>
      </c>
      <c r="E122">
        <f t="shared" si="27"/>
        <v>-139</v>
      </c>
      <c r="F122">
        <f t="shared" si="27"/>
        <v>-1315</v>
      </c>
      <c r="G122">
        <v>143</v>
      </c>
      <c r="H122">
        <v>1135</v>
      </c>
      <c r="I122">
        <v>1278</v>
      </c>
      <c r="J122">
        <v>1454</v>
      </c>
      <c r="L122" t="s">
        <v>17</v>
      </c>
      <c r="M122" s="4">
        <f>-C122/K$139</f>
        <v>-0.0031670805896693932</v>
      </c>
      <c r="N122" s="4">
        <f>-D122/K$139</f>
        <v>-0.02996194946341908</v>
      </c>
      <c r="O122" s="4">
        <f>G122/K$139</f>
        <v>0.0032582195994440523</v>
      </c>
      <c r="P122" s="4">
        <f>H122/K$139</f>
        <v>0.025860694023559436</v>
      </c>
    </row>
    <row r="123" spans="1:16" ht="12.75">
      <c r="A123" t="s">
        <v>20</v>
      </c>
      <c r="B123" t="s">
        <v>19</v>
      </c>
      <c r="C123">
        <v>123</v>
      </c>
      <c r="D123">
        <v>1082</v>
      </c>
      <c r="E123">
        <f t="shared" si="27"/>
        <v>-123</v>
      </c>
      <c r="F123">
        <f t="shared" si="27"/>
        <v>-1082</v>
      </c>
      <c r="G123">
        <v>132</v>
      </c>
      <c r="H123">
        <v>969</v>
      </c>
      <c r="I123">
        <v>1101</v>
      </c>
      <c r="J123">
        <v>1205</v>
      </c>
      <c r="L123" t="s">
        <v>19</v>
      </c>
      <c r="M123" s="4">
        <f>-C123/K$139</f>
        <v>-0.002802524550570758</v>
      </c>
      <c r="N123" s="4">
        <f>-D123/K$139</f>
        <v>-0.024653102144045206</v>
      </c>
      <c r="O123" s="4">
        <f>G123/K$139</f>
        <v>0.0030075873225637404</v>
      </c>
      <c r="P123" s="4">
        <f>H123/K$139</f>
        <v>0.022078425117911093</v>
      </c>
    </row>
    <row r="124" spans="1:16" ht="12.75">
      <c r="A124" t="s">
        <v>20</v>
      </c>
      <c r="B124" t="s">
        <v>21</v>
      </c>
      <c r="C124">
        <v>115</v>
      </c>
      <c r="D124">
        <v>1308</v>
      </c>
      <c r="E124">
        <f t="shared" si="27"/>
        <v>-115</v>
      </c>
      <c r="F124">
        <f t="shared" si="27"/>
        <v>-1308</v>
      </c>
      <c r="G124">
        <v>122</v>
      </c>
      <c r="H124">
        <v>1246</v>
      </c>
      <c r="I124">
        <v>1368</v>
      </c>
      <c r="J124">
        <v>1423</v>
      </c>
      <c r="L124" t="s">
        <v>21</v>
      </c>
      <c r="M124" s="4">
        <f>-C124/K$139</f>
        <v>-0.0026202465310214405</v>
      </c>
      <c r="N124" s="4">
        <f>-D124/K$139</f>
        <v>-0.029802456196313425</v>
      </c>
      <c r="O124" s="4">
        <f>G124/K$139</f>
        <v>0.0027797397981270933</v>
      </c>
      <c r="P124" s="4">
        <f>H124/K$139</f>
        <v>0.028389801544806217</v>
      </c>
    </row>
    <row r="125" spans="1:16" ht="12.75">
      <c r="A125" t="s">
        <v>20</v>
      </c>
      <c r="B125" t="s">
        <v>23</v>
      </c>
      <c r="C125">
        <v>81</v>
      </c>
      <c r="D125">
        <v>1408</v>
      </c>
      <c r="E125">
        <f t="shared" si="27"/>
        <v>-81</v>
      </c>
      <c r="F125">
        <f t="shared" si="27"/>
        <v>-1408</v>
      </c>
      <c r="G125">
        <v>98</v>
      </c>
      <c r="H125">
        <v>1341</v>
      </c>
      <c r="I125">
        <v>1439</v>
      </c>
      <c r="J125">
        <v>1489</v>
      </c>
      <c r="L125" t="s">
        <v>23</v>
      </c>
      <c r="M125" s="4">
        <f>-C125/K$139</f>
        <v>-0.0018455649479368406</v>
      </c>
      <c r="N125" s="4">
        <f>-D125/K$139</f>
        <v>-0.032080931440679895</v>
      </c>
      <c r="O125" s="4">
        <f>G125/K$139</f>
        <v>0.0022329057394791406</v>
      </c>
      <c r="P125" s="4">
        <f>H125/K$139</f>
        <v>0.03055435302695436</v>
      </c>
    </row>
    <row r="126" spans="1:16" ht="12.75">
      <c r="A126" t="s">
        <v>20</v>
      </c>
      <c r="B126" t="s">
        <v>25</v>
      </c>
      <c r="C126">
        <v>68</v>
      </c>
      <c r="D126">
        <v>1406</v>
      </c>
      <c r="E126">
        <f t="shared" si="27"/>
        <v>-68</v>
      </c>
      <c r="F126">
        <f t="shared" si="27"/>
        <v>-1406</v>
      </c>
      <c r="G126">
        <v>69</v>
      </c>
      <c r="H126">
        <v>1375</v>
      </c>
      <c r="I126">
        <v>1444</v>
      </c>
      <c r="J126">
        <v>1474</v>
      </c>
      <c r="L126" t="s">
        <v>25</v>
      </c>
      <c r="M126" s="4">
        <f>-C126/K$139</f>
        <v>-0.0015493631661691995</v>
      </c>
      <c r="N126" s="4">
        <f>-D126/K$139</f>
        <v>-0.03203536193579257</v>
      </c>
      <c r="O126" s="4">
        <f>G126/K$139</f>
        <v>0.0015721479186128642</v>
      </c>
      <c r="P126" s="4">
        <f>H126/K$139</f>
        <v>0.03132903461003896</v>
      </c>
    </row>
    <row r="127" spans="1:16" ht="12.75">
      <c r="A127" t="s">
        <v>20</v>
      </c>
      <c r="B127" t="s">
        <v>27</v>
      </c>
      <c r="C127">
        <v>63</v>
      </c>
      <c r="D127">
        <v>1311</v>
      </c>
      <c r="E127">
        <f t="shared" si="27"/>
        <v>-63</v>
      </c>
      <c r="F127">
        <f t="shared" si="27"/>
        <v>-1311</v>
      </c>
      <c r="G127">
        <v>46</v>
      </c>
      <c r="H127">
        <v>1240</v>
      </c>
      <c r="I127">
        <v>1286</v>
      </c>
      <c r="J127">
        <v>1374</v>
      </c>
      <c r="L127" t="s">
        <v>27</v>
      </c>
      <c r="M127" s="4">
        <f>-C127/K$139</f>
        <v>-0.0014354394039508762</v>
      </c>
      <c r="N127" s="4">
        <f>-D127/K$139</f>
        <v>-0.029870810453644422</v>
      </c>
      <c r="O127" s="4">
        <f>G127/K$139</f>
        <v>0.0010480986124085762</v>
      </c>
      <c r="P127" s="4">
        <f>H127/K$139</f>
        <v>0.028253093030144227</v>
      </c>
    </row>
    <row r="128" spans="1:16" ht="12.75">
      <c r="A128" t="s">
        <v>20</v>
      </c>
      <c r="B128" t="s">
        <v>29</v>
      </c>
      <c r="C128">
        <v>46</v>
      </c>
      <c r="D128">
        <v>1138</v>
      </c>
      <c r="E128">
        <f t="shared" si="27"/>
        <v>-46</v>
      </c>
      <c r="F128">
        <f t="shared" si="27"/>
        <v>-1138</v>
      </c>
      <c r="G128">
        <v>40</v>
      </c>
      <c r="H128">
        <v>1099</v>
      </c>
      <c r="I128">
        <v>1139</v>
      </c>
      <c r="J128">
        <v>1184</v>
      </c>
      <c r="L128" t="s">
        <v>29</v>
      </c>
      <c r="M128" s="4">
        <f>-C128/K$139</f>
        <v>-0.0010480986124085762</v>
      </c>
      <c r="N128" s="4">
        <f>-D128/K$139</f>
        <v>-0.02592904828089043</v>
      </c>
      <c r="O128" s="4">
        <f>G128/K$139</f>
        <v>0.0009113900977465879</v>
      </c>
      <c r="P128" s="4">
        <f>H128/K$139</f>
        <v>0.025040442935587506</v>
      </c>
    </row>
    <row r="129" spans="1:16" ht="12.75">
      <c r="A129" t="s">
        <v>20</v>
      </c>
      <c r="B129" t="s">
        <v>31</v>
      </c>
      <c r="C129">
        <v>37</v>
      </c>
      <c r="D129">
        <v>1016</v>
      </c>
      <c r="E129">
        <f t="shared" si="27"/>
        <v>-37</v>
      </c>
      <c r="F129">
        <f t="shared" si="27"/>
        <v>-1016</v>
      </c>
      <c r="G129">
        <v>27</v>
      </c>
      <c r="H129">
        <v>942</v>
      </c>
      <c r="I129">
        <v>969</v>
      </c>
      <c r="J129">
        <v>1053</v>
      </c>
      <c r="L129" t="s">
        <v>31</v>
      </c>
      <c r="M129" s="4">
        <f>-C129/K$139</f>
        <v>-0.0008430358404155939</v>
      </c>
      <c r="N129" s="4">
        <f>-D129/K$139</f>
        <v>-0.023149308482763333</v>
      </c>
      <c r="O129" s="4">
        <f>G129/K$139</f>
        <v>0.0006151883159789469</v>
      </c>
      <c r="P129" s="4">
        <f>H129/K$139</f>
        <v>0.021463236801932146</v>
      </c>
    </row>
    <row r="130" spans="1:16" ht="12.75">
      <c r="A130" t="s">
        <v>20</v>
      </c>
      <c r="B130" t="s">
        <v>33</v>
      </c>
      <c r="C130">
        <v>27</v>
      </c>
      <c r="D130">
        <v>1011</v>
      </c>
      <c r="E130">
        <f t="shared" si="27"/>
        <v>-27</v>
      </c>
      <c r="F130">
        <f t="shared" si="27"/>
        <v>-1011</v>
      </c>
      <c r="G130">
        <v>21</v>
      </c>
      <c r="H130">
        <v>1014</v>
      </c>
      <c r="I130">
        <v>1035</v>
      </c>
      <c r="J130">
        <v>1038</v>
      </c>
      <c r="L130" t="s">
        <v>33</v>
      </c>
      <c r="M130" s="4">
        <f>-C130/K$139</f>
        <v>-0.0006151883159789469</v>
      </c>
      <c r="N130" s="4">
        <f>-D130/K$139</f>
        <v>-0.02303538472054501</v>
      </c>
      <c r="O130" s="4">
        <f>G130/K$139</f>
        <v>0.00047847980131695867</v>
      </c>
      <c r="P130" s="4">
        <f>H130/K$139</f>
        <v>0.023103738977876005</v>
      </c>
    </row>
    <row r="131" spans="1:16" ht="12.75">
      <c r="A131" t="s">
        <v>20</v>
      </c>
      <c r="B131" t="s">
        <v>34</v>
      </c>
      <c r="C131">
        <v>18</v>
      </c>
      <c r="D131">
        <v>1052</v>
      </c>
      <c r="E131">
        <f t="shared" si="27"/>
        <v>-18</v>
      </c>
      <c r="F131">
        <f t="shared" si="27"/>
        <v>-1052</v>
      </c>
      <c r="G131">
        <v>18</v>
      </c>
      <c r="H131">
        <v>1084</v>
      </c>
      <c r="I131">
        <v>1102</v>
      </c>
      <c r="J131">
        <v>1070</v>
      </c>
      <c r="L131" t="s">
        <v>34</v>
      </c>
      <c r="M131" s="4">
        <f>-C131/K$139</f>
        <v>-0.00041012554398596457</v>
      </c>
      <c r="N131" s="4">
        <f>-D131/K$139</f>
        <v>-0.023969559570735263</v>
      </c>
      <c r="O131" s="4">
        <f>G131/K$139</f>
        <v>0.00041012554398596457</v>
      </c>
      <c r="P131" s="4">
        <f>H131/K$139</f>
        <v>0.024698671648932535</v>
      </c>
    </row>
    <row r="132" spans="1:16" ht="12.75">
      <c r="A132" t="s">
        <v>20</v>
      </c>
      <c r="B132" t="s">
        <v>35</v>
      </c>
      <c r="C132">
        <v>11</v>
      </c>
      <c r="D132">
        <v>1038</v>
      </c>
      <c r="E132">
        <f t="shared" si="27"/>
        <v>-11</v>
      </c>
      <c r="F132">
        <f t="shared" si="27"/>
        <v>-1038</v>
      </c>
      <c r="G132">
        <v>12</v>
      </c>
      <c r="H132">
        <v>1086</v>
      </c>
      <c r="I132">
        <v>1098</v>
      </c>
      <c r="J132">
        <v>1049</v>
      </c>
      <c r="L132" t="s">
        <v>35</v>
      </c>
      <c r="M132" s="4">
        <f>-C132/K$139</f>
        <v>-0.0002506322768803117</v>
      </c>
      <c r="N132" s="4">
        <f>-D132/K$139</f>
        <v>-0.02365057303652396</v>
      </c>
      <c r="O132" s="4">
        <f>G132/K$139</f>
        <v>0.0002734170293239764</v>
      </c>
      <c r="P132" s="4">
        <f>H132/K$139</f>
        <v>0.024744241153819863</v>
      </c>
    </row>
    <row r="133" spans="1:16" ht="12.75">
      <c r="A133" t="s">
        <v>20</v>
      </c>
      <c r="B133" t="s">
        <v>37</v>
      </c>
      <c r="C133">
        <v>9</v>
      </c>
      <c r="D133">
        <v>812</v>
      </c>
      <c r="E133">
        <f t="shared" si="27"/>
        <v>-9</v>
      </c>
      <c r="F133">
        <f t="shared" si="27"/>
        <v>-812</v>
      </c>
      <c r="G133">
        <v>12</v>
      </c>
      <c r="H133">
        <v>981</v>
      </c>
      <c r="I133">
        <v>993</v>
      </c>
      <c r="J133">
        <v>821</v>
      </c>
      <c r="L133" t="s">
        <v>37</v>
      </c>
      <c r="M133" s="4">
        <f>-C133/K$139</f>
        <v>-0.00020506277199298229</v>
      </c>
      <c r="N133" s="4">
        <f>-D133/K$139</f>
        <v>-0.018501218984255736</v>
      </c>
      <c r="O133" s="4">
        <f>G133/K$139</f>
        <v>0.0002734170293239764</v>
      </c>
      <c r="P133" s="4">
        <f>H133/K$139</f>
        <v>0.02235184214723507</v>
      </c>
    </row>
    <row r="134" spans="1:16" ht="12.75">
      <c r="A134" t="s">
        <v>20</v>
      </c>
      <c r="B134" t="s">
        <v>38</v>
      </c>
      <c r="C134">
        <v>6</v>
      </c>
      <c r="D134">
        <v>553</v>
      </c>
      <c r="E134">
        <f aca="true" t="shared" si="28" ref="E134:F138">-C134</f>
        <v>-6</v>
      </c>
      <c r="F134">
        <f t="shared" si="28"/>
        <v>-553</v>
      </c>
      <c r="G134">
        <v>11</v>
      </c>
      <c r="H134">
        <v>754</v>
      </c>
      <c r="I134">
        <v>765</v>
      </c>
      <c r="J134">
        <v>559</v>
      </c>
      <c r="L134" t="s">
        <v>38</v>
      </c>
      <c r="M134" s="4">
        <f>-C134/K$139</f>
        <v>-0.0001367085146619882</v>
      </c>
      <c r="N134" s="4">
        <f>-D134/K$139</f>
        <v>-0.012599968101346578</v>
      </c>
      <c r="O134" s="4">
        <f>G134/K$139</f>
        <v>0.0002506322768803117</v>
      </c>
      <c r="P134" s="4">
        <f>H134/K$139</f>
        <v>0.017179703342523184</v>
      </c>
    </row>
    <row r="135" spans="1:16" ht="12.75">
      <c r="A135" t="s">
        <v>20</v>
      </c>
      <c r="B135" t="s">
        <v>39</v>
      </c>
      <c r="C135">
        <v>2</v>
      </c>
      <c r="D135">
        <v>264</v>
      </c>
      <c r="E135">
        <f t="shared" si="28"/>
        <v>-2</v>
      </c>
      <c r="F135">
        <f t="shared" si="28"/>
        <v>-264</v>
      </c>
      <c r="G135">
        <v>5</v>
      </c>
      <c r="H135">
        <v>423</v>
      </c>
      <c r="I135">
        <v>428</v>
      </c>
      <c r="J135">
        <v>266</v>
      </c>
      <c r="L135" t="s">
        <v>39</v>
      </c>
      <c r="M135" s="4">
        <f>-C135/K$139</f>
        <v>-4.55695048873294E-05</v>
      </c>
      <c r="N135" s="4">
        <f>-D135/K$139</f>
        <v>-0.006015174645127481</v>
      </c>
      <c r="O135" s="4">
        <f>G135/K$139</f>
        <v>0.00011392376221832349</v>
      </c>
      <c r="P135" s="4">
        <f>H135/K$139</f>
        <v>0.009637950283670168</v>
      </c>
    </row>
    <row r="136" spans="1:16" ht="12.75">
      <c r="A136" t="s">
        <v>20</v>
      </c>
      <c r="B136" t="s">
        <v>40</v>
      </c>
      <c r="C136">
        <v>0</v>
      </c>
      <c r="D136">
        <v>108</v>
      </c>
      <c r="E136">
        <f t="shared" si="28"/>
        <v>0</v>
      </c>
      <c r="F136">
        <f t="shared" si="28"/>
        <v>-108</v>
      </c>
      <c r="G136">
        <v>0</v>
      </c>
      <c r="H136">
        <v>234</v>
      </c>
      <c r="I136">
        <v>234</v>
      </c>
      <c r="J136">
        <v>108</v>
      </c>
      <c r="L136" t="s">
        <v>40</v>
      </c>
      <c r="M136" s="4">
        <f>-C136/K$139</f>
        <v>0</v>
      </c>
      <c r="N136" s="4">
        <f>-D136/K$139</f>
        <v>-0.0024607532639157876</v>
      </c>
      <c r="O136" s="4">
        <f>G136/K$139</f>
        <v>0</v>
      </c>
      <c r="P136" s="4">
        <f>H136/K$139</f>
        <v>0.00533163207181754</v>
      </c>
    </row>
    <row r="137" spans="1:16" ht="12.75">
      <c r="A137" t="s">
        <v>20</v>
      </c>
      <c r="B137" t="s">
        <v>41</v>
      </c>
      <c r="C137">
        <v>0</v>
      </c>
      <c r="D137">
        <v>12</v>
      </c>
      <c r="E137">
        <f t="shared" si="28"/>
        <v>0</v>
      </c>
      <c r="F137">
        <f t="shared" si="28"/>
        <v>-12</v>
      </c>
      <c r="G137">
        <v>0</v>
      </c>
      <c r="H137">
        <v>32</v>
      </c>
      <c r="I137">
        <v>32</v>
      </c>
      <c r="J137">
        <v>12</v>
      </c>
      <c r="L137" t="s">
        <v>41</v>
      </c>
      <c r="M137" s="4">
        <f>-C137/K$139</f>
        <v>0</v>
      </c>
      <c r="N137" s="4">
        <f>-D137/K$139</f>
        <v>-0.0002734170293239764</v>
      </c>
      <c r="O137" s="4">
        <f>G137/K$139</f>
        <v>0</v>
      </c>
      <c r="P137" s="4">
        <f>H137/K$139</f>
        <v>0.0007291120781972703</v>
      </c>
    </row>
    <row r="138" spans="1:16" ht="13.5" customHeight="1">
      <c r="A138" t="s">
        <v>20</v>
      </c>
      <c r="B138" t="s">
        <v>42</v>
      </c>
      <c r="C138">
        <v>0</v>
      </c>
      <c r="D138">
        <v>2</v>
      </c>
      <c r="E138">
        <f t="shared" si="28"/>
        <v>0</v>
      </c>
      <c r="F138">
        <f t="shared" si="28"/>
        <v>-2</v>
      </c>
      <c r="G138">
        <v>0</v>
      </c>
      <c r="H138">
        <v>16</v>
      </c>
      <c r="I138">
        <v>16</v>
      </c>
      <c r="J138">
        <v>2</v>
      </c>
      <c r="L138" t="s">
        <v>42</v>
      </c>
      <c r="M138" s="4">
        <f>-C138/K$139</f>
        <v>0</v>
      </c>
      <c r="N138" s="4">
        <f>-D138/K$139</f>
        <v>-4.55695048873294E-05</v>
      </c>
      <c r="O138" s="4">
        <f>G138/K$139</f>
        <v>0</v>
      </c>
      <c r="P138" s="4">
        <f>H138/K$139</f>
        <v>0.0003645560390986352</v>
      </c>
    </row>
    <row r="139" spans="1:16" ht="12.75">
      <c r="A139" t="s">
        <v>43</v>
      </c>
      <c r="C139">
        <f aca="true" t="shared" si="29" ref="C139:J139">SUM(C118:C138)</f>
        <v>1539</v>
      </c>
      <c r="D139">
        <f t="shared" si="29"/>
        <v>20607</v>
      </c>
      <c r="G139">
        <f t="shared" si="29"/>
        <v>1553</v>
      </c>
      <c r="H139">
        <f t="shared" si="29"/>
        <v>20190</v>
      </c>
      <c r="I139">
        <f t="shared" si="29"/>
        <v>21743</v>
      </c>
      <c r="J139">
        <f t="shared" si="29"/>
        <v>22146</v>
      </c>
      <c r="K139" s="6">
        <f>J139+I139</f>
        <v>43889</v>
      </c>
      <c r="M139" s="4">
        <f>-C139/K$139</f>
        <v>-0.03506573401079997</v>
      </c>
      <c r="N139" s="4">
        <f>-D139/K$139</f>
        <v>-0.46952539360659845</v>
      </c>
      <c r="O139" s="4">
        <f>G139/K$139</f>
        <v>0.03538472054501128</v>
      </c>
      <c r="P139" s="4">
        <f>H139/K$139</f>
        <v>0.46002415183759027</v>
      </c>
    </row>
    <row r="141" spans="1:21" ht="12.75">
      <c r="A141" t="s">
        <v>22</v>
      </c>
      <c r="B141" s="1" t="s">
        <v>4</v>
      </c>
      <c r="C141">
        <v>1196</v>
      </c>
      <c r="D141">
        <v>20990</v>
      </c>
      <c r="E141">
        <f aca="true" t="shared" si="30" ref="E141:F156">-C141</f>
        <v>-1196</v>
      </c>
      <c r="F141">
        <f t="shared" si="30"/>
        <v>-20990</v>
      </c>
      <c r="G141">
        <v>1143</v>
      </c>
      <c r="H141">
        <v>20313</v>
      </c>
      <c r="I141">
        <v>21456</v>
      </c>
      <c r="J141">
        <v>22186</v>
      </c>
      <c r="L141" s="1" t="s">
        <v>4</v>
      </c>
      <c r="M141" s="4">
        <f>-C141/K$162</f>
        <v>-0.0018537433681401034</v>
      </c>
      <c r="N141" s="4">
        <f>-D141/K$162</f>
        <v>-0.0325335061013886</v>
      </c>
      <c r="O141" s="4">
        <f>G141/K$162</f>
        <v>0.001771595877745935</v>
      </c>
      <c r="P141" s="4">
        <f>H141/K$162</f>
        <v>0.03148418815805177</v>
      </c>
      <c r="R141" s="14">
        <f>SUM(I156:J161)/K162</f>
        <v>0.0619454075677988</v>
      </c>
      <c r="S141" s="4">
        <f>SUM(I154:J161)/K162</f>
        <v>0.1364562812606075</v>
      </c>
      <c r="T141" s="4">
        <f>SUM(I141:J141)/K162</f>
        <v>0.06764303350532641</v>
      </c>
      <c r="U141" s="4">
        <f>SUM(C162,G162)/K162</f>
        <v>0.021789234338890948</v>
      </c>
    </row>
    <row r="142" spans="1:19" ht="12.75">
      <c r="A142" t="s">
        <v>22</v>
      </c>
      <c r="B142" s="2" t="s">
        <v>12</v>
      </c>
      <c r="C142">
        <v>989</v>
      </c>
      <c r="D142">
        <v>21316</v>
      </c>
      <c r="E142">
        <f t="shared" si="30"/>
        <v>-989</v>
      </c>
      <c r="F142">
        <f t="shared" si="30"/>
        <v>-21316</v>
      </c>
      <c r="G142">
        <v>953</v>
      </c>
      <c r="H142">
        <v>20493</v>
      </c>
      <c r="I142">
        <v>21446</v>
      </c>
      <c r="J142">
        <v>22305</v>
      </c>
      <c r="L142" s="2" t="s">
        <v>12</v>
      </c>
      <c r="M142" s="4">
        <f>-C142/K$162</f>
        <v>-0.0015329031698081623</v>
      </c>
      <c r="N142" s="4">
        <f>-D142/K$162</f>
        <v>-0.03303879066494519</v>
      </c>
      <c r="O142" s="4">
        <f>G142/K$162</f>
        <v>0.0014771048744460858</v>
      </c>
      <c r="P142" s="4">
        <f>H142/K$162</f>
        <v>0.03176317963486216</v>
      </c>
      <c r="R142" s="13">
        <f>R141*K162</f>
        <v>39966</v>
      </c>
      <c r="S142" s="6">
        <f>S141*K162</f>
        <v>88039</v>
      </c>
    </row>
    <row r="143" spans="1:16" ht="12.75">
      <c r="A143" t="s">
        <v>22</v>
      </c>
      <c r="B143" s="3" t="s">
        <v>13</v>
      </c>
      <c r="C143">
        <v>783</v>
      </c>
      <c r="D143">
        <v>20419</v>
      </c>
      <c r="E143">
        <f t="shared" si="30"/>
        <v>-783</v>
      </c>
      <c r="F143">
        <f t="shared" si="30"/>
        <v>-20419</v>
      </c>
      <c r="G143">
        <v>699</v>
      </c>
      <c r="H143">
        <v>19389</v>
      </c>
      <c r="I143">
        <v>20088</v>
      </c>
      <c r="J143">
        <v>21202</v>
      </c>
      <c r="K143" s="8"/>
      <c r="L143" s="3" t="s">
        <v>13</v>
      </c>
      <c r="M143" s="4">
        <f>-C143/K$162</f>
        <v>-0.001213612924125168</v>
      </c>
      <c r="N143" s="4">
        <f>-D143/K$162</f>
        <v>-0.03164848313884011</v>
      </c>
      <c r="O143" s="4">
        <f>G143/K$162</f>
        <v>0.0010834169016136557</v>
      </c>
      <c r="P143" s="4">
        <f>H143/K$162</f>
        <v>0.030052031910425138</v>
      </c>
    </row>
    <row r="144" spans="1:16" ht="12.75">
      <c r="A144" t="s">
        <v>22</v>
      </c>
      <c r="B144" t="s">
        <v>15</v>
      </c>
      <c r="C144">
        <v>596</v>
      </c>
      <c r="D144">
        <v>20122</v>
      </c>
      <c r="E144">
        <f t="shared" si="30"/>
        <v>-596</v>
      </c>
      <c r="F144">
        <f t="shared" si="30"/>
        <v>-20122</v>
      </c>
      <c r="G144">
        <v>629</v>
      </c>
      <c r="H144">
        <v>19328</v>
      </c>
      <c r="I144">
        <v>19957</v>
      </c>
      <c r="J144">
        <v>20718</v>
      </c>
      <c r="L144" t="s">
        <v>15</v>
      </c>
      <c r="M144" s="4">
        <f>-C144/K$162</f>
        <v>-0.0009237717787721585</v>
      </c>
      <c r="N144" s="4">
        <f>-D144/K$162</f>
        <v>-0.031188147202102976</v>
      </c>
      <c r="O144" s="4">
        <f>G144/K$162</f>
        <v>0.0009749202161873955</v>
      </c>
      <c r="P144" s="4">
        <f>H144/K$162</f>
        <v>0.029957484798839397</v>
      </c>
    </row>
    <row r="145" spans="1:16" ht="12.75">
      <c r="A145" t="s">
        <v>22</v>
      </c>
      <c r="B145" t="s">
        <v>17</v>
      </c>
      <c r="C145">
        <v>623</v>
      </c>
      <c r="D145">
        <v>21778</v>
      </c>
      <c r="E145">
        <f t="shared" si="30"/>
        <v>-623</v>
      </c>
      <c r="F145">
        <f t="shared" si="30"/>
        <v>-21778</v>
      </c>
      <c r="G145">
        <v>753</v>
      </c>
      <c r="H145">
        <v>22255</v>
      </c>
      <c r="I145">
        <v>23008</v>
      </c>
      <c r="J145">
        <v>22401</v>
      </c>
      <c r="L145" t="s">
        <v>17</v>
      </c>
      <c r="M145" s="4">
        <f>-C145/K$162</f>
        <v>-0.000965620500293716</v>
      </c>
      <c r="N145" s="4">
        <f>-D145/K$162</f>
        <v>-0.0337548687887585</v>
      </c>
      <c r="O145" s="4">
        <f>G145/K$162</f>
        <v>0.0011671143446567707</v>
      </c>
      <c r="P145" s="4">
        <f>H145/K$162</f>
        <v>0.03449419620230602</v>
      </c>
    </row>
    <row r="146" spans="1:16" ht="12.75">
      <c r="A146" t="s">
        <v>22</v>
      </c>
      <c r="B146" t="s">
        <v>19</v>
      </c>
      <c r="C146">
        <v>664</v>
      </c>
      <c r="D146">
        <v>23499</v>
      </c>
      <c r="E146">
        <f t="shared" si="30"/>
        <v>-664</v>
      </c>
      <c r="F146">
        <f t="shared" si="30"/>
        <v>-23499</v>
      </c>
      <c r="G146">
        <v>760</v>
      </c>
      <c r="H146">
        <v>23679</v>
      </c>
      <c r="I146">
        <v>24439</v>
      </c>
      <c r="J146">
        <v>24163</v>
      </c>
      <c r="L146" t="s">
        <v>19</v>
      </c>
      <c r="M146" s="4">
        <f>-C146/K$162</f>
        <v>-0.0010291685589005257</v>
      </c>
      <c r="N146" s="4">
        <f>-D146/K$162</f>
        <v>-0.03642233729759556</v>
      </c>
      <c r="O146" s="4">
        <f>G146/K$162</f>
        <v>0.0011779640131993967</v>
      </c>
      <c r="P146" s="4">
        <f>H146/K$162</f>
        <v>0.03670132877440594</v>
      </c>
    </row>
    <row r="147" spans="1:16" ht="12.75">
      <c r="A147" t="s">
        <v>22</v>
      </c>
      <c r="B147" t="s">
        <v>21</v>
      </c>
      <c r="C147">
        <v>571</v>
      </c>
      <c r="D147">
        <v>27982</v>
      </c>
      <c r="E147">
        <f t="shared" si="30"/>
        <v>-571</v>
      </c>
      <c r="F147">
        <f t="shared" si="30"/>
        <v>-27982</v>
      </c>
      <c r="G147">
        <v>730</v>
      </c>
      <c r="H147">
        <v>27483</v>
      </c>
      <c r="I147">
        <v>28213</v>
      </c>
      <c r="J147">
        <v>28553</v>
      </c>
      <c r="L147" t="s">
        <v>21</v>
      </c>
      <c r="M147" s="4">
        <f>-C147/K$162</f>
        <v>-0.0008850229625484941</v>
      </c>
      <c r="N147" s="4">
        <f>-D147/K$162</f>
        <v>-0.04337077502282305</v>
      </c>
      <c r="O147" s="4">
        <f>G147/K$162</f>
        <v>0.0011314654337309996</v>
      </c>
      <c r="P147" s="4">
        <f>H147/K$162</f>
        <v>0.04259734865099871</v>
      </c>
    </row>
    <row r="148" spans="1:16" ht="12.75">
      <c r="A148" t="s">
        <v>22</v>
      </c>
      <c r="B148" t="s">
        <v>23</v>
      </c>
      <c r="C148">
        <v>412</v>
      </c>
      <c r="D148">
        <v>27331</v>
      </c>
      <c r="E148">
        <f t="shared" si="30"/>
        <v>-412</v>
      </c>
      <c r="F148">
        <f t="shared" si="30"/>
        <v>-27331</v>
      </c>
      <c r="G148">
        <v>524</v>
      </c>
      <c r="H148">
        <v>27090</v>
      </c>
      <c r="I148">
        <v>27614</v>
      </c>
      <c r="J148">
        <v>27743</v>
      </c>
      <c r="L148" t="s">
        <v>23</v>
      </c>
      <c r="M148" s="4">
        <f>-C148/K$162</f>
        <v>-0.0006385804913659887</v>
      </c>
      <c r="N148" s="4">
        <f>-D148/K$162</f>
        <v>-0.042361755848358836</v>
      </c>
      <c r="O148" s="4">
        <f>G148/K$162</f>
        <v>0.0008121751880480052</v>
      </c>
      <c r="P148" s="4">
        <f>H148/K$162</f>
        <v>0.041988217259962705</v>
      </c>
    </row>
    <row r="149" spans="1:16" ht="12.75">
      <c r="A149" t="s">
        <v>22</v>
      </c>
      <c r="B149" t="s">
        <v>25</v>
      </c>
      <c r="C149">
        <v>285</v>
      </c>
      <c r="D149">
        <v>24601</v>
      </c>
      <c r="E149">
        <f t="shared" si="30"/>
        <v>-285</v>
      </c>
      <c r="F149">
        <f t="shared" si="30"/>
        <v>-24601</v>
      </c>
      <c r="G149">
        <v>371</v>
      </c>
      <c r="H149">
        <v>25563</v>
      </c>
      <c r="I149">
        <v>25934</v>
      </c>
      <c r="J149">
        <v>24886</v>
      </c>
      <c r="L149" t="s">
        <v>25</v>
      </c>
      <c r="M149" s="4">
        <f>-C149/K$162</f>
        <v>-0.0004417365049497738</v>
      </c>
      <c r="N149" s="4">
        <f>-D149/K$162</f>
        <v>-0.03813038511673469</v>
      </c>
      <c r="O149" s="4">
        <f>G149/K$162</f>
        <v>0.0005750324327591792</v>
      </c>
      <c r="P149" s="4">
        <f>H149/K$162</f>
        <v>0.03962143956502129</v>
      </c>
    </row>
    <row r="150" spans="1:16" ht="12.75">
      <c r="A150" t="s">
        <v>22</v>
      </c>
      <c r="B150" t="s">
        <v>27</v>
      </c>
      <c r="C150">
        <v>202</v>
      </c>
      <c r="D150">
        <v>21891</v>
      </c>
      <c r="E150">
        <f t="shared" si="30"/>
        <v>-202</v>
      </c>
      <c r="F150">
        <f t="shared" si="30"/>
        <v>-21891</v>
      </c>
      <c r="G150">
        <v>243</v>
      </c>
      <c r="H150">
        <v>22997</v>
      </c>
      <c r="I150">
        <v>23240</v>
      </c>
      <c r="J150">
        <v>22093</v>
      </c>
      <c r="L150" t="s">
        <v>27</v>
      </c>
      <c r="M150" s="4">
        <f>-C150/K$162</f>
        <v>-0.0003130904350872081</v>
      </c>
      <c r="N150" s="4">
        <f>-D150/K$162</f>
        <v>-0.03393001343808947</v>
      </c>
      <c r="O150" s="4">
        <f>G150/K$162</f>
        <v>0.00037663849369401763</v>
      </c>
      <c r="P150" s="4">
        <f>H150/K$162</f>
        <v>0.035644261067824375</v>
      </c>
    </row>
    <row r="151" spans="1:16" ht="12.75">
      <c r="A151" t="s">
        <v>22</v>
      </c>
      <c r="B151" t="s">
        <v>29</v>
      </c>
      <c r="C151">
        <v>146</v>
      </c>
      <c r="D151">
        <v>16241</v>
      </c>
      <c r="E151">
        <f t="shared" si="30"/>
        <v>-146</v>
      </c>
      <c r="F151">
        <f t="shared" si="30"/>
        <v>-16241</v>
      </c>
      <c r="G151">
        <v>174</v>
      </c>
      <c r="H151">
        <v>16740</v>
      </c>
      <c r="I151">
        <v>16914</v>
      </c>
      <c r="J151">
        <v>16387</v>
      </c>
      <c r="L151" t="s">
        <v>29</v>
      </c>
      <c r="M151" s="4">
        <f>-C151/K$162</f>
        <v>-0.0002262930867461999</v>
      </c>
      <c r="N151" s="4">
        <f>-D151/K$162</f>
        <v>-0.02517278097154132</v>
      </c>
      <c r="O151" s="4">
        <f>G151/K$162</f>
        <v>0.000269691760916704</v>
      </c>
      <c r="P151" s="4">
        <f>H151/K$162</f>
        <v>0.02594620734336566</v>
      </c>
    </row>
    <row r="152" spans="1:16" ht="12.75">
      <c r="A152" t="s">
        <v>22</v>
      </c>
      <c r="B152" t="s">
        <v>31</v>
      </c>
      <c r="C152">
        <v>111</v>
      </c>
      <c r="D152">
        <v>12963</v>
      </c>
      <c r="E152">
        <f t="shared" si="30"/>
        <v>-111</v>
      </c>
      <c r="F152">
        <f t="shared" si="30"/>
        <v>-12963</v>
      </c>
      <c r="G152">
        <v>111</v>
      </c>
      <c r="H152">
        <v>13666</v>
      </c>
      <c r="I152">
        <v>13777</v>
      </c>
      <c r="J152">
        <v>13074</v>
      </c>
      <c r="L152" t="s">
        <v>31</v>
      </c>
      <c r="M152" s="4">
        <f>-C152/K$162</f>
        <v>-0.0001720447440330698</v>
      </c>
      <c r="N152" s="4">
        <f>-D152/K$162</f>
        <v>-0.020092036188294447</v>
      </c>
      <c r="O152" s="4">
        <f>G152/K$162</f>
        <v>0.0001720447440330698</v>
      </c>
      <c r="P152" s="4">
        <f>H152/K$162</f>
        <v>0.02118165290050389</v>
      </c>
    </row>
    <row r="153" spans="1:16" ht="12.75">
      <c r="A153" t="s">
        <v>22</v>
      </c>
      <c r="B153" t="s">
        <v>33</v>
      </c>
      <c r="C153">
        <v>60</v>
      </c>
      <c r="D153">
        <v>12192</v>
      </c>
      <c r="E153">
        <f t="shared" si="30"/>
        <v>-60</v>
      </c>
      <c r="F153">
        <f t="shared" si="30"/>
        <v>-12192</v>
      </c>
      <c r="G153">
        <v>79</v>
      </c>
      <c r="H153">
        <v>13014</v>
      </c>
      <c r="I153">
        <v>13093</v>
      </c>
      <c r="J153">
        <v>12252</v>
      </c>
      <c r="L153" t="s">
        <v>33</v>
      </c>
      <c r="M153" s="4">
        <f>-C153/K$162</f>
        <v>-9.299715893679448E-05</v>
      </c>
      <c r="N153" s="4">
        <f>-D153/K$162</f>
        <v>-0.01889702269595664</v>
      </c>
      <c r="O153" s="4">
        <f>G153/K$162</f>
        <v>0.0001224462592667794</v>
      </c>
      <c r="P153" s="4">
        <f>H153/K$162</f>
        <v>0.020171083773390722</v>
      </c>
    </row>
    <row r="154" spans="1:16" ht="12.75">
      <c r="A154" t="s">
        <v>22</v>
      </c>
      <c r="B154" t="s">
        <v>34</v>
      </c>
      <c r="C154">
        <v>54</v>
      </c>
      <c r="D154">
        <v>10921</v>
      </c>
      <c r="E154">
        <f t="shared" si="30"/>
        <v>-54</v>
      </c>
      <c r="F154">
        <f t="shared" si="30"/>
        <v>-10921</v>
      </c>
      <c r="G154">
        <v>43</v>
      </c>
      <c r="H154">
        <v>13411</v>
      </c>
      <c r="I154">
        <v>13454</v>
      </c>
      <c r="J154">
        <v>10975</v>
      </c>
      <c r="L154" t="s">
        <v>34</v>
      </c>
      <c r="M154" s="4">
        <f>-C154/K$162</f>
        <v>-8.369744304311503E-05</v>
      </c>
      <c r="N154" s="4">
        <f>-D154/K$162</f>
        <v>-0.016927032879145543</v>
      </c>
      <c r="O154" s="4">
        <f>G154/K$162</f>
        <v>6.66479639047027E-05</v>
      </c>
      <c r="P154" s="4">
        <f>H154/K$162</f>
        <v>0.020786414975022514</v>
      </c>
    </row>
    <row r="155" spans="1:16" ht="12.75">
      <c r="A155" t="s">
        <v>22</v>
      </c>
      <c r="B155" t="s">
        <v>35</v>
      </c>
      <c r="C155">
        <v>32</v>
      </c>
      <c r="D155">
        <v>9737</v>
      </c>
      <c r="E155">
        <f t="shared" si="30"/>
        <v>-32</v>
      </c>
      <c r="F155">
        <f t="shared" si="30"/>
        <v>-9737</v>
      </c>
      <c r="G155">
        <v>37</v>
      </c>
      <c r="H155">
        <v>13838</v>
      </c>
      <c r="I155">
        <v>13875</v>
      </c>
      <c r="J155">
        <v>9769</v>
      </c>
      <c r="L155" t="s">
        <v>35</v>
      </c>
      <c r="M155" s="4">
        <f>-C155/K$162</f>
        <v>-4.959848476629039E-05</v>
      </c>
      <c r="N155" s="4">
        <f>-D155/K$162</f>
        <v>-0.015091888942792798</v>
      </c>
      <c r="O155" s="4">
        <f>G155/K$162</f>
        <v>5.7348248011023265E-05</v>
      </c>
      <c r="P155" s="4">
        <f>H155/K$162</f>
        <v>0.0214482447561227</v>
      </c>
    </row>
    <row r="156" spans="1:16" ht="12.75">
      <c r="A156" t="s">
        <v>22</v>
      </c>
      <c r="B156" t="s">
        <v>37</v>
      </c>
      <c r="C156">
        <v>13</v>
      </c>
      <c r="D156">
        <v>6790</v>
      </c>
      <c r="E156">
        <f t="shared" si="30"/>
        <v>-13</v>
      </c>
      <c r="F156">
        <f t="shared" si="30"/>
        <v>-6790</v>
      </c>
      <c r="G156">
        <v>21</v>
      </c>
      <c r="H156">
        <v>10644</v>
      </c>
      <c r="I156">
        <v>10665</v>
      </c>
      <c r="J156">
        <v>6803</v>
      </c>
      <c r="L156" t="s">
        <v>37</v>
      </c>
      <c r="M156" s="4">
        <f>-C156/K$162</f>
        <v>-2.0149384436305472E-05</v>
      </c>
      <c r="N156" s="4">
        <f>-D156/K$162</f>
        <v>-0.010524178486347242</v>
      </c>
      <c r="O156" s="4">
        <f>G156/K$162</f>
        <v>3.254900562787807E-05</v>
      </c>
      <c r="P156" s="4">
        <f>H156/K$162</f>
        <v>0.01649769599538734</v>
      </c>
    </row>
    <row r="157" spans="1:16" ht="12.75">
      <c r="A157" t="s">
        <v>22</v>
      </c>
      <c r="B157" t="s">
        <v>38</v>
      </c>
      <c r="C157">
        <v>13</v>
      </c>
      <c r="D157">
        <v>4419</v>
      </c>
      <c r="E157">
        <f aca="true" t="shared" si="31" ref="E157:F161">-C157</f>
        <v>-13</v>
      </c>
      <c r="F157">
        <f t="shared" si="31"/>
        <v>-4419</v>
      </c>
      <c r="G157">
        <v>14</v>
      </c>
      <c r="H157">
        <v>8216</v>
      </c>
      <c r="I157">
        <v>8230</v>
      </c>
      <c r="J157">
        <v>4432</v>
      </c>
      <c r="L157" t="s">
        <v>38</v>
      </c>
      <c r="M157" s="4">
        <f>-C157/K$162</f>
        <v>-2.0149384436305472E-05</v>
      </c>
      <c r="N157" s="4">
        <f>-D157/K$162</f>
        <v>-0.006849240755694913</v>
      </c>
      <c r="O157" s="4">
        <f>G157/K$162</f>
        <v>2.1699337085252045E-05</v>
      </c>
      <c r="P157" s="4">
        <f>H157/K$162</f>
        <v>0.012734410963745058</v>
      </c>
    </row>
    <row r="158" spans="1:16" ht="12.75">
      <c r="A158" t="s">
        <v>22</v>
      </c>
      <c r="B158" t="s">
        <v>39</v>
      </c>
      <c r="C158">
        <v>7</v>
      </c>
      <c r="D158">
        <v>1926</v>
      </c>
      <c r="E158">
        <f t="shared" si="31"/>
        <v>-7</v>
      </c>
      <c r="F158">
        <f t="shared" si="31"/>
        <v>-1926</v>
      </c>
      <c r="G158">
        <v>11</v>
      </c>
      <c r="H158">
        <v>4543</v>
      </c>
      <c r="I158">
        <v>4554</v>
      </c>
      <c r="J158">
        <v>1933</v>
      </c>
      <c r="L158" t="s">
        <v>39</v>
      </c>
      <c r="M158" s="4">
        <f>-C158/K$162</f>
        <v>-1.0849668542626023E-05</v>
      </c>
      <c r="N158" s="4">
        <f>-D158/K$162</f>
        <v>-0.002985208801871103</v>
      </c>
      <c r="O158" s="4">
        <f>G158/K$162</f>
        <v>1.704947913841232E-05</v>
      </c>
      <c r="P158" s="4">
        <f>H158/K$162</f>
        <v>0.007041434884164289</v>
      </c>
    </row>
    <row r="159" spans="1:16" ht="12.75">
      <c r="A159" t="s">
        <v>22</v>
      </c>
      <c r="B159" t="s">
        <v>40</v>
      </c>
      <c r="C159">
        <v>2</v>
      </c>
      <c r="D159">
        <v>695</v>
      </c>
      <c r="E159">
        <f t="shared" si="31"/>
        <v>-2</v>
      </c>
      <c r="F159">
        <f t="shared" si="31"/>
        <v>-695</v>
      </c>
      <c r="G159">
        <v>3</v>
      </c>
      <c r="H159">
        <v>2113</v>
      </c>
      <c r="I159">
        <v>2116</v>
      </c>
      <c r="J159">
        <v>697</v>
      </c>
      <c r="L159" t="s">
        <v>40</v>
      </c>
      <c r="M159" s="4">
        <f>-C159/K$162</f>
        <v>-3.0999052978931495E-06</v>
      </c>
      <c r="N159" s="4">
        <f>-D159/K$162</f>
        <v>-0.0010772170910178693</v>
      </c>
      <c r="O159" s="4">
        <f>G159/K$162</f>
        <v>4.649857946839724E-06</v>
      </c>
      <c r="P159" s="4">
        <f>H159/K$162</f>
        <v>0.0032750499472241124</v>
      </c>
    </row>
    <row r="160" spans="1:16" ht="12.75">
      <c r="A160" t="s">
        <v>22</v>
      </c>
      <c r="B160" t="s">
        <v>41</v>
      </c>
      <c r="C160">
        <v>0</v>
      </c>
      <c r="D160">
        <v>93</v>
      </c>
      <c r="E160">
        <f t="shared" si="31"/>
        <v>0</v>
      </c>
      <c r="F160">
        <f t="shared" si="31"/>
        <v>-93</v>
      </c>
      <c r="G160">
        <v>1</v>
      </c>
      <c r="H160">
        <v>337</v>
      </c>
      <c r="I160">
        <v>338</v>
      </c>
      <c r="J160">
        <v>93</v>
      </c>
      <c r="L160" t="s">
        <v>41</v>
      </c>
      <c r="M160" s="4">
        <f>-C160/K$162</f>
        <v>0</v>
      </c>
      <c r="N160" s="4">
        <f>-D160/K$162</f>
        <v>-0.00014414559635203143</v>
      </c>
      <c r="O160" s="4">
        <f>G160/K$162</f>
        <v>1.5499526489465747E-06</v>
      </c>
      <c r="P160" s="4">
        <f>H160/K$162</f>
        <v>0.0005223340426949957</v>
      </c>
    </row>
    <row r="161" spans="1:16" ht="12.75">
      <c r="A161" t="s">
        <v>22</v>
      </c>
      <c r="B161" t="s">
        <v>42</v>
      </c>
      <c r="C161">
        <v>0</v>
      </c>
      <c r="D161">
        <v>22</v>
      </c>
      <c r="E161">
        <f t="shared" si="31"/>
        <v>0</v>
      </c>
      <c r="F161">
        <f t="shared" si="31"/>
        <v>-22</v>
      </c>
      <c r="G161">
        <v>0</v>
      </c>
      <c r="H161">
        <v>83</v>
      </c>
      <c r="I161">
        <v>83</v>
      </c>
      <c r="J161">
        <v>22</v>
      </c>
      <c r="L161" t="s">
        <v>42</v>
      </c>
      <c r="M161" s="4">
        <f>-C161/K$162</f>
        <v>0</v>
      </c>
      <c r="N161" s="4">
        <f>-D161/K$162</f>
        <v>-3.409895827682464E-05</v>
      </c>
      <c r="O161" s="4">
        <f>G161/K$162</f>
        <v>0</v>
      </c>
      <c r="P161" s="4">
        <f>H161/K$162</f>
        <v>0.0001286460698625657</v>
      </c>
    </row>
    <row r="162" spans="1:16" ht="12.75">
      <c r="A162" t="s">
        <v>43</v>
      </c>
      <c r="C162">
        <f aca="true" t="shared" si="32" ref="C162:J162">SUM(C141:C161)</f>
        <v>6759</v>
      </c>
      <c r="D162">
        <f t="shared" si="32"/>
        <v>305928</v>
      </c>
      <c r="G162">
        <f t="shared" si="32"/>
        <v>7299</v>
      </c>
      <c r="H162">
        <f t="shared" si="32"/>
        <v>325195</v>
      </c>
      <c r="I162">
        <f t="shared" si="32"/>
        <v>332494</v>
      </c>
      <c r="J162">
        <f t="shared" si="32"/>
        <v>312687</v>
      </c>
      <c r="K162" s="6">
        <f>J162+I162</f>
        <v>645181</v>
      </c>
      <c r="M162" s="4">
        <f>-C162/K$162</f>
        <v>-0.010476129954229899</v>
      </c>
      <c r="N162" s="4">
        <f>-D162/K$162</f>
        <v>-0.4741739139869277</v>
      </c>
      <c r="O162" s="4">
        <f>G162/K$162</f>
        <v>0.011313104384661049</v>
      </c>
      <c r="P162" s="4">
        <f>H162/K$162</f>
        <v>0.5040368516741813</v>
      </c>
    </row>
    <row r="164" spans="1:21" ht="12.75">
      <c r="A164" t="s">
        <v>24</v>
      </c>
      <c r="B164" s="1" t="s">
        <v>4</v>
      </c>
      <c r="C164">
        <v>403</v>
      </c>
      <c r="D164">
        <v>1054</v>
      </c>
      <c r="E164">
        <f aca="true" t="shared" si="33" ref="E164:F179">-C164</f>
        <v>-403</v>
      </c>
      <c r="F164">
        <f t="shared" si="33"/>
        <v>-1054</v>
      </c>
      <c r="G164">
        <v>416</v>
      </c>
      <c r="H164">
        <v>986</v>
      </c>
      <c r="I164">
        <v>1402</v>
      </c>
      <c r="J164">
        <v>1457</v>
      </c>
      <c r="L164" s="1" t="s">
        <v>4</v>
      </c>
      <c r="M164" s="4">
        <f aca="true" t="shared" si="34" ref="M164:M185">-C164/K$185</f>
        <v>-0.010733786123318684</v>
      </c>
      <c r="N164" s="4">
        <f>-D164/K$185</f>
        <v>-0.02807297909175656</v>
      </c>
      <c r="O164" s="4">
        <f aca="true" t="shared" si="35" ref="O164:O185">G164/K$185</f>
        <v>0.011080037288587028</v>
      </c>
      <c r="P164" s="4">
        <f>H164/K$185</f>
        <v>0.02626181915035291</v>
      </c>
      <c r="R164" s="14">
        <f>SUM(I179:J184)/K185</f>
        <v>0.047409774936742574</v>
      </c>
      <c r="S164" s="4">
        <f>SUM(I177:J184)/K185</f>
        <v>0.1163403915301638</v>
      </c>
      <c r="T164" s="4">
        <f>SUM(I164:J164)/K185</f>
        <v>0.07614862165401518</v>
      </c>
      <c r="U164" s="4">
        <f>SUM(C185,G185)/K185</f>
        <v>0.13911306432281262</v>
      </c>
    </row>
    <row r="165" spans="1:19" ht="12.75">
      <c r="A165" t="s">
        <v>24</v>
      </c>
      <c r="B165" s="2" t="s">
        <v>12</v>
      </c>
      <c r="C165">
        <v>322</v>
      </c>
      <c r="D165">
        <v>1175</v>
      </c>
      <c r="E165">
        <f t="shared" si="33"/>
        <v>-322</v>
      </c>
      <c r="F165">
        <f t="shared" si="33"/>
        <v>-1175</v>
      </c>
      <c r="G165">
        <v>305</v>
      </c>
      <c r="H165">
        <v>1148</v>
      </c>
      <c r="I165">
        <v>1453</v>
      </c>
      <c r="J165">
        <v>1497</v>
      </c>
      <c r="L165" s="2" t="s">
        <v>12</v>
      </c>
      <c r="M165" s="4">
        <f t="shared" si="34"/>
        <v>-0.00857637501664669</v>
      </c>
      <c r="N165" s="4">
        <f aca="true" t="shared" si="36" ref="N165:N180">-D165/K$185</f>
        <v>-0.03129577839925423</v>
      </c>
      <c r="O165" s="4">
        <f t="shared" si="35"/>
        <v>0.008123585031295778</v>
      </c>
      <c r="P165" s="4">
        <f aca="true" t="shared" si="37" ref="P165:P180">H165/K$185</f>
        <v>0.030576641363696897</v>
      </c>
      <c r="R165" s="13">
        <f>R164*K185</f>
        <v>1780</v>
      </c>
      <c r="S165" s="6">
        <f>S164*K185</f>
        <v>4368</v>
      </c>
    </row>
    <row r="166" spans="1:16" ht="12.75">
      <c r="A166" t="s">
        <v>24</v>
      </c>
      <c r="B166" s="3" t="s">
        <v>13</v>
      </c>
      <c r="C166">
        <v>318</v>
      </c>
      <c r="D166">
        <v>1225</v>
      </c>
      <c r="E166">
        <f t="shared" si="33"/>
        <v>-318</v>
      </c>
      <c r="F166">
        <f t="shared" si="33"/>
        <v>-1225</v>
      </c>
      <c r="G166">
        <v>263</v>
      </c>
      <c r="H166">
        <v>1229</v>
      </c>
      <c r="I166">
        <v>1492</v>
      </c>
      <c r="J166">
        <v>1543</v>
      </c>
      <c r="K166" s="8"/>
      <c r="L166" s="3" t="s">
        <v>13</v>
      </c>
      <c r="M166" s="4">
        <f t="shared" si="34"/>
        <v>-0.008469836196564122</v>
      </c>
      <c r="N166" s="4">
        <f t="shared" si="36"/>
        <v>-0.03262751365028632</v>
      </c>
      <c r="O166" s="4">
        <f t="shared" si="35"/>
        <v>0.007004927420428819</v>
      </c>
      <c r="P166" s="4">
        <f t="shared" si="37"/>
        <v>0.03273405247036889</v>
      </c>
    </row>
    <row r="167" spans="1:16" ht="12.75">
      <c r="A167" t="s">
        <v>24</v>
      </c>
      <c r="B167" t="s">
        <v>15</v>
      </c>
      <c r="C167">
        <v>282</v>
      </c>
      <c r="D167">
        <v>1223</v>
      </c>
      <c r="E167">
        <f t="shared" si="33"/>
        <v>-282</v>
      </c>
      <c r="F167">
        <f t="shared" si="33"/>
        <v>-1223</v>
      </c>
      <c r="G167">
        <v>277</v>
      </c>
      <c r="H167">
        <v>1186</v>
      </c>
      <c r="I167">
        <v>1463</v>
      </c>
      <c r="J167">
        <v>1505</v>
      </c>
      <c r="L167" t="s">
        <v>15</v>
      </c>
      <c r="M167" s="4">
        <f t="shared" si="34"/>
        <v>-0.007510986815821015</v>
      </c>
      <c r="N167" s="4">
        <f t="shared" si="36"/>
        <v>-0.03257424424024504</v>
      </c>
      <c r="O167" s="4">
        <f t="shared" si="35"/>
        <v>0.007377813290717805</v>
      </c>
      <c r="P167" s="4">
        <f t="shared" si="37"/>
        <v>0.03158876015448129</v>
      </c>
    </row>
    <row r="168" spans="1:16" ht="12.75">
      <c r="A168" t="s">
        <v>24</v>
      </c>
      <c r="B168" t="s">
        <v>17</v>
      </c>
      <c r="C168">
        <v>219</v>
      </c>
      <c r="D168">
        <v>1047</v>
      </c>
      <c r="E168">
        <f t="shared" si="33"/>
        <v>-219</v>
      </c>
      <c r="F168">
        <f t="shared" si="33"/>
        <v>-1047</v>
      </c>
      <c r="G168">
        <v>207</v>
      </c>
      <c r="H168">
        <v>814</v>
      </c>
      <c r="I168">
        <v>1021</v>
      </c>
      <c r="J168">
        <v>1266</v>
      </c>
      <c r="L168" t="s">
        <v>17</v>
      </c>
      <c r="M168" s="4">
        <f t="shared" si="34"/>
        <v>-0.005833000399520575</v>
      </c>
      <c r="N168" s="4">
        <f t="shared" si="36"/>
        <v>-0.027886536156612067</v>
      </c>
      <c r="O168" s="4">
        <f t="shared" si="35"/>
        <v>0.005513383939272872</v>
      </c>
      <c r="P168" s="4">
        <f t="shared" si="37"/>
        <v>0.021680649886802503</v>
      </c>
    </row>
    <row r="169" spans="1:16" ht="12.75">
      <c r="A169" t="s">
        <v>24</v>
      </c>
      <c r="B169" t="s">
        <v>19</v>
      </c>
      <c r="C169">
        <v>212</v>
      </c>
      <c r="D169">
        <v>871</v>
      </c>
      <c r="E169">
        <f t="shared" si="33"/>
        <v>-212</v>
      </c>
      <c r="F169">
        <f t="shared" si="33"/>
        <v>-871</v>
      </c>
      <c r="G169">
        <v>226</v>
      </c>
      <c r="H169">
        <v>847</v>
      </c>
      <c r="I169">
        <v>1073</v>
      </c>
      <c r="J169">
        <v>1083</v>
      </c>
      <c r="L169" t="s">
        <v>19</v>
      </c>
      <c r="M169" s="4">
        <f t="shared" si="34"/>
        <v>-0.005646557464376082</v>
      </c>
      <c r="N169" s="4">
        <f t="shared" si="36"/>
        <v>-0.023198828072979093</v>
      </c>
      <c r="O169" s="4">
        <f t="shared" si="35"/>
        <v>0.006019443334665068</v>
      </c>
      <c r="P169" s="4">
        <f t="shared" si="37"/>
        <v>0.022559595152483687</v>
      </c>
    </row>
    <row r="170" spans="1:16" ht="12.75">
      <c r="A170" t="s">
        <v>24</v>
      </c>
      <c r="B170" t="s">
        <v>21</v>
      </c>
      <c r="C170">
        <v>204</v>
      </c>
      <c r="D170">
        <v>1198</v>
      </c>
      <c r="E170">
        <f t="shared" si="33"/>
        <v>-204</v>
      </c>
      <c r="F170">
        <f t="shared" si="33"/>
        <v>-1198</v>
      </c>
      <c r="G170">
        <v>195</v>
      </c>
      <c r="H170">
        <v>1234</v>
      </c>
      <c r="I170">
        <v>1429</v>
      </c>
      <c r="J170">
        <v>1402</v>
      </c>
      <c r="L170" t="s">
        <v>21</v>
      </c>
      <c r="M170" s="4">
        <f t="shared" si="34"/>
        <v>-0.005433479824210947</v>
      </c>
      <c r="N170" s="4">
        <f t="shared" si="36"/>
        <v>-0.03190837661472899</v>
      </c>
      <c r="O170" s="4">
        <f t="shared" si="35"/>
        <v>0.0051937674790251695</v>
      </c>
      <c r="P170" s="4">
        <f t="shared" si="37"/>
        <v>0.0328672259954721</v>
      </c>
    </row>
    <row r="171" spans="1:16" ht="12.75">
      <c r="A171" t="s">
        <v>24</v>
      </c>
      <c r="B171" t="s">
        <v>23</v>
      </c>
      <c r="C171">
        <v>184</v>
      </c>
      <c r="D171">
        <v>1414</v>
      </c>
      <c r="E171">
        <f t="shared" si="33"/>
        <v>-184</v>
      </c>
      <c r="F171">
        <f t="shared" si="33"/>
        <v>-1414</v>
      </c>
      <c r="G171">
        <v>150</v>
      </c>
      <c r="H171">
        <v>1310</v>
      </c>
      <c r="I171">
        <v>1460</v>
      </c>
      <c r="J171">
        <v>1598</v>
      </c>
      <c r="L171" t="s">
        <v>23</v>
      </c>
      <c r="M171" s="4">
        <f t="shared" si="34"/>
        <v>-0.004900785723798109</v>
      </c>
      <c r="N171" s="4">
        <f t="shared" si="36"/>
        <v>-0.03766147289918764</v>
      </c>
      <c r="O171" s="4">
        <f t="shared" si="35"/>
        <v>0.003995205753096284</v>
      </c>
      <c r="P171" s="4">
        <f t="shared" si="37"/>
        <v>0.034891463577040885</v>
      </c>
    </row>
    <row r="172" spans="1:16" ht="12.75">
      <c r="A172" t="s">
        <v>24</v>
      </c>
      <c r="B172" t="s">
        <v>25</v>
      </c>
      <c r="C172">
        <v>130</v>
      </c>
      <c r="D172">
        <v>1353</v>
      </c>
      <c r="E172">
        <f t="shared" si="33"/>
        <v>-130</v>
      </c>
      <c r="F172">
        <f t="shared" si="33"/>
        <v>-1353</v>
      </c>
      <c r="G172">
        <v>112</v>
      </c>
      <c r="H172">
        <v>1304</v>
      </c>
      <c r="I172">
        <v>1416</v>
      </c>
      <c r="J172">
        <v>1483</v>
      </c>
      <c r="L172" t="s">
        <v>25</v>
      </c>
      <c r="M172" s="4">
        <f t="shared" si="34"/>
        <v>-0.0034625116526834465</v>
      </c>
      <c r="N172" s="4">
        <f t="shared" si="36"/>
        <v>-0.036036755892928485</v>
      </c>
      <c r="O172" s="4">
        <f t="shared" si="35"/>
        <v>0.0029830869623118923</v>
      </c>
      <c r="P172" s="4">
        <f t="shared" si="37"/>
        <v>0.03473165534691703</v>
      </c>
    </row>
    <row r="173" spans="1:16" ht="12.75">
      <c r="A173" t="s">
        <v>24</v>
      </c>
      <c r="B173" t="s">
        <v>27</v>
      </c>
      <c r="C173">
        <v>96</v>
      </c>
      <c r="D173">
        <v>1200</v>
      </c>
      <c r="E173">
        <f t="shared" si="33"/>
        <v>-96</v>
      </c>
      <c r="F173">
        <f t="shared" si="33"/>
        <v>-1200</v>
      </c>
      <c r="G173">
        <v>91</v>
      </c>
      <c r="H173">
        <v>1141</v>
      </c>
      <c r="I173">
        <v>1232</v>
      </c>
      <c r="J173">
        <v>1296</v>
      </c>
      <c r="L173" t="s">
        <v>27</v>
      </c>
      <c r="M173" s="4">
        <f t="shared" si="34"/>
        <v>-0.002556931681981622</v>
      </c>
      <c r="N173" s="4">
        <f t="shared" si="36"/>
        <v>-0.03196164602477027</v>
      </c>
      <c r="O173" s="4">
        <f t="shared" si="35"/>
        <v>0.0024237581568784124</v>
      </c>
      <c r="P173" s="4">
        <f t="shared" si="37"/>
        <v>0.030390198428552402</v>
      </c>
    </row>
    <row r="174" spans="1:16" ht="12.75">
      <c r="A174" t="s">
        <v>24</v>
      </c>
      <c r="B174" t="s">
        <v>29</v>
      </c>
      <c r="C174">
        <v>84</v>
      </c>
      <c r="D174">
        <v>993</v>
      </c>
      <c r="E174">
        <f t="shared" si="33"/>
        <v>-84</v>
      </c>
      <c r="F174">
        <f t="shared" si="33"/>
        <v>-993</v>
      </c>
      <c r="G174">
        <v>63</v>
      </c>
      <c r="H174">
        <v>942</v>
      </c>
      <c r="I174">
        <v>1005</v>
      </c>
      <c r="J174">
        <v>1077</v>
      </c>
      <c r="L174" t="s">
        <v>29</v>
      </c>
      <c r="M174" s="4">
        <f t="shared" si="34"/>
        <v>-0.002237315221733919</v>
      </c>
      <c r="N174" s="4">
        <f t="shared" si="36"/>
        <v>-0.026448262085497404</v>
      </c>
      <c r="O174" s="4">
        <f t="shared" si="35"/>
        <v>0.0016779864163004395</v>
      </c>
      <c r="P174" s="4">
        <f t="shared" si="37"/>
        <v>0.025089892129444666</v>
      </c>
    </row>
    <row r="175" spans="1:16" ht="12.75">
      <c r="A175" t="s">
        <v>24</v>
      </c>
      <c r="B175" t="s">
        <v>31</v>
      </c>
      <c r="C175">
        <v>73</v>
      </c>
      <c r="D175">
        <v>896</v>
      </c>
      <c r="E175">
        <f t="shared" si="33"/>
        <v>-73</v>
      </c>
      <c r="F175">
        <f t="shared" si="33"/>
        <v>-896</v>
      </c>
      <c r="G175">
        <v>56</v>
      </c>
      <c r="H175">
        <v>830</v>
      </c>
      <c r="I175">
        <v>886</v>
      </c>
      <c r="J175">
        <v>969</v>
      </c>
      <c r="L175" t="s">
        <v>31</v>
      </c>
      <c r="M175" s="4">
        <f t="shared" si="34"/>
        <v>-0.0019443334665068584</v>
      </c>
      <c r="N175" s="4">
        <f t="shared" si="36"/>
        <v>-0.02386469569849514</v>
      </c>
      <c r="O175" s="4">
        <f t="shared" si="35"/>
        <v>0.0014915434811559462</v>
      </c>
      <c r="P175" s="4">
        <f t="shared" si="37"/>
        <v>0.022106805167132773</v>
      </c>
    </row>
    <row r="176" spans="1:16" ht="12.75">
      <c r="A176" t="s">
        <v>24</v>
      </c>
      <c r="B176" t="s">
        <v>33</v>
      </c>
      <c r="C176">
        <v>60</v>
      </c>
      <c r="D176">
        <v>813</v>
      </c>
      <c r="E176">
        <f t="shared" si="33"/>
        <v>-60</v>
      </c>
      <c r="F176">
        <f t="shared" si="33"/>
        <v>-813</v>
      </c>
      <c r="G176">
        <v>54</v>
      </c>
      <c r="H176">
        <v>742</v>
      </c>
      <c r="I176">
        <v>796</v>
      </c>
      <c r="J176">
        <v>873</v>
      </c>
      <c r="L176" t="s">
        <v>33</v>
      </c>
      <c r="M176" s="4">
        <f t="shared" si="34"/>
        <v>-0.0015980823012385138</v>
      </c>
      <c r="N176" s="4">
        <f t="shared" si="36"/>
        <v>-0.021654015181781863</v>
      </c>
      <c r="O176" s="4">
        <f t="shared" si="35"/>
        <v>0.0014382740711146624</v>
      </c>
      <c r="P176" s="4">
        <f t="shared" si="37"/>
        <v>0.019762951125316286</v>
      </c>
    </row>
    <row r="177" spans="1:16" ht="12.75">
      <c r="A177" t="s">
        <v>24</v>
      </c>
      <c r="B177" t="s">
        <v>34</v>
      </c>
      <c r="C177">
        <v>51</v>
      </c>
      <c r="D177">
        <v>743</v>
      </c>
      <c r="E177">
        <f t="shared" si="33"/>
        <v>-51</v>
      </c>
      <c r="F177">
        <f t="shared" si="33"/>
        <v>-743</v>
      </c>
      <c r="G177">
        <v>40</v>
      </c>
      <c r="H177">
        <v>627</v>
      </c>
      <c r="I177">
        <v>667</v>
      </c>
      <c r="J177">
        <v>794</v>
      </c>
      <c r="L177" t="s">
        <v>34</v>
      </c>
      <c r="M177" s="4">
        <f t="shared" si="34"/>
        <v>-0.0013583699560527367</v>
      </c>
      <c r="N177" s="4">
        <f t="shared" si="36"/>
        <v>-0.01978958583033693</v>
      </c>
      <c r="O177" s="4">
        <f t="shared" si="35"/>
        <v>0.0010653882008256758</v>
      </c>
      <c r="P177" s="4">
        <f t="shared" si="37"/>
        <v>0.01669996004794247</v>
      </c>
    </row>
    <row r="178" spans="1:16" ht="12.75">
      <c r="A178" t="s">
        <v>24</v>
      </c>
      <c r="B178" t="s">
        <v>35</v>
      </c>
      <c r="C178">
        <v>34</v>
      </c>
      <c r="D178">
        <v>547</v>
      </c>
      <c r="E178">
        <f t="shared" si="33"/>
        <v>-34</v>
      </c>
      <c r="F178">
        <f t="shared" si="33"/>
        <v>-547</v>
      </c>
      <c r="G178">
        <v>21</v>
      </c>
      <c r="H178">
        <v>525</v>
      </c>
      <c r="I178">
        <v>546</v>
      </c>
      <c r="J178">
        <v>581</v>
      </c>
      <c r="L178" t="s">
        <v>35</v>
      </c>
      <c r="M178" s="4">
        <f t="shared" si="34"/>
        <v>-0.0009055799707018245</v>
      </c>
      <c r="N178" s="4">
        <f t="shared" si="36"/>
        <v>-0.014569183646291117</v>
      </c>
      <c r="O178" s="4">
        <f t="shared" si="35"/>
        <v>0.0005593288054334798</v>
      </c>
      <c r="P178" s="4">
        <f t="shared" si="37"/>
        <v>0.013983220135836995</v>
      </c>
    </row>
    <row r="179" spans="1:16" ht="12.75">
      <c r="A179" t="s">
        <v>24</v>
      </c>
      <c r="B179" t="s">
        <v>37</v>
      </c>
      <c r="C179">
        <v>21</v>
      </c>
      <c r="D179">
        <v>366</v>
      </c>
      <c r="E179">
        <f t="shared" si="33"/>
        <v>-21</v>
      </c>
      <c r="F179">
        <f t="shared" si="33"/>
        <v>-366</v>
      </c>
      <c r="G179">
        <v>18</v>
      </c>
      <c r="H179">
        <v>419</v>
      </c>
      <c r="I179">
        <v>437</v>
      </c>
      <c r="J179">
        <v>387</v>
      </c>
      <c r="L179" t="s">
        <v>37</v>
      </c>
      <c r="M179" s="4">
        <f t="shared" si="34"/>
        <v>-0.0005593288054334798</v>
      </c>
      <c r="N179" s="4">
        <f t="shared" si="36"/>
        <v>-0.009748302037554933</v>
      </c>
      <c r="O179" s="4">
        <f t="shared" si="35"/>
        <v>0.00047942469037155414</v>
      </c>
      <c r="P179" s="4">
        <f t="shared" si="37"/>
        <v>0.011159941403648954</v>
      </c>
    </row>
    <row r="180" spans="1:16" ht="12.75">
      <c r="A180" t="s">
        <v>24</v>
      </c>
      <c r="B180" t="s">
        <v>38</v>
      </c>
      <c r="C180">
        <v>10</v>
      </c>
      <c r="D180">
        <v>271</v>
      </c>
      <c r="E180">
        <f aca="true" t="shared" si="38" ref="E180:F184">-C180</f>
        <v>-10</v>
      </c>
      <c r="F180">
        <f t="shared" si="38"/>
        <v>-271</v>
      </c>
      <c r="G180">
        <v>11</v>
      </c>
      <c r="H180">
        <v>288</v>
      </c>
      <c r="I180">
        <v>299</v>
      </c>
      <c r="J180">
        <v>281</v>
      </c>
      <c r="L180" t="s">
        <v>38</v>
      </c>
      <c r="M180" s="4">
        <f t="shared" si="34"/>
        <v>-0.00026634705020641894</v>
      </c>
      <c r="N180" s="4">
        <f t="shared" si="36"/>
        <v>-0.007218005060593954</v>
      </c>
      <c r="O180" s="4">
        <f t="shared" si="35"/>
        <v>0.00029298175522706084</v>
      </c>
      <c r="P180" s="4">
        <f t="shared" si="37"/>
        <v>0.007670795045944866</v>
      </c>
    </row>
    <row r="181" spans="1:16" ht="12.75">
      <c r="A181" t="s">
        <v>24</v>
      </c>
      <c r="B181" t="s">
        <v>39</v>
      </c>
      <c r="C181">
        <v>6</v>
      </c>
      <c r="D181">
        <v>107</v>
      </c>
      <c r="E181">
        <f t="shared" si="38"/>
        <v>-6</v>
      </c>
      <c r="F181">
        <f t="shared" si="38"/>
        <v>-107</v>
      </c>
      <c r="G181">
        <v>5</v>
      </c>
      <c r="H181">
        <v>132</v>
      </c>
      <c r="I181">
        <v>137</v>
      </c>
      <c r="J181">
        <v>113</v>
      </c>
      <c r="L181" t="s">
        <v>39</v>
      </c>
      <c r="M181" s="4">
        <f t="shared" si="34"/>
        <v>-0.00015980823012385137</v>
      </c>
      <c r="N181" s="4">
        <f>-D181/K$185</f>
        <v>-0.002849913437208683</v>
      </c>
      <c r="O181" s="4">
        <f t="shared" si="35"/>
        <v>0.00013317352510320947</v>
      </c>
      <c r="P181" s="4">
        <f>H181/K$185</f>
        <v>0.0035157810627247303</v>
      </c>
    </row>
    <row r="182" spans="1:16" ht="12.75">
      <c r="A182" t="s">
        <v>24</v>
      </c>
      <c r="B182" t="s">
        <v>40</v>
      </c>
      <c r="C182">
        <v>2</v>
      </c>
      <c r="D182">
        <v>42</v>
      </c>
      <c r="E182">
        <f t="shared" si="38"/>
        <v>-2</v>
      </c>
      <c r="F182">
        <f t="shared" si="38"/>
        <v>-42</v>
      </c>
      <c r="G182">
        <v>1</v>
      </c>
      <c r="H182">
        <v>65</v>
      </c>
      <c r="I182">
        <v>66</v>
      </c>
      <c r="J182">
        <v>44</v>
      </c>
      <c r="L182" t="s">
        <v>40</v>
      </c>
      <c r="M182" s="4">
        <f t="shared" si="34"/>
        <v>-5.326941004128379E-05</v>
      </c>
      <c r="N182" s="4">
        <f>-D182/K$185</f>
        <v>-0.0011186576108669596</v>
      </c>
      <c r="O182" s="4">
        <f t="shared" si="35"/>
        <v>2.6634705020641896E-05</v>
      </c>
      <c r="P182" s="4">
        <f>H182/K$185</f>
        <v>0.0017312558263417232</v>
      </c>
    </row>
    <row r="183" spans="1:16" ht="12.75">
      <c r="A183" t="s">
        <v>24</v>
      </c>
      <c r="B183" t="s">
        <v>41</v>
      </c>
      <c r="C183">
        <v>0</v>
      </c>
      <c r="D183">
        <v>6</v>
      </c>
      <c r="E183">
        <f t="shared" si="38"/>
        <v>0</v>
      </c>
      <c r="F183">
        <f t="shared" si="38"/>
        <v>-6</v>
      </c>
      <c r="G183">
        <v>1</v>
      </c>
      <c r="H183">
        <v>7</v>
      </c>
      <c r="I183">
        <v>8</v>
      </c>
      <c r="J183">
        <v>6</v>
      </c>
      <c r="L183" t="s">
        <v>41</v>
      </c>
      <c r="M183" s="4">
        <f t="shared" si="34"/>
        <v>0</v>
      </c>
      <c r="N183" s="4">
        <f>-D183/K$185</f>
        <v>-0.00015980823012385137</v>
      </c>
      <c r="O183" s="4">
        <f t="shared" si="35"/>
        <v>2.6634705020641896E-05</v>
      </c>
      <c r="P183" s="4">
        <f>H183/K$185</f>
        <v>0.00018644293514449327</v>
      </c>
    </row>
    <row r="184" spans="1:16" ht="12.75">
      <c r="A184" t="s">
        <v>24</v>
      </c>
      <c r="B184" t="s">
        <v>42</v>
      </c>
      <c r="C184">
        <v>0</v>
      </c>
      <c r="D184">
        <v>1</v>
      </c>
      <c r="E184">
        <f t="shared" si="38"/>
        <v>0</v>
      </c>
      <c r="F184">
        <f t="shared" si="38"/>
        <v>-1</v>
      </c>
      <c r="G184">
        <v>0</v>
      </c>
      <c r="H184">
        <v>1</v>
      </c>
      <c r="I184">
        <v>1</v>
      </c>
      <c r="J184">
        <v>1</v>
      </c>
      <c r="L184" t="s">
        <v>42</v>
      </c>
      <c r="M184" s="4">
        <f t="shared" si="34"/>
        <v>0</v>
      </c>
      <c r="N184" s="4">
        <f>-D184/K$185</f>
        <v>-2.6634705020641896E-05</v>
      </c>
      <c r="O184" s="4">
        <f t="shared" si="35"/>
        <v>0</v>
      </c>
      <c r="P184" s="4">
        <f>H184/K$185</f>
        <v>2.6634705020641896E-05</v>
      </c>
    </row>
    <row r="185" spans="1:16" ht="12.75">
      <c r="A185" t="s">
        <v>43</v>
      </c>
      <c r="C185">
        <f aca="true" t="shared" si="39" ref="C185:J185">SUM(C164:C184)</f>
        <v>2711</v>
      </c>
      <c r="D185">
        <f t="shared" si="39"/>
        <v>16545</v>
      </c>
      <c r="G185">
        <f t="shared" si="39"/>
        <v>2512</v>
      </c>
      <c r="H185">
        <f t="shared" si="39"/>
        <v>15777</v>
      </c>
      <c r="I185">
        <f t="shared" si="39"/>
        <v>18289</v>
      </c>
      <c r="J185">
        <f t="shared" si="39"/>
        <v>19256</v>
      </c>
      <c r="K185" s="6">
        <f>J185+I185</f>
        <v>37545</v>
      </c>
      <c r="M185" s="4">
        <f t="shared" si="34"/>
        <v>-0.07220668531096018</v>
      </c>
      <c r="N185" s="4">
        <f>-D185/K$185</f>
        <v>-0.44067119456652015</v>
      </c>
      <c r="O185" s="4">
        <f t="shared" si="35"/>
        <v>0.06690637901185244</v>
      </c>
      <c r="P185" s="4">
        <f>H185/K$185</f>
        <v>0.4202157411106672</v>
      </c>
    </row>
    <row r="187" spans="1:21" ht="12.75">
      <c r="A187" t="s">
        <v>26</v>
      </c>
      <c r="B187" s="1" t="s">
        <v>4</v>
      </c>
      <c r="C187">
        <v>393</v>
      </c>
      <c r="D187">
        <v>2152</v>
      </c>
      <c r="E187">
        <f aca="true" t="shared" si="40" ref="E187:F202">-C187</f>
        <v>-393</v>
      </c>
      <c r="F187">
        <f t="shared" si="40"/>
        <v>-2152</v>
      </c>
      <c r="G187">
        <v>380</v>
      </c>
      <c r="H187">
        <v>1977</v>
      </c>
      <c r="I187">
        <v>2357</v>
      </c>
      <c r="J187">
        <v>2545</v>
      </c>
      <c r="L187" s="1" t="s">
        <v>4</v>
      </c>
      <c r="M187" s="4">
        <f aca="true" t="shared" si="41" ref="M187:M208">-C187/K$208</f>
        <v>-0.0053775211406365455</v>
      </c>
      <c r="N187" s="4">
        <f>-D187/K$208</f>
        <v>-0.029446375304452533</v>
      </c>
      <c r="O187" s="4">
        <f aca="true" t="shared" si="42" ref="O187:O208">G187/K$208</f>
        <v>0.0051996387619386445</v>
      </c>
      <c r="P187" s="4">
        <f>H187/K$208</f>
        <v>0.027051804821980788</v>
      </c>
      <c r="R187" s="14">
        <f>SUM(I202:J207)/K208</f>
        <v>0.05987794532169344</v>
      </c>
      <c r="S187" s="4">
        <f>SUM(I200:J207)/K208</f>
        <v>0.13528639062970363</v>
      </c>
      <c r="T187" s="4">
        <f>SUM(I187:J187)/K208</f>
        <v>0.06707534002900851</v>
      </c>
      <c r="U187" s="4">
        <f>SUM(C208,G208)/K208</f>
        <v>0.08123751402534139</v>
      </c>
    </row>
    <row r="188" spans="1:19" ht="12.75">
      <c r="A188" t="s">
        <v>26</v>
      </c>
      <c r="B188" s="2" t="s">
        <v>12</v>
      </c>
      <c r="C188">
        <v>367</v>
      </c>
      <c r="D188">
        <v>2495</v>
      </c>
      <c r="E188">
        <f t="shared" si="40"/>
        <v>-367</v>
      </c>
      <c r="F188">
        <f t="shared" si="40"/>
        <v>-2495</v>
      </c>
      <c r="G188">
        <v>353</v>
      </c>
      <c r="H188">
        <v>2224</v>
      </c>
      <c r="I188">
        <v>2577</v>
      </c>
      <c r="J188">
        <v>2862</v>
      </c>
      <c r="L188" s="2" t="s">
        <v>12</v>
      </c>
      <c r="M188" s="4">
        <f t="shared" si="41"/>
        <v>-0.0050217563832407434</v>
      </c>
      <c r="N188" s="4">
        <f aca="true" t="shared" si="43" ref="N188:N203">-D188/K$208</f>
        <v>-0.03413973345009715</v>
      </c>
      <c r="O188" s="4">
        <f t="shared" si="42"/>
        <v>0.004830190744643003</v>
      </c>
      <c r="P188" s="4">
        <f aca="true" t="shared" si="44" ref="P188:P203">H188/K$208</f>
        <v>0.030431570017240908</v>
      </c>
      <c r="R188" s="13">
        <f>R187*K208</f>
        <v>4376</v>
      </c>
      <c r="S188" s="6">
        <f>S187*K208</f>
        <v>9887</v>
      </c>
    </row>
    <row r="189" spans="1:16" ht="12.75">
      <c r="A189" t="s">
        <v>26</v>
      </c>
      <c r="B189" s="3" t="s">
        <v>13</v>
      </c>
      <c r="C189">
        <v>332</v>
      </c>
      <c r="D189">
        <v>2577</v>
      </c>
      <c r="E189">
        <f t="shared" si="40"/>
        <v>-332</v>
      </c>
      <c r="F189">
        <f t="shared" si="40"/>
        <v>-2577</v>
      </c>
      <c r="G189">
        <v>304</v>
      </c>
      <c r="H189">
        <v>2355</v>
      </c>
      <c r="I189">
        <v>2659</v>
      </c>
      <c r="J189">
        <v>2909</v>
      </c>
      <c r="K189" s="8"/>
      <c r="L189" s="3" t="s">
        <v>13</v>
      </c>
      <c r="M189" s="4">
        <f t="shared" si="41"/>
        <v>-0.004542842286746394</v>
      </c>
      <c r="N189" s="4">
        <f t="shared" si="43"/>
        <v>-0.03526176076188391</v>
      </c>
      <c r="O189" s="4">
        <f t="shared" si="42"/>
        <v>0.004159711009550916</v>
      </c>
      <c r="P189" s="4">
        <f t="shared" si="44"/>
        <v>0.032224077064119755</v>
      </c>
    </row>
    <row r="190" spans="1:16" ht="12.75">
      <c r="A190" t="s">
        <v>26</v>
      </c>
      <c r="B190" t="s">
        <v>15</v>
      </c>
      <c r="C190">
        <v>295</v>
      </c>
      <c r="D190">
        <v>2417</v>
      </c>
      <c r="E190">
        <f t="shared" si="40"/>
        <v>-295</v>
      </c>
      <c r="F190">
        <f t="shared" si="40"/>
        <v>-2417</v>
      </c>
      <c r="G190">
        <v>257</v>
      </c>
      <c r="H190">
        <v>2232</v>
      </c>
      <c r="I190">
        <v>2489</v>
      </c>
      <c r="J190">
        <v>2712</v>
      </c>
      <c r="L190" t="s">
        <v>15</v>
      </c>
      <c r="M190" s="4">
        <f t="shared" si="41"/>
        <v>-0.004036561670452368</v>
      </c>
      <c r="N190" s="4">
        <f t="shared" si="43"/>
        <v>-0.033072439177909745</v>
      </c>
      <c r="O190" s="4">
        <f t="shared" si="42"/>
        <v>0.0035165977942585042</v>
      </c>
      <c r="P190" s="4">
        <f t="shared" si="44"/>
        <v>0.030541036096439617</v>
      </c>
    </row>
    <row r="191" spans="1:16" ht="12.75">
      <c r="A191" t="s">
        <v>26</v>
      </c>
      <c r="B191" t="s">
        <v>17</v>
      </c>
      <c r="C191">
        <v>239</v>
      </c>
      <c r="D191">
        <v>2284</v>
      </c>
      <c r="E191">
        <f t="shared" si="40"/>
        <v>-239</v>
      </c>
      <c r="F191">
        <f t="shared" si="40"/>
        <v>-2284</v>
      </c>
      <c r="G191">
        <v>255</v>
      </c>
      <c r="H191">
        <v>1946</v>
      </c>
      <c r="I191">
        <v>2201</v>
      </c>
      <c r="J191">
        <v>2523</v>
      </c>
      <c r="L191" t="s">
        <v>17</v>
      </c>
      <c r="M191" s="4">
        <f t="shared" si="41"/>
        <v>-0.0032702991160614104</v>
      </c>
      <c r="N191" s="4">
        <f t="shared" si="43"/>
        <v>-0.03125256561123122</v>
      </c>
      <c r="O191" s="4">
        <f t="shared" si="42"/>
        <v>0.003489231274458827</v>
      </c>
      <c r="P191" s="4">
        <f t="shared" si="44"/>
        <v>0.026627623765085793</v>
      </c>
    </row>
    <row r="192" spans="1:16" ht="12.75">
      <c r="A192" t="s">
        <v>26</v>
      </c>
      <c r="B192" t="s">
        <v>19</v>
      </c>
      <c r="C192">
        <v>260</v>
      </c>
      <c r="D192">
        <v>1874</v>
      </c>
      <c r="E192">
        <f t="shared" si="40"/>
        <v>-260</v>
      </c>
      <c r="F192">
        <f t="shared" si="40"/>
        <v>-1874</v>
      </c>
      <c r="G192">
        <v>245</v>
      </c>
      <c r="H192">
        <v>1787</v>
      </c>
      <c r="I192">
        <v>2032</v>
      </c>
      <c r="J192">
        <v>2134</v>
      </c>
      <c r="L192" t="s">
        <v>19</v>
      </c>
      <c r="M192" s="4">
        <f t="shared" si="41"/>
        <v>-0.0035576475739580197</v>
      </c>
      <c r="N192" s="4">
        <f t="shared" si="43"/>
        <v>-0.025642429052297418</v>
      </c>
      <c r="O192" s="4">
        <f t="shared" si="42"/>
        <v>0.003352398675460442</v>
      </c>
      <c r="P192" s="4">
        <f t="shared" si="44"/>
        <v>0.024451985441011466</v>
      </c>
    </row>
    <row r="193" spans="1:16" ht="12.75">
      <c r="A193" t="s">
        <v>26</v>
      </c>
      <c r="B193" t="s">
        <v>21</v>
      </c>
      <c r="C193">
        <v>227</v>
      </c>
      <c r="D193">
        <v>2564</v>
      </c>
      <c r="E193">
        <f t="shared" si="40"/>
        <v>-227</v>
      </c>
      <c r="F193">
        <f t="shared" si="40"/>
        <v>-2564</v>
      </c>
      <c r="G193">
        <v>252</v>
      </c>
      <c r="H193">
        <v>2553</v>
      </c>
      <c r="I193">
        <v>2805</v>
      </c>
      <c r="J193">
        <v>2791</v>
      </c>
      <c r="L193" t="s">
        <v>21</v>
      </c>
      <c r="M193" s="4">
        <f t="shared" si="41"/>
        <v>-0.003106099997263348</v>
      </c>
      <c r="N193" s="4">
        <f t="shared" si="43"/>
        <v>-0.03508387838318601</v>
      </c>
      <c r="O193" s="4">
        <f t="shared" si="42"/>
        <v>0.0034481814947593115</v>
      </c>
      <c r="P193" s="4">
        <f t="shared" si="44"/>
        <v>0.03493336252428779</v>
      </c>
    </row>
    <row r="194" spans="1:16" ht="12.75">
      <c r="A194" t="s">
        <v>26</v>
      </c>
      <c r="B194" t="s">
        <v>23</v>
      </c>
      <c r="C194">
        <v>222</v>
      </c>
      <c r="D194">
        <v>2709</v>
      </c>
      <c r="E194">
        <f t="shared" si="40"/>
        <v>-222</v>
      </c>
      <c r="F194">
        <f t="shared" si="40"/>
        <v>-2709</v>
      </c>
      <c r="G194">
        <v>203</v>
      </c>
      <c r="H194">
        <v>2723</v>
      </c>
      <c r="I194">
        <v>2926</v>
      </c>
      <c r="J194">
        <v>2931</v>
      </c>
      <c r="L194" t="s">
        <v>23</v>
      </c>
      <c r="M194" s="4">
        <f t="shared" si="41"/>
        <v>-0.0030376836977641553</v>
      </c>
      <c r="N194" s="4">
        <f t="shared" si="43"/>
        <v>-0.0370679510686626</v>
      </c>
      <c r="O194" s="4">
        <f t="shared" si="42"/>
        <v>0.0027777017596672233</v>
      </c>
      <c r="P194" s="4">
        <f t="shared" si="44"/>
        <v>0.03725951670726034</v>
      </c>
    </row>
    <row r="195" spans="1:16" ht="12.75">
      <c r="A195" t="s">
        <v>26</v>
      </c>
      <c r="B195" t="s">
        <v>25</v>
      </c>
      <c r="C195">
        <v>149</v>
      </c>
      <c r="D195">
        <v>2755</v>
      </c>
      <c r="E195">
        <f t="shared" si="40"/>
        <v>-149</v>
      </c>
      <c r="F195">
        <f t="shared" si="40"/>
        <v>-2755</v>
      </c>
      <c r="G195">
        <v>156</v>
      </c>
      <c r="H195">
        <v>2526</v>
      </c>
      <c r="I195">
        <v>2682</v>
      </c>
      <c r="J195">
        <v>2904</v>
      </c>
      <c r="L195" t="s">
        <v>25</v>
      </c>
      <c r="M195" s="4">
        <f t="shared" si="41"/>
        <v>-0.0020388057250759423</v>
      </c>
      <c r="N195" s="4">
        <f t="shared" si="43"/>
        <v>-0.03769738102405517</v>
      </c>
      <c r="O195" s="4">
        <f t="shared" si="42"/>
        <v>0.002134588544374812</v>
      </c>
      <c r="P195" s="4">
        <f t="shared" si="44"/>
        <v>0.034563914506992144</v>
      </c>
    </row>
    <row r="196" spans="1:16" ht="12.75">
      <c r="A196" t="s">
        <v>26</v>
      </c>
      <c r="B196" t="s">
        <v>27</v>
      </c>
      <c r="C196">
        <v>152</v>
      </c>
      <c r="D196">
        <v>2431</v>
      </c>
      <c r="E196">
        <f t="shared" si="40"/>
        <v>-152</v>
      </c>
      <c r="F196">
        <f t="shared" si="40"/>
        <v>-2431</v>
      </c>
      <c r="G196">
        <v>122</v>
      </c>
      <c r="H196">
        <v>2389</v>
      </c>
      <c r="I196">
        <v>2511</v>
      </c>
      <c r="J196">
        <v>2583</v>
      </c>
      <c r="L196" t="s">
        <v>27</v>
      </c>
      <c r="M196" s="4">
        <f t="shared" si="41"/>
        <v>-0.002079855504775458</v>
      </c>
      <c r="N196" s="4">
        <f t="shared" si="43"/>
        <v>-0.033264004816507486</v>
      </c>
      <c r="O196" s="4">
        <f t="shared" si="42"/>
        <v>0.0016693577077803016</v>
      </c>
      <c r="P196" s="4">
        <f t="shared" si="44"/>
        <v>0.03268930790071427</v>
      </c>
    </row>
    <row r="197" spans="1:16" ht="12.75">
      <c r="A197" t="s">
        <v>26</v>
      </c>
      <c r="B197" t="s">
        <v>29</v>
      </c>
      <c r="C197">
        <v>104</v>
      </c>
      <c r="D197">
        <v>1983</v>
      </c>
      <c r="E197">
        <f t="shared" si="40"/>
        <v>-104</v>
      </c>
      <c r="F197">
        <f t="shared" si="40"/>
        <v>-1983</v>
      </c>
      <c r="G197">
        <v>84</v>
      </c>
      <c r="H197">
        <v>1885</v>
      </c>
      <c r="I197">
        <v>1969</v>
      </c>
      <c r="J197">
        <v>2087</v>
      </c>
      <c r="L197" t="s">
        <v>29</v>
      </c>
      <c r="M197" s="4">
        <f t="shared" si="41"/>
        <v>-0.0014230590295832078</v>
      </c>
      <c r="N197" s="4">
        <f t="shared" si="43"/>
        <v>-0.02713390438137982</v>
      </c>
      <c r="O197" s="4">
        <f t="shared" si="42"/>
        <v>0.0011493938315864372</v>
      </c>
      <c r="P197" s="4">
        <f t="shared" si="44"/>
        <v>0.025792944911195645</v>
      </c>
    </row>
    <row r="198" spans="1:16" ht="12.75">
      <c r="A198" t="s">
        <v>26</v>
      </c>
      <c r="B198" t="s">
        <v>31</v>
      </c>
      <c r="C198">
        <v>87</v>
      </c>
      <c r="D198">
        <v>1709</v>
      </c>
      <c r="E198">
        <f t="shared" si="40"/>
        <v>-87</v>
      </c>
      <c r="F198">
        <f t="shared" si="40"/>
        <v>-1709</v>
      </c>
      <c r="G198">
        <v>71</v>
      </c>
      <c r="H198">
        <v>1647</v>
      </c>
      <c r="I198">
        <v>1718</v>
      </c>
      <c r="J198">
        <v>1796</v>
      </c>
      <c r="L198" t="s">
        <v>31</v>
      </c>
      <c r="M198" s="4">
        <f t="shared" si="41"/>
        <v>-0.0011904436112859529</v>
      </c>
      <c r="N198" s="4">
        <f t="shared" si="43"/>
        <v>-0.02338469116882406</v>
      </c>
      <c r="O198" s="4">
        <f t="shared" si="42"/>
        <v>0.0009715114528885361</v>
      </c>
      <c r="P198" s="4">
        <f t="shared" si="44"/>
        <v>0.022536329055034072</v>
      </c>
    </row>
    <row r="199" spans="1:16" ht="12.75">
      <c r="A199" t="s">
        <v>26</v>
      </c>
      <c r="B199" t="s">
        <v>33</v>
      </c>
      <c r="C199">
        <v>85</v>
      </c>
      <c r="D199">
        <v>1699</v>
      </c>
      <c r="E199">
        <f t="shared" si="40"/>
        <v>-85</v>
      </c>
      <c r="F199">
        <f t="shared" si="40"/>
        <v>-1699</v>
      </c>
      <c r="G199">
        <v>68</v>
      </c>
      <c r="H199">
        <v>1640</v>
      </c>
      <c r="I199">
        <v>1708</v>
      </c>
      <c r="J199">
        <v>1784</v>
      </c>
      <c r="L199" t="s">
        <v>33</v>
      </c>
      <c r="M199" s="4">
        <f t="shared" si="41"/>
        <v>-0.0011630770914862758</v>
      </c>
      <c r="N199" s="4">
        <f t="shared" si="43"/>
        <v>-0.023247858569825676</v>
      </c>
      <c r="O199" s="4">
        <f t="shared" si="42"/>
        <v>0.0009304616731890205</v>
      </c>
      <c r="P199" s="4">
        <f t="shared" si="44"/>
        <v>0.0224405462357352</v>
      </c>
    </row>
    <row r="200" spans="1:16" ht="12.75">
      <c r="A200" t="s">
        <v>26</v>
      </c>
      <c r="B200" t="s">
        <v>34</v>
      </c>
      <c r="C200">
        <v>48</v>
      </c>
      <c r="D200">
        <v>1476</v>
      </c>
      <c r="E200">
        <f t="shared" si="40"/>
        <v>-48</v>
      </c>
      <c r="F200">
        <f t="shared" si="40"/>
        <v>-1476</v>
      </c>
      <c r="G200">
        <v>46</v>
      </c>
      <c r="H200">
        <v>1388</v>
      </c>
      <c r="I200">
        <v>1434</v>
      </c>
      <c r="J200">
        <v>1524</v>
      </c>
      <c r="L200" t="s">
        <v>34</v>
      </c>
      <c r="M200" s="4">
        <f t="shared" si="41"/>
        <v>-0.0006567964751922498</v>
      </c>
      <c r="N200" s="4">
        <f t="shared" si="43"/>
        <v>-0.020196491612161683</v>
      </c>
      <c r="O200" s="4">
        <f t="shared" si="42"/>
        <v>0.0006294299553925727</v>
      </c>
      <c r="P200" s="4">
        <f t="shared" si="44"/>
        <v>0.01899236474097589</v>
      </c>
    </row>
    <row r="201" spans="1:16" ht="12.75">
      <c r="A201" t="s">
        <v>26</v>
      </c>
      <c r="B201" t="s">
        <v>35</v>
      </c>
      <c r="C201">
        <v>41</v>
      </c>
      <c r="D201">
        <v>1166</v>
      </c>
      <c r="E201">
        <f t="shared" si="40"/>
        <v>-41</v>
      </c>
      <c r="F201">
        <f t="shared" si="40"/>
        <v>-1166</v>
      </c>
      <c r="G201">
        <v>39</v>
      </c>
      <c r="H201">
        <v>1307</v>
      </c>
      <c r="I201">
        <v>1346</v>
      </c>
      <c r="J201">
        <v>1207</v>
      </c>
      <c r="L201" t="s">
        <v>35</v>
      </c>
      <c r="M201" s="4">
        <f t="shared" si="41"/>
        <v>-0.00056101365589338</v>
      </c>
      <c r="N201" s="4">
        <f t="shared" si="43"/>
        <v>-0.015954681043211735</v>
      </c>
      <c r="O201" s="4">
        <f t="shared" si="42"/>
        <v>0.000533647136093703</v>
      </c>
      <c r="P201" s="4">
        <f t="shared" si="44"/>
        <v>0.017884020689088967</v>
      </c>
    </row>
    <row r="202" spans="1:16" ht="12.75">
      <c r="A202" t="s">
        <v>26</v>
      </c>
      <c r="B202" t="s">
        <v>37</v>
      </c>
      <c r="C202">
        <v>26</v>
      </c>
      <c r="D202">
        <v>885</v>
      </c>
      <c r="E202">
        <f t="shared" si="40"/>
        <v>-26</v>
      </c>
      <c r="F202">
        <f t="shared" si="40"/>
        <v>-885</v>
      </c>
      <c r="G202">
        <v>18</v>
      </c>
      <c r="H202">
        <v>1078</v>
      </c>
      <c r="I202">
        <v>1096</v>
      </c>
      <c r="J202">
        <v>911</v>
      </c>
      <c r="L202" t="s">
        <v>37</v>
      </c>
      <c r="M202" s="4">
        <f t="shared" si="41"/>
        <v>-0.00035576475739580195</v>
      </c>
      <c r="N202" s="4">
        <f t="shared" si="43"/>
        <v>-0.012109685011357106</v>
      </c>
      <c r="O202" s="4">
        <f t="shared" si="42"/>
        <v>0.0002462986781970937</v>
      </c>
      <c r="P202" s="4">
        <f t="shared" si="44"/>
        <v>0.014750554172025943</v>
      </c>
    </row>
    <row r="203" spans="1:16" ht="12.75">
      <c r="A203" t="s">
        <v>26</v>
      </c>
      <c r="B203" t="s">
        <v>38</v>
      </c>
      <c r="C203">
        <v>15</v>
      </c>
      <c r="D203">
        <v>619</v>
      </c>
      <c r="E203">
        <f aca="true" t="shared" si="45" ref="E203:F207">-C203</f>
        <v>-15</v>
      </c>
      <c r="F203">
        <f t="shared" si="45"/>
        <v>-619</v>
      </c>
      <c r="G203">
        <v>16</v>
      </c>
      <c r="H203">
        <v>745</v>
      </c>
      <c r="I203">
        <v>761</v>
      </c>
      <c r="J203">
        <v>634</v>
      </c>
      <c r="L203" t="s">
        <v>38</v>
      </c>
      <c r="M203" s="4">
        <f t="shared" si="41"/>
        <v>-0.00020524889849757807</v>
      </c>
      <c r="N203" s="4">
        <f t="shared" si="43"/>
        <v>-0.008469937878000055</v>
      </c>
      <c r="O203" s="4">
        <f t="shared" si="42"/>
        <v>0.0002189321583974166</v>
      </c>
      <c r="P203" s="4">
        <f t="shared" si="44"/>
        <v>0.01019402862537971</v>
      </c>
    </row>
    <row r="204" spans="1:16" ht="12.75">
      <c r="A204" t="s">
        <v>26</v>
      </c>
      <c r="B204" t="s">
        <v>39</v>
      </c>
      <c r="C204">
        <v>10</v>
      </c>
      <c r="D204">
        <v>250</v>
      </c>
      <c r="E204">
        <f t="shared" si="45"/>
        <v>-10</v>
      </c>
      <c r="F204">
        <f t="shared" si="45"/>
        <v>-250</v>
      </c>
      <c r="G204">
        <v>11</v>
      </c>
      <c r="H204">
        <v>376</v>
      </c>
      <c r="I204">
        <v>387</v>
      </c>
      <c r="J204">
        <v>260</v>
      </c>
      <c r="L204" t="s">
        <v>39</v>
      </c>
      <c r="M204" s="4">
        <f t="shared" si="41"/>
        <v>-0.00013683259899838538</v>
      </c>
      <c r="N204" s="4">
        <f>-D204/K$208</f>
        <v>-0.003420814974959634</v>
      </c>
      <c r="O204" s="4">
        <f t="shared" si="42"/>
        <v>0.0001505158588982239</v>
      </c>
      <c r="P204" s="4">
        <f>H204/K$208</f>
        <v>0.00514490572233929</v>
      </c>
    </row>
    <row r="205" spans="1:16" ht="12.75">
      <c r="A205" t="s">
        <v>26</v>
      </c>
      <c r="B205" t="s">
        <v>40</v>
      </c>
      <c r="C205">
        <v>2</v>
      </c>
      <c r="D205">
        <v>74</v>
      </c>
      <c r="E205">
        <f t="shared" si="45"/>
        <v>-2</v>
      </c>
      <c r="F205">
        <f t="shared" si="45"/>
        <v>-74</v>
      </c>
      <c r="G205">
        <v>2</v>
      </c>
      <c r="H205">
        <v>198</v>
      </c>
      <c r="I205">
        <v>200</v>
      </c>
      <c r="J205">
        <v>76</v>
      </c>
      <c r="L205" t="s">
        <v>40</v>
      </c>
      <c r="M205" s="4">
        <f t="shared" si="41"/>
        <v>-2.7366519799677075E-05</v>
      </c>
      <c r="N205" s="4">
        <f>-D205/K$208</f>
        <v>-0.0010125612325880518</v>
      </c>
      <c r="O205" s="4">
        <f t="shared" si="42"/>
        <v>2.7366519799677075E-05</v>
      </c>
      <c r="P205" s="4">
        <f>H205/K$208</f>
        <v>0.0027092854601680305</v>
      </c>
    </row>
    <row r="206" spans="1:16" ht="12.75">
      <c r="A206" t="s">
        <v>26</v>
      </c>
      <c r="B206" t="s">
        <v>41</v>
      </c>
      <c r="C206">
        <v>0</v>
      </c>
      <c r="D206">
        <v>8</v>
      </c>
      <c r="E206">
        <f t="shared" si="45"/>
        <v>0</v>
      </c>
      <c r="F206">
        <f t="shared" si="45"/>
        <v>-8</v>
      </c>
      <c r="G206">
        <v>0</v>
      </c>
      <c r="H206">
        <v>36</v>
      </c>
      <c r="I206">
        <v>36</v>
      </c>
      <c r="J206">
        <v>8</v>
      </c>
      <c r="L206" t="s">
        <v>41</v>
      </c>
      <c r="M206" s="4">
        <f t="shared" si="41"/>
        <v>0</v>
      </c>
      <c r="N206" s="4">
        <f>-D206/K$208</f>
        <v>-0.0001094660791987083</v>
      </c>
      <c r="O206" s="4">
        <f t="shared" si="42"/>
        <v>0</v>
      </c>
      <c r="P206" s="4">
        <f>H206/K$208</f>
        <v>0.0004925973563941874</v>
      </c>
    </row>
    <row r="207" spans="1:16" ht="12.75">
      <c r="A207" t="s">
        <v>26</v>
      </c>
      <c r="B207" t="s">
        <v>42</v>
      </c>
      <c r="C207">
        <v>1</v>
      </c>
      <c r="D207">
        <v>1</v>
      </c>
      <c r="E207">
        <f t="shared" si="45"/>
        <v>-1</v>
      </c>
      <c r="F207">
        <f t="shared" si="45"/>
        <v>-1</v>
      </c>
      <c r="G207">
        <v>0</v>
      </c>
      <c r="H207">
        <v>5</v>
      </c>
      <c r="I207">
        <v>5</v>
      </c>
      <c r="J207">
        <v>2</v>
      </c>
      <c r="L207" t="s">
        <v>42</v>
      </c>
      <c r="M207" s="4">
        <f t="shared" si="41"/>
        <v>-1.3683259899838537E-05</v>
      </c>
      <c r="N207" s="4">
        <f>-D207/K$208</f>
        <v>-1.3683259899838537E-05</v>
      </c>
      <c r="O207" s="4">
        <f t="shared" si="42"/>
        <v>0</v>
      </c>
      <c r="P207" s="4">
        <f>H207/K$208</f>
        <v>6.841629949919269E-05</v>
      </c>
    </row>
    <row r="208" spans="1:16" ht="12.75">
      <c r="A208" t="s">
        <v>43</v>
      </c>
      <c r="C208">
        <f aca="true" t="shared" si="46" ref="C208:J208">SUM(C187:C207)</f>
        <v>3055</v>
      </c>
      <c r="D208">
        <f t="shared" si="46"/>
        <v>34128</v>
      </c>
      <c r="G208">
        <f t="shared" si="46"/>
        <v>2882</v>
      </c>
      <c r="H208">
        <f t="shared" si="46"/>
        <v>33017</v>
      </c>
      <c r="I208">
        <f t="shared" si="46"/>
        <v>35899</v>
      </c>
      <c r="J208">
        <f t="shared" si="46"/>
        <v>37183</v>
      </c>
      <c r="K208" s="6">
        <f>J208+I208</f>
        <v>73082</v>
      </c>
      <c r="M208" s="4">
        <f t="shared" si="41"/>
        <v>-0.04180235899400673</v>
      </c>
      <c r="N208" s="4">
        <f>-D208/K$208</f>
        <v>-0.4669822938616896</v>
      </c>
      <c r="O208" s="4">
        <f t="shared" si="42"/>
        <v>0.039435155031334664</v>
      </c>
      <c r="P208" s="4">
        <f>H208/K$208</f>
        <v>0.451780192112969</v>
      </c>
    </row>
    <row r="210" spans="1:21" ht="12.75">
      <c r="A210" t="s">
        <v>28</v>
      </c>
      <c r="B210" s="1" t="s">
        <v>4</v>
      </c>
      <c r="C210">
        <v>1854</v>
      </c>
      <c r="D210">
        <v>1051</v>
      </c>
      <c r="E210">
        <f aca="true" t="shared" si="47" ref="E210:F225">-C210</f>
        <v>-1854</v>
      </c>
      <c r="F210">
        <f t="shared" si="47"/>
        <v>-1051</v>
      </c>
      <c r="G210">
        <v>1839</v>
      </c>
      <c r="H210">
        <v>1038</v>
      </c>
      <c r="I210">
        <v>2877</v>
      </c>
      <c r="J210">
        <v>2905</v>
      </c>
      <c r="L210" s="1" t="s">
        <v>4</v>
      </c>
      <c r="M210" s="4">
        <f aca="true" t="shared" si="48" ref="M210:M231">-C210/K$231</f>
        <v>-0.04163017851128326</v>
      </c>
      <c r="N210" s="4">
        <f>-D210/K$231</f>
        <v>-0.023599416189513864</v>
      </c>
      <c r="O210" s="4">
        <f aca="true" t="shared" si="49" ref="O210:O231">G210/K$231</f>
        <v>0.04129336476928259</v>
      </c>
      <c r="P210" s="4">
        <f>H210/K$231</f>
        <v>0.023307510946446616</v>
      </c>
      <c r="R210" s="14">
        <f>SUM(I225:J230)/K231</f>
        <v>0.010531042999887729</v>
      </c>
      <c r="S210" s="4">
        <f>SUM(I223:J230)/K231</f>
        <v>0.029190524306725047</v>
      </c>
      <c r="T210" s="4">
        <f>SUM(I210:J210)/K231</f>
        <v>0.12983047041652632</v>
      </c>
      <c r="U210" s="4">
        <f>SUM(C231,G231)/K231</f>
        <v>0.5207589536319749</v>
      </c>
    </row>
    <row r="211" spans="1:19" ht="12.75">
      <c r="A211" t="s">
        <v>28</v>
      </c>
      <c r="B211" s="2" t="s">
        <v>12</v>
      </c>
      <c r="C211">
        <v>1677</v>
      </c>
      <c r="D211">
        <v>1061</v>
      </c>
      <c r="E211">
        <f t="shared" si="47"/>
        <v>-1677</v>
      </c>
      <c r="F211">
        <f t="shared" si="47"/>
        <v>-1061</v>
      </c>
      <c r="G211">
        <v>1600</v>
      </c>
      <c r="H211">
        <v>979</v>
      </c>
      <c r="I211">
        <v>2579</v>
      </c>
      <c r="J211">
        <v>2738</v>
      </c>
      <c r="L211" s="2" t="s">
        <v>12</v>
      </c>
      <c r="M211" s="4">
        <f t="shared" si="48"/>
        <v>-0.03765577635567531</v>
      </c>
      <c r="N211" s="4">
        <f aca="true" t="shared" si="50" ref="N211:N226">-D211/K$231</f>
        <v>-0.023823958684180982</v>
      </c>
      <c r="O211" s="4">
        <f t="shared" si="49"/>
        <v>0.03592679914673852</v>
      </c>
      <c r="P211" s="4">
        <f aca="true" t="shared" si="51" ref="P211:P226">H211/K$231</f>
        <v>0.02198271022791063</v>
      </c>
      <c r="R211" s="13">
        <f>R210*K231</f>
        <v>469</v>
      </c>
      <c r="S211" s="6">
        <f>S210*K231</f>
        <v>1300</v>
      </c>
    </row>
    <row r="212" spans="1:16" ht="12.75">
      <c r="A212" t="s">
        <v>28</v>
      </c>
      <c r="B212" s="3" t="s">
        <v>13</v>
      </c>
      <c r="C212">
        <v>1355</v>
      </c>
      <c r="D212">
        <v>972</v>
      </c>
      <c r="E212">
        <f t="shared" si="47"/>
        <v>-1355</v>
      </c>
      <c r="F212">
        <f t="shared" si="47"/>
        <v>-972</v>
      </c>
      <c r="G212">
        <v>1274</v>
      </c>
      <c r="H212">
        <v>975</v>
      </c>
      <c r="I212">
        <v>2249</v>
      </c>
      <c r="J212">
        <v>2327</v>
      </c>
      <c r="K212" s="8"/>
      <c r="L212" s="3" t="s">
        <v>13</v>
      </c>
      <c r="M212" s="4">
        <f t="shared" si="48"/>
        <v>-0.030425508027394185</v>
      </c>
      <c r="N212" s="4">
        <f t="shared" si="50"/>
        <v>-0.02182553048164365</v>
      </c>
      <c r="O212" s="4">
        <f t="shared" si="49"/>
        <v>0.028606713820590546</v>
      </c>
      <c r="P212" s="4">
        <f t="shared" si="51"/>
        <v>0.021892893230043786</v>
      </c>
    </row>
    <row r="213" spans="1:16" ht="12.75">
      <c r="A213" t="s">
        <v>28</v>
      </c>
      <c r="B213" t="s">
        <v>15</v>
      </c>
      <c r="C213">
        <v>1217</v>
      </c>
      <c r="D213">
        <v>919</v>
      </c>
      <c r="E213">
        <f t="shared" si="47"/>
        <v>-1217</v>
      </c>
      <c r="F213">
        <f t="shared" si="47"/>
        <v>-919</v>
      </c>
      <c r="G213">
        <v>1099</v>
      </c>
      <c r="H213">
        <v>864</v>
      </c>
      <c r="I213">
        <v>1963</v>
      </c>
      <c r="J213">
        <v>2136</v>
      </c>
      <c r="L213" t="s">
        <v>15</v>
      </c>
      <c r="M213" s="4">
        <f t="shared" si="48"/>
        <v>-0.027326821600987986</v>
      </c>
      <c r="N213" s="4">
        <f t="shared" si="50"/>
        <v>-0.020635455259907936</v>
      </c>
      <c r="O213" s="4">
        <f t="shared" si="49"/>
        <v>0.024677220163916023</v>
      </c>
      <c r="P213" s="4">
        <f t="shared" si="51"/>
        <v>0.019400471539238802</v>
      </c>
    </row>
    <row r="214" spans="1:16" ht="12.75">
      <c r="A214" t="s">
        <v>28</v>
      </c>
      <c r="B214" t="s">
        <v>17</v>
      </c>
      <c r="C214">
        <v>1081</v>
      </c>
      <c r="D214">
        <v>857</v>
      </c>
      <c r="E214">
        <f t="shared" si="47"/>
        <v>-1081</v>
      </c>
      <c r="F214">
        <f t="shared" si="47"/>
        <v>-857</v>
      </c>
      <c r="G214">
        <v>1088</v>
      </c>
      <c r="H214">
        <v>830</v>
      </c>
      <c r="I214">
        <v>1918</v>
      </c>
      <c r="J214">
        <v>1938</v>
      </c>
      <c r="L214" t="s">
        <v>17</v>
      </c>
      <c r="M214" s="4">
        <f t="shared" si="48"/>
        <v>-0.024273043673515213</v>
      </c>
      <c r="N214" s="4">
        <f t="shared" si="50"/>
        <v>-0.01924329179297182</v>
      </c>
      <c r="O214" s="4">
        <f t="shared" si="49"/>
        <v>0.024430223419782193</v>
      </c>
      <c r="P214" s="4">
        <f t="shared" si="51"/>
        <v>0.01863702705737061</v>
      </c>
    </row>
    <row r="215" spans="1:16" ht="12.75">
      <c r="A215" t="s">
        <v>28</v>
      </c>
      <c r="B215" t="s">
        <v>19</v>
      </c>
      <c r="C215">
        <v>989</v>
      </c>
      <c r="D215">
        <v>1041</v>
      </c>
      <c r="E215">
        <f t="shared" si="47"/>
        <v>-989</v>
      </c>
      <c r="F215">
        <f t="shared" si="47"/>
        <v>-1041</v>
      </c>
      <c r="G215">
        <v>997</v>
      </c>
      <c r="H215">
        <v>992</v>
      </c>
      <c r="I215">
        <v>1989</v>
      </c>
      <c r="J215">
        <v>2030</v>
      </c>
      <c r="L215" t="s">
        <v>19</v>
      </c>
      <c r="M215" s="4">
        <f t="shared" si="48"/>
        <v>-0.022207252722577748</v>
      </c>
      <c r="N215" s="4">
        <f t="shared" si="50"/>
        <v>-0.02337487369484675</v>
      </c>
      <c r="O215" s="4">
        <f t="shared" si="49"/>
        <v>0.02238688671831144</v>
      </c>
      <c r="P215" s="4">
        <f t="shared" si="51"/>
        <v>0.022274615470977883</v>
      </c>
    </row>
    <row r="216" spans="1:16" ht="12.75">
      <c r="A216" t="s">
        <v>28</v>
      </c>
      <c r="B216" t="s">
        <v>21</v>
      </c>
      <c r="C216">
        <v>847</v>
      </c>
      <c r="D216">
        <v>1122</v>
      </c>
      <c r="E216">
        <f t="shared" si="47"/>
        <v>-847</v>
      </c>
      <c r="F216">
        <f t="shared" si="47"/>
        <v>-1122</v>
      </c>
      <c r="G216">
        <v>794</v>
      </c>
      <c r="H216">
        <v>1102</v>
      </c>
      <c r="I216">
        <v>1896</v>
      </c>
      <c r="J216">
        <v>1969</v>
      </c>
      <c r="L216" t="s">
        <v>21</v>
      </c>
      <c r="M216" s="4">
        <f t="shared" si="48"/>
        <v>-0.019018749298304705</v>
      </c>
      <c r="N216" s="4">
        <f t="shared" si="50"/>
        <v>-0.025193667901650386</v>
      </c>
      <c r="O216" s="4">
        <f t="shared" si="49"/>
        <v>0.01782867407656899</v>
      </c>
      <c r="P216" s="4">
        <f t="shared" si="51"/>
        <v>0.024744582912316154</v>
      </c>
    </row>
    <row r="217" spans="1:16" ht="12.75">
      <c r="A217" t="s">
        <v>28</v>
      </c>
      <c r="B217" t="s">
        <v>23</v>
      </c>
      <c r="C217">
        <v>661</v>
      </c>
      <c r="D217">
        <v>928</v>
      </c>
      <c r="E217">
        <f t="shared" si="47"/>
        <v>-661</v>
      </c>
      <c r="F217">
        <f t="shared" si="47"/>
        <v>-928</v>
      </c>
      <c r="G217">
        <v>655</v>
      </c>
      <c r="H217">
        <v>839</v>
      </c>
      <c r="I217">
        <v>1494</v>
      </c>
      <c r="J217">
        <v>1589</v>
      </c>
      <c r="L217" t="s">
        <v>23</v>
      </c>
      <c r="M217" s="4">
        <f t="shared" si="48"/>
        <v>-0.01484225889749635</v>
      </c>
      <c r="N217" s="4">
        <f t="shared" si="50"/>
        <v>-0.02083754350510834</v>
      </c>
      <c r="O217" s="4">
        <f t="shared" si="49"/>
        <v>0.014707533400696082</v>
      </c>
      <c r="P217" s="4">
        <f t="shared" si="51"/>
        <v>0.01883911530257101</v>
      </c>
    </row>
    <row r="218" spans="1:16" ht="12.75">
      <c r="A218" t="s">
        <v>28</v>
      </c>
      <c r="B218" t="s">
        <v>25</v>
      </c>
      <c r="C218">
        <v>489</v>
      </c>
      <c r="D218">
        <v>833</v>
      </c>
      <c r="E218">
        <f t="shared" si="47"/>
        <v>-489</v>
      </c>
      <c r="F218">
        <f t="shared" si="47"/>
        <v>-833</v>
      </c>
      <c r="G218">
        <v>483</v>
      </c>
      <c r="H218">
        <v>801</v>
      </c>
      <c r="I218">
        <v>1284</v>
      </c>
      <c r="J218">
        <v>1322</v>
      </c>
      <c r="L218" t="s">
        <v>25</v>
      </c>
      <c r="M218" s="4">
        <f t="shared" si="48"/>
        <v>-0.01098012798922196</v>
      </c>
      <c r="N218" s="4">
        <f t="shared" si="50"/>
        <v>-0.018704389805770744</v>
      </c>
      <c r="O218" s="4">
        <f t="shared" si="49"/>
        <v>0.01084540249242169</v>
      </c>
      <c r="P218" s="4">
        <f t="shared" si="51"/>
        <v>0.017985853822835973</v>
      </c>
    </row>
    <row r="219" spans="1:16" ht="12.75">
      <c r="A219" t="s">
        <v>28</v>
      </c>
      <c r="B219" t="s">
        <v>27</v>
      </c>
      <c r="C219">
        <v>414</v>
      </c>
      <c r="D219">
        <v>824</v>
      </c>
      <c r="E219">
        <f t="shared" si="47"/>
        <v>-414</v>
      </c>
      <c r="F219">
        <f t="shared" si="47"/>
        <v>-824</v>
      </c>
      <c r="G219">
        <v>370</v>
      </c>
      <c r="H219">
        <v>713</v>
      </c>
      <c r="I219">
        <v>1083</v>
      </c>
      <c r="J219">
        <v>1238</v>
      </c>
      <c r="L219" t="s">
        <v>27</v>
      </c>
      <c r="M219" s="4">
        <f t="shared" si="48"/>
        <v>-0.009296059279218592</v>
      </c>
      <c r="N219" s="4">
        <f t="shared" si="50"/>
        <v>-0.01850230156057034</v>
      </c>
      <c r="O219" s="4">
        <f t="shared" si="49"/>
        <v>0.008308072302683283</v>
      </c>
      <c r="P219" s="4">
        <f t="shared" si="51"/>
        <v>0.016009879869765355</v>
      </c>
    </row>
    <row r="220" spans="1:16" ht="12.75">
      <c r="A220" t="s">
        <v>28</v>
      </c>
      <c r="B220" t="s">
        <v>29</v>
      </c>
      <c r="C220">
        <v>331</v>
      </c>
      <c r="D220">
        <v>623</v>
      </c>
      <c r="E220">
        <f t="shared" si="47"/>
        <v>-331</v>
      </c>
      <c r="F220">
        <f t="shared" si="47"/>
        <v>-623</v>
      </c>
      <c r="G220">
        <v>298</v>
      </c>
      <c r="H220">
        <v>451</v>
      </c>
      <c r="I220">
        <v>749</v>
      </c>
      <c r="J220">
        <v>954</v>
      </c>
      <c r="L220" t="s">
        <v>29</v>
      </c>
      <c r="M220" s="4">
        <f t="shared" si="48"/>
        <v>-0.0074323565734815316</v>
      </c>
      <c r="N220" s="4">
        <f t="shared" si="50"/>
        <v>-0.013988997417761311</v>
      </c>
      <c r="O220" s="4">
        <f t="shared" si="49"/>
        <v>0.006691366341080049</v>
      </c>
      <c r="P220" s="4">
        <f t="shared" si="51"/>
        <v>0.01012686650948692</v>
      </c>
    </row>
    <row r="221" spans="1:16" ht="12.75">
      <c r="A221" t="s">
        <v>28</v>
      </c>
      <c r="B221" t="s">
        <v>31</v>
      </c>
      <c r="C221">
        <v>290</v>
      </c>
      <c r="D221">
        <v>379</v>
      </c>
      <c r="E221">
        <f t="shared" si="47"/>
        <v>-290</v>
      </c>
      <c r="F221">
        <f t="shared" si="47"/>
        <v>-379</v>
      </c>
      <c r="G221">
        <v>259</v>
      </c>
      <c r="H221">
        <v>289</v>
      </c>
      <c r="I221">
        <v>548</v>
      </c>
      <c r="J221">
        <v>669</v>
      </c>
      <c r="L221" t="s">
        <v>31</v>
      </c>
      <c r="M221" s="4">
        <f t="shared" si="48"/>
        <v>-0.006511732345346357</v>
      </c>
      <c r="N221" s="4">
        <f t="shared" si="50"/>
        <v>-0.008510160547883687</v>
      </c>
      <c r="O221" s="4">
        <f t="shared" si="49"/>
        <v>0.005815650611878298</v>
      </c>
      <c r="P221" s="4">
        <f t="shared" si="51"/>
        <v>0.006489278095879646</v>
      </c>
    </row>
    <row r="222" spans="1:16" ht="12.75">
      <c r="A222" t="s">
        <v>28</v>
      </c>
      <c r="B222" t="s">
        <v>33</v>
      </c>
      <c r="C222">
        <v>186</v>
      </c>
      <c r="D222">
        <v>245</v>
      </c>
      <c r="E222">
        <f t="shared" si="47"/>
        <v>-186</v>
      </c>
      <c r="F222">
        <f t="shared" si="47"/>
        <v>-245</v>
      </c>
      <c r="G222">
        <v>191</v>
      </c>
      <c r="H222">
        <v>169</v>
      </c>
      <c r="I222">
        <v>360</v>
      </c>
      <c r="J222">
        <v>431</v>
      </c>
      <c r="L222" t="s">
        <v>33</v>
      </c>
      <c r="M222" s="4">
        <f t="shared" si="48"/>
        <v>-0.004176490400808353</v>
      </c>
      <c r="N222" s="4">
        <f t="shared" si="50"/>
        <v>-0.005501291119344336</v>
      </c>
      <c r="O222" s="4">
        <f t="shared" si="49"/>
        <v>0.004288761648141911</v>
      </c>
      <c r="P222" s="4">
        <f t="shared" si="51"/>
        <v>0.003794768159874256</v>
      </c>
    </row>
    <row r="223" spans="1:16" ht="12.75">
      <c r="A223" t="s">
        <v>28</v>
      </c>
      <c r="B223" t="s">
        <v>34</v>
      </c>
      <c r="C223">
        <v>144</v>
      </c>
      <c r="D223">
        <v>119</v>
      </c>
      <c r="E223">
        <f t="shared" si="47"/>
        <v>-144</v>
      </c>
      <c r="F223">
        <f t="shared" si="47"/>
        <v>-119</v>
      </c>
      <c r="G223">
        <v>139</v>
      </c>
      <c r="H223">
        <v>81</v>
      </c>
      <c r="I223">
        <v>220</v>
      </c>
      <c r="J223">
        <v>263</v>
      </c>
      <c r="L223" t="s">
        <v>34</v>
      </c>
      <c r="M223" s="4">
        <f t="shared" si="48"/>
        <v>-0.003233411923206467</v>
      </c>
      <c r="N223" s="4">
        <f t="shared" si="50"/>
        <v>-0.0026720556865386775</v>
      </c>
      <c r="O223" s="4">
        <f t="shared" si="49"/>
        <v>0.003121140675872909</v>
      </c>
      <c r="P223" s="4">
        <f t="shared" si="51"/>
        <v>0.0018187942068036377</v>
      </c>
    </row>
    <row r="224" spans="1:16" ht="12.75">
      <c r="A224" t="s">
        <v>28</v>
      </c>
      <c r="B224" t="s">
        <v>35</v>
      </c>
      <c r="C224">
        <v>117</v>
      </c>
      <c r="D224">
        <v>61</v>
      </c>
      <c r="E224">
        <f t="shared" si="47"/>
        <v>-117</v>
      </c>
      <c r="F224">
        <f t="shared" si="47"/>
        <v>-61</v>
      </c>
      <c r="G224">
        <v>111</v>
      </c>
      <c r="H224">
        <v>59</v>
      </c>
      <c r="I224">
        <v>170</v>
      </c>
      <c r="J224">
        <v>178</v>
      </c>
      <c r="L224" t="s">
        <v>35</v>
      </c>
      <c r="M224" s="4">
        <f t="shared" si="48"/>
        <v>-0.0026271471876052545</v>
      </c>
      <c r="N224" s="4">
        <f t="shared" si="50"/>
        <v>-0.0013697092174694062</v>
      </c>
      <c r="O224" s="4">
        <f t="shared" si="49"/>
        <v>0.0024924216908049847</v>
      </c>
      <c r="P224" s="4">
        <f t="shared" si="51"/>
        <v>0.001324800718535983</v>
      </c>
    </row>
    <row r="225" spans="1:16" ht="12.75">
      <c r="A225" t="s">
        <v>28</v>
      </c>
      <c r="B225" t="s">
        <v>37</v>
      </c>
      <c r="C225">
        <v>87</v>
      </c>
      <c r="D225">
        <v>25</v>
      </c>
      <c r="E225">
        <f t="shared" si="47"/>
        <v>-87</v>
      </c>
      <c r="F225">
        <f t="shared" si="47"/>
        <v>-25</v>
      </c>
      <c r="G225">
        <v>75</v>
      </c>
      <c r="H225">
        <v>38</v>
      </c>
      <c r="I225">
        <v>113</v>
      </c>
      <c r="J225">
        <v>112</v>
      </c>
      <c r="L225" t="s">
        <v>37</v>
      </c>
      <c r="M225" s="4">
        <f t="shared" si="48"/>
        <v>-0.001953519703603907</v>
      </c>
      <c r="N225" s="4">
        <f t="shared" si="50"/>
        <v>-0.0005613562366677894</v>
      </c>
      <c r="O225" s="4">
        <f t="shared" si="49"/>
        <v>0.001684068710003368</v>
      </c>
      <c r="P225" s="4">
        <f t="shared" si="51"/>
        <v>0.0008532614797350399</v>
      </c>
    </row>
    <row r="226" spans="1:16" ht="12.75">
      <c r="A226" t="s">
        <v>28</v>
      </c>
      <c r="B226" t="s">
        <v>38</v>
      </c>
      <c r="C226">
        <v>42</v>
      </c>
      <c r="D226">
        <v>12</v>
      </c>
      <c r="E226">
        <f aca="true" t="shared" si="52" ref="E226:F230">-C226</f>
        <v>-42</v>
      </c>
      <c r="F226">
        <f t="shared" si="52"/>
        <v>-12</v>
      </c>
      <c r="G226">
        <v>53</v>
      </c>
      <c r="H226">
        <v>21</v>
      </c>
      <c r="I226">
        <v>74</v>
      </c>
      <c r="J226">
        <v>54</v>
      </c>
      <c r="L226" t="s">
        <v>38</v>
      </c>
      <c r="M226" s="4">
        <f t="shared" si="48"/>
        <v>-0.0009430784776018862</v>
      </c>
      <c r="N226" s="4">
        <f t="shared" si="50"/>
        <v>-0.0002694509936005389</v>
      </c>
      <c r="O226" s="4">
        <f t="shared" si="49"/>
        <v>0.0011900752217357134</v>
      </c>
      <c r="P226" s="4">
        <f t="shared" si="51"/>
        <v>0.0004715392388009431</v>
      </c>
    </row>
    <row r="227" spans="1:16" ht="12.75">
      <c r="A227" t="s">
        <v>28</v>
      </c>
      <c r="B227" t="s">
        <v>39</v>
      </c>
      <c r="C227">
        <v>28</v>
      </c>
      <c r="D227">
        <v>9</v>
      </c>
      <c r="E227">
        <f t="shared" si="52"/>
        <v>-28</v>
      </c>
      <c r="F227">
        <f t="shared" si="52"/>
        <v>-9</v>
      </c>
      <c r="G227">
        <v>28</v>
      </c>
      <c r="H227">
        <v>11</v>
      </c>
      <c r="I227">
        <v>39</v>
      </c>
      <c r="J227">
        <v>37</v>
      </c>
      <c r="L227" t="s">
        <v>39</v>
      </c>
      <c r="M227" s="4">
        <f t="shared" si="48"/>
        <v>-0.0006287189850679242</v>
      </c>
      <c r="N227" s="4">
        <f>-D227/K$231</f>
        <v>-0.00020208824520040418</v>
      </c>
      <c r="O227" s="4">
        <f t="shared" si="49"/>
        <v>0.0006287189850679242</v>
      </c>
      <c r="P227" s="4">
        <f>H227/K$231</f>
        <v>0.00024699674413382734</v>
      </c>
    </row>
    <row r="228" spans="1:16" ht="12.75">
      <c r="A228" t="s">
        <v>28</v>
      </c>
      <c r="B228" t="s">
        <v>40</v>
      </c>
      <c r="C228">
        <v>13</v>
      </c>
      <c r="D228">
        <v>5</v>
      </c>
      <c r="E228">
        <f t="shared" si="52"/>
        <v>-13</v>
      </c>
      <c r="F228">
        <f t="shared" si="52"/>
        <v>-5</v>
      </c>
      <c r="G228">
        <v>13</v>
      </c>
      <c r="H228">
        <v>5</v>
      </c>
      <c r="I228">
        <v>18</v>
      </c>
      <c r="J228">
        <v>18</v>
      </c>
      <c r="L228" t="s">
        <v>40</v>
      </c>
      <c r="M228" s="4">
        <f t="shared" si="48"/>
        <v>-0.0002919052430672505</v>
      </c>
      <c r="N228" s="4">
        <f>-D228/K$231</f>
        <v>-0.00011227124733355787</v>
      </c>
      <c r="O228" s="4">
        <f t="shared" si="49"/>
        <v>0.0002919052430672505</v>
      </c>
      <c r="P228" s="4">
        <f>H228/K$231</f>
        <v>0.00011227124733355787</v>
      </c>
    </row>
    <row r="229" spans="1:16" ht="12.75">
      <c r="A229" t="s">
        <v>28</v>
      </c>
      <c r="B229" t="s">
        <v>41</v>
      </c>
      <c r="C229">
        <v>1</v>
      </c>
      <c r="D229">
        <v>0</v>
      </c>
      <c r="E229">
        <f t="shared" si="52"/>
        <v>-1</v>
      </c>
      <c r="F229">
        <f t="shared" si="52"/>
        <v>0</v>
      </c>
      <c r="G229">
        <v>2</v>
      </c>
      <c r="H229">
        <v>0</v>
      </c>
      <c r="I229">
        <v>2</v>
      </c>
      <c r="J229">
        <v>1</v>
      </c>
      <c r="L229" t="s">
        <v>41</v>
      </c>
      <c r="M229" s="4">
        <f t="shared" si="48"/>
        <v>-2.2454249466711576E-05</v>
      </c>
      <c r="N229" s="4">
        <f>-D229/K$231</f>
        <v>0</v>
      </c>
      <c r="O229" s="4">
        <f t="shared" si="49"/>
        <v>4.490849893342315E-05</v>
      </c>
      <c r="P229" s="4">
        <f>H229/K$231</f>
        <v>0</v>
      </c>
    </row>
    <row r="230" spans="1:16" ht="12.75">
      <c r="A230" t="s">
        <v>28</v>
      </c>
      <c r="B230" t="s">
        <v>42</v>
      </c>
      <c r="C230">
        <v>0</v>
      </c>
      <c r="D230">
        <v>0</v>
      </c>
      <c r="E230">
        <f t="shared" si="52"/>
        <v>0</v>
      </c>
      <c r="F230">
        <f t="shared" si="52"/>
        <v>0</v>
      </c>
      <c r="G230">
        <v>1</v>
      </c>
      <c r="H230">
        <v>0</v>
      </c>
      <c r="I230">
        <v>1</v>
      </c>
      <c r="J230">
        <v>0</v>
      </c>
      <c r="L230" t="s">
        <v>42</v>
      </c>
      <c r="M230" s="4">
        <f t="shared" si="48"/>
        <v>0</v>
      </c>
      <c r="N230" s="4">
        <f>-D230/K$231</f>
        <v>0</v>
      </c>
      <c r="O230" s="4">
        <f t="shared" si="49"/>
        <v>2.2454249466711576E-05</v>
      </c>
      <c r="P230" s="4">
        <f>H230/K$231</f>
        <v>0</v>
      </c>
    </row>
    <row r="231" spans="1:16" ht="12.75">
      <c r="A231" t="s">
        <v>43</v>
      </c>
      <c r="C231">
        <f aca="true" t="shared" si="53" ref="C231:J231">SUM(C210:C230)</f>
        <v>11823</v>
      </c>
      <c r="D231">
        <f t="shared" si="53"/>
        <v>11086</v>
      </c>
      <c r="G231">
        <f t="shared" si="53"/>
        <v>11369</v>
      </c>
      <c r="H231">
        <f t="shared" si="53"/>
        <v>10257</v>
      </c>
      <c r="I231">
        <f t="shared" si="53"/>
        <v>21626</v>
      </c>
      <c r="J231">
        <f t="shared" si="53"/>
        <v>22909</v>
      </c>
      <c r="K231" s="6">
        <f>J231+I231</f>
        <v>44535</v>
      </c>
      <c r="M231" s="4">
        <f t="shared" si="48"/>
        <v>-0.26547659144493096</v>
      </c>
      <c r="N231" s="4">
        <f>-D231/K$231</f>
        <v>-0.2489278095879645</v>
      </c>
      <c r="O231" s="4">
        <f t="shared" si="49"/>
        <v>0.2552823621870439</v>
      </c>
      <c r="P231" s="4">
        <f>H231/K$231</f>
        <v>0.23031323678006063</v>
      </c>
    </row>
    <row r="233" spans="1:21" ht="12.75">
      <c r="A233" t="s">
        <v>30</v>
      </c>
      <c r="B233" s="1" t="s">
        <v>4</v>
      </c>
      <c r="C233">
        <v>272</v>
      </c>
      <c r="D233">
        <v>852</v>
      </c>
      <c r="E233">
        <f aca="true" t="shared" si="54" ref="E233:F248">-C233</f>
        <v>-272</v>
      </c>
      <c r="F233">
        <f t="shared" si="54"/>
        <v>-852</v>
      </c>
      <c r="G233">
        <v>253</v>
      </c>
      <c r="H233">
        <v>768</v>
      </c>
      <c r="I233">
        <v>1021</v>
      </c>
      <c r="J233">
        <v>1124</v>
      </c>
      <c r="L233" s="1" t="s">
        <v>4</v>
      </c>
      <c r="M233" s="4">
        <f>-C233/K$254</f>
        <v>-0.011398876875366691</v>
      </c>
      <c r="N233" s="4">
        <f>-D233/K$254</f>
        <v>-0.035705305506663315</v>
      </c>
      <c r="O233" s="4">
        <f>G233/K$254</f>
        <v>0.010602631799513871</v>
      </c>
      <c r="P233" s="4">
        <f>H233/K$254</f>
        <v>0.032185064118682424</v>
      </c>
      <c r="R233" s="14">
        <f>SUM(I248:J253)/K254</f>
        <v>0.033316570279104854</v>
      </c>
      <c r="S233" s="4">
        <f>SUM(I246:J253)/K254</f>
        <v>0.07836727851814601</v>
      </c>
      <c r="T233" s="4">
        <f>SUM(I233:J233)/K254</f>
        <v>0.0898918783002263</v>
      </c>
      <c r="U233" s="4">
        <f>SUM(C254,G254)/K254</f>
        <v>0.1557706814181544</v>
      </c>
    </row>
    <row r="234" spans="1:19" ht="12.75">
      <c r="A234" t="s">
        <v>30</v>
      </c>
      <c r="B234" s="2" t="s">
        <v>12</v>
      </c>
      <c r="C234">
        <v>240</v>
      </c>
      <c r="D234">
        <v>819</v>
      </c>
      <c r="E234">
        <f t="shared" si="54"/>
        <v>-240</v>
      </c>
      <c r="F234">
        <f t="shared" si="54"/>
        <v>-819</v>
      </c>
      <c r="G234">
        <v>258</v>
      </c>
      <c r="H234">
        <v>770</v>
      </c>
      <c r="I234">
        <v>1028</v>
      </c>
      <c r="J234">
        <v>1059</v>
      </c>
      <c r="L234" s="2" t="s">
        <v>12</v>
      </c>
      <c r="M234" s="4">
        <f>-C234/K$254</f>
        <v>-0.010057832537088257</v>
      </c>
      <c r="N234" s="4">
        <f>-D234/K$254</f>
        <v>-0.03432235353281368</v>
      </c>
      <c r="O234" s="4">
        <f>G234/K$254</f>
        <v>0.010812169977369876</v>
      </c>
      <c r="P234" s="4">
        <f>H234/K$254</f>
        <v>0.032268879389824826</v>
      </c>
      <c r="R234" s="13">
        <f>R233*K254</f>
        <v>795</v>
      </c>
      <c r="S234" s="6">
        <f>S233*K254</f>
        <v>1870</v>
      </c>
    </row>
    <row r="235" spans="1:16" ht="12.75">
      <c r="A235" t="s">
        <v>30</v>
      </c>
      <c r="B235" s="3" t="s">
        <v>13</v>
      </c>
      <c r="C235">
        <v>208</v>
      </c>
      <c r="D235">
        <v>846</v>
      </c>
      <c r="E235">
        <f t="shared" si="54"/>
        <v>-208</v>
      </c>
      <c r="F235">
        <f t="shared" si="54"/>
        <v>-846</v>
      </c>
      <c r="G235">
        <v>205</v>
      </c>
      <c r="H235">
        <v>769</v>
      </c>
      <c r="I235">
        <v>974</v>
      </c>
      <c r="J235">
        <v>1054</v>
      </c>
      <c r="K235" s="8"/>
      <c r="L235" s="3" t="s">
        <v>13</v>
      </c>
      <c r="M235" s="4">
        <f>-C235/K$254</f>
        <v>-0.008716788198809822</v>
      </c>
      <c r="N235" s="4">
        <f>-D235/K$254</f>
        <v>-0.035453859693236105</v>
      </c>
      <c r="O235" s="4">
        <f>G235/K$254</f>
        <v>0.00859106529209622</v>
      </c>
      <c r="P235" s="4">
        <f>H235/K$254</f>
        <v>0.032226971754253625</v>
      </c>
    </row>
    <row r="236" spans="1:16" ht="12.75">
      <c r="A236" t="s">
        <v>30</v>
      </c>
      <c r="B236" t="s">
        <v>15</v>
      </c>
      <c r="C236">
        <v>153</v>
      </c>
      <c r="D236">
        <v>844</v>
      </c>
      <c r="E236">
        <f t="shared" si="54"/>
        <v>-153</v>
      </c>
      <c r="F236">
        <f t="shared" si="54"/>
        <v>-844</v>
      </c>
      <c r="G236">
        <v>178</v>
      </c>
      <c r="H236">
        <v>796</v>
      </c>
      <c r="I236">
        <v>974</v>
      </c>
      <c r="J236">
        <v>997</v>
      </c>
      <c r="L236" t="s">
        <v>15</v>
      </c>
      <c r="M236" s="4">
        <f>-C236/K$254</f>
        <v>-0.006411868242393764</v>
      </c>
      <c r="N236" s="4">
        <f>-D236/K$254</f>
        <v>-0.035370044422093704</v>
      </c>
      <c r="O236" s="4">
        <f>G236/K$254</f>
        <v>0.007459559131673791</v>
      </c>
      <c r="P236" s="4">
        <f>H236/K$254</f>
        <v>0.033358477914676055</v>
      </c>
    </row>
    <row r="237" spans="1:16" ht="12.75">
      <c r="A237" t="s">
        <v>30</v>
      </c>
      <c r="B237" t="s">
        <v>17</v>
      </c>
      <c r="C237">
        <v>192</v>
      </c>
      <c r="D237">
        <v>768</v>
      </c>
      <c r="E237">
        <f t="shared" si="54"/>
        <v>-192</v>
      </c>
      <c r="F237">
        <f t="shared" si="54"/>
        <v>-768</v>
      </c>
      <c r="G237">
        <v>168</v>
      </c>
      <c r="H237">
        <v>755</v>
      </c>
      <c r="I237">
        <v>923</v>
      </c>
      <c r="J237">
        <v>960</v>
      </c>
      <c r="L237" t="s">
        <v>17</v>
      </c>
      <c r="M237" s="4">
        <f>-C237/K$254</f>
        <v>-0.008046266029670606</v>
      </c>
      <c r="N237" s="4">
        <f>-D237/K$254</f>
        <v>-0.032185064118682424</v>
      </c>
      <c r="O237" s="4">
        <f>G237/K$254</f>
        <v>0.00704048277596178</v>
      </c>
      <c r="P237" s="4">
        <f>H237/K$254</f>
        <v>0.03164026485625681</v>
      </c>
    </row>
    <row r="238" spans="1:16" ht="12.75">
      <c r="A238" t="s">
        <v>30</v>
      </c>
      <c r="B238" t="s">
        <v>19</v>
      </c>
      <c r="C238">
        <v>168</v>
      </c>
      <c r="D238">
        <v>655</v>
      </c>
      <c r="E238">
        <f t="shared" si="54"/>
        <v>-168</v>
      </c>
      <c r="F238">
        <f t="shared" si="54"/>
        <v>-655</v>
      </c>
      <c r="G238">
        <v>180</v>
      </c>
      <c r="H238">
        <v>648</v>
      </c>
      <c r="I238">
        <v>828</v>
      </c>
      <c r="J238">
        <v>823</v>
      </c>
      <c r="L238" t="s">
        <v>19</v>
      </c>
      <c r="M238" s="4">
        <f>-C238/K$254</f>
        <v>-0.00704048277596178</v>
      </c>
      <c r="N238" s="4">
        <f>-D238/K$254</f>
        <v>-0.027449501299136703</v>
      </c>
      <c r="O238" s="4">
        <f>G238/K$254</f>
        <v>0.007543374402816193</v>
      </c>
      <c r="P238" s="4">
        <f>H238/K$254</f>
        <v>0.027156147850138295</v>
      </c>
    </row>
    <row r="239" spans="1:16" ht="12.75">
      <c r="A239" t="s">
        <v>30</v>
      </c>
      <c r="B239" t="s">
        <v>21</v>
      </c>
      <c r="C239">
        <v>159</v>
      </c>
      <c r="D239">
        <v>854</v>
      </c>
      <c r="E239">
        <f t="shared" si="54"/>
        <v>-159</v>
      </c>
      <c r="F239">
        <f t="shared" si="54"/>
        <v>-854</v>
      </c>
      <c r="G239">
        <v>162</v>
      </c>
      <c r="H239">
        <v>825</v>
      </c>
      <c r="I239">
        <v>987</v>
      </c>
      <c r="J239">
        <v>1013</v>
      </c>
      <c r="L239" t="s">
        <v>21</v>
      </c>
      <c r="M239" s="4">
        <f>-C239/K$254</f>
        <v>-0.00666331405582097</v>
      </c>
      <c r="N239" s="4">
        <f>-D239/K$254</f>
        <v>-0.035789120777805716</v>
      </c>
      <c r="O239" s="4">
        <f>G239/K$254</f>
        <v>0.006789036962534574</v>
      </c>
      <c r="P239" s="4">
        <f>H239/K$254</f>
        <v>0.034573799346240885</v>
      </c>
    </row>
    <row r="240" spans="1:16" ht="12.75">
      <c r="A240" t="s">
        <v>30</v>
      </c>
      <c r="B240" t="s">
        <v>23</v>
      </c>
      <c r="C240">
        <v>131</v>
      </c>
      <c r="D240">
        <v>993</v>
      </c>
      <c r="E240">
        <f t="shared" si="54"/>
        <v>-131</v>
      </c>
      <c r="F240">
        <f t="shared" si="54"/>
        <v>-993</v>
      </c>
      <c r="G240">
        <v>111</v>
      </c>
      <c r="H240">
        <v>914</v>
      </c>
      <c r="I240">
        <v>1025</v>
      </c>
      <c r="J240">
        <v>1124</v>
      </c>
      <c r="L240" t="s">
        <v>23</v>
      </c>
      <c r="M240" s="4">
        <f>-C240/K$254</f>
        <v>-0.005489900259827341</v>
      </c>
      <c r="N240" s="4">
        <f>-D240/K$254</f>
        <v>-0.04161428212220267</v>
      </c>
      <c r="O240" s="4">
        <f>G240/K$254</f>
        <v>0.004651747548403319</v>
      </c>
      <c r="P240" s="4">
        <f>H240/K$254</f>
        <v>0.03830357891207778</v>
      </c>
    </row>
    <row r="241" spans="1:16" ht="12.75">
      <c r="A241" t="s">
        <v>30</v>
      </c>
      <c r="B241" t="s">
        <v>25</v>
      </c>
      <c r="C241">
        <v>92</v>
      </c>
      <c r="D241">
        <v>819</v>
      </c>
      <c r="E241">
        <f t="shared" si="54"/>
        <v>-92</v>
      </c>
      <c r="F241">
        <f t="shared" si="54"/>
        <v>-819</v>
      </c>
      <c r="G241">
        <v>94</v>
      </c>
      <c r="H241">
        <v>755</v>
      </c>
      <c r="I241">
        <v>849</v>
      </c>
      <c r="J241">
        <v>911</v>
      </c>
      <c r="L241" t="s">
        <v>25</v>
      </c>
      <c r="M241" s="4">
        <f>-C241/K$254</f>
        <v>-0.0038555024725504985</v>
      </c>
      <c r="N241" s="4">
        <f>-D241/K$254</f>
        <v>-0.03432235353281368</v>
      </c>
      <c r="O241" s="4">
        <f>G241/K$254</f>
        <v>0.003939317743692901</v>
      </c>
      <c r="P241" s="4">
        <f>H241/K$254</f>
        <v>0.03164026485625681</v>
      </c>
    </row>
    <row r="242" spans="1:16" ht="12.75">
      <c r="A242" t="s">
        <v>30</v>
      </c>
      <c r="B242" t="s">
        <v>27</v>
      </c>
      <c r="C242">
        <v>80</v>
      </c>
      <c r="D242">
        <v>794</v>
      </c>
      <c r="E242">
        <f t="shared" si="54"/>
        <v>-80</v>
      </c>
      <c r="F242">
        <f t="shared" si="54"/>
        <v>-794</v>
      </c>
      <c r="G242">
        <v>68</v>
      </c>
      <c r="H242">
        <v>642</v>
      </c>
      <c r="I242">
        <v>710</v>
      </c>
      <c r="J242">
        <v>874</v>
      </c>
      <c r="L242" t="s">
        <v>27</v>
      </c>
      <c r="M242" s="4">
        <f>-C242/K$254</f>
        <v>-0.003352610845696086</v>
      </c>
      <c r="N242" s="4">
        <f>-D242/K$254</f>
        <v>-0.03327466264353365</v>
      </c>
      <c r="O242" s="4">
        <f>G242/K$254</f>
        <v>0.0028497192188416728</v>
      </c>
      <c r="P242" s="4">
        <f>H242/K$254</f>
        <v>0.026904702036711088</v>
      </c>
    </row>
    <row r="243" spans="1:16" ht="12.75">
      <c r="A243" t="s">
        <v>30</v>
      </c>
      <c r="B243" t="s">
        <v>29</v>
      </c>
      <c r="C243">
        <v>63</v>
      </c>
      <c r="D243">
        <v>491</v>
      </c>
      <c r="E243">
        <f t="shared" si="54"/>
        <v>-63</v>
      </c>
      <c r="F243">
        <f t="shared" si="54"/>
        <v>-491</v>
      </c>
      <c r="G243">
        <v>50</v>
      </c>
      <c r="H243">
        <v>490</v>
      </c>
      <c r="I243">
        <v>540</v>
      </c>
      <c r="J243">
        <v>554</v>
      </c>
      <c r="L243" t="s">
        <v>29</v>
      </c>
      <c r="M243" s="4">
        <f>-C243/K$254</f>
        <v>-0.0026401810409856677</v>
      </c>
      <c r="N243" s="4">
        <f>-D243/K$254</f>
        <v>-0.020576649065459727</v>
      </c>
      <c r="O243" s="4">
        <f>G243/K$254</f>
        <v>0.0020953817785600536</v>
      </c>
      <c r="P243" s="4">
        <f>H243/K$254</f>
        <v>0.020534741429888526</v>
      </c>
    </row>
    <row r="244" spans="1:16" ht="12.75">
      <c r="A244" t="s">
        <v>30</v>
      </c>
      <c r="B244" t="s">
        <v>31</v>
      </c>
      <c r="C244">
        <v>32</v>
      </c>
      <c r="D244">
        <v>458</v>
      </c>
      <c r="E244">
        <f t="shared" si="54"/>
        <v>-32</v>
      </c>
      <c r="F244">
        <f t="shared" si="54"/>
        <v>-458</v>
      </c>
      <c r="G244">
        <v>36</v>
      </c>
      <c r="H244">
        <v>392</v>
      </c>
      <c r="I244">
        <v>428</v>
      </c>
      <c r="J244">
        <v>490</v>
      </c>
      <c r="L244" t="s">
        <v>31</v>
      </c>
      <c r="M244" s="4">
        <f>-C244/K$254</f>
        <v>-0.0013410443382784343</v>
      </c>
      <c r="N244" s="4">
        <f>-D244/K$254</f>
        <v>-0.01919369709161009</v>
      </c>
      <c r="O244" s="4">
        <f>G244/K$254</f>
        <v>0.0015086748805632386</v>
      </c>
      <c r="P244" s="4">
        <f>H244/K$254</f>
        <v>0.01642779314391082</v>
      </c>
    </row>
    <row r="245" spans="1:16" ht="12.75">
      <c r="A245" t="s">
        <v>30</v>
      </c>
      <c r="B245" t="s">
        <v>33</v>
      </c>
      <c r="C245">
        <v>27</v>
      </c>
      <c r="D245">
        <v>359</v>
      </c>
      <c r="E245">
        <f t="shared" si="54"/>
        <v>-27</v>
      </c>
      <c r="F245">
        <f t="shared" si="54"/>
        <v>-359</v>
      </c>
      <c r="G245">
        <v>23</v>
      </c>
      <c r="H245">
        <v>313</v>
      </c>
      <c r="I245">
        <v>336</v>
      </c>
      <c r="J245">
        <v>386</v>
      </c>
      <c r="L245" t="s">
        <v>33</v>
      </c>
      <c r="M245" s="4">
        <f>-C245/K$254</f>
        <v>-0.001131506160422429</v>
      </c>
      <c r="N245" s="4">
        <f>-D245/K$254</f>
        <v>-0.015044841170061185</v>
      </c>
      <c r="O245" s="4">
        <f>G245/K$254</f>
        <v>0.0009638756181376246</v>
      </c>
      <c r="P245" s="4">
        <f>H245/K$254</f>
        <v>0.013117089933785936</v>
      </c>
    </row>
    <row r="246" spans="1:16" ht="12.75">
      <c r="A246" t="s">
        <v>30</v>
      </c>
      <c r="B246" t="s">
        <v>34</v>
      </c>
      <c r="C246">
        <v>17</v>
      </c>
      <c r="D246">
        <v>294</v>
      </c>
      <c r="E246">
        <f t="shared" si="54"/>
        <v>-17</v>
      </c>
      <c r="F246">
        <f t="shared" si="54"/>
        <v>-294</v>
      </c>
      <c r="G246">
        <v>23</v>
      </c>
      <c r="H246">
        <v>256</v>
      </c>
      <c r="I246">
        <v>279</v>
      </c>
      <c r="J246">
        <v>311</v>
      </c>
      <c r="L246" t="s">
        <v>34</v>
      </c>
      <c r="M246" s="4">
        <f>-C246/K$254</f>
        <v>-0.0007124298047104182</v>
      </c>
      <c r="N246" s="4">
        <f>-D246/K$254</f>
        <v>-0.012320844857933116</v>
      </c>
      <c r="O246" s="4">
        <f>G246/K$254</f>
        <v>0.0009638756181376246</v>
      </c>
      <c r="P246" s="4">
        <f>H246/K$254</f>
        <v>0.010728354706227475</v>
      </c>
    </row>
    <row r="247" spans="1:16" ht="12.75">
      <c r="A247" t="s">
        <v>30</v>
      </c>
      <c r="B247" t="s">
        <v>35</v>
      </c>
      <c r="C247">
        <v>19</v>
      </c>
      <c r="D247">
        <v>215</v>
      </c>
      <c r="E247">
        <f t="shared" si="54"/>
        <v>-19</v>
      </c>
      <c r="F247">
        <f t="shared" si="54"/>
        <v>-215</v>
      </c>
      <c r="G247">
        <v>11</v>
      </c>
      <c r="H247">
        <v>240</v>
      </c>
      <c r="I247">
        <v>251</v>
      </c>
      <c r="J247">
        <v>234</v>
      </c>
      <c r="L247" t="s">
        <v>35</v>
      </c>
      <c r="M247" s="4">
        <f>-C247/K$254</f>
        <v>-0.0007962450758528203</v>
      </c>
      <c r="N247" s="4">
        <f>-D247/K$254</f>
        <v>-0.00901014164780823</v>
      </c>
      <c r="O247" s="4">
        <f>G247/K$254</f>
        <v>0.0004609839912832118</v>
      </c>
      <c r="P247" s="4">
        <f>H247/K$254</f>
        <v>0.010057832537088257</v>
      </c>
    </row>
    <row r="248" spans="1:16" ht="12.75">
      <c r="A248" t="s">
        <v>30</v>
      </c>
      <c r="B248" t="s">
        <v>37</v>
      </c>
      <c r="C248">
        <v>9</v>
      </c>
      <c r="D248">
        <v>122</v>
      </c>
      <c r="E248">
        <f t="shared" si="54"/>
        <v>-9</v>
      </c>
      <c r="F248">
        <f t="shared" si="54"/>
        <v>-122</v>
      </c>
      <c r="G248">
        <v>9</v>
      </c>
      <c r="H248">
        <v>188</v>
      </c>
      <c r="I248">
        <v>197</v>
      </c>
      <c r="J248">
        <v>131</v>
      </c>
      <c r="L248" t="s">
        <v>37</v>
      </c>
      <c r="M248" s="4">
        <f>-C248/K$254</f>
        <v>-0.00037716872014080966</v>
      </c>
      <c r="N248" s="4">
        <f>-D248/K$254</f>
        <v>-0.005112731539686531</v>
      </c>
      <c r="O248" s="4">
        <f>G248/K$254</f>
        <v>0.00037716872014080966</v>
      </c>
      <c r="P248" s="4">
        <f>H248/K$254</f>
        <v>0.007878635487385802</v>
      </c>
    </row>
    <row r="249" spans="1:16" ht="12.75">
      <c r="A249" t="s">
        <v>30</v>
      </c>
      <c r="B249" t="s">
        <v>38</v>
      </c>
      <c r="C249">
        <v>6</v>
      </c>
      <c r="D249">
        <v>102</v>
      </c>
      <c r="E249">
        <f aca="true" t="shared" si="55" ref="E249:F253">-C249</f>
        <v>-6</v>
      </c>
      <c r="F249">
        <f t="shared" si="55"/>
        <v>-102</v>
      </c>
      <c r="G249">
        <v>11</v>
      </c>
      <c r="H249">
        <v>157</v>
      </c>
      <c r="I249">
        <v>168</v>
      </c>
      <c r="J249">
        <v>108</v>
      </c>
      <c r="L249" t="s">
        <v>38</v>
      </c>
      <c r="M249" s="4">
        <f>-C249/K$254</f>
        <v>-0.00025144581342720644</v>
      </c>
      <c r="N249" s="4">
        <f>-D249/K$254</f>
        <v>-0.004274578828262509</v>
      </c>
      <c r="O249" s="4">
        <f>G249/K$254</f>
        <v>0.0004609839912832118</v>
      </c>
      <c r="P249" s="4">
        <f>H249/K$254</f>
        <v>0.006579498784678568</v>
      </c>
    </row>
    <row r="250" spans="1:16" ht="12.75">
      <c r="A250" t="s">
        <v>30</v>
      </c>
      <c r="B250" t="s">
        <v>39</v>
      </c>
      <c r="C250">
        <v>4</v>
      </c>
      <c r="D250">
        <v>45</v>
      </c>
      <c r="E250">
        <f t="shared" si="55"/>
        <v>-4</v>
      </c>
      <c r="F250">
        <f t="shared" si="55"/>
        <v>-45</v>
      </c>
      <c r="G250">
        <v>3</v>
      </c>
      <c r="H250">
        <v>85</v>
      </c>
      <c r="I250">
        <v>88</v>
      </c>
      <c r="J250">
        <v>49</v>
      </c>
      <c r="L250" t="s">
        <v>39</v>
      </c>
      <c r="M250" s="4">
        <f>-C250/K$254</f>
        <v>-0.0001676305422848043</v>
      </c>
      <c r="N250" s="4">
        <f>-D250/K$254</f>
        <v>-0.0018858436007040482</v>
      </c>
      <c r="O250" s="4">
        <f>G250/K$254</f>
        <v>0.00012572290671360322</v>
      </c>
      <c r="P250" s="4">
        <f>H250/K$254</f>
        <v>0.0035621490235520914</v>
      </c>
    </row>
    <row r="251" spans="1:16" ht="12.75">
      <c r="A251" t="s">
        <v>30</v>
      </c>
      <c r="B251" t="s">
        <v>40</v>
      </c>
      <c r="C251">
        <v>1</v>
      </c>
      <c r="D251">
        <v>15</v>
      </c>
      <c r="E251">
        <f t="shared" si="55"/>
        <v>-1</v>
      </c>
      <c r="F251">
        <f t="shared" si="55"/>
        <v>-15</v>
      </c>
      <c r="G251">
        <v>0</v>
      </c>
      <c r="H251">
        <v>26</v>
      </c>
      <c r="I251">
        <v>26</v>
      </c>
      <c r="J251">
        <v>16</v>
      </c>
      <c r="L251" t="s">
        <v>40</v>
      </c>
      <c r="M251" s="4">
        <f>-C251/K$254</f>
        <v>-4.190763557120107E-05</v>
      </c>
      <c r="N251" s="4">
        <f>-D251/K$254</f>
        <v>-0.000628614533568016</v>
      </c>
      <c r="O251" s="4">
        <f>G251/K$254</f>
        <v>0</v>
      </c>
      <c r="P251" s="4">
        <f>H251/K$254</f>
        <v>0.0010895985248512278</v>
      </c>
    </row>
    <row r="252" spans="1:16" ht="12.75">
      <c r="A252" t="s">
        <v>30</v>
      </c>
      <c r="B252" t="s">
        <v>41</v>
      </c>
      <c r="C252">
        <v>0</v>
      </c>
      <c r="D252">
        <v>3</v>
      </c>
      <c r="E252">
        <f t="shared" si="55"/>
        <v>0</v>
      </c>
      <c r="F252">
        <f t="shared" si="55"/>
        <v>-3</v>
      </c>
      <c r="G252">
        <v>1</v>
      </c>
      <c r="H252">
        <v>5</v>
      </c>
      <c r="I252">
        <v>6</v>
      </c>
      <c r="J252">
        <v>3</v>
      </c>
      <c r="L252" t="s">
        <v>41</v>
      </c>
      <c r="M252" s="4">
        <f>-C252/K$254</f>
        <v>0</v>
      </c>
      <c r="N252" s="4">
        <f>-D252/K$254</f>
        <v>-0.00012572290671360322</v>
      </c>
      <c r="O252" s="4">
        <f>G252/K$254</f>
        <v>4.190763557120107E-05</v>
      </c>
      <c r="P252" s="4">
        <f>H252/K$254</f>
        <v>0.00020953817785600537</v>
      </c>
    </row>
    <row r="253" spans="1:16" ht="12.75">
      <c r="A253" t="s">
        <v>30</v>
      </c>
      <c r="B253" t="s">
        <v>42</v>
      </c>
      <c r="C253">
        <v>0</v>
      </c>
      <c r="D253">
        <v>2</v>
      </c>
      <c r="E253">
        <f t="shared" si="55"/>
        <v>0</v>
      </c>
      <c r="F253">
        <f t="shared" si="55"/>
        <v>-2</v>
      </c>
      <c r="G253">
        <v>0</v>
      </c>
      <c r="H253">
        <v>1</v>
      </c>
      <c r="I253">
        <v>1</v>
      </c>
      <c r="J253">
        <v>2</v>
      </c>
      <c r="L253" t="s">
        <v>42</v>
      </c>
      <c r="M253" s="4">
        <f>-C253/K$254</f>
        <v>0</v>
      </c>
      <c r="N253" s="4">
        <f>-D253/K$254</f>
        <v>-8.381527114240215E-05</v>
      </c>
      <c r="O253" s="4">
        <f>G253/K$254</f>
        <v>0</v>
      </c>
      <c r="P253" s="4">
        <f>H253/K$254</f>
        <v>4.190763557120107E-05</v>
      </c>
    </row>
    <row r="254" spans="1:16" ht="12.75">
      <c r="A254" t="s">
        <v>43</v>
      </c>
      <c r="C254">
        <f aca="true" t="shared" si="56" ref="C254:J254">SUM(C233:C253)</f>
        <v>1873</v>
      </c>
      <c r="D254">
        <f t="shared" si="56"/>
        <v>10350</v>
      </c>
      <c r="G254">
        <f t="shared" si="56"/>
        <v>1844</v>
      </c>
      <c r="H254">
        <f t="shared" si="56"/>
        <v>9795</v>
      </c>
      <c r="I254">
        <f t="shared" si="56"/>
        <v>11639</v>
      </c>
      <c r="J254">
        <f t="shared" si="56"/>
        <v>12223</v>
      </c>
      <c r="K254" s="6">
        <f>J254+I254</f>
        <v>23862</v>
      </c>
      <c r="M254" s="4">
        <f>-C254/K$254</f>
        <v>-0.07849300142485961</v>
      </c>
      <c r="N254" s="4">
        <f>-D254/K$254</f>
        <v>-0.4337440281619311</v>
      </c>
      <c r="O254" s="4">
        <f>G254/K$254</f>
        <v>0.07727767999329478</v>
      </c>
      <c r="P254" s="4">
        <f>H254/K$254</f>
        <v>0.4104852904199145</v>
      </c>
    </row>
    <row r="256" spans="1:21" ht="12.75">
      <c r="A256" t="s">
        <v>32</v>
      </c>
      <c r="B256" s="1" t="s">
        <v>4</v>
      </c>
      <c r="C256">
        <v>11</v>
      </c>
      <c r="D256">
        <v>47</v>
      </c>
      <c r="E256">
        <f aca="true" t="shared" si="57" ref="E256:F271">-C256</f>
        <v>-11</v>
      </c>
      <c r="F256">
        <f t="shared" si="57"/>
        <v>-47</v>
      </c>
      <c r="G256">
        <v>9</v>
      </c>
      <c r="H256">
        <v>48</v>
      </c>
      <c r="I256">
        <v>57</v>
      </c>
      <c r="J256">
        <v>58</v>
      </c>
      <c r="L256" s="1" t="s">
        <v>4</v>
      </c>
      <c r="M256" s="4">
        <f aca="true" t="shared" si="58" ref="M256:M277">-C256/K$277</f>
        <v>-0.010073260073260074</v>
      </c>
      <c r="N256" s="4">
        <f>-D256/K$277</f>
        <v>-0.04304029304029304</v>
      </c>
      <c r="O256" s="4">
        <f aca="true" t="shared" si="59" ref="O256:O277">G256/K$277</f>
        <v>0.008241758241758242</v>
      </c>
      <c r="P256" s="4">
        <f>H256/K$277</f>
        <v>0.04395604395604396</v>
      </c>
      <c r="R256" s="14">
        <f>SUM(I271:J276)/K277</f>
        <v>0.015567765567765568</v>
      </c>
      <c r="S256" s="4">
        <f>SUM(I269:J276)/K277</f>
        <v>0.047619047619047616</v>
      </c>
      <c r="T256" s="4">
        <f>SUM(I256:J256)/K277</f>
        <v>0.10531135531135531</v>
      </c>
      <c r="U256" s="4">
        <f>SUM(C277,G277)/K277</f>
        <v>0.13736263736263737</v>
      </c>
    </row>
    <row r="257" spans="1:19" ht="12.75">
      <c r="A257" t="s">
        <v>32</v>
      </c>
      <c r="B257" s="2" t="s">
        <v>12</v>
      </c>
      <c r="C257">
        <v>3</v>
      </c>
      <c r="D257">
        <v>38</v>
      </c>
      <c r="E257">
        <f t="shared" si="57"/>
        <v>-3</v>
      </c>
      <c r="F257">
        <f t="shared" si="57"/>
        <v>-38</v>
      </c>
      <c r="G257">
        <v>5</v>
      </c>
      <c r="H257">
        <v>39</v>
      </c>
      <c r="I257">
        <v>44</v>
      </c>
      <c r="J257">
        <v>41</v>
      </c>
      <c r="L257" s="2" t="s">
        <v>12</v>
      </c>
      <c r="M257" s="4">
        <f t="shared" si="58"/>
        <v>-0.0027472527472527475</v>
      </c>
      <c r="N257" s="4">
        <f aca="true" t="shared" si="60" ref="N257:N272">-D257/K$277</f>
        <v>-0.0347985347985348</v>
      </c>
      <c r="O257" s="4">
        <f t="shared" si="59"/>
        <v>0.004578754578754579</v>
      </c>
      <c r="P257" s="4">
        <f aca="true" t="shared" si="61" ref="P257:P272">H257/K$277</f>
        <v>0.03571428571428571</v>
      </c>
      <c r="R257" s="13">
        <f>R256*K277</f>
        <v>17</v>
      </c>
      <c r="S257" s="6">
        <f>S256*K277</f>
        <v>52</v>
      </c>
    </row>
    <row r="258" spans="1:16" ht="12.75">
      <c r="A258" t="s">
        <v>32</v>
      </c>
      <c r="B258" s="3" t="s">
        <v>13</v>
      </c>
      <c r="C258">
        <v>5</v>
      </c>
      <c r="D258">
        <v>46</v>
      </c>
      <c r="E258">
        <f t="shared" si="57"/>
        <v>-5</v>
      </c>
      <c r="F258">
        <f t="shared" si="57"/>
        <v>-46</v>
      </c>
      <c r="G258">
        <v>8</v>
      </c>
      <c r="H258">
        <v>28</v>
      </c>
      <c r="I258">
        <v>36</v>
      </c>
      <c r="J258">
        <v>51</v>
      </c>
      <c r="K258" s="8"/>
      <c r="L258" s="3" t="s">
        <v>13</v>
      </c>
      <c r="M258" s="4">
        <f t="shared" si="58"/>
        <v>-0.004578754578754579</v>
      </c>
      <c r="N258" s="4">
        <f t="shared" si="60"/>
        <v>-0.04212454212454213</v>
      </c>
      <c r="O258" s="4">
        <f t="shared" si="59"/>
        <v>0.007326007326007326</v>
      </c>
      <c r="P258" s="4">
        <f t="shared" si="61"/>
        <v>0.02564102564102564</v>
      </c>
    </row>
    <row r="259" spans="1:16" ht="12.75">
      <c r="A259" t="s">
        <v>32</v>
      </c>
      <c r="B259" t="s">
        <v>15</v>
      </c>
      <c r="C259">
        <v>5</v>
      </c>
      <c r="D259">
        <v>28</v>
      </c>
      <c r="E259">
        <f t="shared" si="57"/>
        <v>-5</v>
      </c>
      <c r="F259">
        <f t="shared" si="57"/>
        <v>-28</v>
      </c>
      <c r="G259">
        <v>5</v>
      </c>
      <c r="H259">
        <v>29</v>
      </c>
      <c r="I259">
        <v>34</v>
      </c>
      <c r="J259">
        <v>33</v>
      </c>
      <c r="L259" t="s">
        <v>15</v>
      </c>
      <c r="M259" s="4">
        <f t="shared" si="58"/>
        <v>-0.004578754578754579</v>
      </c>
      <c r="N259" s="4">
        <f t="shared" si="60"/>
        <v>-0.02564102564102564</v>
      </c>
      <c r="O259" s="4">
        <f t="shared" si="59"/>
        <v>0.004578754578754579</v>
      </c>
      <c r="P259" s="4">
        <f t="shared" si="61"/>
        <v>0.026556776556776556</v>
      </c>
    </row>
    <row r="260" spans="1:16" ht="12.75">
      <c r="A260" t="s">
        <v>32</v>
      </c>
      <c r="B260" t="s">
        <v>17</v>
      </c>
      <c r="C260">
        <v>5</v>
      </c>
      <c r="D260">
        <v>29</v>
      </c>
      <c r="E260">
        <f t="shared" si="57"/>
        <v>-5</v>
      </c>
      <c r="F260">
        <f t="shared" si="57"/>
        <v>-29</v>
      </c>
      <c r="G260">
        <v>9</v>
      </c>
      <c r="H260">
        <v>36</v>
      </c>
      <c r="I260">
        <v>45</v>
      </c>
      <c r="J260">
        <v>34</v>
      </c>
      <c r="L260" t="s">
        <v>17</v>
      </c>
      <c r="M260" s="4">
        <f t="shared" si="58"/>
        <v>-0.004578754578754579</v>
      </c>
      <c r="N260" s="4">
        <f t="shared" si="60"/>
        <v>-0.026556776556776556</v>
      </c>
      <c r="O260" s="4">
        <f t="shared" si="59"/>
        <v>0.008241758241758242</v>
      </c>
      <c r="P260" s="4">
        <f t="shared" si="61"/>
        <v>0.03296703296703297</v>
      </c>
    </row>
    <row r="261" spans="1:16" ht="12.75">
      <c r="A261" t="s">
        <v>32</v>
      </c>
      <c r="B261" t="s">
        <v>19</v>
      </c>
      <c r="C261">
        <v>9</v>
      </c>
      <c r="D261">
        <v>50</v>
      </c>
      <c r="E261">
        <f t="shared" si="57"/>
        <v>-9</v>
      </c>
      <c r="F261">
        <f t="shared" si="57"/>
        <v>-50</v>
      </c>
      <c r="G261">
        <v>9</v>
      </c>
      <c r="H261">
        <v>45</v>
      </c>
      <c r="I261">
        <v>54</v>
      </c>
      <c r="J261">
        <v>59</v>
      </c>
      <c r="L261" t="s">
        <v>19</v>
      </c>
      <c r="M261" s="4">
        <f t="shared" si="58"/>
        <v>-0.008241758241758242</v>
      </c>
      <c r="N261" s="4">
        <f t="shared" si="60"/>
        <v>-0.045787545787545784</v>
      </c>
      <c r="O261" s="4">
        <f t="shared" si="59"/>
        <v>0.008241758241758242</v>
      </c>
      <c r="P261" s="4">
        <f t="shared" si="61"/>
        <v>0.04120879120879121</v>
      </c>
    </row>
    <row r="262" spans="1:16" ht="12.75">
      <c r="A262" t="s">
        <v>32</v>
      </c>
      <c r="B262" t="s">
        <v>21</v>
      </c>
      <c r="C262">
        <v>8</v>
      </c>
      <c r="D262">
        <v>57</v>
      </c>
      <c r="E262">
        <f t="shared" si="57"/>
        <v>-8</v>
      </c>
      <c r="F262">
        <f t="shared" si="57"/>
        <v>-57</v>
      </c>
      <c r="G262">
        <v>4</v>
      </c>
      <c r="H262">
        <v>58</v>
      </c>
      <c r="I262">
        <v>62</v>
      </c>
      <c r="J262">
        <v>65</v>
      </c>
      <c r="L262" t="s">
        <v>21</v>
      </c>
      <c r="M262" s="4">
        <f t="shared" si="58"/>
        <v>-0.007326007326007326</v>
      </c>
      <c r="N262" s="4">
        <f t="shared" si="60"/>
        <v>-0.0521978021978022</v>
      </c>
      <c r="O262" s="4">
        <f t="shared" si="59"/>
        <v>0.003663003663003663</v>
      </c>
      <c r="P262" s="4">
        <f t="shared" si="61"/>
        <v>0.05311355311355311</v>
      </c>
    </row>
    <row r="263" spans="1:16" ht="12.75">
      <c r="A263" t="s">
        <v>32</v>
      </c>
      <c r="B263" t="s">
        <v>23</v>
      </c>
      <c r="C263">
        <v>4</v>
      </c>
      <c r="D263">
        <v>55</v>
      </c>
      <c r="E263">
        <f t="shared" si="57"/>
        <v>-4</v>
      </c>
      <c r="F263">
        <f t="shared" si="57"/>
        <v>-55</v>
      </c>
      <c r="G263">
        <v>2</v>
      </c>
      <c r="H263">
        <v>49</v>
      </c>
      <c r="I263">
        <v>51</v>
      </c>
      <c r="J263">
        <v>59</v>
      </c>
      <c r="L263" t="s">
        <v>23</v>
      </c>
      <c r="M263" s="4">
        <f t="shared" si="58"/>
        <v>-0.003663003663003663</v>
      </c>
      <c r="N263" s="4">
        <f t="shared" si="60"/>
        <v>-0.05036630036630037</v>
      </c>
      <c r="O263" s="4">
        <f t="shared" si="59"/>
        <v>0.0018315018315018315</v>
      </c>
      <c r="P263" s="4">
        <f t="shared" si="61"/>
        <v>0.04487179487179487</v>
      </c>
    </row>
    <row r="264" spans="1:16" ht="12.75">
      <c r="A264" t="s">
        <v>32</v>
      </c>
      <c r="B264" t="s">
        <v>25</v>
      </c>
      <c r="C264">
        <v>5</v>
      </c>
      <c r="D264">
        <v>38</v>
      </c>
      <c r="E264">
        <f t="shared" si="57"/>
        <v>-5</v>
      </c>
      <c r="F264">
        <f t="shared" si="57"/>
        <v>-38</v>
      </c>
      <c r="G264">
        <v>3</v>
      </c>
      <c r="H264">
        <v>30</v>
      </c>
      <c r="I264">
        <v>33</v>
      </c>
      <c r="J264">
        <v>43</v>
      </c>
      <c r="L264" t="s">
        <v>25</v>
      </c>
      <c r="M264" s="4">
        <f t="shared" si="58"/>
        <v>-0.004578754578754579</v>
      </c>
      <c r="N264" s="4">
        <f t="shared" si="60"/>
        <v>-0.0347985347985348</v>
      </c>
      <c r="O264" s="4">
        <f t="shared" si="59"/>
        <v>0.0027472527472527475</v>
      </c>
      <c r="P264" s="4">
        <f t="shared" si="61"/>
        <v>0.027472527472527472</v>
      </c>
    </row>
    <row r="265" spans="1:16" ht="12.75">
      <c r="A265" t="s">
        <v>32</v>
      </c>
      <c r="B265" t="s">
        <v>27</v>
      </c>
      <c r="C265">
        <v>3</v>
      </c>
      <c r="D265">
        <v>33</v>
      </c>
      <c r="E265">
        <f t="shared" si="57"/>
        <v>-3</v>
      </c>
      <c r="F265">
        <f t="shared" si="57"/>
        <v>-33</v>
      </c>
      <c r="G265">
        <v>4</v>
      </c>
      <c r="H265">
        <v>22</v>
      </c>
      <c r="I265">
        <v>26</v>
      </c>
      <c r="J265">
        <v>36</v>
      </c>
      <c r="L265" t="s">
        <v>27</v>
      </c>
      <c r="M265" s="4">
        <f t="shared" si="58"/>
        <v>-0.0027472527472527475</v>
      </c>
      <c r="N265" s="4">
        <f t="shared" si="60"/>
        <v>-0.03021978021978022</v>
      </c>
      <c r="O265" s="4">
        <f t="shared" si="59"/>
        <v>0.003663003663003663</v>
      </c>
      <c r="P265" s="4">
        <f t="shared" si="61"/>
        <v>0.020146520146520148</v>
      </c>
    </row>
    <row r="266" spans="1:16" ht="12.75">
      <c r="A266" t="s">
        <v>32</v>
      </c>
      <c r="B266" t="s">
        <v>29</v>
      </c>
      <c r="C266">
        <v>4</v>
      </c>
      <c r="D266">
        <v>23</v>
      </c>
      <c r="E266">
        <f t="shared" si="57"/>
        <v>-4</v>
      </c>
      <c r="F266">
        <f t="shared" si="57"/>
        <v>-23</v>
      </c>
      <c r="G266">
        <v>3</v>
      </c>
      <c r="H266">
        <v>16</v>
      </c>
      <c r="I266">
        <v>19</v>
      </c>
      <c r="J266">
        <v>27</v>
      </c>
      <c r="L266" t="s">
        <v>29</v>
      </c>
      <c r="M266" s="4">
        <f t="shared" si="58"/>
        <v>-0.003663003663003663</v>
      </c>
      <c r="N266" s="4">
        <f t="shared" si="60"/>
        <v>-0.021062271062271064</v>
      </c>
      <c r="O266" s="4">
        <f t="shared" si="59"/>
        <v>0.0027472527472527475</v>
      </c>
      <c r="P266" s="4">
        <f t="shared" si="61"/>
        <v>0.014652014652014652</v>
      </c>
    </row>
    <row r="267" spans="1:16" ht="12.75">
      <c r="A267" t="s">
        <v>32</v>
      </c>
      <c r="B267" t="s">
        <v>31</v>
      </c>
      <c r="C267">
        <v>2</v>
      </c>
      <c r="D267">
        <v>21</v>
      </c>
      <c r="E267">
        <f t="shared" si="57"/>
        <v>-2</v>
      </c>
      <c r="F267">
        <f t="shared" si="57"/>
        <v>-21</v>
      </c>
      <c r="G267">
        <v>5</v>
      </c>
      <c r="H267">
        <v>17</v>
      </c>
      <c r="I267">
        <v>22</v>
      </c>
      <c r="J267">
        <v>23</v>
      </c>
      <c r="L267" t="s">
        <v>31</v>
      </c>
      <c r="M267" s="4">
        <f t="shared" si="58"/>
        <v>-0.0018315018315018315</v>
      </c>
      <c r="N267" s="4">
        <f t="shared" si="60"/>
        <v>-0.019230769230769232</v>
      </c>
      <c r="O267" s="4">
        <f t="shared" si="59"/>
        <v>0.004578754578754579</v>
      </c>
      <c r="P267" s="4">
        <f t="shared" si="61"/>
        <v>0.015567765567765568</v>
      </c>
    </row>
    <row r="268" spans="1:16" ht="12.75">
      <c r="A268" t="s">
        <v>32</v>
      </c>
      <c r="B268" t="s">
        <v>33</v>
      </c>
      <c r="C268">
        <v>3</v>
      </c>
      <c r="D268">
        <v>12</v>
      </c>
      <c r="E268">
        <f t="shared" si="57"/>
        <v>-3</v>
      </c>
      <c r="F268">
        <f t="shared" si="57"/>
        <v>-12</v>
      </c>
      <c r="G268">
        <v>3</v>
      </c>
      <c r="H268">
        <v>10</v>
      </c>
      <c r="I268">
        <v>13</v>
      </c>
      <c r="J268">
        <v>15</v>
      </c>
      <c r="L268" t="s">
        <v>33</v>
      </c>
      <c r="M268" s="4">
        <f t="shared" si="58"/>
        <v>-0.0027472527472527475</v>
      </c>
      <c r="N268" s="4">
        <f t="shared" si="60"/>
        <v>-0.01098901098901099</v>
      </c>
      <c r="O268" s="4">
        <f t="shared" si="59"/>
        <v>0.0027472527472527475</v>
      </c>
      <c r="P268" s="4">
        <f t="shared" si="61"/>
        <v>0.009157509157509158</v>
      </c>
    </row>
    <row r="269" spans="1:16" ht="12.75">
      <c r="A269" t="s">
        <v>32</v>
      </c>
      <c r="B269" t="s">
        <v>34</v>
      </c>
      <c r="C269">
        <v>3</v>
      </c>
      <c r="D269">
        <v>8</v>
      </c>
      <c r="E269">
        <f t="shared" si="57"/>
        <v>-3</v>
      </c>
      <c r="F269">
        <f t="shared" si="57"/>
        <v>-8</v>
      </c>
      <c r="G269">
        <v>2</v>
      </c>
      <c r="H269">
        <v>9</v>
      </c>
      <c r="I269">
        <v>11</v>
      </c>
      <c r="J269">
        <v>11</v>
      </c>
      <c r="L269" t="s">
        <v>34</v>
      </c>
      <c r="M269" s="4">
        <f t="shared" si="58"/>
        <v>-0.0027472527472527475</v>
      </c>
      <c r="N269" s="4">
        <f t="shared" si="60"/>
        <v>-0.007326007326007326</v>
      </c>
      <c r="O269" s="4">
        <f t="shared" si="59"/>
        <v>0.0018315018315018315</v>
      </c>
      <c r="P269" s="4">
        <f t="shared" si="61"/>
        <v>0.008241758241758242</v>
      </c>
    </row>
    <row r="270" spans="1:16" ht="12.75">
      <c r="A270" t="s">
        <v>32</v>
      </c>
      <c r="B270" t="s">
        <v>35</v>
      </c>
      <c r="C270">
        <v>3</v>
      </c>
      <c r="D270">
        <v>3</v>
      </c>
      <c r="E270">
        <f t="shared" si="57"/>
        <v>-3</v>
      </c>
      <c r="F270">
        <f t="shared" si="57"/>
        <v>-3</v>
      </c>
      <c r="G270">
        <v>2</v>
      </c>
      <c r="H270">
        <v>5</v>
      </c>
      <c r="I270">
        <v>7</v>
      </c>
      <c r="J270">
        <v>6</v>
      </c>
      <c r="L270" t="s">
        <v>35</v>
      </c>
      <c r="M270" s="4">
        <f t="shared" si="58"/>
        <v>-0.0027472527472527475</v>
      </c>
      <c r="N270" s="4">
        <f t="shared" si="60"/>
        <v>-0.0027472527472527475</v>
      </c>
      <c r="O270" s="4">
        <f t="shared" si="59"/>
        <v>0.0018315018315018315</v>
      </c>
      <c r="P270" s="4">
        <f t="shared" si="61"/>
        <v>0.004578754578754579</v>
      </c>
    </row>
    <row r="271" spans="1:19" ht="12.75">
      <c r="A271" t="s">
        <v>32</v>
      </c>
      <c r="B271" t="s">
        <v>37</v>
      </c>
      <c r="C271">
        <v>0</v>
      </c>
      <c r="D271">
        <v>3</v>
      </c>
      <c r="E271">
        <f t="shared" si="57"/>
        <v>0</v>
      </c>
      <c r="F271">
        <f t="shared" si="57"/>
        <v>-3</v>
      </c>
      <c r="G271">
        <v>1</v>
      </c>
      <c r="H271">
        <v>6</v>
      </c>
      <c r="I271">
        <v>7</v>
      </c>
      <c r="J271">
        <v>3</v>
      </c>
      <c r="L271" t="s">
        <v>37</v>
      </c>
      <c r="M271" s="4">
        <f t="shared" si="58"/>
        <v>0</v>
      </c>
      <c r="N271" s="4">
        <f t="shared" si="60"/>
        <v>-0.0027472527472527475</v>
      </c>
      <c r="O271" s="4">
        <f t="shared" si="59"/>
        <v>0.0009157509157509158</v>
      </c>
      <c r="P271" s="4">
        <f t="shared" si="61"/>
        <v>0.005494505494505495</v>
      </c>
      <c r="S271" s="6"/>
    </row>
    <row r="272" spans="1:16" ht="12.75">
      <c r="A272" t="s">
        <v>32</v>
      </c>
      <c r="B272" t="s">
        <v>38</v>
      </c>
      <c r="C272">
        <v>1</v>
      </c>
      <c r="D272">
        <v>1</v>
      </c>
      <c r="E272">
        <f aca="true" t="shared" si="62" ref="E272:F276">-C272</f>
        <v>-1</v>
      </c>
      <c r="F272">
        <f t="shared" si="62"/>
        <v>-1</v>
      </c>
      <c r="G272">
        <v>1</v>
      </c>
      <c r="H272">
        <v>1</v>
      </c>
      <c r="I272">
        <v>2</v>
      </c>
      <c r="J272">
        <v>2</v>
      </c>
      <c r="L272" t="s">
        <v>38</v>
      </c>
      <c r="M272" s="4">
        <f t="shared" si="58"/>
        <v>-0.0009157509157509158</v>
      </c>
      <c r="N272" s="4">
        <f t="shared" si="60"/>
        <v>-0.0009157509157509158</v>
      </c>
      <c r="O272" s="4">
        <f t="shared" si="59"/>
        <v>0.0009157509157509158</v>
      </c>
      <c r="P272" s="4">
        <f t="shared" si="61"/>
        <v>0.0009157509157509158</v>
      </c>
    </row>
    <row r="273" spans="1:16" ht="12.75">
      <c r="A273" t="s">
        <v>32</v>
      </c>
      <c r="B273" t="s">
        <v>39</v>
      </c>
      <c r="C273">
        <v>1</v>
      </c>
      <c r="D273">
        <v>0</v>
      </c>
      <c r="E273">
        <f t="shared" si="62"/>
        <v>-1</v>
      </c>
      <c r="F273">
        <f t="shared" si="62"/>
        <v>0</v>
      </c>
      <c r="G273">
        <v>0</v>
      </c>
      <c r="H273">
        <v>2</v>
      </c>
      <c r="I273">
        <v>2</v>
      </c>
      <c r="J273">
        <v>1</v>
      </c>
      <c r="L273" t="s">
        <v>39</v>
      </c>
      <c r="M273" s="4">
        <f t="shared" si="58"/>
        <v>-0.0009157509157509158</v>
      </c>
      <c r="N273" s="4">
        <f>-D273/K$277</f>
        <v>0</v>
      </c>
      <c r="O273" s="4">
        <f t="shared" si="59"/>
        <v>0</v>
      </c>
      <c r="P273" s="4">
        <f>H273/K$277</f>
        <v>0.0018315018315018315</v>
      </c>
    </row>
    <row r="274" spans="1:16" ht="12.75">
      <c r="A274" t="s">
        <v>32</v>
      </c>
      <c r="B274" t="s">
        <v>40</v>
      </c>
      <c r="C274">
        <v>0</v>
      </c>
      <c r="D274">
        <v>0</v>
      </c>
      <c r="E274">
        <f t="shared" si="62"/>
        <v>0</v>
      </c>
      <c r="F274">
        <f t="shared" si="62"/>
        <v>0</v>
      </c>
      <c r="G274">
        <v>0</v>
      </c>
      <c r="H274">
        <v>0</v>
      </c>
      <c r="I274">
        <v>0</v>
      </c>
      <c r="J274">
        <v>0</v>
      </c>
      <c r="L274" t="s">
        <v>40</v>
      </c>
      <c r="M274" s="4">
        <f t="shared" si="58"/>
        <v>0</v>
      </c>
      <c r="N274" s="4">
        <f>-D274/K$277</f>
        <v>0</v>
      </c>
      <c r="O274" s="4">
        <f t="shared" si="59"/>
        <v>0</v>
      </c>
      <c r="P274" s="4">
        <f>H274/K$277</f>
        <v>0</v>
      </c>
    </row>
    <row r="275" spans="1:16" ht="12.75">
      <c r="A275" t="s">
        <v>32</v>
      </c>
      <c r="B275" t="s">
        <v>41</v>
      </c>
      <c r="C275">
        <v>0</v>
      </c>
      <c r="D275">
        <v>0</v>
      </c>
      <c r="E275">
        <f t="shared" si="62"/>
        <v>0</v>
      </c>
      <c r="F275">
        <f t="shared" si="62"/>
        <v>0</v>
      </c>
      <c r="G275">
        <v>0</v>
      </c>
      <c r="H275">
        <v>0</v>
      </c>
      <c r="I275">
        <v>0</v>
      </c>
      <c r="J275">
        <v>0</v>
      </c>
      <c r="L275" t="s">
        <v>41</v>
      </c>
      <c r="M275" s="4">
        <f t="shared" si="58"/>
        <v>0</v>
      </c>
      <c r="N275" s="4">
        <f>-D275/K$277</f>
        <v>0</v>
      </c>
      <c r="O275" s="4">
        <f t="shared" si="59"/>
        <v>0</v>
      </c>
      <c r="P275" s="4">
        <f>H275/K$277</f>
        <v>0</v>
      </c>
    </row>
    <row r="276" spans="1:16" ht="12.75">
      <c r="A276" t="s">
        <v>32</v>
      </c>
      <c r="B276" t="s">
        <v>42</v>
      </c>
      <c r="C276">
        <v>0</v>
      </c>
      <c r="D276">
        <v>0</v>
      </c>
      <c r="E276">
        <f t="shared" si="62"/>
        <v>0</v>
      </c>
      <c r="F276">
        <f t="shared" si="62"/>
        <v>0</v>
      </c>
      <c r="G276">
        <v>0</v>
      </c>
      <c r="H276">
        <v>0</v>
      </c>
      <c r="I276">
        <v>0</v>
      </c>
      <c r="J276">
        <v>0</v>
      </c>
      <c r="L276" t="s">
        <v>42</v>
      </c>
      <c r="M276" s="4">
        <f t="shared" si="58"/>
        <v>0</v>
      </c>
      <c r="N276" s="4">
        <f>-D276/K$277</f>
        <v>0</v>
      </c>
      <c r="O276" s="4">
        <f t="shared" si="59"/>
        <v>0</v>
      </c>
      <c r="P276" s="4">
        <f>H276/K$277</f>
        <v>0</v>
      </c>
    </row>
    <row r="277" spans="1:16" ht="12.75">
      <c r="A277" t="s">
        <v>43</v>
      </c>
      <c r="C277">
        <f aca="true" t="shared" si="63" ref="C277:J277">SUM(C256:C276)</f>
        <v>75</v>
      </c>
      <c r="D277">
        <f t="shared" si="63"/>
        <v>492</v>
      </c>
      <c r="G277">
        <f t="shared" si="63"/>
        <v>75</v>
      </c>
      <c r="H277">
        <f t="shared" si="63"/>
        <v>450</v>
      </c>
      <c r="I277">
        <f t="shared" si="63"/>
        <v>525</v>
      </c>
      <c r="J277">
        <f t="shared" si="63"/>
        <v>567</v>
      </c>
      <c r="K277" s="6">
        <f>J277+I277</f>
        <v>1092</v>
      </c>
      <c r="M277" s="4">
        <f t="shared" si="58"/>
        <v>-0.06868131868131869</v>
      </c>
      <c r="N277" s="4">
        <f>-D277/K$277</f>
        <v>-0.45054945054945056</v>
      </c>
      <c r="O277" s="4">
        <f t="shared" si="59"/>
        <v>0.06868131868131869</v>
      </c>
      <c r="P277" s="4">
        <f>H277/K$277</f>
        <v>0.41208791208791207</v>
      </c>
    </row>
    <row r="281" spans="1:21" ht="12.75">
      <c r="A281" t="s">
        <v>36</v>
      </c>
      <c r="B281" s="1" t="s">
        <v>4</v>
      </c>
      <c r="C281">
        <v>5076</v>
      </c>
      <c r="D281">
        <v>36576</v>
      </c>
      <c r="E281">
        <f aca="true" t="shared" si="64" ref="E281:F296">-C281</f>
        <v>-5076</v>
      </c>
      <c r="F281">
        <f t="shared" si="64"/>
        <v>-36576</v>
      </c>
      <c r="G281">
        <v>4955</v>
      </c>
      <c r="H281">
        <v>34953</v>
      </c>
      <c r="I281">
        <v>39908</v>
      </c>
      <c r="J281">
        <v>41652</v>
      </c>
      <c r="L281" s="1" t="s">
        <v>4</v>
      </c>
      <c r="M281" s="4">
        <f aca="true" t="shared" si="65" ref="M281:M302">-C281/K$302</f>
        <v>-0.0044673306643174164</v>
      </c>
      <c r="N281" s="4">
        <f>-D281/K$302</f>
        <v>-0.03219012734004607</v>
      </c>
      <c r="O281" s="4">
        <f aca="true" t="shared" si="66" ref="O281:O302">G281/K$302</f>
        <v>0.0043608399215312845</v>
      </c>
      <c r="P281" s="4">
        <f>H281/K$302</f>
        <v>0.03076174324465852</v>
      </c>
      <c r="R281" s="14">
        <f>SUM(I296:J301)/K302</f>
        <v>0.06253470850139362</v>
      </c>
      <c r="S281" s="4">
        <f>SUM(I294:J301)/K302</f>
        <v>0.13599395907059103</v>
      </c>
      <c r="T281" s="4">
        <f>SUM(I281:J281)/K302</f>
        <v>0.07178004117055328</v>
      </c>
      <c r="U281" s="4">
        <f>SUM(C302,G302)/K302</f>
        <v>0.05680181016660961</v>
      </c>
    </row>
    <row r="282" spans="1:19" ht="12.75">
      <c r="A282" t="s">
        <v>36</v>
      </c>
      <c r="B282" s="2" t="s">
        <v>12</v>
      </c>
      <c r="C282">
        <v>4443</v>
      </c>
      <c r="D282">
        <v>38526</v>
      </c>
      <c r="E282">
        <f t="shared" si="64"/>
        <v>-4443</v>
      </c>
      <c r="F282">
        <f t="shared" si="64"/>
        <v>-38526</v>
      </c>
      <c r="G282">
        <v>4324</v>
      </c>
      <c r="H282">
        <v>36576</v>
      </c>
      <c r="I282">
        <v>40900</v>
      </c>
      <c r="J282">
        <v>42969</v>
      </c>
      <c r="L282" s="2" t="s">
        <v>12</v>
      </c>
      <c r="M282" s="4">
        <f t="shared" si="65"/>
        <v>-0.003910234464452774</v>
      </c>
      <c r="N282" s="4">
        <f aca="true" t="shared" si="67" ref="N282:N297">-D282/K$302</f>
        <v>-0.03390630046759117</v>
      </c>
      <c r="O282" s="4">
        <f t="shared" si="66"/>
        <v>0.0038055038992333545</v>
      </c>
      <c r="P282" s="4">
        <f aca="true" t="shared" si="68" ref="P282:P297">H282/K$302</f>
        <v>0.03219012734004607</v>
      </c>
      <c r="R282" s="13">
        <f>R281*K302</f>
        <v>71055</v>
      </c>
      <c r="S282" s="6">
        <f>S281*K302</f>
        <v>154523</v>
      </c>
    </row>
    <row r="283" spans="1:16" ht="12.75">
      <c r="A283" t="s">
        <v>36</v>
      </c>
      <c r="B283" s="3" t="s">
        <v>13</v>
      </c>
      <c r="C283">
        <v>3741</v>
      </c>
      <c r="D283">
        <v>38232</v>
      </c>
      <c r="E283">
        <f t="shared" si="64"/>
        <v>-3741</v>
      </c>
      <c r="F283">
        <f t="shared" si="64"/>
        <v>-38232</v>
      </c>
      <c r="G283">
        <v>3458</v>
      </c>
      <c r="H283">
        <v>36114</v>
      </c>
      <c r="I283">
        <v>39572</v>
      </c>
      <c r="J283">
        <v>41973</v>
      </c>
      <c r="K283" s="8"/>
      <c r="L283" s="3" t="s">
        <v>13</v>
      </c>
      <c r="M283" s="4">
        <f t="shared" si="65"/>
        <v>-0.0032924121385365357</v>
      </c>
      <c r="N283" s="4">
        <f t="shared" si="67"/>
        <v>-0.03364755436528437</v>
      </c>
      <c r="O283" s="4">
        <f t="shared" si="66"/>
        <v>0.003043347012846656</v>
      </c>
      <c r="P283" s="4">
        <f t="shared" si="68"/>
        <v>0.03178352632213538</v>
      </c>
    </row>
    <row r="284" spans="1:16" ht="12.75">
      <c r="A284" t="s">
        <v>36</v>
      </c>
      <c r="B284" t="s">
        <v>15</v>
      </c>
      <c r="C284">
        <v>3155</v>
      </c>
      <c r="D284">
        <v>37156</v>
      </c>
      <c r="E284">
        <f t="shared" si="64"/>
        <v>-3155</v>
      </c>
      <c r="F284">
        <f t="shared" si="64"/>
        <v>-37156</v>
      </c>
      <c r="G284">
        <v>3040</v>
      </c>
      <c r="H284">
        <v>35373</v>
      </c>
      <c r="I284">
        <v>38413</v>
      </c>
      <c r="J284">
        <v>40311</v>
      </c>
      <c r="L284" t="s">
        <v>15</v>
      </c>
      <c r="M284" s="4">
        <f t="shared" si="65"/>
        <v>-0.002776680111489647</v>
      </c>
      <c r="N284" s="4">
        <f t="shared" si="67"/>
        <v>-0.03270057883439281</v>
      </c>
      <c r="O284" s="4">
        <f t="shared" si="66"/>
        <v>0.0026754699014036537</v>
      </c>
      <c r="P284" s="4">
        <f t="shared" si="68"/>
        <v>0.031131380533668235</v>
      </c>
    </row>
    <row r="285" spans="1:16" ht="12.75">
      <c r="A285" t="s">
        <v>36</v>
      </c>
      <c r="B285" t="s">
        <v>17</v>
      </c>
      <c r="C285">
        <v>2887</v>
      </c>
      <c r="D285">
        <v>36955</v>
      </c>
      <c r="E285">
        <f t="shared" si="64"/>
        <v>-2887</v>
      </c>
      <c r="F285">
        <f t="shared" si="64"/>
        <v>-36955</v>
      </c>
      <c r="G285">
        <v>3036</v>
      </c>
      <c r="H285">
        <v>35982</v>
      </c>
      <c r="I285">
        <v>39018</v>
      </c>
      <c r="J285">
        <v>39842</v>
      </c>
      <c r="L285" t="s">
        <v>17</v>
      </c>
      <c r="M285" s="4">
        <f t="shared" si="65"/>
        <v>-0.0025408163175501147</v>
      </c>
      <c r="N285" s="4">
        <f t="shared" si="67"/>
        <v>-0.03252368098893817</v>
      </c>
      <c r="O285" s="4">
        <f t="shared" si="66"/>
        <v>0.0026719495462702277</v>
      </c>
      <c r="P285" s="4">
        <f t="shared" si="68"/>
        <v>0.031667354602732324</v>
      </c>
    </row>
    <row r="286" spans="1:16" ht="12.75">
      <c r="A286" t="s">
        <v>36</v>
      </c>
      <c r="B286" t="s">
        <v>19</v>
      </c>
      <c r="C286">
        <v>2803</v>
      </c>
      <c r="D286">
        <v>36859</v>
      </c>
      <c r="E286">
        <f t="shared" si="64"/>
        <v>-2803</v>
      </c>
      <c r="F286">
        <f t="shared" si="64"/>
        <v>-36859</v>
      </c>
      <c r="G286">
        <v>2927</v>
      </c>
      <c r="H286">
        <v>36569</v>
      </c>
      <c r="I286">
        <v>39496</v>
      </c>
      <c r="J286">
        <v>39662</v>
      </c>
      <c r="L286" t="s">
        <v>19</v>
      </c>
      <c r="M286" s="4">
        <f t="shared" si="65"/>
        <v>-0.0024668888597481715</v>
      </c>
      <c r="N286" s="4">
        <f t="shared" si="67"/>
        <v>-0.03243919246573594</v>
      </c>
      <c r="O286" s="4">
        <f t="shared" si="66"/>
        <v>0.002576019868884373</v>
      </c>
      <c r="P286" s="4">
        <f t="shared" si="68"/>
        <v>0.03218396671856257</v>
      </c>
    </row>
    <row r="287" spans="1:16" ht="12.75">
      <c r="A287" t="s">
        <v>36</v>
      </c>
      <c r="B287" t="s">
        <v>21</v>
      </c>
      <c r="C287">
        <v>2482</v>
      </c>
      <c r="D287">
        <v>44533</v>
      </c>
      <c r="E287">
        <f t="shared" si="64"/>
        <v>-2482</v>
      </c>
      <c r="F287">
        <f t="shared" si="64"/>
        <v>-44533</v>
      </c>
      <c r="G287">
        <v>2671</v>
      </c>
      <c r="H287">
        <v>44221</v>
      </c>
      <c r="I287">
        <v>46892</v>
      </c>
      <c r="J287">
        <v>47015</v>
      </c>
      <c r="L287" t="s">
        <v>21</v>
      </c>
      <c r="M287" s="4">
        <f t="shared" si="65"/>
        <v>-0.002184380360290746</v>
      </c>
      <c r="N287" s="4">
        <f t="shared" si="67"/>
        <v>-0.039192993789213454</v>
      </c>
      <c r="O287" s="4">
        <f t="shared" si="66"/>
        <v>0.002350717140345118</v>
      </c>
      <c r="P287" s="4">
        <f t="shared" si="68"/>
        <v>0.038918406088806236</v>
      </c>
    </row>
    <row r="288" spans="1:16" ht="12.75">
      <c r="A288" t="s">
        <v>36</v>
      </c>
      <c r="B288" t="s">
        <v>23</v>
      </c>
      <c r="C288">
        <v>1998</v>
      </c>
      <c r="D288">
        <v>44992</v>
      </c>
      <c r="E288">
        <f t="shared" si="64"/>
        <v>-1998</v>
      </c>
      <c r="F288">
        <f t="shared" si="64"/>
        <v>-44992</v>
      </c>
      <c r="G288">
        <v>2055</v>
      </c>
      <c r="H288">
        <v>44130</v>
      </c>
      <c r="I288">
        <v>46185</v>
      </c>
      <c r="J288">
        <v>46990</v>
      </c>
      <c r="L288" t="s">
        <v>23</v>
      </c>
      <c r="M288" s="4">
        <f t="shared" si="65"/>
        <v>-0.0017584173891462172</v>
      </c>
      <c r="N288" s="4">
        <f t="shared" si="67"/>
        <v>-0.039596954540774075</v>
      </c>
      <c r="O288" s="4">
        <f t="shared" si="66"/>
        <v>0.0018085824497975356</v>
      </c>
      <c r="P288" s="4">
        <f t="shared" si="68"/>
        <v>0.0388383180095208</v>
      </c>
    </row>
    <row r="289" spans="1:16" ht="12.75">
      <c r="A289" t="s">
        <v>36</v>
      </c>
      <c r="B289" t="s">
        <v>25</v>
      </c>
      <c r="C289">
        <v>1413</v>
      </c>
      <c r="D289">
        <v>41040</v>
      </c>
      <c r="E289">
        <f t="shared" si="64"/>
        <v>-1413</v>
      </c>
      <c r="F289">
        <f t="shared" si="64"/>
        <v>-41040</v>
      </c>
      <c r="G289">
        <v>1509</v>
      </c>
      <c r="H289">
        <v>41344</v>
      </c>
      <c r="I289">
        <v>42853</v>
      </c>
      <c r="J289">
        <v>42453</v>
      </c>
      <c r="L289" t="s">
        <v>25</v>
      </c>
      <c r="M289" s="4">
        <f t="shared" si="65"/>
        <v>-0.001243565450882685</v>
      </c>
      <c r="N289" s="4">
        <f t="shared" si="67"/>
        <v>-0.036118843668949324</v>
      </c>
      <c r="O289" s="4">
        <f t="shared" si="66"/>
        <v>0.0013280539740849057</v>
      </c>
      <c r="P289" s="4">
        <f t="shared" si="68"/>
        <v>0.03638639065908969</v>
      </c>
    </row>
    <row r="290" spans="1:16" ht="12.75">
      <c r="A290" t="s">
        <v>36</v>
      </c>
      <c r="B290" t="s">
        <v>27</v>
      </c>
      <c r="C290">
        <v>1176</v>
      </c>
      <c r="D290">
        <v>36648</v>
      </c>
      <c r="E290">
        <f t="shared" si="64"/>
        <v>-1176</v>
      </c>
      <c r="F290">
        <f t="shared" si="64"/>
        <v>-36648</v>
      </c>
      <c r="G290">
        <v>1101</v>
      </c>
      <c r="H290">
        <v>36883</v>
      </c>
      <c r="I290">
        <v>37984</v>
      </c>
      <c r="J290">
        <v>37824</v>
      </c>
      <c r="L290" t="s">
        <v>27</v>
      </c>
      <c r="M290" s="4">
        <f t="shared" si="65"/>
        <v>-0.0010349844092272028</v>
      </c>
      <c r="N290" s="4">
        <f t="shared" si="67"/>
        <v>-0.03225349373244773</v>
      </c>
      <c r="O290" s="4">
        <f t="shared" si="66"/>
        <v>0.000968977750475468</v>
      </c>
      <c r="P290" s="4">
        <f t="shared" si="68"/>
        <v>0.0324603145965365</v>
      </c>
    </row>
    <row r="291" spans="1:16" ht="12.75">
      <c r="A291" t="s">
        <v>36</v>
      </c>
      <c r="B291" t="s">
        <v>29</v>
      </c>
      <c r="C291">
        <v>900</v>
      </c>
      <c r="D291">
        <v>27910</v>
      </c>
      <c r="E291">
        <f t="shared" si="64"/>
        <v>-900</v>
      </c>
      <c r="F291">
        <f t="shared" si="64"/>
        <v>-27910</v>
      </c>
      <c r="G291">
        <v>818</v>
      </c>
      <c r="H291">
        <v>27825</v>
      </c>
      <c r="I291">
        <v>28643</v>
      </c>
      <c r="J291">
        <v>28810</v>
      </c>
      <c r="L291" t="s">
        <v>29</v>
      </c>
      <c r="M291" s="4">
        <f t="shared" si="65"/>
        <v>-0.0007920799050208185</v>
      </c>
      <c r="N291" s="4">
        <f t="shared" si="67"/>
        <v>-0.02456327794347894</v>
      </c>
      <c r="O291" s="4">
        <f t="shared" si="66"/>
        <v>0.0007199126247855884</v>
      </c>
      <c r="P291" s="4">
        <f t="shared" si="68"/>
        <v>0.024488470396893638</v>
      </c>
    </row>
    <row r="292" spans="1:16" ht="12.75">
      <c r="A292" t="s">
        <v>36</v>
      </c>
      <c r="B292" t="s">
        <v>31</v>
      </c>
      <c r="C292">
        <v>727</v>
      </c>
      <c r="D292">
        <v>22981</v>
      </c>
      <c r="E292">
        <f t="shared" si="64"/>
        <v>-727</v>
      </c>
      <c r="F292">
        <f t="shared" si="64"/>
        <v>-22981</v>
      </c>
      <c r="G292">
        <v>659</v>
      </c>
      <c r="H292">
        <v>23372</v>
      </c>
      <c r="I292">
        <v>24031</v>
      </c>
      <c r="J292">
        <v>23708</v>
      </c>
      <c r="L292" t="s">
        <v>31</v>
      </c>
      <c r="M292" s="4">
        <f t="shared" si="65"/>
        <v>-0.00063982454550015</v>
      </c>
      <c r="N292" s="4">
        <f t="shared" si="67"/>
        <v>-0.020225320330314923</v>
      </c>
      <c r="O292" s="4">
        <f t="shared" si="66"/>
        <v>0.0005799785082319104</v>
      </c>
      <c r="P292" s="4">
        <f t="shared" si="68"/>
        <v>0.0205694350446073</v>
      </c>
    </row>
    <row r="293" spans="1:16" ht="12.75">
      <c r="A293" t="s">
        <v>36</v>
      </c>
      <c r="B293" t="s">
        <v>33</v>
      </c>
      <c r="C293">
        <v>533</v>
      </c>
      <c r="D293">
        <v>21424</v>
      </c>
      <c r="E293">
        <f t="shared" si="64"/>
        <v>-533</v>
      </c>
      <c r="F293">
        <f t="shared" si="64"/>
        <v>-21424</v>
      </c>
      <c r="G293">
        <v>524</v>
      </c>
      <c r="H293">
        <v>22141</v>
      </c>
      <c r="I293">
        <v>22665</v>
      </c>
      <c r="J293">
        <v>21957</v>
      </c>
      <c r="L293" t="s">
        <v>33</v>
      </c>
      <c r="M293" s="4">
        <f t="shared" si="65"/>
        <v>-0.00046908732152899584</v>
      </c>
      <c r="N293" s="4">
        <f t="shared" si="67"/>
        <v>-0.018855022094628904</v>
      </c>
      <c r="O293" s="4">
        <f t="shared" si="66"/>
        <v>0.00046116652247878766</v>
      </c>
      <c r="P293" s="4">
        <f t="shared" si="68"/>
        <v>0.01948604575229549</v>
      </c>
    </row>
    <row r="294" spans="1:16" ht="12.75">
      <c r="A294" t="s">
        <v>36</v>
      </c>
      <c r="B294" t="s">
        <v>34</v>
      </c>
      <c r="C294">
        <v>398</v>
      </c>
      <c r="D294">
        <v>19834</v>
      </c>
      <c r="E294">
        <f t="shared" si="64"/>
        <v>-398</v>
      </c>
      <c r="F294">
        <f t="shared" si="64"/>
        <v>-19834</v>
      </c>
      <c r="G294">
        <v>368</v>
      </c>
      <c r="H294">
        <v>22312</v>
      </c>
      <c r="I294">
        <v>22680</v>
      </c>
      <c r="J294">
        <v>20232</v>
      </c>
      <c r="L294" t="s">
        <v>34</v>
      </c>
      <c r="M294" s="4">
        <f t="shared" si="65"/>
        <v>-0.0003502753357758731</v>
      </c>
      <c r="N294" s="4">
        <f t="shared" si="67"/>
        <v>-0.017455680929092127</v>
      </c>
      <c r="O294" s="4">
        <f t="shared" si="66"/>
        <v>0.0003238726722751791</v>
      </c>
      <c r="P294" s="4">
        <f t="shared" si="68"/>
        <v>0.019636540934249446</v>
      </c>
    </row>
    <row r="295" spans="1:16" ht="12.75">
      <c r="A295" t="s">
        <v>36</v>
      </c>
      <c r="B295" t="s">
        <v>35</v>
      </c>
      <c r="C295">
        <v>296</v>
      </c>
      <c r="D295">
        <v>17357</v>
      </c>
      <c r="E295">
        <f t="shared" si="64"/>
        <v>-296</v>
      </c>
      <c r="F295">
        <f t="shared" si="64"/>
        <v>-17357</v>
      </c>
      <c r="G295">
        <v>278</v>
      </c>
      <c r="H295">
        <v>22625</v>
      </c>
      <c r="I295">
        <v>22903</v>
      </c>
      <c r="J295">
        <v>17653</v>
      </c>
      <c r="L295" t="s">
        <v>35</v>
      </c>
      <c r="M295" s="4">
        <f t="shared" si="65"/>
        <v>-0.00026050627987351366</v>
      </c>
      <c r="N295" s="4">
        <f t="shared" si="67"/>
        <v>-0.015275701012718162</v>
      </c>
      <c r="O295" s="4">
        <f t="shared" si="66"/>
        <v>0.00024466468177309725</v>
      </c>
      <c r="P295" s="4">
        <f t="shared" si="68"/>
        <v>0.01991200872344002</v>
      </c>
    </row>
    <row r="296" spans="1:16" ht="12.75">
      <c r="A296" t="s">
        <v>36</v>
      </c>
      <c r="B296" t="s">
        <v>37</v>
      </c>
      <c r="C296">
        <v>185</v>
      </c>
      <c r="D296">
        <v>12591</v>
      </c>
      <c r="E296">
        <f t="shared" si="64"/>
        <v>-185</v>
      </c>
      <c r="F296">
        <f t="shared" si="64"/>
        <v>-12591</v>
      </c>
      <c r="G296">
        <v>174</v>
      </c>
      <c r="H296">
        <v>17951</v>
      </c>
      <c r="I296">
        <v>18125</v>
      </c>
      <c r="J296">
        <v>12776</v>
      </c>
      <c r="L296" t="s">
        <v>37</v>
      </c>
      <c r="M296" s="4">
        <f t="shared" si="65"/>
        <v>-0.000162816424920946</v>
      </c>
      <c r="N296" s="4">
        <f t="shared" si="67"/>
        <v>-0.01108119787124125</v>
      </c>
      <c r="O296" s="4">
        <f t="shared" si="66"/>
        <v>0.00015313544830402491</v>
      </c>
      <c r="P296" s="4">
        <f t="shared" si="68"/>
        <v>0.0157984737500319</v>
      </c>
    </row>
    <row r="297" spans="1:16" ht="12.75">
      <c r="A297" t="s">
        <v>36</v>
      </c>
      <c r="B297" t="s">
        <v>38</v>
      </c>
      <c r="C297">
        <v>102</v>
      </c>
      <c r="D297">
        <v>8427</v>
      </c>
      <c r="E297">
        <f aca="true" t="shared" si="69" ref="E297:F301">-C297</f>
        <v>-102</v>
      </c>
      <c r="F297">
        <f t="shared" si="69"/>
        <v>-8427</v>
      </c>
      <c r="G297">
        <v>138</v>
      </c>
      <c r="H297">
        <v>13705</v>
      </c>
      <c r="I297">
        <v>13843</v>
      </c>
      <c r="J297">
        <v>8529</v>
      </c>
      <c r="L297" t="s">
        <v>38</v>
      </c>
      <c r="M297" s="4">
        <f t="shared" si="65"/>
        <v>-8.976905590235943E-05</v>
      </c>
      <c r="N297" s="4">
        <f t="shared" si="67"/>
        <v>-0.007416508177344931</v>
      </c>
      <c r="O297" s="4">
        <f t="shared" si="66"/>
        <v>0.00012145225210319217</v>
      </c>
      <c r="P297" s="4">
        <f t="shared" si="68"/>
        <v>0.012061616775900353</v>
      </c>
    </row>
    <row r="298" spans="1:16" ht="12.75">
      <c r="A298" t="s">
        <v>36</v>
      </c>
      <c r="B298" t="s">
        <v>39</v>
      </c>
      <c r="C298">
        <v>67</v>
      </c>
      <c r="D298">
        <v>3870</v>
      </c>
      <c r="E298">
        <f t="shared" si="69"/>
        <v>-67</v>
      </c>
      <c r="F298">
        <f t="shared" si="69"/>
        <v>-3870</v>
      </c>
      <c r="G298">
        <v>72</v>
      </c>
      <c r="H298">
        <v>7634</v>
      </c>
      <c r="I298">
        <v>7706</v>
      </c>
      <c r="J298">
        <v>3937</v>
      </c>
      <c r="L298" t="s">
        <v>39</v>
      </c>
      <c r="M298" s="4">
        <f t="shared" si="65"/>
        <v>-5.896594848488315E-05</v>
      </c>
      <c r="N298" s="4">
        <f>-D298/K$302</f>
        <v>-0.0034059435915895194</v>
      </c>
      <c r="O298" s="4">
        <f t="shared" si="66"/>
        <v>6.336639240166549E-05</v>
      </c>
      <c r="P298" s="4">
        <f>H298/K$302</f>
        <v>0.006718597772143254</v>
      </c>
    </row>
    <row r="299" spans="1:16" ht="12.75">
      <c r="A299" t="s">
        <v>36</v>
      </c>
      <c r="B299" t="s">
        <v>40</v>
      </c>
      <c r="C299">
        <v>21</v>
      </c>
      <c r="D299">
        <v>1405</v>
      </c>
      <c r="E299">
        <f t="shared" si="69"/>
        <v>-21</v>
      </c>
      <c r="F299">
        <f t="shared" si="69"/>
        <v>-1405</v>
      </c>
      <c r="G299">
        <v>22</v>
      </c>
      <c r="H299">
        <v>3659</v>
      </c>
      <c r="I299">
        <v>3681</v>
      </c>
      <c r="J299">
        <v>1426</v>
      </c>
      <c r="L299" t="s">
        <v>40</v>
      </c>
      <c r="M299" s="4">
        <f t="shared" si="65"/>
        <v>-1.8481864450485764E-05</v>
      </c>
      <c r="N299" s="4">
        <f>-D299/K$302</f>
        <v>-0.0012365247406158333</v>
      </c>
      <c r="O299" s="4">
        <f t="shared" si="66"/>
        <v>1.936195323384223E-05</v>
      </c>
      <c r="P299" s="4">
        <f>H299/K$302</f>
        <v>0.0032202448583013056</v>
      </c>
    </row>
    <row r="300" spans="1:16" ht="12.75">
      <c r="A300" t="s">
        <v>36</v>
      </c>
      <c r="B300" t="s">
        <v>41</v>
      </c>
      <c r="C300">
        <v>1</v>
      </c>
      <c r="D300">
        <v>184</v>
      </c>
      <c r="E300">
        <f t="shared" si="69"/>
        <v>-1</v>
      </c>
      <c r="F300">
        <f t="shared" si="69"/>
        <v>-184</v>
      </c>
      <c r="G300">
        <v>5</v>
      </c>
      <c r="H300">
        <v>631</v>
      </c>
      <c r="I300">
        <v>636</v>
      </c>
      <c r="J300">
        <v>185</v>
      </c>
      <c r="L300" t="s">
        <v>41</v>
      </c>
      <c r="M300" s="4">
        <f t="shared" si="65"/>
        <v>-8.80088783356465E-07</v>
      </c>
      <c r="N300" s="4">
        <f>-D300/K$302</f>
        <v>-0.00016193633613758955</v>
      </c>
      <c r="O300" s="4">
        <f t="shared" si="66"/>
        <v>4.400443916782325E-06</v>
      </c>
      <c r="P300" s="4">
        <f>H300/K$302</f>
        <v>0.0005553360222979294</v>
      </c>
    </row>
    <row r="301" spans="1:16" ht="12.75">
      <c r="A301" t="s">
        <v>36</v>
      </c>
      <c r="B301" t="s">
        <v>42</v>
      </c>
      <c r="C301">
        <v>1</v>
      </c>
      <c r="D301">
        <v>42</v>
      </c>
      <c r="E301">
        <f t="shared" si="69"/>
        <v>-1</v>
      </c>
      <c r="F301">
        <f t="shared" si="69"/>
        <v>-42</v>
      </c>
      <c r="G301">
        <v>2</v>
      </c>
      <c r="H301">
        <v>166</v>
      </c>
      <c r="I301">
        <v>168</v>
      </c>
      <c r="J301">
        <v>43</v>
      </c>
      <c r="L301" t="s">
        <v>42</v>
      </c>
      <c r="M301" s="4">
        <f t="shared" si="65"/>
        <v>-8.80088783356465E-07</v>
      </c>
      <c r="N301" s="4">
        <f>-D301/K$302</f>
        <v>-3.696372890097153E-05</v>
      </c>
      <c r="O301" s="4">
        <f t="shared" si="66"/>
        <v>1.76017756671293E-06</v>
      </c>
      <c r="P301" s="4">
        <f>H301/K$302</f>
        <v>0.0001460947380371732</v>
      </c>
    </row>
    <row r="302" spans="1:16" ht="12.75">
      <c r="A302" t="s">
        <v>43</v>
      </c>
      <c r="C302">
        <f aca="true" t="shared" si="70" ref="C302:J302">SUM(C281:C301)</f>
        <v>32405</v>
      </c>
      <c r="D302">
        <f t="shared" si="70"/>
        <v>527542</v>
      </c>
      <c r="G302">
        <f t="shared" si="70"/>
        <v>32136</v>
      </c>
      <c r="H302">
        <f t="shared" si="70"/>
        <v>544166</v>
      </c>
      <c r="I302">
        <f t="shared" si="70"/>
        <v>576302</v>
      </c>
      <c r="J302">
        <f t="shared" si="70"/>
        <v>559947</v>
      </c>
      <c r="K302" s="6">
        <f>J302+I302</f>
        <v>1136249</v>
      </c>
      <c r="M302" s="4">
        <f t="shared" si="65"/>
        <v>-0.028519277024666247</v>
      </c>
      <c r="N302" s="4">
        <f>-D302/K$302</f>
        <v>-0.4642837969494363</v>
      </c>
      <c r="O302" s="4">
        <f t="shared" si="66"/>
        <v>0.02828253314194336</v>
      </c>
      <c r="P302" s="4">
        <f>H302/K$302</f>
        <v>0.47891439288395415</v>
      </c>
    </row>
  </sheetData>
  <printOptions gridLines="1"/>
  <pageMargins left="0.75" right="0.75" top="1" bottom="1" header="0.5" footer="0.5"/>
  <pageSetup horizontalDpi="300" verticalDpi="300" orientation="portrait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34"/>
  <sheetViews>
    <sheetView workbookViewId="0" topLeftCell="A1">
      <selection activeCell="H5" sqref="H5"/>
    </sheetView>
  </sheetViews>
  <sheetFormatPr defaultColWidth="9.140625" defaultRowHeight="12.75"/>
  <sheetData>
    <row r="3" ht="12.75">
      <c r="B3" s="12" t="s">
        <v>49</v>
      </c>
    </row>
    <row r="4" spans="3:9" ht="12.75">
      <c r="C4" s="9" t="str">
        <f>data!W2</f>
        <v>0-4</v>
      </c>
      <c r="D4" s="9" t="str">
        <f>data!X2</f>
        <v>5-14</v>
      </c>
      <c r="E4" s="9" t="str">
        <f>data!Y2</f>
        <v>15-44</v>
      </c>
      <c r="F4" s="9" t="str">
        <f>data!Z2</f>
        <v>45-64</v>
      </c>
      <c r="G4" s="9" t="str">
        <f>data!AA2</f>
        <v>65-74</v>
      </c>
      <c r="H4" s="9" t="str">
        <f>data!AB2</f>
        <v>75+</v>
      </c>
      <c r="I4" s="9" t="s">
        <v>48</v>
      </c>
    </row>
    <row r="5" spans="2:9" ht="12.75">
      <c r="B5" t="str">
        <f>data!V4</f>
        <v>South Westman</v>
      </c>
      <c r="C5">
        <f>data!W4</f>
        <v>2222</v>
      </c>
      <c r="D5">
        <f>data!X4</f>
        <v>5341</v>
      </c>
      <c r="E5">
        <f>data!Y4</f>
        <v>13904</v>
      </c>
      <c r="F5">
        <f>data!Z4</f>
        <v>7544</v>
      </c>
      <c r="G5">
        <f>data!AA4</f>
        <v>3577</v>
      </c>
      <c r="H5">
        <f>data!AB4</f>
        <v>3605</v>
      </c>
      <c r="I5">
        <f>data!AC4</f>
        <v>36193</v>
      </c>
    </row>
    <row r="6" spans="2:9" ht="12.75">
      <c r="B6" t="str">
        <f>data!V3</f>
        <v>South Eastman</v>
      </c>
      <c r="C6">
        <f>data!W3</f>
        <v>4025</v>
      </c>
      <c r="D6">
        <f>data!X3</f>
        <v>8984</v>
      </c>
      <c r="E6">
        <f>data!Y3</f>
        <v>23270</v>
      </c>
      <c r="F6">
        <f>data!Z3</f>
        <v>9364</v>
      </c>
      <c r="G6">
        <f>data!AA3</f>
        <v>3126</v>
      </c>
      <c r="H6">
        <f>data!AB3</f>
        <v>2433</v>
      </c>
      <c r="I6">
        <f>data!AC3</f>
        <v>51202</v>
      </c>
    </row>
    <row r="7" spans="2:9" ht="12.75">
      <c r="B7" t="str">
        <f>data!V5</f>
        <v>Brandon</v>
      </c>
      <c r="C7">
        <f>data!W5</f>
        <v>3123</v>
      </c>
      <c r="D7">
        <f>data!X5</f>
        <v>6884</v>
      </c>
      <c r="E7">
        <f>data!Y5</f>
        <v>20533</v>
      </c>
      <c r="F7">
        <f>data!Z5</f>
        <v>8754</v>
      </c>
      <c r="G7">
        <f>data!AA5</f>
        <v>3499</v>
      </c>
      <c r="H7">
        <f>data!AB5</f>
        <v>3141</v>
      </c>
      <c r="I7">
        <f>data!AC5</f>
        <v>45934</v>
      </c>
    </row>
    <row r="8" spans="2:9" ht="12.75">
      <c r="B8" t="str">
        <f>data!V7</f>
        <v>Marquette</v>
      </c>
      <c r="C8">
        <f>data!W7</f>
        <v>2324</v>
      </c>
      <c r="D8">
        <f>data!X7</f>
        <v>5465</v>
      </c>
      <c r="E8">
        <f>data!Y7</f>
        <v>14648</v>
      </c>
      <c r="F8">
        <f>data!Z7</f>
        <v>7822</v>
      </c>
      <c r="G8">
        <f>data!AA7</f>
        <v>3786</v>
      </c>
      <c r="H8">
        <f>data!AB7</f>
        <v>3729</v>
      </c>
      <c r="I8">
        <f>data!AC7</f>
        <v>37774</v>
      </c>
    </row>
    <row r="9" spans="2:9" ht="12.75">
      <c r="B9" t="str">
        <f>data!V6</f>
        <v>Central</v>
      </c>
      <c r="C9">
        <f>data!W6</f>
        <v>7598</v>
      </c>
      <c r="D9">
        <f>data!X6</f>
        <v>16103</v>
      </c>
      <c r="E9">
        <f>data!Y6</f>
        <v>41294</v>
      </c>
      <c r="F9">
        <f>data!Z6</f>
        <v>17409</v>
      </c>
      <c r="G9">
        <f>data!AA6</f>
        <v>7048</v>
      </c>
      <c r="H9">
        <f>data!AB6</f>
        <v>6508</v>
      </c>
      <c r="I9">
        <f>data!AC6</f>
        <v>95960</v>
      </c>
    </row>
    <row r="10" spans="2:9" ht="12.75">
      <c r="B10" t="str">
        <f>data!V10</f>
        <v>North Eastman</v>
      </c>
      <c r="C10">
        <f>data!W10</f>
        <v>2859</v>
      </c>
      <c r="D10">
        <f>data!X10</f>
        <v>5985</v>
      </c>
      <c r="E10">
        <f>data!Y10</f>
        <v>16199</v>
      </c>
      <c r="F10">
        <f>data!Z10</f>
        <v>8134</v>
      </c>
      <c r="G10">
        <f>data!AA10</f>
        <v>2588</v>
      </c>
      <c r="H10">
        <f>data!AB10</f>
        <v>1780</v>
      </c>
      <c r="I10">
        <f>data!AC10</f>
        <v>37545</v>
      </c>
    </row>
    <row r="11" spans="2:9" ht="12.75">
      <c r="B11" t="str">
        <f>data!V11</f>
        <v>Interlake</v>
      </c>
      <c r="C11">
        <f>data!W11</f>
        <v>4902</v>
      </c>
      <c r="D11">
        <f>data!X11</f>
        <v>11007</v>
      </c>
      <c r="E11">
        <f>data!Y11</f>
        <v>31130</v>
      </c>
      <c r="F11">
        <f>data!Z11</f>
        <v>16156</v>
      </c>
      <c r="G11">
        <f>data!AA11</f>
        <v>5511</v>
      </c>
      <c r="H11">
        <f>data!AB11</f>
        <v>4376</v>
      </c>
      <c r="I11">
        <f>data!AC11</f>
        <v>73082</v>
      </c>
    </row>
    <row r="12" spans="2:9" ht="12.75">
      <c r="B12" t="str">
        <f>data!V8</f>
        <v>Parkland</v>
      </c>
      <c r="C12">
        <f>data!W8</f>
        <v>2823</v>
      </c>
      <c r="D12">
        <f>data!X8</f>
        <v>6424</v>
      </c>
      <c r="E12">
        <f>data!Y8</f>
        <v>17009</v>
      </c>
      <c r="F12">
        <f>data!Z8</f>
        <v>9078</v>
      </c>
      <c r="G12">
        <f>data!AA8</f>
        <v>4319</v>
      </c>
      <c r="H12">
        <f>data!AB8</f>
        <v>4236</v>
      </c>
      <c r="I12">
        <f>data!AC8</f>
        <v>43889</v>
      </c>
    </row>
    <row r="13" spans="2:9" ht="12.75">
      <c r="B13" t="str">
        <f>data!V12</f>
        <v>Burntwood</v>
      </c>
      <c r="C13">
        <f>data!W12</f>
        <v>5782</v>
      </c>
      <c r="D13">
        <f>data!X12</f>
        <v>9893</v>
      </c>
      <c r="E13">
        <f>data!Y12</f>
        <v>21528</v>
      </c>
      <c r="F13">
        <f>data!Z12</f>
        <v>6032</v>
      </c>
      <c r="G13">
        <f>data!AA12</f>
        <v>831</v>
      </c>
      <c r="H13">
        <f>data!AB12</f>
        <v>469</v>
      </c>
      <c r="I13">
        <f>data!AC12</f>
        <v>44535</v>
      </c>
    </row>
    <row r="14" spans="2:9" ht="12.75">
      <c r="B14" t="str">
        <f>data!V14</f>
        <v>Churchill</v>
      </c>
      <c r="C14">
        <f>data!W14</f>
        <v>115</v>
      </c>
      <c r="D14">
        <f>data!X14</f>
        <v>172</v>
      </c>
      <c r="E14">
        <f>data!Y14</f>
        <v>572</v>
      </c>
      <c r="F14">
        <f>data!Z14</f>
        <v>181</v>
      </c>
      <c r="G14">
        <f>data!AA14</f>
        <v>35</v>
      </c>
      <c r="H14">
        <f>data!AB14</f>
        <v>17</v>
      </c>
      <c r="I14">
        <f>data!AC14</f>
        <v>1092</v>
      </c>
    </row>
    <row r="15" spans="2:9" ht="12.75">
      <c r="B15" t="str">
        <f>data!V13</f>
        <v>Norman</v>
      </c>
      <c r="C15">
        <f>data!W13</f>
        <v>2145</v>
      </c>
      <c r="D15">
        <f>data!X13</f>
        <v>4115</v>
      </c>
      <c r="E15">
        <f>data!Y13</f>
        <v>11414</v>
      </c>
      <c r="F15">
        <f>data!Z13</f>
        <v>4318</v>
      </c>
      <c r="G15">
        <f>data!AA13</f>
        <v>1075</v>
      </c>
      <c r="H15">
        <f>data!AB13</f>
        <v>795</v>
      </c>
      <c r="I15">
        <f>data!AC13</f>
        <v>23862</v>
      </c>
    </row>
    <row r="16" spans="2:9" ht="12.75">
      <c r="B16" t="str">
        <f>data!V9</f>
        <v>Winnipeg</v>
      </c>
      <c r="C16">
        <f>data!W9</f>
        <v>43642</v>
      </c>
      <c r="D16">
        <f>data!X9</f>
        <v>85041</v>
      </c>
      <c r="E16">
        <f>data!Y9</f>
        <v>297629</v>
      </c>
      <c r="F16">
        <f>data!Z9</f>
        <v>130830</v>
      </c>
      <c r="G16">
        <f>data!AA9</f>
        <v>48073</v>
      </c>
      <c r="H16">
        <f>data!AB9</f>
        <v>39966</v>
      </c>
      <c r="I16">
        <f>data!AC9</f>
        <v>645181</v>
      </c>
    </row>
    <row r="17" spans="2:9" ht="12.75">
      <c r="B17" t="str">
        <f>data!V16</f>
        <v>Manitoba</v>
      </c>
      <c r="C17">
        <f>data!W16</f>
        <v>81560</v>
      </c>
      <c r="D17">
        <f>data!X16</f>
        <v>165414</v>
      </c>
      <c r="E17">
        <f>data!Y16</f>
        <v>509130</v>
      </c>
      <c r="F17">
        <f>data!Z16</f>
        <v>225622</v>
      </c>
      <c r="G17">
        <f>data!AA16</f>
        <v>83468</v>
      </c>
      <c r="H17">
        <f>data!AB16</f>
        <v>71055</v>
      </c>
      <c r="I17">
        <f>data!AC16</f>
        <v>1136249</v>
      </c>
    </row>
    <row r="20" ht="12.75">
      <c r="B20" s="12" t="s">
        <v>50</v>
      </c>
    </row>
    <row r="21" spans="3:9" ht="12.75">
      <c r="C21" s="9" t="str">
        <f aca="true" t="shared" si="0" ref="C21:I21">C4</f>
        <v>0-4</v>
      </c>
      <c r="D21" s="9" t="str">
        <f t="shared" si="0"/>
        <v>5-14</v>
      </c>
      <c r="E21" s="9" t="str">
        <f t="shared" si="0"/>
        <v>15-44</v>
      </c>
      <c r="F21" s="9" t="str">
        <f t="shared" si="0"/>
        <v>45-64</v>
      </c>
      <c r="G21" s="9" t="str">
        <f t="shared" si="0"/>
        <v>65-74</v>
      </c>
      <c r="H21" s="9" t="str">
        <f t="shared" si="0"/>
        <v>75+</v>
      </c>
      <c r="I21" s="9" t="str">
        <f t="shared" si="0"/>
        <v>Tot</v>
      </c>
    </row>
    <row r="22" spans="2:9" ht="12.75">
      <c r="B22" t="str">
        <f aca="true" t="shared" si="1" ref="B22:B34">B5</f>
        <v>South Westman</v>
      </c>
      <c r="C22" s="4">
        <f aca="true" t="shared" si="2" ref="C22:H32">C5/$I5</f>
        <v>0.0613930870610339</v>
      </c>
      <c r="D22" s="4">
        <f t="shared" si="2"/>
        <v>0.14756997209405134</v>
      </c>
      <c r="E22" s="4">
        <f t="shared" si="2"/>
        <v>0.3841626833918161</v>
      </c>
      <c r="F22" s="4">
        <f t="shared" si="2"/>
        <v>0.20843809576437433</v>
      </c>
      <c r="G22" s="4">
        <f t="shared" si="2"/>
        <v>0.09883126571436465</v>
      </c>
      <c r="H22" s="4">
        <f t="shared" si="2"/>
        <v>0.09960489597435969</v>
      </c>
      <c r="I22" s="4">
        <f>SUM(C22:H22)</f>
        <v>1</v>
      </c>
    </row>
    <row r="23" spans="2:9" ht="12.75">
      <c r="B23" t="str">
        <f t="shared" si="1"/>
        <v>South Eastman</v>
      </c>
      <c r="C23" s="4">
        <f t="shared" si="2"/>
        <v>0.07861021053865083</v>
      </c>
      <c r="D23" s="4">
        <f t="shared" si="2"/>
        <v>0.17546189601968673</v>
      </c>
      <c r="E23" s="4">
        <f t="shared" si="2"/>
        <v>0.4544744345923987</v>
      </c>
      <c r="F23" s="4">
        <f t="shared" si="2"/>
        <v>0.18288348111401898</v>
      </c>
      <c r="G23" s="4">
        <f t="shared" si="2"/>
        <v>0.06105230264442795</v>
      </c>
      <c r="H23" s="4">
        <f t="shared" si="2"/>
        <v>0.047517675090816766</v>
      </c>
      <c r="I23" s="4">
        <f aca="true" t="shared" si="3" ref="I23:I34">SUM(C23:H23)</f>
        <v>1</v>
      </c>
    </row>
    <row r="24" spans="2:9" ht="12.75">
      <c r="B24" t="str">
        <f t="shared" si="1"/>
        <v>Brandon</v>
      </c>
      <c r="C24" s="4">
        <f t="shared" si="2"/>
        <v>0.06798885357251709</v>
      </c>
      <c r="D24" s="4">
        <f t="shared" si="2"/>
        <v>0.14986720076631688</v>
      </c>
      <c r="E24" s="4">
        <f t="shared" si="2"/>
        <v>0.44701092872382114</v>
      </c>
      <c r="F24" s="4">
        <f t="shared" si="2"/>
        <v>0.19057778551835242</v>
      </c>
      <c r="G24" s="4">
        <f t="shared" si="2"/>
        <v>0.07617451125527931</v>
      </c>
      <c r="H24" s="4">
        <f t="shared" si="2"/>
        <v>0.06838072016371316</v>
      </c>
      <c r="I24" s="4">
        <f t="shared" si="3"/>
        <v>1</v>
      </c>
    </row>
    <row r="25" spans="2:9" ht="12.75">
      <c r="B25" t="str">
        <f t="shared" si="1"/>
        <v>Marquette</v>
      </c>
      <c r="C25" s="4">
        <f t="shared" si="2"/>
        <v>0.06152379943876741</v>
      </c>
      <c r="D25" s="4">
        <f t="shared" si="2"/>
        <v>0.14467623232911525</v>
      </c>
      <c r="E25" s="4">
        <f t="shared" si="2"/>
        <v>0.38777995446603486</v>
      </c>
      <c r="F25" s="4">
        <f t="shared" si="2"/>
        <v>0.20707364854132473</v>
      </c>
      <c r="G25" s="4">
        <f t="shared" si="2"/>
        <v>0.10022766982580611</v>
      </c>
      <c r="H25" s="4">
        <f t="shared" si="2"/>
        <v>0.09871869539895166</v>
      </c>
      <c r="I25" s="4">
        <f t="shared" si="3"/>
        <v>0.9999999999999999</v>
      </c>
    </row>
    <row r="26" spans="2:9" ht="12.75">
      <c r="B26" t="str">
        <f t="shared" si="1"/>
        <v>Central</v>
      </c>
      <c r="C26" s="4">
        <f t="shared" si="2"/>
        <v>0.07917882451021259</v>
      </c>
      <c r="D26" s="4">
        <f t="shared" si="2"/>
        <v>0.1678095039599833</v>
      </c>
      <c r="E26" s="4">
        <f t="shared" si="2"/>
        <v>0.4303251354731138</v>
      </c>
      <c r="F26" s="4">
        <f t="shared" si="2"/>
        <v>0.18141934139224677</v>
      </c>
      <c r="G26" s="4">
        <f t="shared" si="2"/>
        <v>0.07344726969570654</v>
      </c>
      <c r="H26" s="4">
        <f t="shared" si="2"/>
        <v>0.06781992496873697</v>
      </c>
      <c r="I26" s="4">
        <f t="shared" si="3"/>
        <v>1</v>
      </c>
    </row>
    <row r="27" spans="2:9" ht="12.75">
      <c r="B27" t="str">
        <f t="shared" si="1"/>
        <v>North Eastman</v>
      </c>
      <c r="C27" s="4">
        <f t="shared" si="2"/>
        <v>0.07614862165401518</v>
      </c>
      <c r="D27" s="4">
        <f t="shared" si="2"/>
        <v>0.15940870954854175</v>
      </c>
      <c r="E27" s="4">
        <f t="shared" si="2"/>
        <v>0.4314555866293781</v>
      </c>
      <c r="F27" s="4">
        <f t="shared" si="2"/>
        <v>0.21664669063790118</v>
      </c>
      <c r="G27" s="4">
        <f t="shared" si="2"/>
        <v>0.06893061659342123</v>
      </c>
      <c r="H27" s="4">
        <f t="shared" si="2"/>
        <v>0.047409774936742574</v>
      </c>
      <c r="I27" s="4">
        <f t="shared" si="3"/>
        <v>1</v>
      </c>
    </row>
    <row r="28" spans="2:9" ht="12.75">
      <c r="B28" t="str">
        <f t="shared" si="1"/>
        <v>Interlake</v>
      </c>
      <c r="C28" s="4">
        <f t="shared" si="2"/>
        <v>0.06707534002900851</v>
      </c>
      <c r="D28" s="4">
        <f t="shared" si="2"/>
        <v>0.15061164171752278</v>
      </c>
      <c r="E28" s="4">
        <f t="shared" si="2"/>
        <v>0.42595988068197366</v>
      </c>
      <c r="F28" s="4">
        <f t="shared" si="2"/>
        <v>0.2210667469417914</v>
      </c>
      <c r="G28" s="4">
        <f t="shared" si="2"/>
        <v>0.07540844530801018</v>
      </c>
      <c r="H28" s="4">
        <f t="shared" si="2"/>
        <v>0.05987794532169344</v>
      </c>
      <c r="I28" s="4">
        <f t="shared" si="3"/>
        <v>1</v>
      </c>
    </row>
    <row r="29" spans="2:9" ht="12.75">
      <c r="B29" t="str">
        <f t="shared" si="1"/>
        <v>Parkland</v>
      </c>
      <c r="C29" s="4">
        <f t="shared" si="2"/>
        <v>0.06432135614846544</v>
      </c>
      <c r="D29" s="4">
        <f t="shared" si="2"/>
        <v>0.14636924969810203</v>
      </c>
      <c r="E29" s="4">
        <f t="shared" si="2"/>
        <v>0.3875458543142929</v>
      </c>
      <c r="F29" s="4">
        <f t="shared" si="2"/>
        <v>0.20683998268358814</v>
      </c>
      <c r="G29" s="4">
        <f t="shared" si="2"/>
        <v>0.09840734580418783</v>
      </c>
      <c r="H29" s="4">
        <f t="shared" si="2"/>
        <v>0.09651621135136366</v>
      </c>
      <c r="I29" s="4">
        <f t="shared" si="3"/>
        <v>1</v>
      </c>
    </row>
    <row r="30" spans="2:9" ht="12.75">
      <c r="B30" t="str">
        <f t="shared" si="1"/>
        <v>Burntwood</v>
      </c>
      <c r="C30" s="4">
        <f t="shared" si="2"/>
        <v>0.12983047041652632</v>
      </c>
      <c r="D30" s="4">
        <f t="shared" si="2"/>
        <v>0.2221398899741776</v>
      </c>
      <c r="E30" s="4">
        <f t="shared" si="2"/>
        <v>0.4833950825193668</v>
      </c>
      <c r="F30" s="4">
        <f t="shared" si="2"/>
        <v>0.13544403278320422</v>
      </c>
      <c r="G30" s="4">
        <f t="shared" si="2"/>
        <v>0.018659481306837318</v>
      </c>
      <c r="H30" s="4">
        <f t="shared" si="2"/>
        <v>0.010531042999887729</v>
      </c>
      <c r="I30" s="4">
        <f t="shared" si="3"/>
        <v>1.0000000000000002</v>
      </c>
    </row>
    <row r="31" spans="2:9" ht="12.75">
      <c r="B31" t="str">
        <f t="shared" si="1"/>
        <v>Churchill</v>
      </c>
      <c r="C31" s="4">
        <f t="shared" si="2"/>
        <v>0.10531135531135531</v>
      </c>
      <c r="D31" s="4">
        <f t="shared" si="2"/>
        <v>0.1575091575091575</v>
      </c>
      <c r="E31" s="4">
        <f t="shared" si="2"/>
        <v>0.5238095238095238</v>
      </c>
      <c r="F31" s="4">
        <f t="shared" si="2"/>
        <v>0.16575091575091574</v>
      </c>
      <c r="G31" s="4">
        <f t="shared" si="2"/>
        <v>0.03205128205128205</v>
      </c>
      <c r="H31" s="4">
        <f t="shared" si="2"/>
        <v>0.015567765567765568</v>
      </c>
      <c r="I31" s="4">
        <f t="shared" si="3"/>
        <v>1</v>
      </c>
    </row>
    <row r="32" spans="2:9" ht="12.75">
      <c r="B32" t="str">
        <f t="shared" si="1"/>
        <v>Norman</v>
      </c>
      <c r="C32" s="4">
        <f t="shared" si="2"/>
        <v>0.0898918783002263</v>
      </c>
      <c r="D32" s="4">
        <f t="shared" si="2"/>
        <v>0.17244992037549242</v>
      </c>
      <c r="E32" s="4">
        <f t="shared" si="2"/>
        <v>0.47833375240968906</v>
      </c>
      <c r="F32" s="4">
        <f t="shared" si="2"/>
        <v>0.18095717039644624</v>
      </c>
      <c r="G32" s="4">
        <f t="shared" si="2"/>
        <v>0.04505070823904116</v>
      </c>
      <c r="H32" s="4">
        <f t="shared" si="2"/>
        <v>0.033316570279104854</v>
      </c>
      <c r="I32" s="4">
        <f t="shared" si="3"/>
        <v>0.9999999999999999</v>
      </c>
    </row>
    <row r="33" spans="2:9" ht="12.75">
      <c r="B33" t="str">
        <f t="shared" si="1"/>
        <v>Winnipeg</v>
      </c>
      <c r="C33" s="4">
        <f aca="true" t="shared" si="4" ref="C33:H33">C16/$I16</f>
        <v>0.06764303350532641</v>
      </c>
      <c r="D33" s="4">
        <f t="shared" si="4"/>
        <v>0.13180952321906567</v>
      </c>
      <c r="E33" s="4">
        <f t="shared" si="4"/>
        <v>0.4613108569533201</v>
      </c>
      <c r="F33" s="4">
        <f t="shared" si="4"/>
        <v>0.20278030506168038</v>
      </c>
      <c r="G33" s="4">
        <f t="shared" si="4"/>
        <v>0.07451087369280869</v>
      </c>
      <c r="H33" s="4">
        <f t="shared" si="4"/>
        <v>0.0619454075677988</v>
      </c>
      <c r="I33" s="4">
        <f t="shared" si="3"/>
        <v>1.0000000000000002</v>
      </c>
    </row>
    <row r="34" spans="2:9" ht="12.75">
      <c r="B34" t="str">
        <f t="shared" si="1"/>
        <v>Manitoba</v>
      </c>
      <c r="C34" s="4">
        <f aca="true" t="shared" si="5" ref="C34:H34">C17/$I17</f>
        <v>0.07178004117055328</v>
      </c>
      <c r="D34" s="4">
        <f t="shared" si="5"/>
        <v>0.1455790060101263</v>
      </c>
      <c r="E34" s="4">
        <f t="shared" si="5"/>
        <v>0.44807960227027704</v>
      </c>
      <c r="F34" s="4">
        <f t="shared" si="5"/>
        <v>0.19856739147845234</v>
      </c>
      <c r="G34" s="4">
        <f t="shared" si="5"/>
        <v>0.07345925056919742</v>
      </c>
      <c r="H34" s="4">
        <f t="shared" si="5"/>
        <v>0.06253470850139362</v>
      </c>
      <c r="I34" s="4">
        <f t="shared" si="3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MCHPE</cp:lastModifiedBy>
  <cp:lastPrinted>1999-01-06T21:14:50Z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