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25" yWindow="65446" windowWidth="9555" windowHeight="8835" activeTab="0"/>
  </bookViews>
  <sheets>
    <sheet name="RHAs" sheetId="1" r:id="rId1"/>
    <sheet name="Ordered data" sheetId="2" r:id="rId2"/>
    <sheet name="females_income_sep_cum_rate2" sheetId="3" r:id="rId3"/>
  </sheets>
  <definedNames>
    <definedName name="_xlnm.Print_Area" localSheetId="2">'females_income_sep_cum_rate2'!$B$4:$B$63</definedName>
  </definedNames>
  <calcPr fullCalcOnLoad="1"/>
</workbook>
</file>

<file path=xl/sharedStrings.xml><?xml version="1.0" encoding="utf-8"?>
<sst xmlns="http://schemas.openxmlformats.org/spreadsheetml/2006/main" count="246" uniqueCount="54">
  <si>
    <t>PMR per 1</t>
  </si>
  <si>
    <t>rha_pmr</t>
  </si>
  <si>
    <t>regionl</t>
  </si>
  <si>
    <t>pop</t>
  </si>
  <si>
    <t>t2</t>
  </si>
  <si>
    <t>prob</t>
  </si>
  <si>
    <t>signif</t>
  </si>
  <si>
    <t>01.BS</t>
  </si>
  <si>
    <t xml:space="preserve"> </t>
  </si>
  <si>
    <t>03.G</t>
  </si>
  <si>
    <t>04.A</t>
  </si>
  <si>
    <t>05.GM</t>
  </si>
  <si>
    <t>06.E</t>
  </si>
  <si>
    <t>07.C</t>
  </si>
  <si>
    <t>08.BN</t>
  </si>
  <si>
    <t>09.FB</t>
  </si>
  <si>
    <t>10.FC</t>
  </si>
  <si>
    <t>11.D</t>
  </si>
  <si>
    <t>sig hi?</t>
  </si>
  <si>
    <t>sig lo?</t>
  </si>
  <si>
    <t>status</t>
  </si>
  <si>
    <t>with</t>
  </si>
  <si>
    <t>without</t>
  </si>
  <si>
    <t>with condition</t>
  </si>
  <si>
    <t>without condition</t>
  </si>
  <si>
    <t>ld_sep</t>
  </si>
  <si>
    <t>d_sep</t>
  </si>
  <si>
    <t>ud_sep</t>
  </si>
  <si>
    <t>o_sep</t>
  </si>
  <si>
    <t>c_sep</t>
  </si>
  <si>
    <t>NF</t>
  </si>
  <si>
    <t>R1</t>
  </si>
  <si>
    <t>R2</t>
  </si>
  <si>
    <t>R3</t>
  </si>
  <si>
    <t>R4</t>
  </si>
  <si>
    <t>R5</t>
  </si>
  <si>
    <t>U1</t>
  </si>
  <si>
    <t>U2</t>
  </si>
  <si>
    <t>U3</t>
  </si>
  <si>
    <t>U4</t>
  </si>
  <si>
    <t>U5</t>
  </si>
  <si>
    <t>*</t>
  </si>
  <si>
    <t>Totals</t>
  </si>
  <si>
    <t>Not found percent:</t>
  </si>
  <si>
    <t>Lowest  Rural R1</t>
  </si>
  <si>
    <t>Highest Rural R5</t>
  </si>
  <si>
    <t>Lowest Urban U1</t>
  </si>
  <si>
    <t>Highest Urban U5</t>
  </si>
  <si>
    <t>Females:Age Adjusted Rates of Hospital Separations for CUM cohort with and without per 1000</t>
  </si>
  <si>
    <t>w Cum F</t>
  </si>
  <si>
    <t>wo Cum F</t>
  </si>
  <si>
    <t>Income Not Found (1.9%)</t>
  </si>
  <si>
    <t>with disorder</t>
  </si>
  <si>
    <t>no disorder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</si>
</sst>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"/>
    <numFmt numFmtId="173" formatCode="0.0000"/>
    <numFmt numFmtId="174" formatCode="0.0"/>
    <numFmt numFmtId="175" formatCode="0;\-0;;@"/>
    <numFmt numFmtId="176" formatCode="0.0%"/>
  </numFmts>
  <fonts count="8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0" fillId="0" borderId="0" xfId="0" applyAlignment="1" quotePrefix="1">
      <alignment/>
    </xf>
    <xf numFmtId="0" fontId="1" fillId="0" borderId="0" xfId="0" applyFont="1" applyAlignment="1">
      <alignment horizontal="center"/>
    </xf>
    <xf numFmtId="2" fontId="0" fillId="0" borderId="0" xfId="0" applyNumberFormat="1" applyAlignment="1" quotePrefix="1">
      <alignment/>
    </xf>
    <xf numFmtId="2" fontId="0" fillId="0" borderId="0" xfId="0" applyNumberFormat="1" applyAlignment="1">
      <alignment/>
    </xf>
    <xf numFmtId="1" fontId="0" fillId="0" borderId="0" xfId="0" applyNumberFormat="1" applyAlignment="1" quotePrefix="1">
      <alignment/>
    </xf>
    <xf numFmtId="1" fontId="0" fillId="0" borderId="0" xfId="0" applyNumberFormat="1" applyAlignment="1">
      <alignment/>
    </xf>
    <xf numFmtId="2" fontId="1" fillId="0" borderId="0" xfId="0" applyNumberFormat="1" applyFont="1" applyAlignment="1" quotePrefix="1">
      <alignment/>
    </xf>
    <xf numFmtId="2" fontId="1" fillId="0" borderId="0" xfId="0" applyNumberFormat="1" applyFont="1" applyAlignment="1">
      <alignment/>
    </xf>
    <xf numFmtId="1" fontId="0" fillId="0" borderId="0" xfId="0" applyNumberFormat="1" applyFont="1" applyAlignment="1" quotePrefix="1">
      <alignment horizontal="center"/>
    </xf>
    <xf numFmtId="1" fontId="0" fillId="0" borderId="0" xfId="0" applyNumberFormat="1" applyFont="1" applyAlignment="1" quotePrefix="1">
      <alignment/>
    </xf>
    <xf numFmtId="0" fontId="0" fillId="0" borderId="0" xfId="0" applyFont="1" applyAlignment="1" quotePrefix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175" fontId="0" fillId="0" borderId="0" xfId="0" applyNumberFormat="1" applyFont="1" applyAlignment="1">
      <alignment horizontal="center"/>
    </xf>
    <xf numFmtId="175" fontId="0" fillId="0" borderId="0" xfId="0" applyNumberFormat="1" applyAlignment="1">
      <alignment/>
    </xf>
    <xf numFmtId="1" fontId="0" fillId="0" borderId="0" xfId="0" applyNumberFormat="1" applyFont="1" applyAlignment="1">
      <alignment horizontal="center"/>
    </xf>
    <xf numFmtId="174" fontId="0" fillId="0" borderId="0" xfId="0" applyNumberFormat="1" applyAlignment="1">
      <alignment/>
    </xf>
    <xf numFmtId="176" fontId="0" fillId="0" borderId="0" xfId="19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625"/>
          <c:w val="0.97225"/>
          <c:h val="0.785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'Ordered data'!$C$3</c:f>
              <c:strCache>
                <c:ptCount val="1"/>
                <c:pt idx="0">
                  <c:v>no disorder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'Ordered data'!$A$4:$A$16</c:f>
              <c:strCache>
                <c:ptCount val="13"/>
                <c:pt idx="0">
                  <c:v>Income Not Found (1.9%)</c:v>
                </c:pt>
                <c:pt idx="2">
                  <c:v>Lowest  Rural R1</c:v>
                </c:pt>
                <c:pt idx="3">
                  <c:v>R2</c:v>
                </c:pt>
                <c:pt idx="4">
                  <c:v>R3</c:v>
                </c:pt>
                <c:pt idx="5">
                  <c:v>R4</c:v>
                </c:pt>
                <c:pt idx="6">
                  <c:v>Highest Rural R5</c:v>
                </c:pt>
                <c:pt idx="8">
                  <c:v>Lowest Urban U1</c:v>
                </c:pt>
                <c:pt idx="9">
                  <c:v>U2</c:v>
                </c:pt>
                <c:pt idx="10">
                  <c:v>U3</c:v>
                </c:pt>
                <c:pt idx="11">
                  <c:v>U4</c:v>
                </c:pt>
                <c:pt idx="12">
                  <c:v>Highest Urban U5</c:v>
                </c:pt>
              </c:strCache>
            </c:strRef>
          </c:cat>
          <c:val>
            <c:numRef>
              <c:f>'Ordered data'!$C$4:$C$16</c:f>
              <c:numCache>
                <c:ptCount val="13"/>
                <c:pt idx="0">
                  <c:v>180.65</c:v>
                </c:pt>
                <c:pt idx="2">
                  <c:v>248.448</c:v>
                </c:pt>
                <c:pt idx="3">
                  <c:v>193.118</c:v>
                </c:pt>
                <c:pt idx="4">
                  <c:v>173.458</c:v>
                </c:pt>
                <c:pt idx="5">
                  <c:v>164.483</c:v>
                </c:pt>
                <c:pt idx="6">
                  <c:v>139.255</c:v>
                </c:pt>
                <c:pt idx="8">
                  <c:v>154.008</c:v>
                </c:pt>
                <c:pt idx="9">
                  <c:v>136.957</c:v>
                </c:pt>
                <c:pt idx="10">
                  <c:v>126.751</c:v>
                </c:pt>
                <c:pt idx="11">
                  <c:v>118.626</c:v>
                </c:pt>
                <c:pt idx="12">
                  <c:v>107.812</c:v>
                </c:pt>
              </c:numCache>
            </c:numRef>
          </c:val>
        </c:ser>
        <c:ser>
          <c:idx val="1"/>
          <c:order val="1"/>
          <c:tx>
            <c:strRef>
              <c:f>'Ordered data'!$B$3</c:f>
              <c:strCache>
                <c:ptCount val="1"/>
                <c:pt idx="0">
                  <c:v>with disorder</c:v>
                </c:pt>
              </c:strCache>
            </c:strRef>
          </c:tx>
          <c:spPr>
            <a:solidFill>
              <a:srgbClr val="C0C0C0"/>
            </a:solidFill>
            <a:ln w="3175">
              <a:solidFill>
                <a:srgbClr val="C0C0C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'Ordered data'!$A$4:$A$16</c:f>
              <c:strCache>
                <c:ptCount val="13"/>
                <c:pt idx="0">
                  <c:v>Income Not Found (1.9%)</c:v>
                </c:pt>
                <c:pt idx="2">
                  <c:v>Lowest  Rural R1</c:v>
                </c:pt>
                <c:pt idx="3">
                  <c:v>R2</c:v>
                </c:pt>
                <c:pt idx="4">
                  <c:v>R3</c:v>
                </c:pt>
                <c:pt idx="5">
                  <c:v>R4</c:v>
                </c:pt>
                <c:pt idx="6">
                  <c:v>Highest Rural R5</c:v>
                </c:pt>
                <c:pt idx="8">
                  <c:v>Lowest Urban U1</c:v>
                </c:pt>
                <c:pt idx="9">
                  <c:v>U2</c:v>
                </c:pt>
                <c:pt idx="10">
                  <c:v>U3</c:v>
                </c:pt>
                <c:pt idx="11">
                  <c:v>U4</c:v>
                </c:pt>
                <c:pt idx="12">
                  <c:v>Highest Urban U5</c:v>
                </c:pt>
              </c:strCache>
            </c:strRef>
          </c:cat>
          <c:val>
            <c:numRef>
              <c:f>'Ordered data'!$B$4:$B$16</c:f>
              <c:numCache>
                <c:ptCount val="13"/>
                <c:pt idx="0">
                  <c:v>368.301</c:v>
                </c:pt>
                <c:pt idx="2">
                  <c:v>503.938</c:v>
                </c:pt>
                <c:pt idx="3">
                  <c:v>447.719</c:v>
                </c:pt>
                <c:pt idx="4">
                  <c:v>391.891</c:v>
                </c:pt>
                <c:pt idx="5">
                  <c:v>330.315</c:v>
                </c:pt>
                <c:pt idx="6">
                  <c:v>288.665</c:v>
                </c:pt>
                <c:pt idx="8">
                  <c:v>315.062</c:v>
                </c:pt>
                <c:pt idx="9">
                  <c:v>259.675</c:v>
                </c:pt>
                <c:pt idx="10">
                  <c:v>227.164</c:v>
                </c:pt>
                <c:pt idx="11">
                  <c:v>212.541</c:v>
                </c:pt>
                <c:pt idx="12">
                  <c:v>190.091</c:v>
                </c:pt>
              </c:numCache>
            </c:numRef>
          </c:val>
        </c:ser>
        <c:gapWidth val="200"/>
        <c:axId val="13489625"/>
        <c:axId val="54297762"/>
      </c:barChart>
      <c:catAx>
        <c:axId val="1348962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4297762"/>
        <c:crosses val="autoZero"/>
        <c:auto val="0"/>
        <c:lblOffset val="100"/>
        <c:noMultiLvlLbl val="0"/>
      </c:catAx>
      <c:valAx>
        <c:axId val="54297762"/>
        <c:scaling>
          <c:orientation val="minMax"/>
          <c:max val="50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3489625"/>
        <c:crossesAt val="1"/>
        <c:crossBetween val="between"/>
        <c:dispUnits/>
        <c:majorUnit val="1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52"/>
          <c:y val="0.19825"/>
          <c:w val="0.18325"/>
          <c:h val="0.074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1.125" right="1.125" top="1" bottom="5" header="0.5" footer="0.5"/>
  <pageSetup horizontalDpi="300" verticalDpi="3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0.04175</cdr:x>
      <cdr:y>0.92025</cdr:y>
    </cdr:from>
    <cdr:to>
      <cdr:x>0.9975</cdr:x>
      <cdr:y>1</cdr:y>
    </cdr:to>
    <cdr:sp>
      <cdr:nvSpPr>
        <cdr:cNvPr id="1" name="TextBox 2"/>
        <cdr:cNvSpPr txBox="1">
          <a:spLocks noChangeArrowheads="1"/>
        </cdr:cNvSpPr>
      </cdr:nvSpPr>
      <cdr:spPr>
        <a:xfrm>
          <a:off x="238125" y="4191000"/>
          <a:ext cx="544830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Linear Trend Test Results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
Urban With:  Significant (p&lt;.001)     Urban No Disorders: Significant (p&lt;.001)
Rural With:  Significant (p&lt;.001)      Rural No Disorders: Significant (p&lt;.001)</a:t>
          </a:r>
        </a:p>
      </cdr:txBody>
    </cdr:sp>
  </cdr:relSizeAnchor>
  <cdr:relSizeAnchor xmlns:cdr="http://schemas.openxmlformats.org/drawingml/2006/chartDrawing">
    <cdr:from>
      <cdr:x>0.9305</cdr:x>
      <cdr:y>0.68925</cdr:y>
    </cdr:from>
    <cdr:to>
      <cdr:x>0.99825</cdr:x>
      <cdr:y>0.73325</cdr:y>
    </cdr:to>
    <cdr:sp>
      <cdr:nvSpPr>
        <cdr:cNvPr id="2" name="TextBox 3"/>
        <cdr:cNvSpPr txBox="1">
          <a:spLocks noChangeArrowheads="1"/>
        </cdr:cNvSpPr>
      </cdr:nvSpPr>
      <cdr:spPr>
        <a:xfrm>
          <a:off x="5305425" y="3143250"/>
          <a:ext cx="3905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504</a:t>
          </a:r>
        </a:p>
      </cdr:txBody>
    </cdr:sp>
  </cdr:relSizeAnchor>
  <cdr:relSizeAnchor xmlns:cdr="http://schemas.openxmlformats.org/drawingml/2006/chartDrawing">
    <cdr:from>
      <cdr:x>0.00675</cdr:x>
      <cdr:y>0.0085</cdr:y>
    </cdr:from>
    <cdr:to>
      <cdr:x>0.4315</cdr:x>
      <cdr:y>0.034</cdr:y>
    </cdr:to>
    <cdr:sp>
      <cdr:nvSpPr>
        <cdr:cNvPr id="3" name="TextBox 4"/>
        <cdr:cNvSpPr txBox="1">
          <a:spLocks noChangeArrowheads="1"/>
        </cdr:cNvSpPr>
      </cdr:nvSpPr>
      <cdr:spPr>
        <a:xfrm>
          <a:off x="38100" y="38100"/>
          <a:ext cx="2419350" cy="114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0.00675</cdr:x>
      <cdr:y>0.0085</cdr:y>
    </cdr:from>
    <cdr:to>
      <cdr:x>0.97625</cdr:x>
      <cdr:y>0.16025</cdr:y>
    </cdr:to>
    <cdr:sp>
      <cdr:nvSpPr>
        <cdr:cNvPr id="4" name="TextBox 5"/>
        <cdr:cNvSpPr txBox="1">
          <a:spLocks noChangeArrowheads="1"/>
        </cdr:cNvSpPr>
      </cdr:nvSpPr>
      <cdr:spPr>
        <a:xfrm>
          <a:off x="38100" y="38100"/>
          <a:ext cx="5534025" cy="695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Figure 5.2.8: All-Cause Hospital Separations for Females With and Without Cumulative Disorders by Income Quintile, 1997/98-2001/02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Age-adjusted annual rate of separations per 1000 residents aged 10 years +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05475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8"/>
  <sheetViews>
    <sheetView workbookViewId="0" topLeftCell="A1">
      <pane xSplit="1" ySplit="3" topLeftCell="B4" activePane="bottomRight" state="frozen"/>
      <selection pane="topLeft" activeCell="B1" sqref="B1"/>
      <selection pane="topRight" activeCell="C1" sqref="C1"/>
      <selection pane="bottomLeft" activeCell="B3" sqref="B3"/>
      <selection pane="bottomRight" activeCell="A3" sqref="A3"/>
    </sheetView>
  </sheetViews>
  <sheetFormatPr defaultColWidth="9.140625" defaultRowHeight="12.75"/>
  <cols>
    <col min="1" max="1" width="22.28125" style="0" customWidth="1"/>
    <col min="2" max="3" width="9.140625" style="9" customWidth="1"/>
    <col min="4" max="4" width="9.57421875" style="7" customWidth="1"/>
    <col min="5" max="6" width="9.140625" style="5" customWidth="1"/>
    <col min="7" max="7" width="6.7109375" style="7" customWidth="1"/>
    <col min="8" max="10" width="9.140625" style="5" customWidth="1"/>
    <col min="11" max="12" width="9.140625" style="13" customWidth="1"/>
    <col min="13" max="13" width="9.140625" style="5" customWidth="1"/>
    <col min="14" max="14" width="1.7109375" style="5" customWidth="1"/>
    <col min="15" max="15" width="9.57421875" style="0" customWidth="1"/>
    <col min="16" max="16" width="9.140625" style="5" customWidth="1"/>
    <col min="17" max="17" width="6.7109375" style="5" customWidth="1"/>
    <col min="18" max="18" width="9.140625" style="7" customWidth="1"/>
    <col min="19" max="21" width="9.140625" style="5" customWidth="1"/>
    <col min="22" max="22" width="9.00390625" style="13" customWidth="1"/>
    <col min="23" max="23" width="9.140625" style="14" customWidth="1"/>
  </cols>
  <sheetData>
    <row r="1" spans="2:24" ht="12.75">
      <c r="B1" s="9" t="s">
        <v>49</v>
      </c>
      <c r="C1" s="9" t="s">
        <v>50</v>
      </c>
      <c r="D1" s="6" t="s">
        <v>21</v>
      </c>
      <c r="E1" s="4" t="s">
        <v>21</v>
      </c>
      <c r="F1" s="4" t="s">
        <v>21</v>
      </c>
      <c r="G1" s="6" t="s">
        <v>21</v>
      </c>
      <c r="H1" s="4" t="s">
        <v>21</v>
      </c>
      <c r="I1" s="4" t="s">
        <v>21</v>
      </c>
      <c r="J1" s="4" t="s">
        <v>21</v>
      </c>
      <c r="K1" s="10" t="s">
        <v>21</v>
      </c>
      <c r="L1" s="11" t="s">
        <v>21</v>
      </c>
      <c r="M1" s="4" t="s">
        <v>21</v>
      </c>
      <c r="O1" s="6" t="s">
        <v>22</v>
      </c>
      <c r="P1" s="4" t="s">
        <v>22</v>
      </c>
      <c r="Q1" s="4" t="s">
        <v>22</v>
      </c>
      <c r="R1" s="6" t="s">
        <v>22</v>
      </c>
      <c r="S1" s="4" t="s">
        <v>22</v>
      </c>
      <c r="T1" s="4" t="s">
        <v>22</v>
      </c>
      <c r="U1" s="4" t="s">
        <v>22</v>
      </c>
      <c r="V1" s="10" t="s">
        <v>22</v>
      </c>
      <c r="W1" s="11" t="s">
        <v>22</v>
      </c>
      <c r="X1" s="6" t="s">
        <v>22</v>
      </c>
    </row>
    <row r="2" spans="2:24" ht="12.75">
      <c r="B2" s="8" t="str">
        <f>females_income_sep_cum_rate2!F3</f>
        <v>d_sep</v>
      </c>
      <c r="C2" s="8" t="s">
        <v>26</v>
      </c>
      <c r="D2" s="6" t="str">
        <f>females_income_sep_cum_rate2!D3</f>
        <v>pop</v>
      </c>
      <c r="E2" s="4" t="str">
        <f>females_income_sep_cum_rate2!E3</f>
        <v>ld_sep</v>
      </c>
      <c r="F2" s="4" t="str">
        <f>females_income_sep_cum_rate2!G3</f>
        <v>ud_sep</v>
      </c>
      <c r="G2" s="6" t="str">
        <f>females_income_sep_cum_rate2!H3</f>
        <v>o_sep</v>
      </c>
      <c r="H2" s="4" t="str">
        <f>females_income_sep_cum_rate2!I3</f>
        <v>c_sep</v>
      </c>
      <c r="I2" s="4" t="str">
        <f>females_income_sep_cum_rate2!J3</f>
        <v>t2</v>
      </c>
      <c r="J2" s="4" t="str">
        <f>females_income_sep_cum_rate2!K3</f>
        <v>prob</v>
      </c>
      <c r="K2" s="12" t="str">
        <f>females_income_sep_cum_rate2!L3</f>
        <v>signif</v>
      </c>
      <c r="L2" s="12" t="str">
        <f>females_income_sep_cum_rate2!M3</f>
        <v>sig hi?</v>
      </c>
      <c r="M2" s="4" t="str">
        <f>females_income_sep_cum_rate2!N3</f>
        <v>sig lo?</v>
      </c>
      <c r="N2" s="4"/>
      <c r="O2" s="2" t="s">
        <v>3</v>
      </c>
      <c r="P2" s="4" t="s">
        <v>25</v>
      </c>
      <c r="Q2" s="4" t="s">
        <v>27</v>
      </c>
      <c r="R2" s="6" t="s">
        <v>28</v>
      </c>
      <c r="S2" s="4" t="s">
        <v>29</v>
      </c>
      <c r="T2" s="4" t="s">
        <v>4</v>
      </c>
      <c r="U2" s="4" t="s">
        <v>5</v>
      </c>
      <c r="V2" s="12" t="s">
        <v>6</v>
      </c>
      <c r="W2" s="14" t="s">
        <v>18</v>
      </c>
      <c r="X2" t="s">
        <v>19</v>
      </c>
    </row>
    <row r="3" spans="2:3" ht="12.75">
      <c r="B3" s="9" t="s">
        <v>52</v>
      </c>
      <c r="C3" s="9" t="s">
        <v>53</v>
      </c>
    </row>
    <row r="4" spans="1:24" ht="12.75">
      <c r="A4" t="s">
        <v>51</v>
      </c>
      <c r="B4" s="9">
        <f>females_income_sep_cum_rate2!F4</f>
        <v>368.301</v>
      </c>
      <c r="C4" s="9">
        <f>females_income_sep_cum_rate2!F64</f>
        <v>180.65</v>
      </c>
      <c r="D4" s="7">
        <f>females_income_sep_cum_rate2!D4</f>
        <v>13042.956905</v>
      </c>
      <c r="E4" s="5">
        <f>females_income_sep_cum_rate2!E4</f>
        <v>321.187</v>
      </c>
      <c r="F4" s="5">
        <f>females_income_sep_cum_rate2!G4</f>
        <v>422.328</v>
      </c>
      <c r="G4" s="19">
        <f>females_income_sep_cum_rate2!H4</f>
        <v>5701</v>
      </c>
      <c r="H4" s="5">
        <f>females_income_sep_cum_rate2!I4</f>
        <v>437.094</v>
      </c>
      <c r="I4" s="5">
        <f>females_income_sep_cum_rate2!J4</f>
        <v>154.51079359</v>
      </c>
      <c r="J4" s="5">
        <f>females_income_sep_cum_rate2!K4</f>
        <v>0</v>
      </c>
      <c r="K4" s="13" t="str">
        <f>females_income_sep_cum_rate2!L4</f>
        <v>*</v>
      </c>
      <c r="L4" s="13">
        <f>females_income_sep_cum_rate2!M4</f>
        <v>321.187</v>
      </c>
      <c r="M4" s="5">
        <f>females_income_sep_cum_rate2!N4</f>
      </c>
      <c r="O4" s="7">
        <f>females_income_sep_cum_rate2!D64</f>
        <v>8808.1057789</v>
      </c>
      <c r="P4" s="5">
        <f>females_income_sep_cum_rate2!E64</f>
        <v>161.403</v>
      </c>
      <c r="Q4" s="5">
        <f>females_income_sep_cum_rate2!G64</f>
        <v>202.193</v>
      </c>
      <c r="R4" s="19">
        <f>females_income_sep_cum_rate2!H64</f>
        <v>2149</v>
      </c>
      <c r="S4" s="5">
        <f>females_income_sep_cum_rate2!I64</f>
        <v>243.98</v>
      </c>
      <c r="T4" s="5">
        <f>females_income_sep_cum_rate2!J64</f>
        <v>154.51079359</v>
      </c>
      <c r="U4" s="5">
        <f>females_income_sep_cum_rate2!K64</f>
        <v>0</v>
      </c>
      <c r="V4" s="13" t="str">
        <f>females_income_sep_cum_rate2!L64</f>
        <v>*</v>
      </c>
      <c r="W4" s="13">
        <f>females_income_sep_cum_rate2!M64</f>
        <v>161.403</v>
      </c>
      <c r="X4">
        <f>females_income_sep_cum_rate2!N64</f>
      </c>
    </row>
    <row r="5" spans="1:23" ht="12.75">
      <c r="G5" s="19"/>
      <c r="O5" s="7"/>
      <c r="R5" s="19"/>
      <c r="W5" s="13"/>
    </row>
    <row r="6" spans="1:24" ht="12.75">
      <c r="A6" t="s">
        <v>44</v>
      </c>
      <c r="B6" s="9">
        <f>females_income_sep_cum_rate2!F5</f>
        <v>503.938</v>
      </c>
      <c r="C6" s="9">
        <f>females_income_sep_cum_rate2!F65</f>
        <v>248.448</v>
      </c>
      <c r="D6" s="7">
        <f>females_income_sep_cum_rate2!D5</f>
        <v>46961.787117</v>
      </c>
      <c r="E6" s="5">
        <f>females_income_sep_cum_rate2!E5</f>
        <v>482.456</v>
      </c>
      <c r="F6" s="5">
        <f>females_income_sep_cum_rate2!G5</f>
        <v>526.376</v>
      </c>
      <c r="G6" s="19">
        <f>females_income_sep_cum_rate2!H5</f>
        <v>23859</v>
      </c>
      <c r="H6" s="5">
        <f>females_income_sep_cum_rate2!I5</f>
        <v>508.051</v>
      </c>
      <c r="I6" s="5">
        <f>females_income_sep_cum_rate2!J5</f>
        <v>1523.8539438</v>
      </c>
      <c r="J6" s="5">
        <f>females_income_sep_cum_rate2!K5</f>
        <v>0</v>
      </c>
      <c r="K6" s="13" t="str">
        <f>females_income_sep_cum_rate2!L5</f>
        <v>*</v>
      </c>
      <c r="L6" s="13">
        <f>females_income_sep_cum_rate2!M5</f>
        <v>482.456</v>
      </c>
      <c r="M6" s="5">
        <f>females_income_sep_cum_rate2!N5</f>
      </c>
      <c r="O6" s="7">
        <f>females_income_sep_cum_rate2!D65</f>
        <v>104343.37327</v>
      </c>
      <c r="P6" s="5">
        <f>females_income_sep_cum_rate2!E65</f>
        <v>240.158</v>
      </c>
      <c r="Q6" s="5">
        <f>females_income_sep_cum_rate2!G65</f>
        <v>257.024</v>
      </c>
      <c r="R6" s="19">
        <f>females_income_sep_cum_rate2!H65</f>
        <v>25402</v>
      </c>
      <c r="S6" s="5">
        <f>females_income_sep_cum_rate2!I65</f>
        <v>243.446</v>
      </c>
      <c r="T6" s="5">
        <f>females_income_sep_cum_rate2!J65</f>
        <v>1523.8539438</v>
      </c>
      <c r="U6" s="5">
        <f>females_income_sep_cum_rate2!K65</f>
        <v>0</v>
      </c>
      <c r="V6" s="13" t="str">
        <f>females_income_sep_cum_rate2!L65</f>
        <v>*</v>
      </c>
      <c r="W6" s="13">
        <f>females_income_sep_cum_rate2!M65</f>
        <v>240.158</v>
      </c>
      <c r="X6">
        <f>females_income_sep_cum_rate2!N65</f>
      </c>
    </row>
    <row r="7" spans="1:24" ht="12.75">
      <c r="A7" t="s">
        <v>32</v>
      </c>
      <c r="B7" s="9">
        <f>females_income_sep_cum_rate2!F6</f>
        <v>447.719</v>
      </c>
      <c r="C7" s="9">
        <f>females_income_sep_cum_rate2!F66</f>
        <v>193.118</v>
      </c>
      <c r="D7" s="7">
        <f>females_income_sep_cum_rate2!D6</f>
        <v>52865.681331</v>
      </c>
      <c r="E7" s="5">
        <f>females_income_sep_cum_rate2!E6</f>
        <v>428.948</v>
      </c>
      <c r="F7" s="5">
        <f>females_income_sep_cum_rate2!G6</f>
        <v>467.312</v>
      </c>
      <c r="G7" s="19">
        <f>females_income_sep_cum_rate2!H6</f>
        <v>23972</v>
      </c>
      <c r="H7" s="5">
        <f>females_income_sep_cum_rate2!I6</f>
        <v>453.451</v>
      </c>
      <c r="I7" s="5">
        <f>females_income_sep_cum_rate2!J6</f>
        <v>2278.5175535</v>
      </c>
      <c r="J7" s="5">
        <f>females_income_sep_cum_rate2!K6</f>
        <v>0</v>
      </c>
      <c r="K7" s="13" t="str">
        <f>females_income_sep_cum_rate2!L6</f>
        <v>*</v>
      </c>
      <c r="L7" s="13">
        <f>females_income_sep_cum_rate2!M6</f>
        <v>428.948</v>
      </c>
      <c r="M7" s="5">
        <f>females_income_sep_cum_rate2!N6</f>
      </c>
      <c r="O7" s="7">
        <f>females_income_sep_cum_rate2!D66</f>
        <v>108224.7868</v>
      </c>
      <c r="P7" s="5">
        <f>females_income_sep_cum_rate2!E66</f>
        <v>186.527</v>
      </c>
      <c r="Q7" s="5">
        <f>females_income_sep_cum_rate2!G66</f>
        <v>199.943</v>
      </c>
      <c r="R7" s="19">
        <f>females_income_sep_cum_rate2!H66</f>
        <v>20647</v>
      </c>
      <c r="S7" s="5">
        <f>females_income_sep_cum_rate2!I66</f>
        <v>190.779</v>
      </c>
      <c r="T7" s="5">
        <f>females_income_sep_cum_rate2!J66</f>
        <v>2278.5175535</v>
      </c>
      <c r="U7" s="5">
        <f>females_income_sep_cum_rate2!K66</f>
        <v>0</v>
      </c>
      <c r="V7" s="13" t="str">
        <f>females_income_sep_cum_rate2!L66</f>
        <v>*</v>
      </c>
      <c r="W7" s="13">
        <f>females_income_sep_cum_rate2!M66</f>
        <v>186.527</v>
      </c>
      <c r="X7">
        <f>females_income_sep_cum_rate2!N66</f>
      </c>
    </row>
    <row r="8" spans="1:24" ht="12.75">
      <c r="A8" t="s">
        <v>33</v>
      </c>
      <c r="B8" s="9">
        <f>females_income_sep_cum_rate2!F7</f>
        <v>391.891</v>
      </c>
      <c r="C8" s="9">
        <f>females_income_sep_cum_rate2!F67</f>
        <v>173.458</v>
      </c>
      <c r="D8" s="7">
        <f>females_income_sep_cum_rate2!D7</f>
        <v>55454.761928</v>
      </c>
      <c r="E8" s="5">
        <f>females_income_sep_cum_rate2!E7</f>
        <v>374.934</v>
      </c>
      <c r="F8" s="5">
        <f>females_income_sep_cum_rate2!G7</f>
        <v>409.616</v>
      </c>
      <c r="G8" s="19">
        <f>females_income_sep_cum_rate2!H7</f>
        <v>22455</v>
      </c>
      <c r="H8" s="5">
        <f>females_income_sep_cum_rate2!I7</f>
        <v>404.925</v>
      </c>
      <c r="I8" s="5">
        <f>females_income_sep_cum_rate2!J7</f>
        <v>2011.0286292</v>
      </c>
      <c r="J8" s="5">
        <f>females_income_sep_cum_rate2!K7</f>
        <v>0</v>
      </c>
      <c r="K8" s="13" t="str">
        <f>females_income_sep_cum_rate2!L7</f>
        <v>*</v>
      </c>
      <c r="L8" s="13">
        <f>females_income_sep_cum_rate2!M7</f>
        <v>374.934</v>
      </c>
      <c r="M8" s="5">
        <f>females_income_sep_cum_rate2!N7</f>
      </c>
      <c r="O8" s="7">
        <f>females_income_sep_cum_rate2!D67</f>
        <v>114429.36271</v>
      </c>
      <c r="P8" s="5">
        <f>females_income_sep_cum_rate2!E67</f>
        <v>167.553</v>
      </c>
      <c r="Q8" s="5">
        <f>females_income_sep_cum_rate2!G67</f>
        <v>179.57</v>
      </c>
      <c r="R8" s="19">
        <f>females_income_sep_cum_rate2!H67</f>
        <v>19733</v>
      </c>
      <c r="S8" s="5">
        <f>females_income_sep_cum_rate2!I67</f>
        <v>172.447</v>
      </c>
      <c r="T8" s="5">
        <f>females_income_sep_cum_rate2!J67</f>
        <v>2011.0286292</v>
      </c>
      <c r="U8" s="5">
        <f>females_income_sep_cum_rate2!K67</f>
        <v>0</v>
      </c>
      <c r="V8" s="13" t="str">
        <f>females_income_sep_cum_rate2!L67</f>
        <v>*</v>
      </c>
      <c r="W8" s="13">
        <f>females_income_sep_cum_rate2!M67</f>
        <v>167.553</v>
      </c>
      <c r="X8">
        <f>females_income_sep_cum_rate2!N67</f>
      </c>
    </row>
    <row r="9" spans="1:24" ht="12.75">
      <c r="A9" t="s">
        <v>34</v>
      </c>
      <c r="B9" s="9">
        <f>females_income_sep_cum_rate2!F8</f>
        <v>330.315</v>
      </c>
      <c r="C9" s="9">
        <f>females_income_sep_cum_rate2!F68</f>
        <v>164.483</v>
      </c>
      <c r="D9" s="7">
        <f>females_income_sep_cum_rate2!D8</f>
        <v>49903.31295</v>
      </c>
      <c r="E9" s="5">
        <f>females_income_sep_cum_rate2!E8</f>
        <v>314.367</v>
      </c>
      <c r="F9" s="5">
        <f>females_income_sep_cum_rate2!G8</f>
        <v>347.073</v>
      </c>
      <c r="G9" s="19">
        <f>females_income_sep_cum_rate2!H8</f>
        <v>16121</v>
      </c>
      <c r="H9" s="5">
        <f>females_income_sep_cum_rate2!I8</f>
        <v>323.045</v>
      </c>
      <c r="I9" s="5">
        <f>females_income_sep_cum_rate2!J8</f>
        <v>1146.351167</v>
      </c>
      <c r="J9" s="5">
        <f>females_income_sep_cum_rate2!K8</f>
        <v>0</v>
      </c>
      <c r="K9" s="13" t="str">
        <f>females_income_sep_cum_rate2!L8</f>
        <v>*</v>
      </c>
      <c r="L9" s="13">
        <f>females_income_sep_cum_rate2!M8</f>
        <v>314.367</v>
      </c>
      <c r="M9" s="5">
        <f>females_income_sep_cum_rate2!N8</f>
      </c>
      <c r="O9" s="7">
        <f>females_income_sep_cum_rate2!D68</f>
        <v>108963.55503</v>
      </c>
      <c r="P9" s="5">
        <f>females_income_sep_cum_rate2!E68</f>
        <v>158.294</v>
      </c>
      <c r="Q9" s="5">
        <f>females_income_sep_cum_rate2!G68</f>
        <v>170.914</v>
      </c>
      <c r="R9" s="19">
        <f>females_income_sep_cum_rate2!H68</f>
        <v>16691</v>
      </c>
      <c r="S9" s="5">
        <f>females_income_sep_cum_rate2!I68</f>
        <v>153.18</v>
      </c>
      <c r="T9" s="5">
        <f>females_income_sep_cum_rate2!J68</f>
        <v>1146.351167</v>
      </c>
      <c r="U9" s="5">
        <f>females_income_sep_cum_rate2!K68</f>
        <v>0</v>
      </c>
      <c r="V9" s="13" t="str">
        <f>females_income_sep_cum_rate2!L68</f>
        <v>*</v>
      </c>
      <c r="W9" s="13">
        <f>females_income_sep_cum_rate2!M68</f>
        <v>158.294</v>
      </c>
      <c r="X9">
        <f>females_income_sep_cum_rate2!N68</f>
      </c>
    </row>
    <row r="10" spans="1:24" ht="12.75">
      <c r="A10" t="s">
        <v>45</v>
      </c>
      <c r="B10" s="9">
        <f>females_income_sep_cum_rate2!F9</f>
        <v>288.665</v>
      </c>
      <c r="C10" s="9">
        <f>females_income_sep_cum_rate2!F69</f>
        <v>139.255</v>
      </c>
      <c r="D10" s="7">
        <f>females_income_sep_cum_rate2!D9</f>
        <v>53270.96237</v>
      </c>
      <c r="E10" s="5">
        <f>females_income_sep_cum_rate2!E9</f>
        <v>274.306</v>
      </c>
      <c r="F10" s="5">
        <f>females_income_sep_cum_rate2!G9</f>
        <v>303.775</v>
      </c>
      <c r="G10" s="19">
        <f>females_income_sep_cum_rate2!H9</f>
        <v>14334</v>
      </c>
      <c r="H10" s="5">
        <f>females_income_sep_cum_rate2!I9</f>
        <v>269.077</v>
      </c>
      <c r="I10" s="5">
        <f>females_income_sep_cum_rate2!J9</f>
        <v>1182.7013109</v>
      </c>
      <c r="J10" s="5">
        <f>females_income_sep_cum_rate2!K9</f>
        <v>0</v>
      </c>
      <c r="K10" s="13" t="str">
        <f>females_income_sep_cum_rate2!L9</f>
        <v>*</v>
      </c>
      <c r="L10" s="13">
        <f>females_income_sep_cum_rate2!M9</f>
        <v>274.306</v>
      </c>
      <c r="M10" s="5">
        <f>females_income_sep_cum_rate2!N9</f>
      </c>
      <c r="O10" s="7">
        <f>females_income_sep_cum_rate2!D69</f>
        <v>109798.88324</v>
      </c>
      <c r="P10" s="5">
        <f>females_income_sep_cum_rate2!E69</f>
        <v>133.755</v>
      </c>
      <c r="Q10" s="5">
        <f>females_income_sep_cum_rate2!G69</f>
        <v>144.982</v>
      </c>
      <c r="R10" s="19">
        <f>females_income_sep_cum_rate2!H69</f>
        <v>13760</v>
      </c>
      <c r="S10" s="5">
        <f>females_income_sep_cum_rate2!I69</f>
        <v>125.32</v>
      </c>
      <c r="T10" s="5">
        <f>females_income_sep_cum_rate2!J69</f>
        <v>1182.7013109</v>
      </c>
      <c r="U10" s="5">
        <f>females_income_sep_cum_rate2!K69</f>
        <v>0</v>
      </c>
      <c r="V10" s="13" t="str">
        <f>females_income_sep_cum_rate2!L69</f>
        <v>*</v>
      </c>
      <c r="W10" s="13">
        <f>females_income_sep_cum_rate2!M69</f>
        <v>133.755</v>
      </c>
      <c r="X10">
        <f>females_income_sep_cum_rate2!N69</f>
      </c>
    </row>
    <row r="11" spans="1:23" ht="12.75">
      <c r="G11" s="19"/>
      <c r="O11" s="7"/>
      <c r="R11" s="19"/>
      <c r="W11" s="13"/>
    </row>
    <row r="12" spans="1:24" ht="12.75">
      <c r="A12" t="s">
        <v>46</v>
      </c>
      <c r="B12" s="9">
        <f>females_income_sep_cum_rate2!F10</f>
        <v>315.062</v>
      </c>
      <c r="C12" s="9">
        <f>females_income_sep_cum_rate2!F70</f>
        <v>154.008</v>
      </c>
      <c r="D12" s="7">
        <f>females_income_sep_cum_rate2!D10</f>
        <v>107473.90466</v>
      </c>
      <c r="E12" s="5">
        <f>females_income_sep_cum_rate2!E10</f>
        <v>305.619</v>
      </c>
      <c r="F12" s="5">
        <f>females_income_sep_cum_rate2!G10</f>
        <v>324.797</v>
      </c>
      <c r="G12" s="19">
        <f>females_income_sep_cum_rate2!H10</f>
        <v>34392</v>
      </c>
      <c r="H12" s="5">
        <f>females_income_sep_cum_rate2!I10</f>
        <v>320.003</v>
      </c>
      <c r="I12" s="5">
        <f>females_income_sep_cum_rate2!J10</f>
        <v>2996.5137332</v>
      </c>
      <c r="J12" s="5">
        <f>females_income_sep_cum_rate2!K10</f>
        <v>0</v>
      </c>
      <c r="K12" s="13" t="str">
        <f>females_income_sep_cum_rate2!L10</f>
        <v>*</v>
      </c>
      <c r="L12" s="13">
        <f>females_income_sep_cum_rate2!M10</f>
        <v>305.619</v>
      </c>
      <c r="M12" s="5">
        <f>females_income_sep_cum_rate2!N10</f>
      </c>
      <c r="O12" s="7">
        <f>females_income_sep_cum_rate2!D70</f>
        <v>150426.56508</v>
      </c>
      <c r="P12" s="5">
        <f>females_income_sep_cum_rate2!E70</f>
        <v>149.527</v>
      </c>
      <c r="Q12" s="5">
        <f>females_income_sep_cum_rate2!G70</f>
        <v>158.624</v>
      </c>
      <c r="R12" s="19">
        <f>females_income_sep_cum_rate2!H70</f>
        <v>24412</v>
      </c>
      <c r="S12" s="5">
        <f>females_income_sep_cum_rate2!I70</f>
        <v>162.285</v>
      </c>
      <c r="T12" s="5">
        <f>females_income_sep_cum_rate2!J70</f>
        <v>2996.5137332</v>
      </c>
      <c r="U12" s="5">
        <f>females_income_sep_cum_rate2!K70</f>
        <v>0</v>
      </c>
      <c r="V12" s="13" t="str">
        <f>females_income_sep_cum_rate2!L70</f>
        <v>*</v>
      </c>
      <c r="W12" s="13">
        <f>females_income_sep_cum_rate2!M70</f>
        <v>149.527</v>
      </c>
      <c r="X12">
        <f>females_income_sep_cum_rate2!N70</f>
      </c>
    </row>
    <row r="13" spans="1:24" ht="12.75">
      <c r="A13" t="s">
        <v>37</v>
      </c>
      <c r="B13" s="9">
        <f>females_income_sep_cum_rate2!F11</f>
        <v>259.675</v>
      </c>
      <c r="C13" s="9">
        <f>females_income_sep_cum_rate2!F71</f>
        <v>136.957</v>
      </c>
      <c r="D13" s="7">
        <f>females_income_sep_cum_rate2!D11</f>
        <v>101195.41458</v>
      </c>
      <c r="E13" s="5">
        <f>females_income_sep_cum_rate2!E11</f>
        <v>250.881</v>
      </c>
      <c r="F13" s="5">
        <f>females_income_sep_cum_rate2!G11</f>
        <v>268.779</v>
      </c>
      <c r="G13" s="19">
        <f>females_income_sep_cum_rate2!H11</f>
        <v>26310</v>
      </c>
      <c r="H13" s="5">
        <f>females_income_sep_cum_rate2!I11</f>
        <v>259.992</v>
      </c>
      <c r="I13" s="5">
        <f>females_income_sep_cum_rate2!J11</f>
        <v>1910.0341108</v>
      </c>
      <c r="J13" s="5">
        <f>females_income_sep_cum_rate2!K11</f>
        <v>0</v>
      </c>
      <c r="K13" s="13" t="str">
        <f>females_income_sep_cum_rate2!L11</f>
        <v>*</v>
      </c>
      <c r="L13" s="13">
        <f>females_income_sep_cum_rate2!M11</f>
        <v>250.881</v>
      </c>
      <c r="M13" s="5">
        <f>females_income_sep_cum_rate2!N11</f>
      </c>
      <c r="O13" s="7">
        <f>females_income_sep_cum_rate2!D71</f>
        <v>166388.72792</v>
      </c>
      <c r="P13" s="5">
        <f>females_income_sep_cum_rate2!E71</f>
        <v>133.036</v>
      </c>
      <c r="Q13" s="5">
        <f>females_income_sep_cum_rate2!G71</f>
        <v>140.992</v>
      </c>
      <c r="R13" s="19">
        <f>females_income_sep_cum_rate2!H71</f>
        <v>23351</v>
      </c>
      <c r="S13" s="5">
        <f>females_income_sep_cum_rate2!I71</f>
        <v>140.34</v>
      </c>
      <c r="T13" s="5">
        <f>females_income_sep_cum_rate2!J71</f>
        <v>1910.0341108</v>
      </c>
      <c r="U13" s="5">
        <f>females_income_sep_cum_rate2!K71</f>
        <v>0</v>
      </c>
      <c r="V13" s="13" t="str">
        <f>females_income_sep_cum_rate2!L71</f>
        <v>*</v>
      </c>
      <c r="W13" s="13">
        <f>females_income_sep_cum_rate2!M71</f>
        <v>133.036</v>
      </c>
      <c r="X13">
        <f>females_income_sep_cum_rate2!N71</f>
      </c>
    </row>
    <row r="14" spans="1:24" ht="12.75">
      <c r="A14" t="s">
        <v>38</v>
      </c>
      <c r="B14" s="9">
        <f>females_income_sep_cum_rate2!F12</f>
        <v>227.164</v>
      </c>
      <c r="C14" s="9">
        <f>females_income_sep_cum_rate2!F72</f>
        <v>126.751</v>
      </c>
      <c r="D14" s="7">
        <f>females_income_sep_cum_rate2!D12</f>
        <v>95357.055558</v>
      </c>
      <c r="E14" s="5">
        <f>females_income_sep_cum_rate2!E12</f>
        <v>219.684</v>
      </c>
      <c r="F14" s="5">
        <f>females_income_sep_cum_rate2!G12</f>
        <v>234.899</v>
      </c>
      <c r="G14" s="19">
        <f>females_income_sep_cum_rate2!H12</f>
        <v>21470</v>
      </c>
      <c r="H14" s="5">
        <f>females_income_sep_cum_rate2!I12</f>
        <v>225.154</v>
      </c>
      <c r="I14" s="5">
        <f>females_income_sep_cum_rate2!J12</f>
        <v>1628.7750107</v>
      </c>
      <c r="J14" s="5">
        <f>females_income_sep_cum_rate2!K12</f>
        <v>0</v>
      </c>
      <c r="K14" s="13" t="str">
        <f>females_income_sep_cum_rate2!L12</f>
        <v>*</v>
      </c>
      <c r="L14" s="15">
        <f>females_income_sep_cum_rate2!M12</f>
        <v>219.684</v>
      </c>
      <c r="M14" s="5">
        <f>females_income_sep_cum_rate2!N12</f>
      </c>
      <c r="O14" s="7">
        <f>females_income_sep_cum_rate2!D72</f>
        <v>171323.89771</v>
      </c>
      <c r="P14" s="5">
        <f>females_income_sep_cum_rate2!E72</f>
        <v>123.102</v>
      </c>
      <c r="Q14" s="5">
        <f>females_income_sep_cum_rate2!G72</f>
        <v>130.508</v>
      </c>
      <c r="R14" s="19">
        <f>females_income_sep_cum_rate2!H72</f>
        <v>21505</v>
      </c>
      <c r="S14" s="5">
        <f>females_income_sep_cum_rate2!I72</f>
        <v>125.522</v>
      </c>
      <c r="T14" s="5">
        <f>females_income_sep_cum_rate2!J72</f>
        <v>1628.7750107</v>
      </c>
      <c r="U14" s="5">
        <f>females_income_sep_cum_rate2!K72</f>
        <v>0</v>
      </c>
      <c r="V14" s="13" t="str">
        <f>females_income_sep_cum_rate2!L72</f>
        <v>*</v>
      </c>
      <c r="W14" s="15">
        <f>females_income_sep_cum_rate2!M72</f>
        <v>123.102</v>
      </c>
      <c r="X14" s="5">
        <f>females_income_sep_cum_rate2!N72</f>
      </c>
    </row>
    <row r="15" spans="1:24" ht="12.75">
      <c r="A15" t="s">
        <v>39</v>
      </c>
      <c r="B15" s="9">
        <f>females_income_sep_cum_rate2!F13</f>
        <v>212.541</v>
      </c>
      <c r="C15" s="9">
        <f>females_income_sep_cum_rate2!F73</f>
        <v>118.626</v>
      </c>
      <c r="D15" s="7">
        <f>females_income_sep_cum_rate2!D13</f>
        <v>86164.991571</v>
      </c>
      <c r="E15" s="5">
        <f>females_income_sep_cum_rate2!E13</f>
        <v>203.929</v>
      </c>
      <c r="F15" s="5">
        <f>females_income_sep_cum_rate2!G13</f>
        <v>221.516</v>
      </c>
      <c r="G15" s="19">
        <f>females_income_sep_cum_rate2!H13</f>
        <v>17630</v>
      </c>
      <c r="H15" s="5">
        <f>females_income_sep_cum_rate2!I13</f>
        <v>204.607</v>
      </c>
      <c r="I15" s="5">
        <f>females_income_sep_cum_rate2!J13</f>
        <v>1126.4233868</v>
      </c>
      <c r="J15" s="5">
        <f>females_income_sep_cum_rate2!K13</f>
        <v>0</v>
      </c>
      <c r="K15" s="13" t="str">
        <f>females_income_sep_cum_rate2!L13</f>
        <v>*</v>
      </c>
      <c r="L15" s="15">
        <f>females_income_sep_cum_rate2!M13</f>
        <v>203.929</v>
      </c>
      <c r="M15" s="5">
        <f>females_income_sep_cum_rate2!N13</f>
      </c>
      <c r="O15" s="7">
        <f>females_income_sep_cum_rate2!D73</f>
        <v>170011.66748</v>
      </c>
      <c r="P15" s="5">
        <f>females_income_sep_cum_rate2!E73</f>
        <v>115.047</v>
      </c>
      <c r="Q15" s="5">
        <f>females_income_sep_cum_rate2!G73</f>
        <v>122.316</v>
      </c>
      <c r="R15" s="19">
        <f>females_income_sep_cum_rate2!H73</f>
        <v>19149</v>
      </c>
      <c r="S15" s="5">
        <f>females_income_sep_cum_rate2!I73</f>
        <v>112.633</v>
      </c>
      <c r="T15" s="5">
        <f>females_income_sep_cum_rate2!J73</f>
        <v>1126.4233868</v>
      </c>
      <c r="U15" s="5">
        <f>females_income_sep_cum_rate2!K73</f>
        <v>0</v>
      </c>
      <c r="V15" s="13" t="str">
        <f>females_income_sep_cum_rate2!L73</f>
        <v>*</v>
      </c>
      <c r="W15" s="15">
        <f>females_income_sep_cum_rate2!M73</f>
        <v>115.047</v>
      </c>
      <c r="X15" s="5">
        <f>females_income_sep_cum_rate2!N73</f>
      </c>
    </row>
    <row r="16" spans="1:24" ht="12.75">
      <c r="A16" t="s">
        <v>47</v>
      </c>
      <c r="B16" s="9">
        <f>females_income_sep_cum_rate2!F14</f>
        <v>190.091</v>
      </c>
      <c r="C16" s="9">
        <f>females_income_sep_cum_rate2!F74</f>
        <v>107.812</v>
      </c>
      <c r="D16" s="7">
        <f>females_income_sep_cum_rate2!D14</f>
        <v>76845.957527</v>
      </c>
      <c r="E16" s="5">
        <f>females_income_sep_cum_rate2!E14</f>
        <v>182.075</v>
      </c>
      <c r="F16" s="5">
        <f>females_income_sep_cum_rate2!G14</f>
        <v>198.46</v>
      </c>
      <c r="G16" s="19">
        <f>females_income_sep_cum_rate2!H14</f>
        <v>13933</v>
      </c>
      <c r="H16" s="5">
        <f>females_income_sep_cum_rate2!I14</f>
        <v>181.311</v>
      </c>
      <c r="I16" s="5">
        <f>females_income_sep_cum_rate2!J14</f>
        <v>961.73897685</v>
      </c>
      <c r="J16" s="5">
        <f>females_income_sep_cum_rate2!K14</f>
        <v>0</v>
      </c>
      <c r="K16" s="13" t="str">
        <f>females_income_sep_cum_rate2!L14</f>
        <v>*</v>
      </c>
      <c r="L16" s="15">
        <f>females_income_sep_cum_rate2!M14</f>
        <v>182.075</v>
      </c>
      <c r="M16" s="5">
        <f>females_income_sep_cum_rate2!N14</f>
      </c>
      <c r="O16" s="7">
        <f>females_income_sep_cum_rate2!D74</f>
        <v>172141.49469</v>
      </c>
      <c r="P16" s="5">
        <f>females_income_sep_cum_rate2!E74</f>
        <v>104.252</v>
      </c>
      <c r="Q16" s="5">
        <f>females_income_sep_cum_rate2!G74</f>
        <v>111.493</v>
      </c>
      <c r="R16" s="19">
        <f>females_income_sep_cum_rate2!H74</f>
        <v>16959</v>
      </c>
      <c r="S16" s="5">
        <f>females_income_sep_cum_rate2!I74</f>
        <v>98.518</v>
      </c>
      <c r="T16" s="5">
        <f>females_income_sep_cum_rate2!J74</f>
        <v>961.73897685</v>
      </c>
      <c r="U16" s="5">
        <f>females_income_sep_cum_rate2!K74</f>
        <v>0</v>
      </c>
      <c r="V16" s="13" t="str">
        <f>females_income_sep_cum_rate2!L74</f>
        <v>*</v>
      </c>
      <c r="W16" s="15">
        <f>females_income_sep_cum_rate2!M74</f>
        <v>104.252</v>
      </c>
      <c r="X16" s="5">
        <f>females_income_sep_cum_rate2!N74</f>
      </c>
    </row>
    <row r="17" spans="15:23" ht="12.75">
      <c r="O17" s="7"/>
      <c r="W17" s="13"/>
    </row>
    <row r="18" spans="15:23" ht="12.75">
      <c r="O18" s="7"/>
      <c r="W18" s="13"/>
    </row>
    <row r="19" spans="15:23" ht="12.75">
      <c r="O19" s="7"/>
      <c r="W19" s="13"/>
    </row>
    <row r="20" spans="1:23" ht="12.75">
      <c r="A20" t="s">
        <v>42</v>
      </c>
      <c r="G20" s="7">
        <f>SUM(G4:G16)</f>
        <v>220177</v>
      </c>
      <c r="O20" s="7"/>
      <c r="R20" s="7">
        <f>SUM(R4:R16)</f>
        <v>203758</v>
      </c>
      <c r="W20" s="13"/>
    </row>
    <row r="21" spans="4:23" ht="12.75">
      <c r="D21" s="20"/>
      <c r="G21" s="20">
        <f>G4/G20</f>
        <v>0.02589280442553037</v>
      </c>
      <c r="O21" s="20"/>
      <c r="R21" s="20">
        <f>R4/R20</f>
        <v>0.010546825155331325</v>
      </c>
      <c r="W21" s="13"/>
    </row>
    <row r="22" spans="1:23" ht="12.75">
      <c r="A22" t="s">
        <v>43</v>
      </c>
      <c r="B22" s="20">
        <f>(G4+R4)/(G20+R20)</f>
        <v>0.018516989632844656</v>
      </c>
      <c r="O22" s="7"/>
      <c r="W22" s="13"/>
    </row>
    <row r="23" spans="2:23" ht="12.75">
      <c r="B23" s="8"/>
      <c r="O23" s="7"/>
      <c r="W23" s="13"/>
    </row>
    <row r="24" spans="15:23" ht="12.75">
      <c r="O24" s="7"/>
      <c r="W24" s="13"/>
    </row>
    <row r="25" spans="15:23" ht="12.75">
      <c r="O25" s="7"/>
      <c r="W25" s="13"/>
    </row>
    <row r="26" spans="15:23" ht="12.75">
      <c r="O26" s="7"/>
      <c r="W26" s="13"/>
    </row>
    <row r="27" spans="15:23" ht="12.75">
      <c r="O27" s="7"/>
      <c r="W27" s="13"/>
    </row>
    <row r="28" spans="15:23" ht="12.75">
      <c r="O28" s="7"/>
      <c r="W28" s="13"/>
    </row>
    <row r="29" spans="15:23" ht="12.75">
      <c r="O29" s="7"/>
      <c r="W29" s="13"/>
    </row>
    <row r="30" spans="15:23" ht="12.75">
      <c r="O30" s="7"/>
      <c r="W30" s="13"/>
    </row>
    <row r="31" spans="15:23" ht="12.75">
      <c r="O31" s="7"/>
      <c r="W31" s="13"/>
    </row>
    <row r="32" spans="15:23" ht="12.75">
      <c r="O32" s="7"/>
      <c r="W32" s="13"/>
    </row>
    <row r="33" spans="15:24" ht="12.75">
      <c r="O33" s="7"/>
      <c r="W33" s="15"/>
      <c r="X33" s="5"/>
    </row>
    <row r="34" spans="15:24" ht="12.75">
      <c r="O34" s="7"/>
      <c r="W34" s="15"/>
      <c r="X34" s="5"/>
    </row>
    <row r="35" spans="15:24" ht="12.75">
      <c r="O35" s="7"/>
      <c r="W35" s="15"/>
      <c r="X35" s="5"/>
    </row>
    <row r="36" spans="15:24" ht="12.75">
      <c r="O36" s="7"/>
      <c r="W36" s="15"/>
      <c r="X36" s="5"/>
    </row>
    <row r="37" spans="15:23" ht="12.75">
      <c r="O37" s="7"/>
      <c r="W37" s="13"/>
    </row>
    <row r="38" spans="15:23" ht="12.75">
      <c r="O38" s="7"/>
      <c r="W38" s="13"/>
    </row>
    <row r="39" spans="15:23" ht="12.75">
      <c r="O39" s="7"/>
      <c r="W39" s="13"/>
    </row>
    <row r="40" spans="15:23" ht="12.75">
      <c r="O40" s="7"/>
      <c r="W40" s="13"/>
    </row>
    <row r="41" spans="15:23" ht="12.75">
      <c r="O41" s="7"/>
      <c r="W41" s="13"/>
    </row>
    <row r="42" spans="12:24" ht="12.75">
      <c r="L42" s="16"/>
      <c r="M42" s="17"/>
      <c r="N42" s="17"/>
      <c r="O42" s="7"/>
      <c r="V42" s="18"/>
      <c r="W42" s="16"/>
      <c r="X42" s="17"/>
    </row>
    <row r="43" spans="12:24" ht="12.75">
      <c r="L43" s="16"/>
      <c r="M43" s="17"/>
      <c r="N43" s="17"/>
      <c r="O43" s="7"/>
      <c r="V43" s="18"/>
      <c r="W43" s="16"/>
      <c r="X43" s="17"/>
    </row>
    <row r="44" spans="15:23" ht="12.75">
      <c r="O44" s="7"/>
      <c r="W44" s="13"/>
    </row>
    <row r="45" spans="15:23" ht="12.75">
      <c r="O45" s="7"/>
      <c r="W45" s="13"/>
    </row>
    <row r="46" spans="15:23" ht="12.75">
      <c r="O46" s="7"/>
      <c r="W46" s="13"/>
    </row>
    <row r="47" spans="15:23" ht="12.75">
      <c r="O47" s="7"/>
      <c r="W47" s="13"/>
    </row>
    <row r="48" spans="15:23" ht="12.75">
      <c r="O48" s="7"/>
      <c r="W48" s="13"/>
    </row>
    <row r="49" spans="15:23" ht="12.75">
      <c r="O49" s="7"/>
      <c r="W49" s="13"/>
    </row>
    <row r="50" spans="15:23" ht="12.75">
      <c r="O50" s="7"/>
      <c r="W50" s="13"/>
    </row>
    <row r="51" spans="15:23" ht="12.75">
      <c r="O51" s="7"/>
      <c r="W51" s="13"/>
    </row>
    <row r="52" spans="15:23" ht="12.75">
      <c r="O52" s="7"/>
      <c r="W52" s="13"/>
    </row>
    <row r="53" spans="15:23" ht="12.75">
      <c r="O53" s="7"/>
      <c r="W53" s="13"/>
    </row>
    <row r="54" spans="15:23" ht="12.75">
      <c r="O54" s="7"/>
      <c r="W54" s="13"/>
    </row>
    <row r="55" spans="15:23" ht="12.75">
      <c r="O55" s="7"/>
      <c r="W55" s="13"/>
    </row>
    <row r="56" spans="15:23" ht="12.75">
      <c r="O56" s="7"/>
      <c r="W56" s="13"/>
    </row>
    <row r="57" spans="15:23" ht="12.75">
      <c r="O57" s="7"/>
      <c r="W57" s="13"/>
    </row>
    <row r="58" spans="15:23" ht="12.75">
      <c r="O58" s="7"/>
      <c r="W58" s="13"/>
    </row>
    <row r="59" spans="15:23" ht="12.75">
      <c r="O59" s="7"/>
      <c r="W59" s="13"/>
    </row>
    <row r="60" spans="15:23" ht="12.75">
      <c r="O60" s="7"/>
      <c r="W60" s="13"/>
    </row>
    <row r="61" spans="15:23" ht="12.75">
      <c r="O61" s="7"/>
      <c r="W61" s="13"/>
    </row>
    <row r="62" spans="15:23" ht="12.75">
      <c r="O62" s="7"/>
      <c r="W62" s="13"/>
    </row>
    <row r="63" spans="15:23" ht="12.75">
      <c r="O63" s="7"/>
      <c r="W63" s="13"/>
    </row>
    <row r="64" spans="15:23" ht="12.75">
      <c r="O64" s="7"/>
      <c r="W64" s="13"/>
    </row>
    <row r="65" spans="15:23" ht="12.75">
      <c r="O65" s="7"/>
      <c r="W65" s="13"/>
    </row>
    <row r="66" spans="15:23" ht="12.75">
      <c r="O66" s="7"/>
      <c r="W66" s="13"/>
    </row>
    <row r="67" spans="15:23" ht="12.75">
      <c r="O67" s="7"/>
      <c r="W67" s="13"/>
    </row>
    <row r="68" spans="15:23" ht="12.75">
      <c r="O68" s="7"/>
      <c r="W68" s="13"/>
    </row>
    <row r="69" spans="15:23" ht="12.75">
      <c r="O69" s="7"/>
      <c r="W69" s="13"/>
    </row>
    <row r="70" spans="15:23" ht="12.75">
      <c r="O70" s="7"/>
      <c r="W70" s="13"/>
    </row>
    <row r="71" spans="15:23" ht="12.75">
      <c r="O71" s="7"/>
      <c r="W71" s="13"/>
    </row>
    <row r="72" spans="15:23" ht="12.75">
      <c r="O72" s="7"/>
      <c r="W72" s="13"/>
    </row>
    <row r="73" spans="15:23" ht="12.75">
      <c r="O73" s="7"/>
      <c r="W73" s="13"/>
    </row>
    <row r="74" spans="12:24" ht="12.75">
      <c r="L74" s="15"/>
      <c r="O74" s="7"/>
      <c r="W74" s="15"/>
      <c r="X74" s="5"/>
    </row>
    <row r="75" spans="15:23" ht="12.75">
      <c r="O75" s="7"/>
      <c r="W75" s="13"/>
    </row>
    <row r="76" spans="12:24" ht="12.75">
      <c r="L76" s="15"/>
      <c r="O76" s="7"/>
      <c r="W76" s="15"/>
      <c r="X76" s="5"/>
    </row>
    <row r="77" spans="12:24" ht="12.75">
      <c r="L77" s="15"/>
      <c r="O77" s="7"/>
      <c r="W77" s="15"/>
      <c r="X77" s="5"/>
    </row>
    <row r="78" spans="12:24" ht="12.75">
      <c r="L78" s="15"/>
      <c r="O78" s="7"/>
      <c r="W78" s="15"/>
      <c r="X78" s="5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23"/>
  <sheetViews>
    <sheetView workbookViewId="0" topLeftCell="B1">
      <pane xSplit="1" ySplit="3" topLeftCell="C4" activePane="bottomRight" state="frozen"/>
      <selection pane="topLeft" activeCell="B1" sqref="B1"/>
      <selection pane="topRight" activeCell="E1" sqref="E1"/>
      <selection pane="bottomLeft" activeCell="B3" sqref="B3"/>
      <selection pane="bottomRight" activeCell="B2" sqref="A2:IV2"/>
    </sheetView>
  </sheetViews>
  <sheetFormatPr defaultColWidth="9.140625" defaultRowHeight="12.75"/>
  <cols>
    <col min="2" max="2" width="20.57421875" style="0" customWidth="1"/>
    <col min="3" max="3" width="16.7109375" style="0" customWidth="1"/>
    <col min="12" max="12" width="9.140625" style="3" customWidth="1"/>
    <col min="13" max="14" width="9.140625" style="5" customWidth="1"/>
  </cols>
  <sheetData>
    <row r="1" spans="1:12" ht="12.75">
      <c r="A1" t="s">
        <v>0</v>
      </c>
      <c r="B1" t="s">
        <v>48</v>
      </c>
      <c r="L1"/>
    </row>
    <row r="2" ht="12.75">
      <c r="L2"/>
    </row>
    <row r="3" spans="1:14" ht="12.75">
      <c r="A3" t="s">
        <v>1</v>
      </c>
      <c r="B3" t="s">
        <v>2</v>
      </c>
      <c r="C3" t="s">
        <v>20</v>
      </c>
      <c r="D3" t="s">
        <v>3</v>
      </c>
      <c r="E3" t="s">
        <v>25</v>
      </c>
      <c r="F3" t="s">
        <v>26</v>
      </c>
      <c r="G3" t="s">
        <v>27</v>
      </c>
      <c r="H3" t="s">
        <v>28</v>
      </c>
      <c r="I3" t="s">
        <v>29</v>
      </c>
      <c r="J3" t="s">
        <v>4</v>
      </c>
      <c r="K3" t="s">
        <v>5</v>
      </c>
      <c r="L3" t="s">
        <v>6</v>
      </c>
      <c r="M3" s="5" t="s">
        <v>18</v>
      </c>
      <c r="N3" s="5" t="s">
        <v>19</v>
      </c>
    </row>
    <row r="4" spans="1:14" ht="12.75">
      <c r="A4" t="s">
        <v>7</v>
      </c>
      <c r="B4" t="s">
        <v>30</v>
      </c>
      <c r="C4" t="s">
        <v>23</v>
      </c>
      <c r="D4">
        <v>13042.956905</v>
      </c>
      <c r="E4">
        <v>321.187</v>
      </c>
      <c r="F4">
        <v>368.301</v>
      </c>
      <c r="G4">
        <v>422.328</v>
      </c>
      <c r="H4">
        <v>5701</v>
      </c>
      <c r="I4">
        <v>437.094</v>
      </c>
      <c r="J4">
        <v>154.51079359</v>
      </c>
      <c r="K4">
        <v>0</v>
      </c>
      <c r="L4" t="s">
        <v>41</v>
      </c>
      <c r="M4" s="5">
        <f aca="true" t="shared" si="0" ref="M4:M32">IF(E4&gt;F$17,E4-F$17,"")</f>
        <v>321.187</v>
      </c>
      <c r="N4" s="5">
        <f aca="true" t="shared" si="1" ref="N4:N32">IF(G4&lt;F$17,F$17-G4,"")</f>
      </c>
    </row>
    <row r="5" spans="1:14" ht="12.75">
      <c r="A5" t="s">
        <v>9</v>
      </c>
      <c r="B5" t="s">
        <v>31</v>
      </c>
      <c r="C5" t="s">
        <v>23</v>
      </c>
      <c r="D5">
        <v>46961.787117</v>
      </c>
      <c r="E5">
        <v>482.456</v>
      </c>
      <c r="F5">
        <v>503.938</v>
      </c>
      <c r="G5">
        <v>526.376</v>
      </c>
      <c r="H5">
        <v>23859</v>
      </c>
      <c r="I5">
        <v>508.051</v>
      </c>
      <c r="J5">
        <v>1523.8539438</v>
      </c>
      <c r="K5">
        <v>0</v>
      </c>
      <c r="L5" t="s">
        <v>41</v>
      </c>
      <c r="M5" s="5">
        <f t="shared" si="0"/>
        <v>482.456</v>
      </c>
      <c r="N5" s="5">
        <f t="shared" si="1"/>
      </c>
    </row>
    <row r="6" spans="1:14" ht="12.75">
      <c r="A6" t="s">
        <v>10</v>
      </c>
      <c r="B6" t="s">
        <v>32</v>
      </c>
      <c r="C6" t="s">
        <v>23</v>
      </c>
      <c r="D6">
        <v>52865.681331</v>
      </c>
      <c r="E6">
        <v>428.948</v>
      </c>
      <c r="F6">
        <v>447.719</v>
      </c>
      <c r="G6">
        <v>467.312</v>
      </c>
      <c r="H6">
        <v>23972</v>
      </c>
      <c r="I6">
        <v>453.451</v>
      </c>
      <c r="J6">
        <v>2278.5175535</v>
      </c>
      <c r="K6">
        <v>0</v>
      </c>
      <c r="L6" t="s">
        <v>41</v>
      </c>
      <c r="M6" s="5">
        <f t="shared" si="0"/>
        <v>428.948</v>
      </c>
      <c r="N6" s="5">
        <f t="shared" si="1"/>
      </c>
    </row>
    <row r="7" spans="1:14" ht="12.75">
      <c r="A7" t="s">
        <v>11</v>
      </c>
      <c r="B7" t="s">
        <v>33</v>
      </c>
      <c r="C7" t="s">
        <v>23</v>
      </c>
      <c r="D7">
        <v>55454.761928</v>
      </c>
      <c r="E7">
        <v>374.934</v>
      </c>
      <c r="F7">
        <v>391.891</v>
      </c>
      <c r="G7">
        <v>409.616</v>
      </c>
      <c r="H7">
        <v>22455</v>
      </c>
      <c r="I7">
        <v>404.925</v>
      </c>
      <c r="J7">
        <v>2011.0286292</v>
      </c>
      <c r="K7">
        <v>0</v>
      </c>
      <c r="L7" t="s">
        <v>41</v>
      </c>
      <c r="M7" s="5">
        <f t="shared" si="0"/>
        <v>374.934</v>
      </c>
      <c r="N7" s="5">
        <f t="shared" si="1"/>
      </c>
    </row>
    <row r="8" spans="1:14" ht="12.75">
      <c r="A8" t="s">
        <v>12</v>
      </c>
      <c r="B8" t="s">
        <v>34</v>
      </c>
      <c r="C8" t="s">
        <v>23</v>
      </c>
      <c r="D8">
        <v>49903.31295</v>
      </c>
      <c r="E8">
        <v>314.367</v>
      </c>
      <c r="F8">
        <v>330.315</v>
      </c>
      <c r="G8">
        <v>347.073</v>
      </c>
      <c r="H8">
        <v>16121</v>
      </c>
      <c r="I8">
        <v>323.045</v>
      </c>
      <c r="J8">
        <v>1146.351167</v>
      </c>
      <c r="K8">
        <v>0</v>
      </c>
      <c r="L8" t="s">
        <v>41</v>
      </c>
      <c r="M8" s="5">
        <f t="shared" si="0"/>
        <v>314.367</v>
      </c>
      <c r="N8" s="5">
        <f t="shared" si="1"/>
      </c>
    </row>
    <row r="9" spans="1:14" ht="12.75">
      <c r="A9" t="s">
        <v>13</v>
      </c>
      <c r="B9" t="s">
        <v>35</v>
      </c>
      <c r="C9" t="s">
        <v>23</v>
      </c>
      <c r="D9">
        <v>53270.96237</v>
      </c>
      <c r="E9">
        <v>274.306</v>
      </c>
      <c r="F9">
        <v>288.665</v>
      </c>
      <c r="G9">
        <v>303.775</v>
      </c>
      <c r="H9">
        <v>14334</v>
      </c>
      <c r="I9">
        <v>269.077</v>
      </c>
      <c r="J9">
        <v>1182.7013109</v>
      </c>
      <c r="K9">
        <v>0</v>
      </c>
      <c r="L9" t="s">
        <v>41</v>
      </c>
      <c r="M9" s="5">
        <f t="shared" si="0"/>
        <v>274.306</v>
      </c>
      <c r="N9" s="5">
        <f t="shared" si="1"/>
      </c>
    </row>
    <row r="10" spans="1:14" ht="12.75">
      <c r="A10" t="s">
        <v>14</v>
      </c>
      <c r="B10" t="s">
        <v>36</v>
      </c>
      <c r="C10" t="s">
        <v>23</v>
      </c>
      <c r="D10">
        <v>107473.90466</v>
      </c>
      <c r="E10">
        <v>305.619</v>
      </c>
      <c r="F10">
        <v>315.062</v>
      </c>
      <c r="G10">
        <v>324.797</v>
      </c>
      <c r="H10">
        <v>34392</v>
      </c>
      <c r="I10">
        <v>320.003</v>
      </c>
      <c r="J10">
        <v>2996.5137332</v>
      </c>
      <c r="K10">
        <v>0</v>
      </c>
      <c r="L10" t="s">
        <v>41</v>
      </c>
      <c r="M10" s="5">
        <f t="shared" si="0"/>
        <v>305.619</v>
      </c>
      <c r="N10" s="5">
        <f t="shared" si="1"/>
      </c>
    </row>
    <row r="11" spans="1:14" ht="12.75">
      <c r="A11" t="s">
        <v>15</v>
      </c>
      <c r="B11" t="s">
        <v>37</v>
      </c>
      <c r="C11" t="s">
        <v>23</v>
      </c>
      <c r="D11">
        <v>101195.41458</v>
      </c>
      <c r="E11">
        <v>250.881</v>
      </c>
      <c r="F11">
        <v>259.675</v>
      </c>
      <c r="G11">
        <v>268.779</v>
      </c>
      <c r="H11">
        <v>26310</v>
      </c>
      <c r="I11">
        <v>259.992</v>
      </c>
      <c r="J11">
        <v>1910.0341108</v>
      </c>
      <c r="K11">
        <v>0</v>
      </c>
      <c r="L11" t="s">
        <v>41</v>
      </c>
      <c r="M11" s="5">
        <f t="shared" si="0"/>
        <v>250.881</v>
      </c>
      <c r="N11" s="5">
        <f t="shared" si="1"/>
      </c>
    </row>
    <row r="12" spans="1:14" ht="12.75">
      <c r="A12" t="s">
        <v>16</v>
      </c>
      <c r="B12" t="s">
        <v>38</v>
      </c>
      <c r="C12" t="s">
        <v>23</v>
      </c>
      <c r="D12">
        <v>95357.055558</v>
      </c>
      <c r="E12">
        <v>219.684</v>
      </c>
      <c r="F12">
        <v>227.164</v>
      </c>
      <c r="G12">
        <v>234.899</v>
      </c>
      <c r="H12">
        <v>21470</v>
      </c>
      <c r="I12">
        <v>225.154</v>
      </c>
      <c r="J12">
        <v>1628.7750107</v>
      </c>
      <c r="K12">
        <v>0</v>
      </c>
      <c r="L12" t="s">
        <v>41</v>
      </c>
      <c r="M12" s="5">
        <f t="shared" si="0"/>
        <v>219.684</v>
      </c>
      <c r="N12" s="5">
        <f t="shared" si="1"/>
      </c>
    </row>
    <row r="13" spans="1:14" ht="12.75">
      <c r="A13" t="s">
        <v>17</v>
      </c>
      <c r="B13" t="s">
        <v>39</v>
      </c>
      <c r="C13" t="s">
        <v>23</v>
      </c>
      <c r="D13">
        <v>86164.991571</v>
      </c>
      <c r="E13">
        <v>203.929</v>
      </c>
      <c r="F13">
        <v>212.541</v>
      </c>
      <c r="G13">
        <v>221.516</v>
      </c>
      <c r="H13">
        <v>17630</v>
      </c>
      <c r="I13">
        <v>204.607</v>
      </c>
      <c r="J13">
        <v>1126.4233868</v>
      </c>
      <c r="K13">
        <v>0</v>
      </c>
      <c r="L13" t="s">
        <v>41</v>
      </c>
      <c r="M13" s="5">
        <f t="shared" si="0"/>
        <v>203.929</v>
      </c>
      <c r="N13" s="5">
        <f t="shared" si="1"/>
      </c>
    </row>
    <row r="14" spans="1:14" ht="12.75">
      <c r="A14" t="s">
        <v>8</v>
      </c>
      <c r="B14" t="s">
        <v>40</v>
      </c>
      <c r="C14" t="s">
        <v>23</v>
      </c>
      <c r="D14">
        <v>76845.957527</v>
      </c>
      <c r="E14">
        <v>182.075</v>
      </c>
      <c r="F14">
        <v>190.091</v>
      </c>
      <c r="G14">
        <v>198.46</v>
      </c>
      <c r="H14">
        <v>13933</v>
      </c>
      <c r="I14">
        <v>181.311</v>
      </c>
      <c r="J14">
        <v>961.73897685</v>
      </c>
      <c r="K14">
        <v>0</v>
      </c>
      <c r="L14" t="s">
        <v>41</v>
      </c>
      <c r="M14" s="5">
        <f t="shared" si="0"/>
        <v>182.075</v>
      </c>
      <c r="N14" s="5">
        <f t="shared" si="1"/>
      </c>
    </row>
    <row r="15" spans="1:14" ht="12.75">
      <c r="A15" t="s">
        <v>8</v>
      </c>
      <c r="L15"/>
      <c r="M15" s="5">
        <f t="shared" si="0"/>
      </c>
      <c r="N15" s="5">
        <f t="shared" si="1"/>
      </c>
    </row>
    <row r="16" spans="1:14" ht="12.75">
      <c r="A16" t="s">
        <v>8</v>
      </c>
      <c r="L16"/>
      <c r="M16" s="5">
        <f t="shared" si="0"/>
      </c>
      <c r="N16" s="5">
        <f t="shared" si="1"/>
      </c>
    </row>
    <row r="17" spans="1:14" ht="12.75">
      <c r="A17" t="s">
        <v>8</v>
      </c>
      <c r="L17"/>
      <c r="M17" s="5">
        <f t="shared" si="0"/>
      </c>
      <c r="N17" s="5">
        <f t="shared" si="1"/>
      </c>
    </row>
    <row r="18" spans="1:14" ht="12.75">
      <c r="A18" t="s">
        <v>8</v>
      </c>
      <c r="L18"/>
      <c r="M18" s="5">
        <f t="shared" si="0"/>
      </c>
      <c r="N18" s="5">
        <f t="shared" si="1"/>
      </c>
    </row>
    <row r="19" spans="1:14" ht="12.75">
      <c r="A19" t="s">
        <v>8</v>
      </c>
      <c r="L19"/>
      <c r="M19" s="5">
        <f t="shared" si="0"/>
      </c>
      <c r="N19" s="5">
        <f t="shared" si="1"/>
      </c>
    </row>
    <row r="20" spans="1:14" ht="12.75">
      <c r="A20" t="s">
        <v>8</v>
      </c>
      <c r="L20"/>
      <c r="M20" s="5">
        <f t="shared" si="0"/>
      </c>
      <c r="N20" s="5">
        <f t="shared" si="1"/>
      </c>
    </row>
    <row r="21" spans="1:14" ht="12.75">
      <c r="A21" t="s">
        <v>8</v>
      </c>
      <c r="L21"/>
      <c r="M21" s="5">
        <f t="shared" si="0"/>
      </c>
      <c r="N21" s="5">
        <f t="shared" si="1"/>
      </c>
    </row>
    <row r="22" spans="1:14" ht="12.75">
      <c r="A22" t="s">
        <v>8</v>
      </c>
      <c r="L22"/>
      <c r="M22" s="5">
        <f t="shared" si="0"/>
      </c>
      <c r="N22" s="5">
        <f t="shared" si="1"/>
      </c>
    </row>
    <row r="23" spans="1:14" ht="12.75">
      <c r="A23" t="s">
        <v>8</v>
      </c>
      <c r="J23" s="1"/>
      <c r="L23"/>
      <c r="M23" s="5">
        <f t="shared" si="0"/>
      </c>
      <c r="N23" s="5">
        <f t="shared" si="1"/>
      </c>
    </row>
    <row r="24" spans="1:14" ht="12.75">
      <c r="A24" t="s">
        <v>8</v>
      </c>
      <c r="L24"/>
      <c r="M24" s="5">
        <f t="shared" si="0"/>
      </c>
      <c r="N24" s="5">
        <f t="shared" si="1"/>
      </c>
    </row>
    <row r="25" spans="1:14" ht="12.75">
      <c r="A25" t="s">
        <v>8</v>
      </c>
      <c r="L25"/>
      <c r="M25" s="5">
        <f>IF(E25&gt;F$17,E25-F$17,"")</f>
      </c>
      <c r="N25" s="5">
        <f>IF(G25&lt;F$17,F$17-G25,"")</f>
      </c>
    </row>
    <row r="26" spans="1:14" ht="12.75">
      <c r="A26" t="s">
        <v>8</v>
      </c>
      <c r="L26"/>
      <c r="M26" s="5">
        <f>IF(E26&gt;F$17,E26-F$17,"")</f>
      </c>
      <c r="N26" s="5">
        <f>IF(G26&lt;F$17,F$17-G26,"")</f>
      </c>
    </row>
    <row r="27" spans="1:14" ht="12.75">
      <c r="A27" t="s">
        <v>8</v>
      </c>
      <c r="L27"/>
      <c r="M27" s="5">
        <f>IF(E27&gt;F$17,E27-F$17,"")</f>
      </c>
      <c r="N27" s="5">
        <f>IF(G27&lt;F$17,F$17-G27,"")</f>
      </c>
    </row>
    <row r="28" spans="1:14" ht="12.75">
      <c r="A28" t="s">
        <v>8</v>
      </c>
      <c r="L28"/>
      <c r="M28" s="5">
        <f>IF(E28&gt;F$17,E28-F$17,"")</f>
      </c>
      <c r="N28" s="5">
        <f>IF(G28&lt;F$17,F$17-G28,"")</f>
      </c>
    </row>
    <row r="29" spans="1:14" ht="12.75">
      <c r="A29" t="s">
        <v>8</v>
      </c>
      <c r="L29"/>
      <c r="M29" s="5">
        <f t="shared" si="0"/>
      </c>
      <c r="N29" s="5">
        <f t="shared" si="1"/>
      </c>
    </row>
    <row r="30" spans="1:14" ht="12.75">
      <c r="A30" t="s">
        <v>8</v>
      </c>
      <c r="L30"/>
      <c r="M30" s="5">
        <f>IF(E30&gt;F$17,E30-F$17,"")</f>
      </c>
      <c r="N30" s="5">
        <f>IF(G30&lt;F$17,F$17-G30,"")</f>
      </c>
    </row>
    <row r="31" spans="1:14" ht="12.75">
      <c r="A31" t="s">
        <v>8</v>
      </c>
      <c r="L31"/>
      <c r="M31" s="5">
        <f t="shared" si="0"/>
      </c>
      <c r="N31" s="5">
        <f t="shared" si="1"/>
      </c>
    </row>
    <row r="32" spans="1:14" ht="12.75">
      <c r="A32" t="s">
        <v>8</v>
      </c>
      <c r="L32"/>
      <c r="M32" s="5">
        <f t="shared" si="0"/>
      </c>
      <c r="N32" s="5">
        <f t="shared" si="1"/>
      </c>
    </row>
    <row r="33" ht="12.75">
      <c r="L33"/>
    </row>
    <row r="34" ht="12.75">
      <c r="L34"/>
    </row>
    <row r="35" spans="1:14" ht="12.75">
      <c r="A35" t="s">
        <v>8</v>
      </c>
      <c r="L35"/>
      <c r="M35" s="5">
        <f aca="true" t="shared" si="2" ref="M35:M63">IF(E35&gt;F$17,E35-F$17,"")</f>
      </c>
      <c r="N35" s="5">
        <f aca="true" t="shared" si="3" ref="N35:N63">IF(G35&lt;F$17,F$17-G35,"")</f>
      </c>
    </row>
    <row r="36" spans="1:14" ht="12.75">
      <c r="A36" t="s">
        <v>8</v>
      </c>
      <c r="L36"/>
      <c r="M36" s="5">
        <f t="shared" si="2"/>
      </c>
      <c r="N36" s="5">
        <f t="shared" si="3"/>
      </c>
    </row>
    <row r="37" spans="1:14" ht="12.75">
      <c r="A37" t="s">
        <v>8</v>
      </c>
      <c r="L37"/>
      <c r="M37" s="5">
        <f t="shared" si="2"/>
      </c>
      <c r="N37" s="5">
        <f t="shared" si="3"/>
      </c>
    </row>
    <row r="38" spans="1:14" ht="12.75">
      <c r="A38" t="s">
        <v>8</v>
      </c>
      <c r="L38"/>
      <c r="M38" s="5">
        <f t="shared" si="2"/>
      </c>
      <c r="N38" s="5">
        <f t="shared" si="3"/>
      </c>
    </row>
    <row r="39" spans="1:14" ht="12.75">
      <c r="A39" t="s">
        <v>8</v>
      </c>
      <c r="L39"/>
      <c r="M39" s="5">
        <f t="shared" si="2"/>
      </c>
      <c r="N39" s="5">
        <f t="shared" si="3"/>
      </c>
    </row>
    <row r="40" spans="1:14" ht="12.75">
      <c r="A40" t="s">
        <v>8</v>
      </c>
      <c r="L40"/>
      <c r="M40" s="5">
        <f t="shared" si="2"/>
      </c>
      <c r="N40" s="5">
        <f t="shared" si="3"/>
      </c>
    </row>
    <row r="41" spans="1:14" ht="12.75">
      <c r="A41" t="s">
        <v>8</v>
      </c>
      <c r="L41"/>
      <c r="M41" s="5">
        <f t="shared" si="2"/>
      </c>
      <c r="N41" s="5">
        <f t="shared" si="3"/>
      </c>
    </row>
    <row r="42" spans="1:14" ht="12.75">
      <c r="A42" t="s">
        <v>8</v>
      </c>
      <c r="L42"/>
      <c r="M42" s="5">
        <f t="shared" si="2"/>
      </c>
      <c r="N42" s="5">
        <f t="shared" si="3"/>
      </c>
    </row>
    <row r="43" spans="1:14" ht="12.75">
      <c r="A43" t="s">
        <v>8</v>
      </c>
      <c r="L43"/>
      <c r="M43" s="5">
        <f t="shared" si="2"/>
      </c>
      <c r="N43" s="5">
        <f t="shared" si="3"/>
      </c>
    </row>
    <row r="44" spans="1:14" ht="12.75">
      <c r="A44" t="s">
        <v>8</v>
      </c>
      <c r="L44"/>
      <c r="M44" s="5">
        <f t="shared" si="2"/>
      </c>
      <c r="N44" s="5">
        <f t="shared" si="3"/>
      </c>
    </row>
    <row r="45" spans="1:14" ht="12.75">
      <c r="A45" t="s">
        <v>8</v>
      </c>
      <c r="L45"/>
      <c r="M45" s="5">
        <f t="shared" si="2"/>
      </c>
      <c r="N45" s="5">
        <f t="shared" si="3"/>
      </c>
    </row>
    <row r="46" spans="1:14" ht="12.75">
      <c r="A46" t="s">
        <v>8</v>
      </c>
      <c r="L46"/>
      <c r="M46" s="5">
        <f t="shared" si="2"/>
      </c>
      <c r="N46" s="5">
        <f t="shared" si="3"/>
      </c>
    </row>
    <row r="47" spans="1:14" ht="12.75">
      <c r="A47" t="s">
        <v>8</v>
      </c>
      <c r="L47"/>
      <c r="M47" s="5">
        <f t="shared" si="2"/>
      </c>
      <c r="N47" s="5">
        <f t="shared" si="3"/>
      </c>
    </row>
    <row r="48" spans="1:14" ht="12.75">
      <c r="A48" t="s">
        <v>8</v>
      </c>
      <c r="L48"/>
      <c r="M48" s="5">
        <f t="shared" si="2"/>
      </c>
      <c r="N48" s="5">
        <f t="shared" si="3"/>
      </c>
    </row>
    <row r="49" spans="1:14" ht="12.75">
      <c r="A49" t="s">
        <v>8</v>
      </c>
      <c r="L49"/>
      <c r="M49" s="5">
        <f t="shared" si="2"/>
      </c>
      <c r="N49" s="5">
        <f t="shared" si="3"/>
      </c>
    </row>
    <row r="50" spans="1:14" ht="12.75">
      <c r="A50" t="s">
        <v>8</v>
      </c>
      <c r="L50"/>
      <c r="M50" s="5">
        <f t="shared" si="2"/>
      </c>
      <c r="N50" s="5">
        <f t="shared" si="3"/>
      </c>
    </row>
    <row r="51" spans="1:14" ht="12.75">
      <c r="A51" t="s">
        <v>8</v>
      </c>
      <c r="L51"/>
      <c r="M51" s="5">
        <f t="shared" si="2"/>
      </c>
      <c r="N51" s="5">
        <f t="shared" si="3"/>
      </c>
    </row>
    <row r="52" spans="1:14" ht="12.75">
      <c r="A52" t="s">
        <v>8</v>
      </c>
      <c r="L52"/>
      <c r="M52" s="5">
        <f t="shared" si="2"/>
      </c>
      <c r="N52" s="5">
        <f t="shared" si="3"/>
      </c>
    </row>
    <row r="53" spans="1:14" ht="12.75">
      <c r="A53" t="s">
        <v>8</v>
      </c>
      <c r="L53"/>
      <c r="M53" s="5">
        <f t="shared" si="2"/>
      </c>
      <c r="N53" s="5">
        <f t="shared" si="3"/>
      </c>
    </row>
    <row r="54" spans="1:14" ht="12.75">
      <c r="A54" t="s">
        <v>8</v>
      </c>
      <c r="L54"/>
      <c r="M54" s="5">
        <f t="shared" si="2"/>
      </c>
      <c r="N54" s="5">
        <f t="shared" si="3"/>
      </c>
    </row>
    <row r="55" spans="1:14" ht="12.75">
      <c r="A55" t="s">
        <v>8</v>
      </c>
      <c r="L55"/>
      <c r="M55" s="5">
        <f t="shared" si="2"/>
      </c>
      <c r="N55" s="5">
        <f t="shared" si="3"/>
      </c>
    </row>
    <row r="56" spans="1:14" ht="12.75">
      <c r="A56" t="s">
        <v>8</v>
      </c>
      <c r="L56"/>
      <c r="M56" s="5">
        <f t="shared" si="2"/>
      </c>
      <c r="N56" s="5">
        <f t="shared" si="3"/>
      </c>
    </row>
    <row r="57" spans="1:14" ht="12.75">
      <c r="A57" t="s">
        <v>8</v>
      </c>
      <c r="L57"/>
      <c r="M57" s="5">
        <f t="shared" si="2"/>
      </c>
      <c r="N57" s="5">
        <f t="shared" si="3"/>
      </c>
    </row>
    <row r="58" spans="1:14" ht="12.75">
      <c r="A58" t="s">
        <v>8</v>
      </c>
      <c r="L58"/>
      <c r="M58" s="5">
        <f t="shared" si="2"/>
      </c>
      <c r="N58" s="5">
        <f t="shared" si="3"/>
      </c>
    </row>
    <row r="59" spans="1:14" ht="12.75">
      <c r="A59" t="s">
        <v>8</v>
      </c>
      <c r="J59" s="1"/>
      <c r="L59"/>
      <c r="M59" s="5">
        <f t="shared" si="2"/>
      </c>
      <c r="N59" s="5">
        <f t="shared" si="3"/>
      </c>
    </row>
    <row r="60" spans="1:14" ht="12.75">
      <c r="A60" t="s">
        <v>8</v>
      </c>
      <c r="L60"/>
      <c r="M60" s="5">
        <f t="shared" si="2"/>
      </c>
      <c r="N60" s="5">
        <f t="shared" si="3"/>
      </c>
    </row>
    <row r="61" spans="1:14" ht="12.75">
      <c r="A61" t="s">
        <v>8</v>
      </c>
      <c r="L61"/>
      <c r="M61" s="5">
        <f t="shared" si="2"/>
      </c>
      <c r="N61" s="5">
        <f t="shared" si="3"/>
      </c>
    </row>
    <row r="62" spans="1:14" ht="12.75">
      <c r="A62" t="s">
        <v>8</v>
      </c>
      <c r="L62"/>
      <c r="M62" s="5">
        <f t="shared" si="2"/>
      </c>
      <c r="N62" s="5">
        <f t="shared" si="3"/>
      </c>
    </row>
    <row r="63" spans="1:14" ht="12.75">
      <c r="A63" t="s">
        <v>8</v>
      </c>
      <c r="L63"/>
      <c r="M63" s="5">
        <f t="shared" si="2"/>
      </c>
      <c r="N63" s="5">
        <f t="shared" si="3"/>
      </c>
    </row>
    <row r="64" spans="1:14" ht="12.75">
      <c r="A64" t="s">
        <v>7</v>
      </c>
      <c r="B64" t="s">
        <v>30</v>
      </c>
      <c r="C64" t="s">
        <v>24</v>
      </c>
      <c r="D64">
        <v>8808.1057789</v>
      </c>
      <c r="E64">
        <v>161.403</v>
      </c>
      <c r="F64">
        <v>180.65</v>
      </c>
      <c r="G64">
        <v>202.193</v>
      </c>
      <c r="H64">
        <v>2149</v>
      </c>
      <c r="I64">
        <v>243.98</v>
      </c>
      <c r="J64">
        <v>154.51079359</v>
      </c>
      <c r="K64">
        <v>0</v>
      </c>
      <c r="L64" t="s">
        <v>41</v>
      </c>
      <c r="M64" s="5">
        <f aca="true" t="shared" si="4" ref="M64:M92">IF(E64&gt;F$77,E64-F$77,"")</f>
        <v>161.403</v>
      </c>
      <c r="N64" s="5">
        <f aca="true" t="shared" si="5" ref="N64:N92">IF(G64&lt;F$77,F$77-G64,"")</f>
      </c>
    </row>
    <row r="65" spans="1:14" ht="12.75">
      <c r="A65" t="s">
        <v>9</v>
      </c>
      <c r="B65" t="s">
        <v>31</v>
      </c>
      <c r="C65" t="s">
        <v>24</v>
      </c>
      <c r="D65">
        <v>104343.37327</v>
      </c>
      <c r="E65">
        <v>240.158</v>
      </c>
      <c r="F65">
        <v>248.448</v>
      </c>
      <c r="G65">
        <v>257.024</v>
      </c>
      <c r="H65">
        <v>25402</v>
      </c>
      <c r="I65">
        <v>243.446</v>
      </c>
      <c r="J65">
        <v>1523.8539438</v>
      </c>
      <c r="K65">
        <v>0</v>
      </c>
      <c r="L65" t="s">
        <v>41</v>
      </c>
      <c r="M65" s="5">
        <f t="shared" si="4"/>
        <v>240.158</v>
      </c>
      <c r="N65" s="5">
        <f t="shared" si="5"/>
      </c>
    </row>
    <row r="66" spans="1:14" ht="12.75">
      <c r="A66" t="s">
        <v>10</v>
      </c>
      <c r="B66" t="s">
        <v>32</v>
      </c>
      <c r="C66" t="s">
        <v>24</v>
      </c>
      <c r="D66">
        <v>108224.7868</v>
      </c>
      <c r="E66">
        <v>186.527</v>
      </c>
      <c r="F66">
        <v>193.118</v>
      </c>
      <c r="G66">
        <v>199.943</v>
      </c>
      <c r="H66">
        <v>20647</v>
      </c>
      <c r="I66">
        <v>190.779</v>
      </c>
      <c r="J66">
        <v>2278.5175535</v>
      </c>
      <c r="K66">
        <v>0</v>
      </c>
      <c r="L66" t="s">
        <v>41</v>
      </c>
      <c r="M66" s="5">
        <f t="shared" si="4"/>
        <v>186.527</v>
      </c>
      <c r="N66" s="5">
        <f t="shared" si="5"/>
      </c>
    </row>
    <row r="67" spans="1:14" ht="12.75">
      <c r="A67" t="s">
        <v>11</v>
      </c>
      <c r="B67" t="s">
        <v>33</v>
      </c>
      <c r="C67" t="s">
        <v>24</v>
      </c>
      <c r="D67">
        <v>114429.36271</v>
      </c>
      <c r="E67">
        <v>167.553</v>
      </c>
      <c r="F67">
        <v>173.458</v>
      </c>
      <c r="G67">
        <v>179.57</v>
      </c>
      <c r="H67">
        <v>19733</v>
      </c>
      <c r="I67">
        <v>172.447</v>
      </c>
      <c r="J67">
        <v>2011.0286292</v>
      </c>
      <c r="K67">
        <v>0</v>
      </c>
      <c r="L67" t="s">
        <v>41</v>
      </c>
      <c r="M67" s="5">
        <f t="shared" si="4"/>
        <v>167.553</v>
      </c>
      <c r="N67" s="5">
        <f t="shared" si="5"/>
      </c>
    </row>
    <row r="68" spans="1:14" ht="12.75">
      <c r="A68" t="s">
        <v>12</v>
      </c>
      <c r="B68" t="s">
        <v>34</v>
      </c>
      <c r="C68" t="s">
        <v>24</v>
      </c>
      <c r="D68">
        <v>108963.55503</v>
      </c>
      <c r="E68">
        <v>158.294</v>
      </c>
      <c r="F68">
        <v>164.483</v>
      </c>
      <c r="G68">
        <v>170.914</v>
      </c>
      <c r="H68">
        <v>16691</v>
      </c>
      <c r="I68">
        <v>153.18</v>
      </c>
      <c r="J68">
        <v>1146.351167</v>
      </c>
      <c r="K68">
        <v>0</v>
      </c>
      <c r="L68" t="s">
        <v>41</v>
      </c>
      <c r="M68" s="5">
        <f t="shared" si="4"/>
        <v>158.294</v>
      </c>
      <c r="N68" s="5">
        <f t="shared" si="5"/>
      </c>
    </row>
    <row r="69" spans="1:14" ht="12.75">
      <c r="A69" t="s">
        <v>13</v>
      </c>
      <c r="B69" t="s">
        <v>35</v>
      </c>
      <c r="C69" t="s">
        <v>24</v>
      </c>
      <c r="D69">
        <v>109798.88324</v>
      </c>
      <c r="E69">
        <v>133.755</v>
      </c>
      <c r="F69">
        <v>139.255</v>
      </c>
      <c r="G69">
        <v>144.982</v>
      </c>
      <c r="H69">
        <v>13760</v>
      </c>
      <c r="I69">
        <v>125.32</v>
      </c>
      <c r="J69">
        <v>1182.7013109</v>
      </c>
      <c r="K69">
        <v>0</v>
      </c>
      <c r="L69" t="s">
        <v>41</v>
      </c>
      <c r="M69" s="5">
        <f t="shared" si="4"/>
        <v>133.755</v>
      </c>
      <c r="N69" s="5">
        <f t="shared" si="5"/>
      </c>
    </row>
    <row r="70" spans="1:14" ht="12.75">
      <c r="A70" t="s">
        <v>14</v>
      </c>
      <c r="B70" t="s">
        <v>36</v>
      </c>
      <c r="C70" t="s">
        <v>24</v>
      </c>
      <c r="D70">
        <v>150426.56508</v>
      </c>
      <c r="E70">
        <v>149.527</v>
      </c>
      <c r="F70">
        <v>154.008</v>
      </c>
      <c r="G70">
        <v>158.624</v>
      </c>
      <c r="H70">
        <v>24412</v>
      </c>
      <c r="I70">
        <v>162.285</v>
      </c>
      <c r="J70">
        <v>2996.5137332</v>
      </c>
      <c r="K70">
        <v>0</v>
      </c>
      <c r="L70" t="s">
        <v>41</v>
      </c>
      <c r="M70" s="5">
        <f t="shared" si="4"/>
        <v>149.527</v>
      </c>
      <c r="N70" s="5">
        <f t="shared" si="5"/>
      </c>
    </row>
    <row r="71" spans="1:14" ht="12.75">
      <c r="A71" t="s">
        <v>15</v>
      </c>
      <c r="B71" t="s">
        <v>37</v>
      </c>
      <c r="C71" t="s">
        <v>24</v>
      </c>
      <c r="D71">
        <v>166388.72792</v>
      </c>
      <c r="E71">
        <v>133.036</v>
      </c>
      <c r="F71">
        <v>136.957</v>
      </c>
      <c r="G71">
        <v>140.992</v>
      </c>
      <c r="H71">
        <v>23351</v>
      </c>
      <c r="I71">
        <v>140.34</v>
      </c>
      <c r="J71">
        <v>1910.0341108</v>
      </c>
      <c r="K71">
        <v>0</v>
      </c>
      <c r="L71" t="s">
        <v>41</v>
      </c>
      <c r="M71" s="5">
        <f t="shared" si="4"/>
        <v>133.036</v>
      </c>
      <c r="N71" s="5">
        <f t="shared" si="5"/>
      </c>
    </row>
    <row r="72" spans="1:14" ht="12.75">
      <c r="A72" t="s">
        <v>17</v>
      </c>
      <c r="B72" t="s">
        <v>38</v>
      </c>
      <c r="C72" t="s">
        <v>24</v>
      </c>
      <c r="D72">
        <v>171323.89771</v>
      </c>
      <c r="E72">
        <v>123.102</v>
      </c>
      <c r="F72">
        <v>126.751</v>
      </c>
      <c r="G72">
        <v>130.508</v>
      </c>
      <c r="H72">
        <v>21505</v>
      </c>
      <c r="I72">
        <v>125.522</v>
      </c>
      <c r="J72">
        <v>1628.7750107</v>
      </c>
      <c r="K72">
        <v>0</v>
      </c>
      <c r="L72" t="s">
        <v>41</v>
      </c>
      <c r="M72" s="5">
        <f t="shared" si="4"/>
        <v>123.102</v>
      </c>
      <c r="N72" s="5">
        <f t="shared" si="5"/>
      </c>
    </row>
    <row r="73" spans="1:14" ht="12.75">
      <c r="A73" t="s">
        <v>16</v>
      </c>
      <c r="B73" t="s">
        <v>39</v>
      </c>
      <c r="C73" t="s">
        <v>24</v>
      </c>
      <c r="D73">
        <v>170011.66748</v>
      </c>
      <c r="E73">
        <v>115.047</v>
      </c>
      <c r="F73">
        <v>118.626</v>
      </c>
      <c r="G73">
        <v>122.316</v>
      </c>
      <c r="H73">
        <v>19149</v>
      </c>
      <c r="I73">
        <v>112.633</v>
      </c>
      <c r="J73">
        <v>1126.4233868</v>
      </c>
      <c r="K73">
        <v>0</v>
      </c>
      <c r="L73" t="s">
        <v>41</v>
      </c>
      <c r="M73" s="5">
        <f t="shared" si="4"/>
        <v>115.047</v>
      </c>
      <c r="N73" s="5">
        <f t="shared" si="5"/>
      </c>
    </row>
    <row r="74" spans="1:14" ht="12.75">
      <c r="A74" t="s">
        <v>8</v>
      </c>
      <c r="B74" t="s">
        <v>40</v>
      </c>
      <c r="C74" t="s">
        <v>24</v>
      </c>
      <c r="D74">
        <v>172141.49469</v>
      </c>
      <c r="E74">
        <v>104.252</v>
      </c>
      <c r="F74">
        <v>107.812</v>
      </c>
      <c r="G74">
        <v>111.493</v>
      </c>
      <c r="H74">
        <v>16959</v>
      </c>
      <c r="I74">
        <v>98.518</v>
      </c>
      <c r="J74">
        <v>961.73897685</v>
      </c>
      <c r="K74">
        <v>0</v>
      </c>
      <c r="L74" t="s">
        <v>41</v>
      </c>
      <c r="M74" s="5">
        <f t="shared" si="4"/>
        <v>104.252</v>
      </c>
      <c r="N74" s="5">
        <f t="shared" si="5"/>
      </c>
    </row>
    <row r="75" spans="1:14" ht="12.75">
      <c r="A75" t="s">
        <v>8</v>
      </c>
      <c r="L75"/>
      <c r="M75" s="5">
        <f t="shared" si="4"/>
      </c>
      <c r="N75" s="5">
        <f t="shared" si="5"/>
      </c>
    </row>
    <row r="76" spans="1:14" ht="12.75">
      <c r="A76" t="s">
        <v>8</v>
      </c>
      <c r="L76"/>
      <c r="M76" s="5">
        <f t="shared" si="4"/>
      </c>
      <c r="N76" s="5">
        <f t="shared" si="5"/>
      </c>
    </row>
    <row r="77" spans="1:14" ht="12.75">
      <c r="A77" t="s">
        <v>8</v>
      </c>
      <c r="L77"/>
      <c r="M77" s="5">
        <f t="shared" si="4"/>
      </c>
      <c r="N77" s="5">
        <f t="shared" si="5"/>
      </c>
    </row>
    <row r="78" spans="1:14" ht="12.75">
      <c r="A78" t="s">
        <v>8</v>
      </c>
      <c r="L78"/>
      <c r="M78" s="5">
        <f t="shared" si="4"/>
      </c>
      <c r="N78" s="5">
        <f t="shared" si="5"/>
      </c>
    </row>
    <row r="79" spans="1:14" ht="12.75">
      <c r="A79" t="s">
        <v>8</v>
      </c>
      <c r="L79"/>
      <c r="M79" s="5">
        <f t="shared" si="4"/>
      </c>
      <c r="N79" s="5">
        <f t="shared" si="5"/>
      </c>
    </row>
    <row r="80" spans="1:14" ht="12.75">
      <c r="A80" t="s">
        <v>8</v>
      </c>
      <c r="L80"/>
      <c r="M80" s="5">
        <f t="shared" si="4"/>
      </c>
      <c r="N80" s="5">
        <f t="shared" si="5"/>
      </c>
    </row>
    <row r="81" spans="1:14" ht="12.75">
      <c r="A81" t="s">
        <v>8</v>
      </c>
      <c r="L81"/>
      <c r="M81" s="5">
        <f t="shared" si="4"/>
      </c>
      <c r="N81" s="5">
        <f t="shared" si="5"/>
      </c>
    </row>
    <row r="82" spans="1:14" ht="12.75">
      <c r="A82" t="s">
        <v>8</v>
      </c>
      <c r="L82"/>
      <c r="M82" s="5">
        <f t="shared" si="4"/>
      </c>
      <c r="N82" s="5">
        <f t="shared" si="5"/>
      </c>
    </row>
    <row r="83" spans="1:14" ht="12.75">
      <c r="A83" t="s">
        <v>8</v>
      </c>
      <c r="J83" s="1"/>
      <c r="L83"/>
      <c r="M83" s="5">
        <f t="shared" si="4"/>
      </c>
      <c r="N83" s="5">
        <f t="shared" si="5"/>
      </c>
    </row>
    <row r="84" spans="1:14" ht="12.75">
      <c r="A84" t="s">
        <v>8</v>
      </c>
      <c r="L84"/>
      <c r="M84" s="5">
        <f t="shared" si="4"/>
      </c>
      <c r="N84" s="5">
        <f t="shared" si="5"/>
      </c>
    </row>
    <row r="85" spans="1:14" ht="12.75">
      <c r="A85" t="s">
        <v>8</v>
      </c>
      <c r="L85"/>
      <c r="M85" s="5">
        <f>IF(E85&gt;F$77,E85-F$77,"")</f>
      </c>
      <c r="N85" s="5">
        <f>IF(G85&lt;F$77,F$77-G85,"")</f>
      </c>
    </row>
    <row r="86" spans="1:14" ht="12.75">
      <c r="A86" t="s">
        <v>8</v>
      </c>
      <c r="L86"/>
      <c r="M86" s="5">
        <f>IF(E86&gt;F$77,E86-F$77,"")</f>
      </c>
      <c r="N86" s="5">
        <f>IF(G86&lt;F$77,F$77-G86,"")</f>
      </c>
    </row>
    <row r="87" spans="1:14" ht="12.75">
      <c r="A87" t="s">
        <v>8</v>
      </c>
      <c r="L87"/>
      <c r="M87" s="5">
        <f>IF(E87&gt;F$77,E87-F$77,"")</f>
      </c>
      <c r="N87" s="5">
        <f>IF(G87&lt;F$77,F$77-G87,"")</f>
      </c>
    </row>
    <row r="88" spans="1:14" ht="12.75">
      <c r="A88" t="s">
        <v>8</v>
      </c>
      <c r="L88"/>
      <c r="M88" s="5">
        <f>IF(E88&gt;F$77,E88-F$77,"")</f>
      </c>
      <c r="N88" s="5">
        <f>IF(G88&lt;F$77,F$77-G88,"")</f>
      </c>
    </row>
    <row r="89" spans="1:14" ht="12.75">
      <c r="A89" t="s">
        <v>8</v>
      </c>
      <c r="L89"/>
      <c r="M89" s="5">
        <f t="shared" si="4"/>
      </c>
      <c r="N89" s="5">
        <f t="shared" si="5"/>
      </c>
    </row>
    <row r="90" spans="1:14" ht="12.75">
      <c r="A90" t="s">
        <v>8</v>
      </c>
      <c r="L90"/>
      <c r="M90" s="5">
        <f>IF(E90&gt;F$77,E90-F$77,"")</f>
      </c>
      <c r="N90" s="5">
        <f>IF(G90&lt;F$77,F$77-G90,"")</f>
      </c>
    </row>
    <row r="91" spans="1:14" ht="12.75">
      <c r="A91" t="s">
        <v>8</v>
      </c>
      <c r="L91"/>
      <c r="M91" s="5">
        <f t="shared" si="4"/>
      </c>
      <c r="N91" s="5">
        <f t="shared" si="5"/>
      </c>
    </row>
    <row r="92" spans="1:14" ht="12.75">
      <c r="A92" t="s">
        <v>8</v>
      </c>
      <c r="L92"/>
      <c r="M92" s="5">
        <f t="shared" si="4"/>
      </c>
      <c r="N92" s="5">
        <f t="shared" si="5"/>
      </c>
    </row>
    <row r="93" ht="12.75">
      <c r="L93"/>
    </row>
    <row r="94" ht="12.75">
      <c r="L94"/>
    </row>
    <row r="95" spans="1:14" ht="12.75">
      <c r="A95" t="s">
        <v>8</v>
      </c>
      <c r="L95"/>
      <c r="M95" s="5">
        <f aca="true" t="shared" si="6" ref="M95:M122">IF(E95&gt;F$77,E95-F$77,"")</f>
      </c>
      <c r="N95" s="5">
        <f aca="true" t="shared" si="7" ref="N95:N122">IF(G95&lt;F$77,F$77-G95,"")</f>
      </c>
    </row>
    <row r="96" spans="1:14" ht="12.75">
      <c r="A96" t="s">
        <v>8</v>
      </c>
      <c r="L96"/>
      <c r="M96" s="5">
        <f t="shared" si="6"/>
      </c>
      <c r="N96" s="5">
        <f t="shared" si="7"/>
      </c>
    </row>
    <row r="97" spans="1:14" ht="12.75">
      <c r="A97" t="s">
        <v>8</v>
      </c>
      <c r="L97"/>
      <c r="M97" s="5">
        <f t="shared" si="6"/>
      </c>
      <c r="N97" s="5">
        <f t="shared" si="7"/>
      </c>
    </row>
    <row r="98" spans="1:14" ht="12.75">
      <c r="A98" t="s">
        <v>8</v>
      </c>
      <c r="L98"/>
      <c r="M98" s="5">
        <f t="shared" si="6"/>
      </c>
      <c r="N98" s="5">
        <f t="shared" si="7"/>
      </c>
    </row>
    <row r="99" spans="1:14" ht="12.75">
      <c r="A99" t="s">
        <v>8</v>
      </c>
      <c r="L99"/>
      <c r="M99" s="5">
        <f t="shared" si="6"/>
      </c>
      <c r="N99" s="5">
        <f t="shared" si="7"/>
      </c>
    </row>
    <row r="100" spans="1:14" ht="12.75">
      <c r="A100" t="s">
        <v>8</v>
      </c>
      <c r="L100"/>
      <c r="M100" s="5">
        <f t="shared" si="6"/>
      </c>
      <c r="N100" s="5">
        <f t="shared" si="7"/>
      </c>
    </row>
    <row r="101" spans="1:14" ht="12.75">
      <c r="A101" t="s">
        <v>8</v>
      </c>
      <c r="L101"/>
      <c r="M101" s="5">
        <f t="shared" si="6"/>
      </c>
      <c r="N101" s="5">
        <f t="shared" si="7"/>
      </c>
    </row>
    <row r="102" spans="1:14" ht="12.75">
      <c r="A102" t="s">
        <v>8</v>
      </c>
      <c r="L102"/>
      <c r="M102" s="5">
        <f t="shared" si="6"/>
      </c>
      <c r="N102" s="5">
        <f t="shared" si="7"/>
      </c>
    </row>
    <row r="103" spans="1:14" ht="12.75">
      <c r="A103" t="s">
        <v>8</v>
      </c>
      <c r="L103"/>
      <c r="M103" s="5">
        <f t="shared" si="6"/>
      </c>
      <c r="N103" s="5">
        <f t="shared" si="7"/>
      </c>
    </row>
    <row r="104" spans="1:14" ht="12.75">
      <c r="A104" t="s">
        <v>8</v>
      </c>
      <c r="L104"/>
      <c r="M104" s="5">
        <f t="shared" si="6"/>
      </c>
      <c r="N104" s="5">
        <f t="shared" si="7"/>
      </c>
    </row>
    <row r="105" spans="1:14" ht="12.75">
      <c r="A105" t="s">
        <v>8</v>
      </c>
      <c r="L105"/>
      <c r="M105" s="5">
        <f t="shared" si="6"/>
      </c>
      <c r="N105" s="5">
        <f t="shared" si="7"/>
      </c>
    </row>
    <row r="106" spans="1:14" ht="12.75">
      <c r="A106" t="s">
        <v>8</v>
      </c>
      <c r="L106"/>
      <c r="M106" s="5">
        <f t="shared" si="6"/>
      </c>
      <c r="N106" s="5">
        <f t="shared" si="7"/>
      </c>
    </row>
    <row r="107" spans="1:14" ht="12.75">
      <c r="A107" t="s">
        <v>8</v>
      </c>
      <c r="L107"/>
      <c r="M107" s="5">
        <f t="shared" si="6"/>
      </c>
      <c r="N107" s="5">
        <f t="shared" si="7"/>
      </c>
    </row>
    <row r="108" spans="1:14" ht="12.75">
      <c r="A108" t="s">
        <v>8</v>
      </c>
      <c r="L108"/>
      <c r="M108" s="5">
        <f t="shared" si="6"/>
      </c>
      <c r="N108" s="5">
        <f t="shared" si="7"/>
      </c>
    </row>
    <row r="109" spans="1:14" ht="12.75">
      <c r="A109" t="s">
        <v>8</v>
      </c>
      <c r="L109"/>
      <c r="M109" s="5">
        <f t="shared" si="6"/>
      </c>
      <c r="N109" s="5">
        <f t="shared" si="7"/>
      </c>
    </row>
    <row r="110" spans="1:14" ht="12.75">
      <c r="A110" t="s">
        <v>8</v>
      </c>
      <c r="L110"/>
      <c r="M110" s="5">
        <f t="shared" si="6"/>
      </c>
      <c r="N110" s="5">
        <f t="shared" si="7"/>
      </c>
    </row>
    <row r="111" spans="1:14" ht="12.75">
      <c r="A111" t="s">
        <v>8</v>
      </c>
      <c r="L111"/>
      <c r="M111" s="5">
        <f t="shared" si="6"/>
      </c>
      <c r="N111" s="5">
        <f t="shared" si="7"/>
      </c>
    </row>
    <row r="112" spans="1:14" ht="12.75">
      <c r="A112" t="s">
        <v>8</v>
      </c>
      <c r="L112"/>
      <c r="M112" s="5">
        <f t="shared" si="6"/>
      </c>
      <c r="N112" s="5">
        <f t="shared" si="7"/>
      </c>
    </row>
    <row r="113" spans="1:14" ht="12.75">
      <c r="A113" t="s">
        <v>8</v>
      </c>
      <c r="L113"/>
      <c r="M113" s="5">
        <f t="shared" si="6"/>
      </c>
      <c r="N113" s="5">
        <f t="shared" si="7"/>
      </c>
    </row>
    <row r="114" spans="1:14" ht="12.75">
      <c r="A114" t="s">
        <v>8</v>
      </c>
      <c r="L114"/>
      <c r="M114" s="5">
        <f t="shared" si="6"/>
      </c>
      <c r="N114" s="5">
        <f t="shared" si="7"/>
      </c>
    </row>
    <row r="115" spans="1:14" ht="12.75">
      <c r="A115" t="s">
        <v>8</v>
      </c>
      <c r="L115"/>
      <c r="M115" s="5">
        <f t="shared" si="6"/>
      </c>
      <c r="N115" s="5">
        <f t="shared" si="7"/>
      </c>
    </row>
    <row r="116" spans="1:14" ht="12.75">
      <c r="A116" t="s">
        <v>8</v>
      </c>
      <c r="L116"/>
      <c r="M116" s="5">
        <f t="shared" si="6"/>
      </c>
      <c r="N116" s="5">
        <f t="shared" si="7"/>
      </c>
    </row>
    <row r="117" spans="1:14" ht="12.75">
      <c r="A117" t="s">
        <v>8</v>
      </c>
      <c r="L117"/>
      <c r="M117" s="5">
        <f t="shared" si="6"/>
      </c>
      <c r="N117" s="5">
        <f t="shared" si="7"/>
      </c>
    </row>
    <row r="118" spans="1:14" ht="12.75">
      <c r="A118" t="s">
        <v>8</v>
      </c>
      <c r="L118"/>
      <c r="M118" s="5">
        <f t="shared" si="6"/>
      </c>
      <c r="N118" s="5">
        <f t="shared" si="7"/>
      </c>
    </row>
    <row r="119" spans="1:14" ht="12.75">
      <c r="A119" t="s">
        <v>8</v>
      </c>
      <c r="J119" s="1"/>
      <c r="L119"/>
      <c r="M119" s="5">
        <f t="shared" si="6"/>
      </c>
      <c r="N119" s="5">
        <f t="shared" si="7"/>
      </c>
    </row>
    <row r="120" spans="1:14" ht="12.75">
      <c r="A120" t="s">
        <v>8</v>
      </c>
      <c r="L120"/>
      <c r="M120" s="5">
        <f t="shared" si="6"/>
      </c>
      <c r="N120" s="5">
        <f t="shared" si="7"/>
      </c>
    </row>
    <row r="121" spans="1:14" ht="12.75">
      <c r="A121" t="s">
        <v>8</v>
      </c>
      <c r="L121"/>
      <c r="M121" s="5">
        <f t="shared" si="6"/>
      </c>
      <c r="N121" s="5">
        <f t="shared" si="7"/>
      </c>
    </row>
    <row r="122" spans="1:14" ht="12.75">
      <c r="A122" t="s">
        <v>8</v>
      </c>
      <c r="L122"/>
      <c r="M122" s="5">
        <f t="shared" si="6"/>
      </c>
      <c r="N122" s="5">
        <f t="shared" si="7"/>
      </c>
    </row>
    <row r="123" spans="1:14" ht="12.75">
      <c r="A123" t="s">
        <v>8</v>
      </c>
      <c r="L123"/>
      <c r="M123" s="5">
        <f>IF(E123&gt;F$77,E123-F$77,"")</f>
      </c>
      <c r="N123" s="5">
        <f>IF(G123&lt;F$77,F$77-G123,"")</f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Manitoba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Randy Fransoo</dc:creator>
  <cp:keywords/>
  <dc:description/>
  <cp:lastModifiedBy>janineh</cp:lastModifiedBy>
  <cp:lastPrinted>2004-06-28T20:52:00Z</cp:lastPrinted>
  <dcterms:created xsi:type="dcterms:W3CDTF">2002-03-11T20:47:31Z</dcterms:created>
  <dcterms:modified xsi:type="dcterms:W3CDTF">2004-12-16T16:45:01Z</dcterms:modified>
  <cp:category/>
  <cp:version/>
  <cp:contentType/>
  <cp:contentStatus/>
</cp:coreProperties>
</file>