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2"/>
  </bookViews>
  <sheets>
    <sheet name="1161-RHA" sheetId="1" r:id="rId1"/>
    <sheet name="ordered-data" sheetId="2" r:id="rId2"/>
    <sheet name="orig-data" sheetId="3" r:id="rId3"/>
  </sheets>
  <definedNames/>
  <calcPr fullCalcOnLoad="1"/>
</workbook>
</file>

<file path=xl/sharedStrings.xml><?xml version="1.0" encoding="utf-8"?>
<sst xmlns="http://schemas.openxmlformats.org/spreadsheetml/2006/main" count="161" uniqueCount="59">
  <si>
    <t>males</t>
  </si>
  <si>
    <t>females</t>
  </si>
  <si>
    <t>data labels</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</si>
  <si>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</si>
  <si>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</si>
  <si>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</si>
  <si>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</si>
  <si>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</si>
  <si>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</si>
  <si>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</si>
  <si>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</si>
  <si>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</si>
  <si>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</si>
  <si>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</si>
  <si>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</si>
  <si>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</si>
  <si>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</si>
  <si>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</si>
  <si>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Brandon</t>
  </si>
  <si>
    <t>Central</t>
  </si>
  <si>
    <t>Parkland</t>
  </si>
  <si>
    <t>Mb avg males</t>
  </si>
  <si>
    <t>Mb avg females</t>
  </si>
  <si>
    <t xml:space="preserve"> </t>
  </si>
  <si>
    <t>male/female</t>
  </si>
  <si>
    <t>CI Work</t>
  </si>
  <si>
    <t>Rural South</t>
  </si>
  <si>
    <t>Winnipeg</t>
  </si>
  <si>
    <t>Manitoba</t>
  </si>
  <si>
    <t>m = males significant</t>
  </si>
  <si>
    <t>f   = females significant</t>
  </si>
  <si>
    <t>d  = males &amp; females signif different</t>
  </si>
  <si>
    <t>Supression</t>
  </si>
  <si>
    <t>Renal Failure Prevalence 2002/03 per cent</t>
  </si>
  <si>
    <t>mc   = supress male count</t>
  </si>
  <si>
    <t>fc     = suppress female count</t>
  </si>
  <si>
    <t>mp   = supress male pop</t>
  </si>
  <si>
    <t>fp     = supress female pop</t>
  </si>
  <si>
    <t>Males</t>
  </si>
  <si>
    <t>Females</t>
  </si>
  <si>
    <t>MF diff</t>
  </si>
  <si>
    <t>Burntwood (s)</t>
  </si>
  <si>
    <t>Benzos pch M</t>
  </si>
  <si>
    <t>Benzos pch F</t>
  </si>
  <si>
    <t>North (s)</t>
  </si>
  <si>
    <t>Mpop</t>
  </si>
  <si>
    <t>M_Lc_crd</t>
  </si>
  <si>
    <t>M_crd_rate</t>
  </si>
  <si>
    <t>M_Uc_crd</t>
  </si>
  <si>
    <t>Mcount</t>
  </si>
  <si>
    <t>M_probchisq</t>
  </si>
  <si>
    <t>Assiniboine (f)</t>
  </si>
  <si>
    <t>Interlake (f)</t>
  </si>
  <si>
    <t>North Eastman (f)</t>
  </si>
  <si>
    <t>Nor-Man (m,f,d)</t>
  </si>
  <si>
    <t>New</t>
  </si>
  <si>
    <t>Old</t>
  </si>
  <si>
    <t>Order</t>
  </si>
  <si>
    <t>order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</si>
</sst>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9">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10" fontId="1" fillId="0" borderId="0" xfId="0" applyNumberFormat="1" applyFont="1" applyAlignment="1">
      <alignment/>
    </xf>
    <xf numFmtId="0" fontId="0" fillId="0" borderId="0" xfId="0" applyFont="1" applyAlignment="1">
      <alignment/>
    </xf>
    <xf numFmtId="177" fontId="0" fillId="0" borderId="0" xfId="0" applyNumberFormat="1" applyAlignment="1">
      <alignment horizontal="center"/>
    </xf>
    <xf numFmtId="177" fontId="0" fillId="0" borderId="0" xfId="0" applyNumberFormat="1" applyAlignment="1">
      <alignment/>
    </xf>
    <xf numFmtId="0" fontId="0" fillId="2" borderId="0" xfId="0" applyFill="1" applyAlignment="1">
      <alignment horizontal="center"/>
    </xf>
    <xf numFmtId="0" fontId="0" fillId="2" borderId="0" xfId="0" applyFill="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975"/>
          <c:w val="1"/>
          <c:h val="0.731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'ordered-data'!$C$4:$C$17</c:f>
              <c:strCache>
                <c:ptCount val="14"/>
                <c:pt idx="0">
                  <c:v>South Eastman</c:v>
                </c:pt>
                <c:pt idx="1">
                  <c:v>Central</c:v>
                </c:pt>
                <c:pt idx="2">
                  <c:v>Assiniboine (f)</c:v>
                </c:pt>
                <c:pt idx="3">
                  <c:v>Brandon</c:v>
                </c:pt>
                <c:pt idx="4">
                  <c:v>Parkland</c:v>
                </c:pt>
                <c:pt idx="5">
                  <c:v>Interlake (f)</c:v>
                </c:pt>
                <c:pt idx="6">
                  <c:v>North Eastman (f)</c:v>
                </c:pt>
                <c:pt idx="7">
                  <c:v>Nor-Man (m,f,d)</c:v>
                </c:pt>
                <c:pt idx="8">
                  <c:v>Burntwood (s)</c:v>
                </c:pt>
                <c:pt idx="10">
                  <c:v>Rural South</c:v>
                </c:pt>
                <c:pt idx="11">
                  <c:v>North (s)</c:v>
                </c:pt>
                <c:pt idx="12">
                  <c:v>Winnipeg</c:v>
                </c:pt>
                <c:pt idx="13">
                  <c:v>Manitoba</c:v>
                </c:pt>
              </c:strCache>
            </c:strRef>
          </c:cat>
          <c:val>
            <c:numRef>
              <c:f>'ordered-data'!$I$4:$I$17</c:f>
              <c:numCache>
                <c:ptCount val="14"/>
                <c:pt idx="0">
                  <c:v>0.3467261905</c:v>
                </c:pt>
                <c:pt idx="1">
                  <c:v>0.3467261905</c:v>
                </c:pt>
                <c:pt idx="2">
                  <c:v>0.3467261905</c:v>
                </c:pt>
                <c:pt idx="3">
                  <c:v>0.3467261905</c:v>
                </c:pt>
                <c:pt idx="4">
                  <c:v>0.3467261905</c:v>
                </c:pt>
                <c:pt idx="5">
                  <c:v>0.3467261905</c:v>
                </c:pt>
                <c:pt idx="6">
                  <c:v>0.3467261905</c:v>
                </c:pt>
                <c:pt idx="7">
                  <c:v>0.3467261905</c:v>
                </c:pt>
                <c:pt idx="8">
                  <c:v>0.3467261905</c:v>
                </c:pt>
                <c:pt idx="10">
                  <c:v>0.3467261905</c:v>
                </c:pt>
                <c:pt idx="11">
                  <c:v>0.3467261905</c:v>
                </c:pt>
                <c:pt idx="12">
                  <c:v>0.3467261905</c:v>
                </c:pt>
                <c:pt idx="13">
                  <c:v>0.3467261905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'ordered-data'!$C$4:$C$17</c:f>
              <c:strCache>
                <c:ptCount val="14"/>
                <c:pt idx="0">
                  <c:v>South Eastman</c:v>
                </c:pt>
                <c:pt idx="1">
                  <c:v>Central</c:v>
                </c:pt>
                <c:pt idx="2">
                  <c:v>Assiniboine (f)</c:v>
                </c:pt>
                <c:pt idx="3">
                  <c:v>Brandon</c:v>
                </c:pt>
                <c:pt idx="4">
                  <c:v>Parkland</c:v>
                </c:pt>
                <c:pt idx="5">
                  <c:v>Interlake (f)</c:v>
                </c:pt>
                <c:pt idx="6">
                  <c:v>North Eastman (f)</c:v>
                </c:pt>
                <c:pt idx="7">
                  <c:v>Nor-Man (m,f,d)</c:v>
                </c:pt>
                <c:pt idx="8">
                  <c:v>Burntwood (s)</c:v>
                </c:pt>
                <c:pt idx="10">
                  <c:v>Rural South</c:v>
                </c:pt>
                <c:pt idx="11">
                  <c:v>North (s)</c:v>
                </c:pt>
                <c:pt idx="12">
                  <c:v>Winnipeg</c:v>
                </c:pt>
                <c:pt idx="13">
                  <c:v>Manitoba</c:v>
                </c:pt>
              </c:strCache>
            </c:strRef>
          </c:cat>
          <c:val>
            <c:numRef>
              <c:f>'ordered-data'!$J$4:$J$17</c:f>
              <c:numCache>
                <c:ptCount val="14"/>
                <c:pt idx="0">
                  <c:v>0.3300970874</c:v>
                </c:pt>
                <c:pt idx="1">
                  <c:v>0.3828125</c:v>
                </c:pt>
                <c:pt idx="2">
                  <c:v>0.3778801843</c:v>
                </c:pt>
                <c:pt idx="3">
                  <c:v>0.4551724138</c:v>
                </c:pt>
                <c:pt idx="4">
                  <c:v>0.4225352113</c:v>
                </c:pt>
                <c:pt idx="5">
                  <c:v>0.2931034483</c:v>
                </c:pt>
                <c:pt idx="6">
                  <c:v>0.2435897436</c:v>
                </c:pt>
                <c:pt idx="7">
                  <c:v>0</c:v>
                </c:pt>
                <c:pt idx="10">
                  <c:v>0.3437094682</c:v>
                </c:pt>
                <c:pt idx="12">
                  <c:v>0.335472044</c:v>
                </c:pt>
                <c:pt idx="13">
                  <c:v>0.3467261905</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'ordered-data'!$C$4:$C$17</c:f>
              <c:strCache>
                <c:ptCount val="14"/>
                <c:pt idx="0">
                  <c:v>South Eastman</c:v>
                </c:pt>
                <c:pt idx="1">
                  <c:v>Central</c:v>
                </c:pt>
                <c:pt idx="2">
                  <c:v>Assiniboine (f)</c:v>
                </c:pt>
                <c:pt idx="3">
                  <c:v>Brandon</c:v>
                </c:pt>
                <c:pt idx="4">
                  <c:v>Parkland</c:v>
                </c:pt>
                <c:pt idx="5">
                  <c:v>Interlake (f)</c:v>
                </c:pt>
                <c:pt idx="6">
                  <c:v>North Eastman (f)</c:v>
                </c:pt>
                <c:pt idx="7">
                  <c:v>Nor-Man (m,f,d)</c:v>
                </c:pt>
                <c:pt idx="8">
                  <c:v>Burntwood (s)</c:v>
                </c:pt>
                <c:pt idx="10">
                  <c:v>Rural South</c:v>
                </c:pt>
                <c:pt idx="11">
                  <c:v>North (s)</c:v>
                </c:pt>
                <c:pt idx="12">
                  <c:v>Winnipeg</c:v>
                </c:pt>
                <c:pt idx="13">
                  <c:v>Manitoba</c:v>
                </c:pt>
              </c:strCache>
            </c:strRef>
          </c:cat>
          <c:val>
            <c:numRef>
              <c:f>'ordered-data'!$K$4:$K$17</c:f>
              <c:numCache>
                <c:ptCount val="14"/>
                <c:pt idx="0">
                  <c:v>0.3196347032</c:v>
                </c:pt>
                <c:pt idx="1">
                  <c:v>0.4329004329</c:v>
                </c:pt>
                <c:pt idx="2">
                  <c:v>0.4751037344</c:v>
                </c:pt>
                <c:pt idx="3">
                  <c:v>0.4181360202</c:v>
                </c:pt>
                <c:pt idx="4">
                  <c:v>0.3895348837</c:v>
                </c:pt>
                <c:pt idx="5">
                  <c:v>0.2395061728</c:v>
                </c:pt>
                <c:pt idx="6">
                  <c:v>0.1972789116</c:v>
                </c:pt>
                <c:pt idx="7">
                  <c:v>0</c:v>
                </c:pt>
                <c:pt idx="8">
                  <c:v>0.2</c:v>
                </c:pt>
                <c:pt idx="10">
                  <c:v>0.3574879227</c:v>
                </c:pt>
                <c:pt idx="11">
                  <c:v>0.2</c:v>
                </c:pt>
                <c:pt idx="12">
                  <c:v>0.3337586119</c:v>
                </c:pt>
                <c:pt idx="13">
                  <c:v>0.3452182606</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'ordered-data'!$C$4:$C$17</c:f>
              <c:strCache>
                <c:ptCount val="14"/>
                <c:pt idx="0">
                  <c:v>South Eastman</c:v>
                </c:pt>
                <c:pt idx="1">
                  <c:v>Central</c:v>
                </c:pt>
                <c:pt idx="2">
                  <c:v>Assiniboine (f)</c:v>
                </c:pt>
                <c:pt idx="3">
                  <c:v>Brandon</c:v>
                </c:pt>
                <c:pt idx="4">
                  <c:v>Parkland</c:v>
                </c:pt>
                <c:pt idx="5">
                  <c:v>Interlake (f)</c:v>
                </c:pt>
                <c:pt idx="6">
                  <c:v>North Eastman (f)</c:v>
                </c:pt>
                <c:pt idx="7">
                  <c:v>Nor-Man (m,f,d)</c:v>
                </c:pt>
                <c:pt idx="8">
                  <c:v>Burntwood (s)</c:v>
                </c:pt>
                <c:pt idx="10">
                  <c:v>Rural South</c:v>
                </c:pt>
                <c:pt idx="11">
                  <c:v>North (s)</c:v>
                </c:pt>
                <c:pt idx="12">
                  <c:v>Winnipeg</c:v>
                </c:pt>
                <c:pt idx="13">
                  <c:v>Manitoba</c:v>
                </c:pt>
              </c:strCache>
            </c:strRef>
          </c:cat>
          <c:val>
            <c:numRef>
              <c:f>'ordered-data'!$L$4:$L$17</c:f>
              <c:numCache>
                <c:ptCount val="14"/>
                <c:pt idx="0">
                  <c:v>0.3452182606</c:v>
                </c:pt>
                <c:pt idx="1">
                  <c:v>0.3452182606</c:v>
                </c:pt>
                <c:pt idx="2">
                  <c:v>0.3452182606</c:v>
                </c:pt>
                <c:pt idx="3">
                  <c:v>0.3452182606</c:v>
                </c:pt>
                <c:pt idx="4">
                  <c:v>0.3452182606</c:v>
                </c:pt>
                <c:pt idx="5">
                  <c:v>0.3452182606</c:v>
                </c:pt>
                <c:pt idx="6">
                  <c:v>0.3452182606</c:v>
                </c:pt>
                <c:pt idx="7">
                  <c:v>0.3452182606</c:v>
                </c:pt>
                <c:pt idx="8">
                  <c:v>0.3452182606</c:v>
                </c:pt>
                <c:pt idx="10">
                  <c:v>0.3452182606</c:v>
                </c:pt>
                <c:pt idx="11">
                  <c:v>0.3452182606</c:v>
                </c:pt>
                <c:pt idx="12">
                  <c:v>0.3452182606</c:v>
                </c:pt>
                <c:pt idx="13">
                  <c:v>0.3452182606</c:v>
                </c:pt>
              </c:numCache>
            </c:numRef>
          </c:val>
        </c:ser>
        <c:gapWidth val="50"/>
        <c:axId val="16468823"/>
        <c:axId val="14001680"/>
      </c:barChart>
      <c:catAx>
        <c:axId val="16468823"/>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14001680"/>
        <c:crosses val="autoZero"/>
        <c:auto val="0"/>
        <c:lblOffset val="100"/>
        <c:noMultiLvlLbl val="0"/>
      </c:catAx>
      <c:valAx>
        <c:axId val="14001680"/>
        <c:scaling>
          <c:orientation val="minMax"/>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6468823"/>
        <c:crossesAt val="1"/>
        <c:crossBetween val="between"/>
        <c:dispUnits/>
        <c:majorUnit val="0.05"/>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7425"/>
          <c:y val="0.415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0.1545</cdr:x>
      <cdr:y>0.853</cdr:y>
    </cdr:from>
    <cdr:to>
      <cdr:x>0.97925</cdr:x>
      <cdr:y>0.98725</cdr:y>
    </cdr:to>
    <cdr:sp>
      <cdr:nvSpPr>
        <cdr:cNvPr id="1" name="TextBox 2"/>
        <cdr:cNvSpPr txBox="1">
          <a:spLocks noChangeArrowheads="1"/>
        </cdr:cNvSpPr>
      </cdr:nvSpPr>
      <cdr:spPr>
        <a:xfrm>
          <a:off x="876300" y="3886200"/>
          <a:ext cx="4705350" cy="609600"/>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0.1825</cdr:x>
      <cdr:y>0.471</cdr:y>
    </cdr:from>
    <cdr:to>
      <cdr:x>0.697</cdr:x>
      <cdr:y>0.5105</cdr:y>
    </cdr:to>
    <cdr:sp>
      <cdr:nvSpPr>
        <cdr:cNvPr id="2" name="TextBox 3"/>
        <cdr:cNvSpPr txBox="1">
          <a:spLocks noChangeArrowheads="1"/>
        </cdr:cNvSpPr>
      </cdr:nvSpPr>
      <cdr:spPr>
        <a:xfrm>
          <a:off x="1038225" y="2143125"/>
          <a:ext cx="2933700" cy="180975"/>
        </a:xfrm>
        <a:prstGeom prst="rect">
          <a:avLst/>
        </a:prstGeom>
        <a:noFill/>
        <a:ln w="9525" cmpd="sng">
          <a:noFill/>
        </a:ln>
      </cdr:spPr>
      <cdr:txBody>
        <a:bodyPr vertOverflow="clip" wrap="square"/>
        <a:p>
          <a:pPr algn="l">
            <a:defRPr/>
          </a:pPr>
          <a:r>
            <a:rPr lang="en-US" cap="none" sz="800" b="0" i="0" u="none" baseline="0"/>
            <a:t>excluded due to missing pharmacy data</a:t>
          </a:r>
        </a:p>
      </cdr:txBody>
    </cdr:sp>
  </cdr:relSizeAnchor>
  <cdr:relSizeAnchor xmlns:cdr="http://schemas.openxmlformats.org/drawingml/2006/chartDrawing">
    <cdr:from>
      <cdr:x>0.06175</cdr:x>
      <cdr:y>0</cdr:y>
    </cdr:from>
    <cdr:to>
      <cdr:x>0.98</cdr:x>
      <cdr:y>0.17</cdr:y>
    </cdr:to>
    <cdr:sp>
      <cdr:nvSpPr>
        <cdr:cNvPr id="3" name="TextBox 4"/>
        <cdr:cNvSpPr txBox="1">
          <a:spLocks noChangeArrowheads="1"/>
        </cdr:cNvSpPr>
      </cdr:nvSpPr>
      <cdr:spPr>
        <a:xfrm>
          <a:off x="342900" y="0"/>
          <a:ext cx="5238750" cy="771525"/>
        </a:xfrm>
        <a:prstGeom prst="rect">
          <a:avLst/>
        </a:prstGeom>
        <a:noFill/>
        <a:ln w="9525" cmpd="sng">
          <a:noFill/>
        </a:ln>
      </cdr:spPr>
      <cdr:txBody>
        <a:bodyPr vertOverflow="clip" wrap="square"/>
        <a:p>
          <a:pPr algn="ctr">
            <a:defRPr/>
          </a:pPr>
          <a:r>
            <a:rPr lang="en-US" cap="none" sz="1100" b="1" i="0" u="none" baseline="0">
              <a:latin typeface="Univers 45 Light"/>
              <a:ea typeface="Univers 45 Light"/>
              <a:cs typeface="Univers 45 Light"/>
            </a:rPr>
            <a:t>Figure 11.6.1:  PCH-resident Seniors with Benzodiazepine Prescriptions
by RHA,  2003/04</a:t>
          </a:r>
          <a:r>
            <a:rPr lang="en-US" cap="none" sz="1000" b="1" i="0" u="none" baseline="0">
              <a:latin typeface="Arial"/>
              <a:ea typeface="Arial"/>
              <a:cs typeface="Arial"/>
            </a:rPr>
            <a:t>
</a:t>
          </a:r>
          <a:r>
            <a:rPr lang="en-US" cap="none" sz="800" b="0" i="0" u="none" baseline="0">
              <a:latin typeface="Univers 45 Light"/>
              <a:ea typeface="Univers 45 Light"/>
              <a:cs typeface="Univers 45 Light"/>
            </a:rPr>
            <a:t>Crude percent of PCH seniors with 2+ prescriptions or greater than a 30 day supply, age 75+</a:t>
          </a:r>
        </a:p>
      </cdr:txBody>
    </cdr:sp>
  </cdr:relSizeAnchor>
  <cdr:relSizeAnchor xmlns:cdr="http://schemas.openxmlformats.org/drawingml/2006/chartDrawing">
    <cdr:from>
      <cdr:x>0.627</cdr:x>
      <cdr:y>0.97225</cdr:y>
    </cdr:from>
    <cdr:to>
      <cdr:x>1</cdr:x>
      <cdr:y>1</cdr:y>
    </cdr:to>
    <cdr:sp>
      <cdr:nvSpPr>
        <cdr:cNvPr id="4"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A80"/>
  <sheetViews>
    <sheetView workbookViewId="0" topLeftCell="A1">
      <pane xSplit="8" ySplit="3" topLeftCell="Q4" activePane="bottomRight" state="frozen"/>
      <selection pane="topLeft" activeCell="A1" sqref="A1"/>
      <selection pane="topRight" activeCell="F1" sqref="F1"/>
      <selection pane="bottomLeft" activeCell="A4" sqref="A4"/>
      <selection pane="bottomRight" activeCell="E30" sqref="E30"/>
    </sheetView>
  </sheetViews>
  <sheetFormatPr defaultColWidth="9.140625" defaultRowHeight="12.75"/>
  <cols>
    <col min="1" max="2" width="5.7109375" style="33" customWidth="1"/>
    <col min="3" max="3" width="18.281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8" width="9.140625" style="2" customWidth="1"/>
    <col min="19" max="19" width="2.8515625" style="25" customWidth="1"/>
    <col min="20" max="20" width="9.00390625" style="0" customWidth="1"/>
    <col min="21" max="22" width="9.140625" style="2" customWidth="1"/>
    <col min="23" max="23" width="9.57421875" style="3" bestFit="1" customWidth="1"/>
    <col min="24" max="24" width="9.140625" style="2" customWidth="1"/>
    <col min="26" max="26" width="2.8515625" style="37" customWidth="1"/>
    <col min="27" max="27" width="9.140625" style="35" customWidth="1"/>
  </cols>
  <sheetData>
    <row r="1" spans="1:27" s="10" customFormat="1" ht="12.75">
      <c r="A1" s="33" t="s">
        <v>55</v>
      </c>
      <c r="B1" s="33" t="s">
        <v>56</v>
      </c>
      <c r="D1" s="38" t="s">
        <v>25</v>
      </c>
      <c r="E1" s="38"/>
      <c r="F1" s="38"/>
      <c r="G1" s="38" t="s">
        <v>32</v>
      </c>
      <c r="H1" s="38"/>
      <c r="I1" s="11" t="str">
        <f>J3</f>
        <v>Males</v>
      </c>
      <c r="J1" s="6" t="s">
        <v>42</v>
      </c>
      <c r="K1" s="6" t="s">
        <v>43</v>
      </c>
      <c r="L1" s="11" t="str">
        <f>K3</f>
        <v>Females</v>
      </c>
      <c r="M1" s="13" t="str">
        <f>J3</f>
        <v>Males</v>
      </c>
      <c r="N1" s="14" t="str">
        <f>J3</f>
        <v>Males</v>
      </c>
      <c r="O1" s="14" t="str">
        <f>J3</f>
        <v>Males</v>
      </c>
      <c r="P1" s="13" t="str">
        <f>J3</f>
        <v>Males</v>
      </c>
      <c r="Q1" s="14" t="str">
        <f>J3</f>
        <v>Males</v>
      </c>
      <c r="R1" s="14" t="str">
        <f>J3</f>
        <v>Males</v>
      </c>
      <c r="S1" s="21"/>
      <c r="T1" s="13" t="str">
        <f>K3</f>
        <v>Females</v>
      </c>
      <c r="U1" s="14" t="str">
        <f>K3</f>
        <v>Females</v>
      </c>
      <c r="V1" s="14" t="str">
        <f>K3</f>
        <v>Females</v>
      </c>
      <c r="W1" s="13" t="str">
        <f>K3</f>
        <v>Females</v>
      </c>
      <c r="X1" s="14" t="str">
        <f>K3</f>
        <v>Females</v>
      </c>
      <c r="Y1" s="11" t="str">
        <f>K3</f>
        <v>Females</v>
      </c>
      <c r="Z1" s="21"/>
      <c r="AA1" s="34" t="str">
        <f>'orig-data'!B30</f>
        <v>male/female</v>
      </c>
    </row>
    <row r="2" spans="1:27" s="10" customFormat="1" ht="12.75">
      <c r="A2" s="33" t="s">
        <v>57</v>
      </c>
      <c r="B2" s="33" t="s">
        <v>58</v>
      </c>
      <c r="D2" s="26" t="s">
        <v>29</v>
      </c>
      <c r="E2" s="26" t="s">
        <v>30</v>
      </c>
      <c r="F2" s="26" t="s">
        <v>31</v>
      </c>
      <c r="G2" s="26" t="s">
        <v>36</v>
      </c>
      <c r="H2" s="26" t="s">
        <v>37</v>
      </c>
      <c r="I2" s="11" t="s">
        <v>23</v>
      </c>
      <c r="J2" s="12" t="str">
        <f>'orig-data'!E3</f>
        <v>M_crd_rate</v>
      </c>
      <c r="K2" s="12" t="str">
        <f>'orig-data'!E3</f>
        <v>M_crd_rate</v>
      </c>
      <c r="L2" s="11"/>
      <c r="M2" s="13" t="str">
        <f>'orig-data'!C3</f>
        <v>Mpop</v>
      </c>
      <c r="N2" s="14" t="str">
        <f>'orig-data'!D3</f>
        <v>M_Lc_crd</v>
      </c>
      <c r="O2" s="14" t="str">
        <f>'orig-data'!F3</f>
        <v>M_Uc_crd</v>
      </c>
      <c r="P2" s="13" t="str">
        <f>'orig-data'!G3</f>
        <v>Mcount</v>
      </c>
      <c r="Q2" s="14" t="str">
        <f>'orig-data'!E3</f>
        <v>M_crd_rate</v>
      </c>
      <c r="R2" s="14" t="str">
        <f>'orig-data'!H3</f>
        <v>M_probchisq</v>
      </c>
      <c r="S2" s="22"/>
      <c r="T2" s="15" t="str">
        <f>'orig-data'!C3</f>
        <v>Mpop</v>
      </c>
      <c r="U2" s="14" t="str">
        <f>'orig-data'!D3</f>
        <v>M_Lc_crd</v>
      </c>
      <c r="V2" s="14" t="str">
        <f>'orig-data'!F3</f>
        <v>M_Uc_crd</v>
      </c>
      <c r="W2" s="13" t="str">
        <f>'orig-data'!G3</f>
        <v>Mcount</v>
      </c>
      <c r="X2" s="14" t="str">
        <f>'orig-data'!E3</f>
        <v>M_crd_rate</v>
      </c>
      <c r="Y2" s="10" t="str">
        <f>'orig-data'!H3</f>
        <v>M_probchisq</v>
      </c>
      <c r="Z2" s="36"/>
      <c r="AA2" s="34"/>
    </row>
    <row r="3" spans="1:27" s="10" customFormat="1" ht="12.75">
      <c r="A3" s="33"/>
      <c r="B3" s="33"/>
      <c r="G3" s="26" t="s">
        <v>34</v>
      </c>
      <c r="H3" s="26" t="s">
        <v>35</v>
      </c>
      <c r="I3" s="14" t="s">
        <v>21</v>
      </c>
      <c r="J3" s="6" t="s">
        <v>38</v>
      </c>
      <c r="K3" s="6" t="s">
        <v>39</v>
      </c>
      <c r="L3" s="14" t="s">
        <v>22</v>
      </c>
      <c r="M3" s="16" t="s">
        <v>23</v>
      </c>
      <c r="N3" s="11"/>
      <c r="O3" s="11"/>
      <c r="P3" s="16"/>
      <c r="Q3" s="11"/>
      <c r="R3" s="11"/>
      <c r="S3" s="21"/>
      <c r="U3" s="11"/>
      <c r="V3" s="11"/>
      <c r="W3" s="16"/>
      <c r="X3" s="11"/>
      <c r="Z3" s="36"/>
      <c r="AA3" s="34"/>
    </row>
    <row r="4" spans="1:27" ht="12.75">
      <c r="A4" s="33">
        <v>1</v>
      </c>
      <c r="B4" s="33">
        <v>1</v>
      </c>
      <c r="C4" s="7" t="s">
        <v>17</v>
      </c>
      <c r="D4" s="7" t="str">
        <f aca="true" t="shared" si="0" ref="D4:D12">IF((R4&lt;0.01),"m"," ")</f>
        <v> </v>
      </c>
      <c r="E4" s="7" t="str">
        <f aca="true" t="shared" si="1" ref="E4:E12">IF((Y4&lt;0.01),"f"," ")</f>
        <v> </v>
      </c>
      <c r="F4" s="7" t="str">
        <f aca="true" t="shared" si="2" ref="F4:F12">IF((AA4&lt;0.01),"d"," ")</f>
        <v> </v>
      </c>
      <c r="G4" s="7" t="str">
        <f aca="true" t="shared" si="3" ref="G4:G12">IF(AND(M4&gt;0,M4&lt;=5),"mp"," ")&amp;IF(AND(P4&gt;0,P4&lt;=5),"mc"," ")</f>
        <v>  </v>
      </c>
      <c r="H4" s="7" t="str">
        <f aca="true" t="shared" si="4" ref="H4:H12">IF(AND(T4&gt;0,T4&lt;=5),"fp"," ")&amp;IF(AND(W4&gt;0,W4&lt;=5),"fc"," ")</f>
        <v>  </v>
      </c>
      <c r="I4" s="2">
        <f aca="true" t="shared" si="5" ref="I4:I12">J$17</f>
        <v>0.3467261905</v>
      </c>
      <c r="J4" s="32">
        <f>'orig-data'!E4</f>
        <v>0.3300970874</v>
      </c>
      <c r="K4" s="31">
        <f>'orig-data'!E17</f>
        <v>0.3196347032</v>
      </c>
      <c r="L4" s="17">
        <f aca="true" t="shared" si="6" ref="L4:L12">K$17</f>
        <v>0.3452182606</v>
      </c>
      <c r="M4" s="19">
        <f>'orig-data'!C4</f>
        <v>103</v>
      </c>
      <c r="N4" s="17">
        <f>'orig-data'!D4</f>
        <v>0.2392806966</v>
      </c>
      <c r="O4" s="17">
        <f>'orig-data'!F4</f>
        <v>0.4209134782</v>
      </c>
      <c r="P4" s="19">
        <f>'orig-data'!G4</f>
        <v>34</v>
      </c>
      <c r="Q4" s="17">
        <f>'orig-data'!E4</f>
        <v>0.3300970874</v>
      </c>
      <c r="R4" s="17">
        <f>'orig-data'!H4</f>
        <v>0.7744095542</v>
      </c>
      <c r="S4" s="23"/>
      <c r="T4" s="19">
        <f>'orig-data'!C17</f>
        <v>219</v>
      </c>
      <c r="U4" s="17">
        <f>'orig-data'!D17</f>
        <v>0.2578711812</v>
      </c>
      <c r="V4" s="17">
        <f>'orig-data'!F17</f>
        <v>0.3813982252</v>
      </c>
      <c r="W4" s="19">
        <f>'orig-data'!G17</f>
        <v>70</v>
      </c>
      <c r="X4" s="17">
        <f>'orig-data'!E17</f>
        <v>0.3196347032</v>
      </c>
      <c r="Y4">
        <f>'orig-data'!H17</f>
        <v>0.5193347663</v>
      </c>
      <c r="AA4" s="35">
        <f>'orig-data'!H30</f>
        <v>0.8514536283</v>
      </c>
    </row>
    <row r="5" spans="1:27" ht="12.75">
      <c r="A5" s="33">
        <v>2</v>
      </c>
      <c r="B5" s="33">
        <v>4</v>
      </c>
      <c r="C5" s="7" t="s">
        <v>19</v>
      </c>
      <c r="D5" s="7" t="str">
        <f t="shared" si="0"/>
        <v> </v>
      </c>
      <c r="E5" s="7" t="str">
        <f t="shared" si="1"/>
        <v> </v>
      </c>
      <c r="F5" s="7" t="str">
        <f t="shared" si="2"/>
        <v> </v>
      </c>
      <c r="G5" s="7" t="str">
        <f t="shared" si="3"/>
        <v>  </v>
      </c>
      <c r="H5" s="7" t="str">
        <f t="shared" si="4"/>
        <v>  </v>
      </c>
      <c r="I5" s="2">
        <f t="shared" si="5"/>
        <v>0.3467261905</v>
      </c>
      <c r="J5" s="32">
        <f>'orig-data'!E7</f>
        <v>0.3828125</v>
      </c>
      <c r="K5" s="31">
        <f>'orig-data'!E20</f>
        <v>0.4329004329</v>
      </c>
      <c r="L5" s="17">
        <f t="shared" si="6"/>
        <v>0.3452182606</v>
      </c>
      <c r="M5" s="19">
        <f>'orig-data'!C7</f>
        <v>128</v>
      </c>
      <c r="N5" s="17">
        <f>'orig-data'!D7</f>
        <v>0.2986046261</v>
      </c>
      <c r="O5" s="17">
        <f>'orig-data'!F7</f>
        <v>0.4670203739</v>
      </c>
      <c r="P5" s="19">
        <f>'orig-data'!G7</f>
        <v>49</v>
      </c>
      <c r="Q5" s="17">
        <f>'orig-data'!E7</f>
        <v>0.3828125</v>
      </c>
      <c r="R5" s="17">
        <f>'orig-data'!H7</f>
        <v>0.4880883186</v>
      </c>
      <c r="S5" s="23"/>
      <c r="T5" s="19">
        <f>'orig-data'!C20</f>
        <v>231</v>
      </c>
      <c r="U5" s="17">
        <f>'orig-data'!D20</f>
        <v>0.3690044214</v>
      </c>
      <c r="V5" s="17">
        <f>'orig-data'!F20</f>
        <v>0.4967964444</v>
      </c>
      <c r="W5" s="19">
        <f>'orig-data'!G20</f>
        <v>100</v>
      </c>
      <c r="X5" s="17">
        <f>'orig-data'!E20</f>
        <v>0.4329004329</v>
      </c>
      <c r="Y5">
        <f>'orig-data'!H20</f>
        <v>0.023320499</v>
      </c>
      <c r="AA5" s="35">
        <f>'orig-data'!H33</f>
        <v>0.3562432982</v>
      </c>
    </row>
    <row r="6" spans="1:27" ht="12.75">
      <c r="A6" s="33">
        <v>3</v>
      </c>
      <c r="B6" s="33">
        <v>3</v>
      </c>
      <c r="C6" s="7" t="s">
        <v>51</v>
      </c>
      <c r="D6" s="7" t="str">
        <f t="shared" si="0"/>
        <v> </v>
      </c>
      <c r="E6" s="7" t="str">
        <f t="shared" si="1"/>
        <v>f</v>
      </c>
      <c r="F6" s="7" t="str">
        <f t="shared" si="2"/>
        <v> </v>
      </c>
      <c r="G6" s="7" t="str">
        <f t="shared" si="3"/>
        <v>  </v>
      </c>
      <c r="H6" s="7" t="str">
        <f t="shared" si="4"/>
        <v>  </v>
      </c>
      <c r="I6" s="2">
        <f t="shared" si="5"/>
        <v>0.3467261905</v>
      </c>
      <c r="J6" s="32">
        <f>'orig-data'!E6</f>
        <v>0.3778801843</v>
      </c>
      <c r="K6" s="31">
        <f>'orig-data'!E19</f>
        <v>0.4751037344</v>
      </c>
      <c r="L6" s="17">
        <f t="shared" si="6"/>
        <v>0.3452182606</v>
      </c>
      <c r="M6" s="19">
        <f>'orig-data'!C6</f>
        <v>217</v>
      </c>
      <c r="N6" s="17">
        <f>'orig-data'!D6</f>
        <v>0.3133682178</v>
      </c>
      <c r="O6" s="17">
        <f>'orig-data'!F6</f>
        <v>0.4423921509</v>
      </c>
      <c r="P6" s="19">
        <f>'orig-data'!G6</f>
        <v>82</v>
      </c>
      <c r="Q6" s="17">
        <f>'orig-data'!E6</f>
        <v>0.3778801843</v>
      </c>
      <c r="R6" s="17">
        <f>'orig-data'!H6</f>
        <v>0.4357548281</v>
      </c>
      <c r="S6" s="23"/>
      <c r="T6" s="19">
        <f>'orig-data'!C19</f>
        <v>482</v>
      </c>
      <c r="U6" s="17">
        <f>'orig-data'!D19</f>
        <v>0.4305213271</v>
      </c>
      <c r="V6" s="17">
        <f>'orig-data'!F19</f>
        <v>0.5196861418</v>
      </c>
      <c r="W6" s="19">
        <f>'orig-data'!G19</f>
        <v>229</v>
      </c>
      <c r="X6" s="17">
        <f>'orig-data'!E19</f>
        <v>0.4751037344</v>
      </c>
      <c r="Y6">
        <f>'orig-data'!H19</f>
        <v>1.2142321E-06</v>
      </c>
      <c r="AA6" s="35">
        <f>'orig-data'!H32</f>
        <v>0.0167050447</v>
      </c>
    </row>
    <row r="7" spans="1:27" ht="12.75">
      <c r="A7" s="33">
        <v>4</v>
      </c>
      <c r="B7" s="33">
        <v>2</v>
      </c>
      <c r="C7" s="7" t="s">
        <v>18</v>
      </c>
      <c r="D7" s="7" t="str">
        <f t="shared" si="0"/>
        <v> </v>
      </c>
      <c r="E7" s="7" t="str">
        <f t="shared" si="1"/>
        <v> </v>
      </c>
      <c r="F7" s="7" t="str">
        <f t="shared" si="2"/>
        <v> </v>
      </c>
      <c r="G7" s="7" t="str">
        <f t="shared" si="3"/>
        <v>  </v>
      </c>
      <c r="H7" s="7" t="str">
        <f t="shared" si="4"/>
        <v>  </v>
      </c>
      <c r="I7" s="2">
        <f t="shared" si="5"/>
        <v>0.3467261905</v>
      </c>
      <c r="J7" s="32">
        <f>'orig-data'!E5</f>
        <v>0.4551724138</v>
      </c>
      <c r="K7" s="31">
        <f>'orig-data'!E18</f>
        <v>0.4181360202</v>
      </c>
      <c r="L7" s="17">
        <f t="shared" si="6"/>
        <v>0.3452182606</v>
      </c>
      <c r="M7" s="19">
        <f>'orig-data'!C5</f>
        <v>145</v>
      </c>
      <c r="N7" s="17">
        <f>'orig-data'!D5</f>
        <v>0.3741155901</v>
      </c>
      <c r="O7" s="17">
        <f>'orig-data'!F5</f>
        <v>0.5362292375</v>
      </c>
      <c r="P7" s="19">
        <f>'orig-data'!G5</f>
        <v>66</v>
      </c>
      <c r="Q7" s="17">
        <f>'orig-data'!E5</f>
        <v>0.4551724138</v>
      </c>
      <c r="R7" s="17">
        <f>'orig-data'!H5</f>
        <v>0.0265744885</v>
      </c>
      <c r="S7" s="23"/>
      <c r="T7" s="19">
        <f>'orig-data'!C18</f>
        <v>397</v>
      </c>
      <c r="U7" s="17">
        <f>'orig-data'!D18</f>
        <v>0.3696149529</v>
      </c>
      <c r="V7" s="17">
        <f>'orig-data'!F18</f>
        <v>0.4666570874</v>
      </c>
      <c r="W7" s="19">
        <f>'orig-data'!G18</f>
        <v>166</v>
      </c>
      <c r="X7" s="17">
        <f>'orig-data'!E18</f>
        <v>0.4181360202</v>
      </c>
      <c r="Y7">
        <f>'orig-data'!H18</f>
        <v>0.013407474</v>
      </c>
      <c r="AA7" s="35">
        <f>'orig-data'!H31</f>
        <v>0.4404665963</v>
      </c>
    </row>
    <row r="8" spans="1:27" ht="12.75">
      <c r="A8" s="33">
        <v>5</v>
      </c>
      <c r="B8" s="33">
        <v>6</v>
      </c>
      <c r="C8" s="7" t="s">
        <v>20</v>
      </c>
      <c r="D8" s="7" t="str">
        <f t="shared" si="0"/>
        <v> </v>
      </c>
      <c r="E8" s="7" t="str">
        <f t="shared" si="1"/>
        <v> </v>
      </c>
      <c r="F8" s="7" t="str">
        <f t="shared" si="2"/>
        <v> </v>
      </c>
      <c r="G8" s="7" t="str">
        <f t="shared" si="3"/>
        <v>  </v>
      </c>
      <c r="H8" s="7" t="str">
        <f t="shared" si="4"/>
        <v>  </v>
      </c>
      <c r="I8" s="2">
        <f t="shared" si="5"/>
        <v>0.3467261905</v>
      </c>
      <c r="J8" s="32">
        <f>'orig-data'!E9</f>
        <v>0.4225352113</v>
      </c>
      <c r="K8" s="31">
        <f>'orig-data'!E22</f>
        <v>0.3895348837</v>
      </c>
      <c r="L8" s="17">
        <f t="shared" si="6"/>
        <v>0.3452182606</v>
      </c>
      <c r="M8" s="19">
        <f>'orig-data'!C9</f>
        <v>71</v>
      </c>
      <c r="N8" s="17">
        <f>'orig-data'!D9</f>
        <v>0.3076349268</v>
      </c>
      <c r="O8" s="17">
        <f>'orig-data'!F9</f>
        <v>0.5374354958</v>
      </c>
      <c r="P8" s="19">
        <f>'orig-data'!G9</f>
        <v>30</v>
      </c>
      <c r="Q8" s="17">
        <f>'orig-data'!E9</f>
        <v>0.4225352113</v>
      </c>
      <c r="R8" s="17">
        <f>'orig-data'!H9</f>
        <v>0.2780024324</v>
      </c>
      <c r="S8" s="23"/>
      <c r="T8" s="19">
        <f>'orig-data'!C22</f>
        <v>172</v>
      </c>
      <c r="U8" s="17">
        <f>'orig-data'!D22</f>
        <v>0.3166570505</v>
      </c>
      <c r="V8" s="17">
        <f>'orig-data'!F22</f>
        <v>0.4624127169</v>
      </c>
      <c r="W8" s="19">
        <f>'orig-data'!G22</f>
        <v>67</v>
      </c>
      <c r="X8" s="17">
        <f>'orig-data'!E22</f>
        <v>0.3895348837</v>
      </c>
      <c r="Y8">
        <f>'orig-data'!H22</f>
        <v>0.3225654141</v>
      </c>
      <c r="AA8" s="35">
        <f>'orig-data'!H35</f>
        <v>0.6328658985</v>
      </c>
    </row>
    <row r="9" spans="1:27" ht="12.75">
      <c r="A9" s="33">
        <v>6</v>
      </c>
      <c r="B9" s="33">
        <v>5</v>
      </c>
      <c r="C9" s="7" t="s">
        <v>52</v>
      </c>
      <c r="D9" s="7" t="str">
        <f t="shared" si="0"/>
        <v> </v>
      </c>
      <c r="E9" s="7" t="str">
        <f t="shared" si="1"/>
        <v>f</v>
      </c>
      <c r="F9" s="7" t="str">
        <f t="shared" si="2"/>
        <v> </v>
      </c>
      <c r="G9" s="7" t="str">
        <f t="shared" si="3"/>
        <v>  </v>
      </c>
      <c r="H9" s="7" t="str">
        <f t="shared" si="4"/>
        <v>  </v>
      </c>
      <c r="I9" s="2">
        <f t="shared" si="5"/>
        <v>0.3467261905</v>
      </c>
      <c r="J9" s="32">
        <f>'orig-data'!E8</f>
        <v>0.2931034483</v>
      </c>
      <c r="K9" s="31">
        <f>'orig-data'!E21</f>
        <v>0.2395061728</v>
      </c>
      <c r="L9" s="17">
        <f t="shared" si="6"/>
        <v>0.3452182606</v>
      </c>
      <c r="M9" s="19">
        <f>'orig-data'!C8</f>
        <v>174</v>
      </c>
      <c r="N9" s="17">
        <f>'orig-data'!D8</f>
        <v>0.2254687055</v>
      </c>
      <c r="O9" s="17">
        <f>'orig-data'!F8</f>
        <v>0.3607381911</v>
      </c>
      <c r="P9" s="19">
        <f>'orig-data'!G8</f>
        <v>51</v>
      </c>
      <c r="Q9" s="17">
        <f>'orig-data'!E8</f>
        <v>0.2931034483</v>
      </c>
      <c r="R9" s="17">
        <f>'orig-data'!H8</f>
        <v>0.2296575441</v>
      </c>
      <c r="S9" s="23"/>
      <c r="T9" s="19">
        <f>'orig-data'!C21</f>
        <v>405</v>
      </c>
      <c r="U9" s="17">
        <f>'orig-data'!D21</f>
        <v>0.1979405051</v>
      </c>
      <c r="V9" s="17">
        <f>'orig-data'!F21</f>
        <v>0.2810718406</v>
      </c>
      <c r="W9" s="19">
        <f>'orig-data'!G21</f>
        <v>97</v>
      </c>
      <c r="X9" s="17">
        <f>'orig-data'!E21</f>
        <v>0.2395061728</v>
      </c>
      <c r="Y9">
        <f>'orig-data'!H21</f>
        <v>0.0002936864</v>
      </c>
      <c r="AA9" s="35">
        <f>'orig-data'!H34</f>
        <v>0.1752432872</v>
      </c>
    </row>
    <row r="10" spans="1:27" ht="12.75">
      <c r="A10" s="33">
        <v>7</v>
      </c>
      <c r="B10" s="33">
        <v>7</v>
      </c>
      <c r="C10" s="7" t="s">
        <v>53</v>
      </c>
      <c r="D10" s="7" t="str">
        <f t="shared" si="0"/>
        <v> </v>
      </c>
      <c r="E10" s="7" t="str">
        <f t="shared" si="1"/>
        <v>f</v>
      </c>
      <c r="F10" s="7" t="str">
        <f t="shared" si="2"/>
        <v> </v>
      </c>
      <c r="G10" s="7" t="str">
        <f t="shared" si="3"/>
        <v>  </v>
      </c>
      <c r="H10" s="7" t="str">
        <f t="shared" si="4"/>
        <v>  </v>
      </c>
      <c r="I10" s="2">
        <f t="shared" si="5"/>
        <v>0.3467261905</v>
      </c>
      <c r="J10" s="32">
        <f>'orig-data'!E10</f>
        <v>0.2435897436</v>
      </c>
      <c r="K10" s="31">
        <f>'orig-data'!E23</f>
        <v>0.1972789116</v>
      </c>
      <c r="L10" s="17">
        <f t="shared" si="6"/>
        <v>0.3452182606</v>
      </c>
      <c r="M10" s="19">
        <f>'orig-data'!C10</f>
        <v>78</v>
      </c>
      <c r="N10" s="17">
        <f>'orig-data'!D10</f>
        <v>0.1483283406</v>
      </c>
      <c r="O10" s="17">
        <f>'orig-data'!F10</f>
        <v>0.3388511466</v>
      </c>
      <c r="P10" s="19">
        <f>'orig-data'!G10</f>
        <v>19</v>
      </c>
      <c r="Q10" s="17">
        <f>'orig-data'!E10</f>
        <v>0.2435897436</v>
      </c>
      <c r="R10" s="17">
        <f>'orig-data'!H10</f>
        <v>0.1218840079</v>
      </c>
      <c r="S10" s="23"/>
      <c r="T10" s="19">
        <f>'orig-data'!C23</f>
        <v>147</v>
      </c>
      <c r="U10" s="17">
        <f>'orig-data'!D23</f>
        <v>0.1329479457</v>
      </c>
      <c r="V10" s="17">
        <f>'orig-data'!F23</f>
        <v>0.2616098774</v>
      </c>
      <c r="W10" s="19">
        <f>'orig-data'!G23</f>
        <v>29</v>
      </c>
      <c r="X10" s="17">
        <f>'orig-data'!E23</f>
        <v>0.1972789116</v>
      </c>
      <c r="Y10">
        <f>'orig-data'!H23</f>
        <v>0.0022673219</v>
      </c>
      <c r="AA10" s="35">
        <f>'orig-data'!H36</f>
        <v>0.4196675271</v>
      </c>
    </row>
    <row r="11" spans="1:25" ht="12.75">
      <c r="A11" s="33">
        <v>8</v>
      </c>
      <c r="B11" s="33">
        <v>8</v>
      </c>
      <c r="C11" s="7" t="s">
        <v>54</v>
      </c>
      <c r="D11" s="7" t="str">
        <f t="shared" si="0"/>
        <v>m</v>
      </c>
      <c r="E11" s="7" t="str">
        <f t="shared" si="1"/>
        <v>f</v>
      </c>
      <c r="F11" s="7" t="str">
        <f t="shared" si="2"/>
        <v>d</v>
      </c>
      <c r="G11" s="7" t="str">
        <f t="shared" si="3"/>
        <v>  </v>
      </c>
      <c r="H11" s="7" t="str">
        <f t="shared" si="4"/>
        <v>  </v>
      </c>
      <c r="I11" s="2">
        <f t="shared" si="5"/>
        <v>0.3467261905</v>
      </c>
      <c r="J11" s="32">
        <f>'orig-data'!E11</f>
        <v>0</v>
      </c>
      <c r="K11" s="31">
        <f>'orig-data'!E24</f>
        <v>0</v>
      </c>
      <c r="L11" s="17">
        <f t="shared" si="6"/>
        <v>0.3452182606</v>
      </c>
      <c r="M11" s="19">
        <f>'orig-data'!C11</f>
        <v>0</v>
      </c>
      <c r="N11" s="17">
        <f>'orig-data'!D11</f>
        <v>0</v>
      </c>
      <c r="O11" s="17">
        <f>'orig-data'!F11</f>
        <v>0</v>
      </c>
      <c r="P11" s="19">
        <f>'orig-data'!G11</f>
        <v>0</v>
      </c>
      <c r="Q11" s="17">
        <f>'orig-data'!E11</f>
        <v>0</v>
      </c>
      <c r="R11" s="17">
        <f>'orig-data'!H11</f>
        <v>0</v>
      </c>
      <c r="S11" s="23"/>
      <c r="T11" s="19">
        <f>'orig-data'!C24</f>
        <v>0</v>
      </c>
      <c r="U11" s="17">
        <f>'orig-data'!D24</f>
        <v>0</v>
      </c>
      <c r="V11" s="17">
        <f>'orig-data'!F24</f>
        <v>0</v>
      </c>
      <c r="W11" s="19">
        <f>'orig-data'!G24</f>
        <v>0</v>
      </c>
      <c r="X11" s="17">
        <f>'orig-data'!E24</f>
        <v>0</v>
      </c>
      <c r="Y11">
        <f>'orig-data'!H24</f>
        <v>0</v>
      </c>
    </row>
    <row r="12" spans="1:27" ht="12.75">
      <c r="A12" s="33">
        <v>9</v>
      </c>
      <c r="B12" s="33">
        <v>9</v>
      </c>
      <c r="C12" s="7" t="s">
        <v>41</v>
      </c>
      <c r="D12" s="7" t="str">
        <f t="shared" si="0"/>
        <v>m</v>
      </c>
      <c r="E12" s="7" t="str">
        <f t="shared" si="1"/>
        <v> </v>
      </c>
      <c r="F12" s="7" t="str">
        <f t="shared" si="2"/>
        <v> </v>
      </c>
      <c r="G12" s="7" t="str">
        <f t="shared" si="3"/>
        <v>  </v>
      </c>
      <c r="H12" s="7" t="str">
        <f t="shared" si="4"/>
        <v>  </v>
      </c>
      <c r="I12" s="2">
        <f t="shared" si="5"/>
        <v>0.3467261905</v>
      </c>
      <c r="J12" s="32"/>
      <c r="K12" s="31">
        <f>'orig-data'!E25</f>
        <v>0.2</v>
      </c>
      <c r="L12" s="17">
        <f t="shared" si="6"/>
        <v>0.3452182606</v>
      </c>
      <c r="M12" s="19"/>
      <c r="N12" s="17"/>
      <c r="O12" s="17"/>
      <c r="P12" s="19"/>
      <c r="Q12" s="17"/>
      <c r="R12" s="17">
        <f>'orig-data'!H12</f>
        <v>0</v>
      </c>
      <c r="S12" s="23"/>
      <c r="T12" s="19">
        <f>'orig-data'!C25</f>
        <v>30</v>
      </c>
      <c r="U12" s="17">
        <f>'orig-data'!D25</f>
        <v>0.0568618383</v>
      </c>
      <c r="V12" s="17">
        <f>'orig-data'!F25</f>
        <v>0.3431381617</v>
      </c>
      <c r="W12" s="19">
        <f>'orig-data'!G25</f>
        <v>6</v>
      </c>
      <c r="X12" s="17">
        <f>'orig-data'!E25</f>
        <v>0.2</v>
      </c>
      <c r="Y12">
        <f>'orig-data'!H25</f>
        <v>0.1758196241</v>
      </c>
      <c r="AA12" s="35">
        <f>'orig-data'!H38</f>
        <v>0.8848668685</v>
      </c>
    </row>
    <row r="13" spans="3:24" ht="12.75">
      <c r="C13" s="7"/>
      <c r="D13" s="7"/>
      <c r="E13" s="7"/>
      <c r="F13" s="7"/>
      <c r="G13" s="7"/>
      <c r="H13" s="7"/>
      <c r="J13" s="32"/>
      <c r="K13" s="31"/>
      <c r="L13" s="17"/>
      <c r="M13" s="19"/>
      <c r="N13" s="17"/>
      <c r="O13" s="17"/>
      <c r="P13" s="19"/>
      <c r="Q13" s="17"/>
      <c r="R13" s="17"/>
      <c r="S13" s="23"/>
      <c r="T13" s="19"/>
      <c r="U13" s="17"/>
      <c r="V13" s="17"/>
      <c r="W13" s="19"/>
      <c r="X13" s="17"/>
    </row>
    <row r="14" spans="1:27" ht="12.75">
      <c r="A14" s="33">
        <v>11</v>
      </c>
      <c r="B14" s="33">
        <v>11</v>
      </c>
      <c r="C14" t="s">
        <v>26</v>
      </c>
      <c r="D14" s="7" t="str">
        <f>IF((R14&lt;0.01),"m"," ")</f>
        <v> </v>
      </c>
      <c r="E14" s="7" t="str">
        <f>IF((Y14&lt;0.01),"f"," ")</f>
        <v> </v>
      </c>
      <c r="F14" s="7" t="str">
        <f>IF((AA14&lt;0.01),"d"," ")</f>
        <v> </v>
      </c>
      <c r="G14" s="7" t="str">
        <f>IF(AND(M14&gt;0,M14&lt;=5),"mp"," ")&amp;IF(AND(P14&gt;0,P14&lt;=5),"mc"," ")</f>
        <v>  </v>
      </c>
      <c r="H14" s="7" t="str">
        <f>IF(AND(T14&gt;0,T14&lt;=5),"fp"," ")&amp;IF(AND(W14&gt;0,W14&lt;=5),"fc"," ")</f>
        <v>  </v>
      </c>
      <c r="I14" s="2">
        <f>J$17</f>
        <v>0.3467261905</v>
      </c>
      <c r="J14" s="32">
        <f>'orig-data'!E13</f>
        <v>0.3437094682</v>
      </c>
      <c r="K14" s="31">
        <f>'orig-data'!E26</f>
        <v>0.3574879227</v>
      </c>
      <c r="L14" s="17">
        <f>K$17</f>
        <v>0.3452182606</v>
      </c>
      <c r="M14" s="19">
        <f>'orig-data'!C13</f>
        <v>771</v>
      </c>
      <c r="N14" s="17">
        <f>'orig-data'!D13</f>
        <v>0.3101841661</v>
      </c>
      <c r="O14" s="17">
        <f>'orig-data'!F13</f>
        <v>0.3772347703</v>
      </c>
      <c r="P14" s="19">
        <f>'orig-data'!G13</f>
        <v>265</v>
      </c>
      <c r="Q14" s="17">
        <f>'orig-data'!E13</f>
        <v>0.3437094682</v>
      </c>
      <c r="R14" s="17">
        <f>'orig-data'!H13</f>
        <v>0.8868781624</v>
      </c>
      <c r="S14" s="23"/>
      <c r="T14" s="19">
        <f>'orig-data'!C26</f>
        <v>1656</v>
      </c>
      <c r="U14" s="17">
        <f>'orig-data'!D26</f>
        <v>0.3344046576</v>
      </c>
      <c r="V14" s="17">
        <f>'orig-data'!F26</f>
        <v>0.3805711878</v>
      </c>
      <c r="W14" s="19">
        <f>'orig-data'!G26</f>
        <v>592</v>
      </c>
      <c r="X14" s="17">
        <f>'orig-data'!E26</f>
        <v>0.3574879227</v>
      </c>
      <c r="Y14">
        <f>'orig-data'!H26</f>
        <v>0.3954372003</v>
      </c>
      <c r="AA14" s="35">
        <f>'orig-data'!H39</f>
        <v>0.5084648612</v>
      </c>
    </row>
    <row r="15" spans="1:27" ht="12.75">
      <c r="A15" s="33">
        <v>12</v>
      </c>
      <c r="B15" s="33">
        <v>12</v>
      </c>
      <c r="C15" t="s">
        <v>44</v>
      </c>
      <c r="D15" s="7" t="str">
        <f>IF((R15&lt;0.01),"m"," ")</f>
        <v>m</v>
      </c>
      <c r="E15" s="7" t="str">
        <f>IF((Y15&lt;0.01),"f"," ")</f>
        <v> </v>
      </c>
      <c r="F15" s="7" t="str">
        <f>IF((AA15&lt;0.01),"d"," ")</f>
        <v> </v>
      </c>
      <c r="G15" s="7" t="str">
        <f>IF(AND(M15&gt;0,M15&lt;=5),"mp"," ")&amp;IF(AND(P15&gt;0,P15&lt;=5),"mc"," ")</f>
        <v>  </v>
      </c>
      <c r="H15" s="7" t="str">
        <f>IF(AND(T15&gt;0,T15&lt;=5),"fp"," ")&amp;IF(AND(W15&gt;0,W15&lt;=5),"fc"," ")</f>
        <v>  </v>
      </c>
      <c r="I15" s="2">
        <f>J$17</f>
        <v>0.3467261905</v>
      </c>
      <c r="J15" s="32"/>
      <c r="K15" s="31">
        <f>'orig-data'!E27</f>
        <v>0.2</v>
      </c>
      <c r="L15" s="17">
        <f>K$17</f>
        <v>0.3452182606</v>
      </c>
      <c r="M15" s="19"/>
      <c r="N15" s="17"/>
      <c r="O15" s="17"/>
      <c r="P15" s="19"/>
      <c r="Q15" s="17"/>
      <c r="R15" s="17">
        <f>'orig-data'!H14</f>
        <v>0</v>
      </c>
      <c r="S15" s="23"/>
      <c r="T15" s="19">
        <f>'orig-data'!C27</f>
        <v>30</v>
      </c>
      <c r="U15" s="17">
        <f>'orig-data'!D27</f>
        <v>0.0568618383</v>
      </c>
      <c r="V15" s="17">
        <f>'orig-data'!F27</f>
        <v>0.3431381617</v>
      </c>
      <c r="W15" s="19">
        <f>'orig-data'!G27</f>
        <v>6</v>
      </c>
      <c r="X15" s="17">
        <f>'orig-data'!E27</f>
        <v>0.2</v>
      </c>
      <c r="Y15">
        <f>'orig-data'!H27</f>
        <v>0.1758196241</v>
      </c>
      <c r="AA15" s="35">
        <f>'orig-data'!H40</f>
        <v>0.8848668685</v>
      </c>
    </row>
    <row r="16" spans="1:27" ht="12.75">
      <c r="A16" s="33">
        <v>13</v>
      </c>
      <c r="B16" s="33">
        <v>13</v>
      </c>
      <c r="C16" t="s">
        <v>27</v>
      </c>
      <c r="D16" s="7" t="str">
        <f>IF((R16&lt;0.01),"m"," ")</f>
        <v> </v>
      </c>
      <c r="E16" s="7" t="str">
        <f>IF((Y16&lt;0.01),"f"," ")</f>
        <v> </v>
      </c>
      <c r="F16" s="7" t="str">
        <f>IF((AA16&lt;0.01),"d"," ")</f>
        <v> </v>
      </c>
      <c r="G16" s="7" t="str">
        <f>IF(AND(M16&gt;0,M16&lt;=5),"mp"," ")&amp;IF(AND(P16&gt;0,P16&lt;=5),"mc"," ")</f>
        <v>  </v>
      </c>
      <c r="H16" s="7" t="str">
        <f>IF(AND(T16&gt;0,T16&lt;=5),"fp"," ")&amp;IF(AND(W16&gt;0,W16&lt;=5),"fc"," ")</f>
        <v>  </v>
      </c>
      <c r="I16" s="2">
        <f>J$17</f>
        <v>0.3467261905</v>
      </c>
      <c r="J16" s="32">
        <f>'orig-data'!E15</f>
        <v>0.335472044</v>
      </c>
      <c r="K16" s="31">
        <f>'orig-data'!E28</f>
        <v>0.3337586119</v>
      </c>
      <c r="L16" s="17">
        <f>K$17</f>
        <v>0.3452182606</v>
      </c>
      <c r="M16" s="19">
        <f>'orig-data'!C15</f>
        <v>1091</v>
      </c>
      <c r="N16" s="17">
        <f>'orig-data'!D15</f>
        <v>0.3074546014</v>
      </c>
      <c r="O16" s="17">
        <f>'orig-data'!F15</f>
        <v>0.3634894866</v>
      </c>
      <c r="P16" s="19">
        <f>'orig-data'!G15</f>
        <v>366</v>
      </c>
      <c r="Q16" s="17">
        <f>'orig-data'!E15</f>
        <v>0.335472044</v>
      </c>
      <c r="R16" s="17">
        <f>'orig-data'!H15</f>
        <v>0.5278483539</v>
      </c>
      <c r="S16" s="23"/>
      <c r="T16" s="19">
        <f>'orig-data'!C28</f>
        <v>3919</v>
      </c>
      <c r="U16" s="17">
        <f>'orig-data'!D28</f>
        <v>0.3189947327</v>
      </c>
      <c r="V16" s="17">
        <f>'orig-data'!F28</f>
        <v>0.3485224911</v>
      </c>
      <c r="W16" s="19">
        <f>'orig-data'!G28</f>
        <v>1308</v>
      </c>
      <c r="X16" s="17">
        <f>'orig-data'!E28</f>
        <v>0.3337586119</v>
      </c>
      <c r="Y16">
        <f>'orig-data'!H28</f>
        <v>0.2220898607</v>
      </c>
      <c r="AA16" s="35">
        <f>'orig-data'!H41</f>
        <v>0.9154875732</v>
      </c>
    </row>
    <row r="17" spans="1:27" ht="12.75">
      <c r="A17" s="33">
        <v>14</v>
      </c>
      <c r="B17" s="33">
        <v>14</v>
      </c>
      <c r="C17" t="s">
        <v>28</v>
      </c>
      <c r="D17" s="7" t="str">
        <f>IF((R17&lt;0.01),"m"," ")</f>
        <v> </v>
      </c>
      <c r="E17" s="7" t="str">
        <f>IF((Y17&lt;0.01),"f"," ")</f>
        <v> </v>
      </c>
      <c r="F17" s="7" t="str">
        <f>IF((AA17&lt;0.01),"d"," ")</f>
        <v> </v>
      </c>
      <c r="G17" s="7" t="str">
        <f>IF(AND(M17&gt;0,M17&lt;=5),"mp"," ")&amp;IF(AND(P17&gt;0,P17&lt;=5),"mc"," ")</f>
        <v>  </v>
      </c>
      <c r="H17" s="7" t="str">
        <f>IF(AND(T17&gt;0,T17&lt;=5),"fp"," ")&amp;IF(AND(W17&gt;0,W17&lt;=5),"fc"," ")</f>
        <v>  </v>
      </c>
      <c r="I17" s="2">
        <f>J$17</f>
        <v>0.3467261905</v>
      </c>
      <c r="J17" s="32">
        <f>'orig-data'!E16</f>
        <v>0.3467261905</v>
      </c>
      <c r="K17" s="31">
        <f>'orig-data'!E29</f>
        <v>0.3452182606</v>
      </c>
      <c r="L17" s="17">
        <f>K$17</f>
        <v>0.3452182606</v>
      </c>
      <c r="M17" s="19">
        <f>'orig-data'!C16</f>
        <v>2016</v>
      </c>
      <c r="N17" s="17">
        <f>'orig-data'!D16</f>
        <v>0.3259506775</v>
      </c>
      <c r="O17" s="17">
        <f>'orig-data'!F16</f>
        <v>0.3675017034</v>
      </c>
      <c r="P17" s="19">
        <f>'orig-data'!G16</f>
        <v>699</v>
      </c>
      <c r="Q17" s="17">
        <f>'orig-data'!E16</f>
        <v>0.3467261905</v>
      </c>
      <c r="R17" s="17">
        <f>'orig-data'!H16</f>
        <v>1</v>
      </c>
      <c r="S17" s="23"/>
      <c r="T17" s="19">
        <f>'orig-data'!C29</f>
        <v>6002</v>
      </c>
      <c r="U17" s="17">
        <f>'orig-data'!D29</f>
        <v>0.3331899887</v>
      </c>
      <c r="V17" s="17">
        <f>'orig-data'!F29</f>
        <v>0.3572465324</v>
      </c>
      <c r="W17" s="19">
        <f>'orig-data'!G29</f>
        <v>2072</v>
      </c>
      <c r="X17" s="17">
        <f>'orig-data'!E29</f>
        <v>0.3452182606</v>
      </c>
      <c r="Y17">
        <f>'orig-data'!H29</f>
        <v>1</v>
      </c>
      <c r="AA17" s="35">
        <f>'orig-data'!H42</f>
        <v>0.9019660355</v>
      </c>
    </row>
    <row r="18" spans="1:24" ht="12.75">
      <c r="A18" s="33">
        <v>15</v>
      </c>
      <c r="B18" s="33">
        <v>15</v>
      </c>
      <c r="D18" s="7"/>
      <c r="E18" s="7"/>
      <c r="F18" s="7"/>
      <c r="G18" s="7"/>
      <c r="H18" s="7"/>
      <c r="I18" s="29" t="s">
        <v>40</v>
      </c>
      <c r="J18" s="30">
        <f>(J17-K17)/K17</f>
        <v>0.004368047905053324</v>
      </c>
      <c r="K18" s="31"/>
      <c r="L18" s="17"/>
      <c r="M18" s="19"/>
      <c r="N18" s="17"/>
      <c r="O18" s="17"/>
      <c r="P18" s="19"/>
      <c r="Q18" s="17"/>
      <c r="R18" s="17"/>
      <c r="S18" s="23"/>
      <c r="T18" s="19"/>
      <c r="U18" s="17"/>
      <c r="V18" s="17"/>
      <c r="W18" s="19"/>
      <c r="X18" s="17"/>
    </row>
    <row r="19" spans="3:24" ht="12.75">
      <c r="C19" s="7"/>
      <c r="D19" s="7"/>
      <c r="E19" s="7"/>
      <c r="F19" s="7"/>
      <c r="G19" s="7"/>
      <c r="H19" s="7"/>
      <c r="K19" s="18"/>
      <c r="L19" s="17"/>
      <c r="M19" s="19"/>
      <c r="N19" s="17"/>
      <c r="O19" s="17"/>
      <c r="P19" s="19"/>
      <c r="Q19" s="17"/>
      <c r="R19" s="17"/>
      <c r="S19" s="23"/>
      <c r="T19" s="19"/>
      <c r="U19" s="17"/>
      <c r="V19" s="17"/>
      <c r="W19" s="19"/>
      <c r="X19" s="17"/>
    </row>
    <row r="20" spans="3:24" ht="12.75">
      <c r="C20" s="7"/>
      <c r="D20" s="7"/>
      <c r="E20" s="7"/>
      <c r="F20" s="7"/>
      <c r="G20" s="7"/>
      <c r="H20" s="7"/>
      <c r="K20" s="18"/>
      <c r="L20" s="17"/>
      <c r="M20" s="19"/>
      <c r="N20" s="17"/>
      <c r="O20" s="17"/>
      <c r="P20" s="19"/>
      <c r="Q20" s="17"/>
      <c r="R20" s="17"/>
      <c r="S20" s="23"/>
      <c r="T20" s="19"/>
      <c r="U20" s="17"/>
      <c r="V20" s="17"/>
      <c r="W20" s="19"/>
      <c r="X20" s="17"/>
    </row>
    <row r="21" spans="3:24" ht="12.75">
      <c r="C21" s="7"/>
      <c r="D21" s="7"/>
      <c r="E21" s="7"/>
      <c r="F21" s="7"/>
      <c r="G21" s="7"/>
      <c r="H21" s="7"/>
      <c r="K21" s="18"/>
      <c r="L21" s="17"/>
      <c r="M21" s="19"/>
      <c r="N21" s="17"/>
      <c r="O21" s="17"/>
      <c r="P21" s="19"/>
      <c r="Q21" s="17"/>
      <c r="R21" s="17"/>
      <c r="S21" s="23"/>
      <c r="T21" s="19"/>
      <c r="U21" s="17"/>
      <c r="V21" s="17"/>
      <c r="W21" s="19"/>
      <c r="X21" s="17"/>
    </row>
    <row r="22" spans="3:24" ht="12.75">
      <c r="C22" s="7"/>
      <c r="D22" s="7"/>
      <c r="E22" s="7"/>
      <c r="F22" s="7"/>
      <c r="G22" s="7"/>
      <c r="H22" s="7"/>
      <c r="K22" s="18"/>
      <c r="L22" s="17"/>
      <c r="M22" s="19"/>
      <c r="N22" s="17"/>
      <c r="O22" s="17"/>
      <c r="P22" s="19"/>
      <c r="Q22" s="17"/>
      <c r="R22" s="17"/>
      <c r="S22" s="23"/>
      <c r="T22" s="19"/>
      <c r="U22" s="17"/>
      <c r="V22" s="17"/>
      <c r="W22" s="19"/>
      <c r="X22" s="17"/>
    </row>
    <row r="23" spans="3:24" ht="12.75">
      <c r="C23" s="7"/>
      <c r="D23" s="7"/>
      <c r="E23" s="7"/>
      <c r="F23" s="7"/>
      <c r="G23" s="7"/>
      <c r="H23" s="7"/>
      <c r="K23" s="18"/>
      <c r="L23" s="17"/>
      <c r="M23" s="19"/>
      <c r="N23" s="17"/>
      <c r="O23" s="17"/>
      <c r="P23" s="19"/>
      <c r="Q23" s="17"/>
      <c r="R23" s="17"/>
      <c r="S23" s="23"/>
      <c r="T23" s="19"/>
      <c r="U23" s="17"/>
      <c r="V23" s="17"/>
      <c r="W23" s="19"/>
      <c r="X23" s="17"/>
    </row>
    <row r="24" spans="3:24" ht="12.75">
      <c r="C24" s="7"/>
      <c r="D24" s="7"/>
      <c r="E24" s="7"/>
      <c r="F24" s="7"/>
      <c r="G24" s="7"/>
      <c r="H24" s="7"/>
      <c r="K24" s="18"/>
      <c r="L24" s="17"/>
      <c r="M24" s="19"/>
      <c r="N24" s="17"/>
      <c r="O24" s="17"/>
      <c r="P24" s="19"/>
      <c r="Q24" s="17"/>
      <c r="R24" s="17"/>
      <c r="S24" s="23"/>
      <c r="T24" s="19"/>
      <c r="U24" s="17"/>
      <c r="V24" s="17"/>
      <c r="W24" s="19"/>
      <c r="X24" s="17"/>
    </row>
    <row r="25" spans="3:24" ht="12.75">
      <c r="C25" s="7"/>
      <c r="D25" s="7"/>
      <c r="E25" s="7"/>
      <c r="F25" s="7"/>
      <c r="G25" s="7"/>
      <c r="H25" s="7"/>
      <c r="K25" s="18"/>
      <c r="L25" s="17"/>
      <c r="M25" s="19"/>
      <c r="N25" s="17"/>
      <c r="O25" s="17"/>
      <c r="P25" s="19"/>
      <c r="Q25" s="17"/>
      <c r="R25" s="17"/>
      <c r="S25" s="23"/>
      <c r="T25" s="19"/>
      <c r="U25" s="17"/>
      <c r="V25" s="17"/>
      <c r="W25" s="19"/>
      <c r="X25" s="17"/>
    </row>
    <row r="26" spans="3:24" ht="12.75">
      <c r="C26" s="7"/>
      <c r="D26" s="7"/>
      <c r="E26" s="7"/>
      <c r="F26" s="7"/>
      <c r="G26" s="7"/>
      <c r="H26" s="7"/>
      <c r="K26" s="18"/>
      <c r="L26" s="17"/>
      <c r="M26" s="19"/>
      <c r="N26" s="17"/>
      <c r="O26" s="17"/>
      <c r="P26" s="19"/>
      <c r="Q26" s="17"/>
      <c r="R26" s="17"/>
      <c r="S26" s="23"/>
      <c r="T26" s="19"/>
      <c r="U26" s="17"/>
      <c r="V26" s="17"/>
      <c r="W26" s="19"/>
      <c r="X26" s="17"/>
    </row>
    <row r="27" spans="3:24" ht="12.75">
      <c r="C27" s="7"/>
      <c r="D27" s="7"/>
      <c r="E27" s="7"/>
      <c r="F27" s="7"/>
      <c r="G27" s="7"/>
      <c r="H27" s="7"/>
      <c r="K27" s="18"/>
      <c r="L27" s="17"/>
      <c r="M27" s="19"/>
      <c r="N27" s="17"/>
      <c r="O27" s="17"/>
      <c r="P27" s="19"/>
      <c r="Q27" s="17"/>
      <c r="R27" s="17"/>
      <c r="S27" s="23"/>
      <c r="T27" s="19"/>
      <c r="U27" s="17"/>
      <c r="V27" s="17"/>
      <c r="W27" s="19"/>
      <c r="X27" s="17"/>
    </row>
    <row r="28" spans="3:24" ht="12.75">
      <c r="C28" s="7"/>
      <c r="D28" s="7"/>
      <c r="E28" s="7"/>
      <c r="F28" s="7"/>
      <c r="G28" s="7"/>
      <c r="H28" s="7"/>
      <c r="K28" s="18"/>
      <c r="L28" s="17"/>
      <c r="M28" s="19"/>
      <c r="N28" s="17"/>
      <c r="O28" s="17"/>
      <c r="P28" s="19"/>
      <c r="Q28" s="17"/>
      <c r="R28" s="17"/>
      <c r="S28" s="23"/>
      <c r="T28" s="19"/>
      <c r="U28" s="17"/>
      <c r="V28" s="17"/>
      <c r="W28" s="19"/>
      <c r="X28" s="17"/>
    </row>
    <row r="29" spans="3:24" ht="12.75">
      <c r="C29" s="7"/>
      <c r="D29" s="7"/>
      <c r="E29" s="7"/>
      <c r="F29" s="7"/>
      <c r="G29" s="7"/>
      <c r="H29" s="7"/>
      <c r="K29" s="18"/>
      <c r="L29" s="17"/>
      <c r="M29" s="19"/>
      <c r="N29" s="17"/>
      <c r="O29" s="17"/>
      <c r="P29" s="19"/>
      <c r="Q29" s="17"/>
      <c r="R29" s="17"/>
      <c r="S29" s="23"/>
      <c r="T29" s="19"/>
      <c r="U29" s="17"/>
      <c r="V29" s="17"/>
      <c r="W29" s="19"/>
      <c r="X29" s="17"/>
    </row>
    <row r="30" spans="3:24" ht="12.75">
      <c r="C30" s="7"/>
      <c r="D30" s="7"/>
      <c r="E30" s="7"/>
      <c r="F30" s="7"/>
      <c r="G30" s="7"/>
      <c r="H30" s="7"/>
      <c r="K30" s="18"/>
      <c r="L30" s="17"/>
      <c r="M30" s="19"/>
      <c r="N30" s="17"/>
      <c r="O30" s="17"/>
      <c r="P30" s="19"/>
      <c r="Q30" s="17"/>
      <c r="R30" s="17"/>
      <c r="S30" s="23"/>
      <c r="T30" s="19"/>
      <c r="U30" s="17"/>
      <c r="V30" s="17"/>
      <c r="W30" s="19"/>
      <c r="X30" s="17"/>
    </row>
    <row r="31" spans="3:24" ht="12.75">
      <c r="C31" s="7"/>
      <c r="D31" s="7"/>
      <c r="E31" s="7"/>
      <c r="F31" s="7"/>
      <c r="G31" s="7"/>
      <c r="H31" s="7"/>
      <c r="K31" s="18"/>
      <c r="L31" s="17"/>
      <c r="M31" s="19"/>
      <c r="N31" s="17"/>
      <c r="O31" s="17"/>
      <c r="P31" s="19"/>
      <c r="Q31" s="17"/>
      <c r="R31" s="17"/>
      <c r="S31" s="23"/>
      <c r="T31" s="19"/>
      <c r="U31" s="17"/>
      <c r="V31" s="17"/>
      <c r="W31" s="19"/>
      <c r="X31" s="17"/>
    </row>
    <row r="32" spans="3:24" ht="12.75">
      <c r="C32" s="7"/>
      <c r="D32" s="7"/>
      <c r="E32" s="7"/>
      <c r="F32" s="7"/>
      <c r="G32" s="7"/>
      <c r="H32" s="7"/>
      <c r="K32" s="18"/>
      <c r="L32" s="17"/>
      <c r="M32" s="19"/>
      <c r="N32" s="17"/>
      <c r="O32" s="17"/>
      <c r="P32" s="19"/>
      <c r="Q32" s="17"/>
      <c r="R32" s="17"/>
      <c r="S32" s="23"/>
      <c r="T32" s="19"/>
      <c r="U32" s="17"/>
      <c r="V32" s="17"/>
      <c r="W32" s="19"/>
      <c r="X32" s="17"/>
    </row>
    <row r="33" spans="3:24" ht="12.75">
      <c r="C33" s="7"/>
      <c r="D33" s="7"/>
      <c r="E33" s="7"/>
      <c r="F33" s="7"/>
      <c r="G33" s="7"/>
      <c r="H33" s="7"/>
      <c r="K33" s="18"/>
      <c r="L33" s="17"/>
      <c r="M33" s="19"/>
      <c r="N33" s="17"/>
      <c r="O33" s="17"/>
      <c r="P33" s="19"/>
      <c r="Q33" s="17"/>
      <c r="R33" s="17"/>
      <c r="S33" s="23"/>
      <c r="T33" s="19"/>
      <c r="U33" s="17"/>
      <c r="V33" s="17"/>
      <c r="W33" s="19"/>
      <c r="X33" s="17"/>
    </row>
    <row r="34" spans="3:24" ht="12.75">
      <c r="C34" s="7"/>
      <c r="D34" s="7"/>
      <c r="E34" s="7"/>
      <c r="F34" s="7"/>
      <c r="G34" s="7"/>
      <c r="H34" s="7"/>
      <c r="K34" s="18"/>
      <c r="L34" s="17"/>
      <c r="M34" s="19"/>
      <c r="N34" s="17"/>
      <c r="O34" s="17"/>
      <c r="P34" s="19"/>
      <c r="Q34" s="17"/>
      <c r="R34" s="17"/>
      <c r="S34" s="23"/>
      <c r="T34" s="19"/>
      <c r="U34" s="17"/>
      <c r="V34" s="17"/>
      <c r="W34" s="19"/>
      <c r="X34" s="17"/>
    </row>
    <row r="35" spans="3:24" ht="12.75">
      <c r="C35" s="7"/>
      <c r="D35" s="7"/>
      <c r="E35" s="7"/>
      <c r="F35" s="7"/>
      <c r="G35" s="7"/>
      <c r="H35" s="7"/>
      <c r="K35" s="18"/>
      <c r="L35" s="17"/>
      <c r="M35" s="19"/>
      <c r="N35" s="17"/>
      <c r="O35" s="17"/>
      <c r="P35" s="19"/>
      <c r="Q35" s="17"/>
      <c r="R35" s="17"/>
      <c r="S35" s="23"/>
      <c r="T35" s="19"/>
      <c r="U35" s="17"/>
      <c r="V35" s="17"/>
      <c r="W35" s="19"/>
      <c r="X35" s="17"/>
    </row>
    <row r="36" spans="3:24" ht="12.75">
      <c r="C36" s="7"/>
      <c r="D36" s="7"/>
      <c r="E36" s="7"/>
      <c r="F36" s="7"/>
      <c r="G36" s="7"/>
      <c r="H36" s="7"/>
      <c r="K36" s="18"/>
      <c r="L36" s="17"/>
      <c r="M36" s="19"/>
      <c r="N36" s="17"/>
      <c r="O36" s="17"/>
      <c r="P36" s="19"/>
      <c r="Q36" s="17"/>
      <c r="R36" s="17"/>
      <c r="S36" s="23"/>
      <c r="T36" s="19"/>
      <c r="U36" s="17"/>
      <c r="V36" s="17"/>
      <c r="W36" s="19"/>
      <c r="X36" s="17"/>
    </row>
    <row r="37" spans="3:24" ht="12.75">
      <c r="C37" s="7"/>
      <c r="D37" s="7"/>
      <c r="E37" s="7"/>
      <c r="F37" s="7"/>
      <c r="G37" s="7"/>
      <c r="H37" s="7"/>
      <c r="K37" s="18"/>
      <c r="L37" s="17"/>
      <c r="M37" s="19"/>
      <c r="N37" s="17"/>
      <c r="O37" s="17"/>
      <c r="P37" s="19"/>
      <c r="Q37" s="17"/>
      <c r="R37" s="17"/>
      <c r="S37" s="23"/>
      <c r="T37" s="19"/>
      <c r="U37" s="17"/>
      <c r="V37" s="17"/>
      <c r="W37" s="19"/>
      <c r="X37" s="17"/>
    </row>
    <row r="38" spans="3:24" ht="12.75">
      <c r="C38" s="7"/>
      <c r="D38" s="7"/>
      <c r="E38" s="7"/>
      <c r="F38" s="7"/>
      <c r="G38" s="7"/>
      <c r="H38" s="7"/>
      <c r="K38" s="18"/>
      <c r="L38" s="17"/>
      <c r="M38" s="19"/>
      <c r="N38" s="17"/>
      <c r="O38" s="17"/>
      <c r="P38" s="19"/>
      <c r="Q38" s="17"/>
      <c r="R38" s="17"/>
      <c r="S38" s="23"/>
      <c r="T38" s="19"/>
      <c r="U38" s="17"/>
      <c r="V38" s="17"/>
      <c r="W38" s="19"/>
      <c r="X38" s="17"/>
    </row>
    <row r="39" spans="3:24" ht="12.75">
      <c r="C39" s="7"/>
      <c r="D39" s="7"/>
      <c r="E39" s="7"/>
      <c r="F39" s="7"/>
      <c r="G39" s="7"/>
      <c r="H39" s="7"/>
      <c r="K39" s="18"/>
      <c r="L39" s="17"/>
      <c r="M39" s="19"/>
      <c r="N39" s="17"/>
      <c r="O39" s="17"/>
      <c r="P39" s="19"/>
      <c r="Q39" s="17"/>
      <c r="R39" s="17"/>
      <c r="S39" s="23"/>
      <c r="T39" s="19"/>
      <c r="U39" s="17"/>
      <c r="V39" s="17"/>
      <c r="W39" s="19"/>
      <c r="X39" s="17"/>
    </row>
    <row r="40" spans="3:24" ht="12.75">
      <c r="C40" s="7"/>
      <c r="D40" s="7"/>
      <c r="E40" s="7"/>
      <c r="F40" s="7"/>
      <c r="G40" s="7"/>
      <c r="H40" s="7"/>
      <c r="K40" s="18"/>
      <c r="L40" s="17"/>
      <c r="M40" s="19"/>
      <c r="N40" s="17"/>
      <c r="O40" s="17"/>
      <c r="P40" s="19"/>
      <c r="Q40" s="17"/>
      <c r="R40" s="17"/>
      <c r="S40" s="24"/>
      <c r="T40" s="19"/>
      <c r="U40" s="17"/>
      <c r="V40" s="17"/>
      <c r="W40" s="19"/>
      <c r="X40" s="17"/>
    </row>
    <row r="41" spans="3:24" ht="12.75">
      <c r="C41" s="7"/>
      <c r="D41" s="7"/>
      <c r="E41" s="7"/>
      <c r="F41" s="7"/>
      <c r="G41" s="7"/>
      <c r="H41" s="7"/>
      <c r="K41" s="18"/>
      <c r="L41" s="17"/>
      <c r="M41" s="19"/>
      <c r="N41" s="17"/>
      <c r="O41" s="17"/>
      <c r="P41" s="19"/>
      <c r="Q41" s="17"/>
      <c r="R41" s="17"/>
      <c r="S41" s="24"/>
      <c r="T41" s="19"/>
      <c r="U41" s="17"/>
      <c r="V41" s="17"/>
      <c r="W41" s="19"/>
      <c r="X41" s="17"/>
    </row>
    <row r="42" spans="3:24" ht="12.75">
      <c r="C42" s="7"/>
      <c r="D42" s="7"/>
      <c r="E42" s="7"/>
      <c r="F42" s="7"/>
      <c r="G42" s="7"/>
      <c r="H42" s="7"/>
      <c r="K42" s="18"/>
      <c r="L42" s="17"/>
      <c r="M42" s="19"/>
      <c r="N42" s="17"/>
      <c r="O42" s="17"/>
      <c r="P42" s="19"/>
      <c r="Q42" s="17"/>
      <c r="R42" s="17"/>
      <c r="S42" s="23"/>
      <c r="T42" s="19"/>
      <c r="U42" s="17"/>
      <c r="V42" s="17"/>
      <c r="W42" s="19"/>
      <c r="X42" s="17"/>
    </row>
    <row r="43" spans="3:24" ht="12.75">
      <c r="C43" s="7"/>
      <c r="D43" s="7"/>
      <c r="E43" s="7"/>
      <c r="F43" s="7"/>
      <c r="G43" s="7"/>
      <c r="H43" s="7"/>
      <c r="K43" s="18"/>
      <c r="L43" s="17"/>
      <c r="M43" s="19"/>
      <c r="N43" s="17"/>
      <c r="O43" s="17"/>
      <c r="P43" s="19"/>
      <c r="Q43" s="17"/>
      <c r="R43" s="17"/>
      <c r="S43" s="23"/>
      <c r="T43" s="19"/>
      <c r="U43" s="17"/>
      <c r="V43" s="17"/>
      <c r="W43" s="19"/>
      <c r="X43" s="17"/>
    </row>
    <row r="44" spans="3:24" ht="12.75">
      <c r="C44" s="7"/>
      <c r="D44" s="7"/>
      <c r="E44" s="7"/>
      <c r="F44" s="7"/>
      <c r="G44" s="7"/>
      <c r="H44" s="7"/>
      <c r="K44" s="18"/>
      <c r="L44" s="17"/>
      <c r="M44" s="19"/>
      <c r="N44" s="17"/>
      <c r="O44" s="17"/>
      <c r="P44" s="19"/>
      <c r="Q44" s="17"/>
      <c r="R44" s="17"/>
      <c r="S44" s="23"/>
      <c r="T44" s="19"/>
      <c r="U44" s="17"/>
      <c r="V44" s="17"/>
      <c r="W44" s="19"/>
      <c r="X44" s="17"/>
    </row>
    <row r="45" spans="3:24" ht="12.75">
      <c r="C45" s="7"/>
      <c r="D45" s="7"/>
      <c r="E45" s="7"/>
      <c r="F45" s="7"/>
      <c r="G45" s="7"/>
      <c r="H45" s="7"/>
      <c r="K45" s="18"/>
      <c r="L45" s="17"/>
      <c r="M45" s="19"/>
      <c r="N45" s="17"/>
      <c r="O45" s="17"/>
      <c r="P45" s="19"/>
      <c r="Q45" s="17"/>
      <c r="R45" s="17"/>
      <c r="S45" s="23"/>
      <c r="T45" s="19"/>
      <c r="U45" s="17"/>
      <c r="V45" s="17"/>
      <c r="W45" s="19"/>
      <c r="X45" s="17"/>
    </row>
    <row r="46" spans="3:24" ht="12.75">
      <c r="C46" s="7"/>
      <c r="D46" s="7"/>
      <c r="E46" s="7"/>
      <c r="F46" s="7"/>
      <c r="G46" s="7"/>
      <c r="H46" s="7"/>
      <c r="K46" s="18"/>
      <c r="L46" s="17"/>
      <c r="M46" s="19"/>
      <c r="N46" s="17"/>
      <c r="O46" s="17"/>
      <c r="P46" s="19"/>
      <c r="Q46" s="17"/>
      <c r="R46" s="17"/>
      <c r="S46" s="23"/>
      <c r="T46" s="19"/>
      <c r="U46" s="17"/>
      <c r="V46" s="17"/>
      <c r="W46" s="19"/>
      <c r="X46" s="17"/>
    </row>
    <row r="47" spans="3:24" ht="12.75">
      <c r="C47" s="7"/>
      <c r="D47" s="7"/>
      <c r="E47" s="7"/>
      <c r="F47" s="7"/>
      <c r="G47" s="7"/>
      <c r="H47" s="7"/>
      <c r="K47" s="18"/>
      <c r="L47" s="17"/>
      <c r="M47" s="19"/>
      <c r="N47" s="17"/>
      <c r="O47" s="17"/>
      <c r="P47" s="19"/>
      <c r="Q47" s="17"/>
      <c r="R47" s="17"/>
      <c r="S47" s="23"/>
      <c r="T47" s="19"/>
      <c r="U47" s="17"/>
      <c r="V47" s="17"/>
      <c r="W47" s="19"/>
      <c r="X47" s="17"/>
    </row>
    <row r="48" spans="3:24" ht="12.75">
      <c r="C48" s="7"/>
      <c r="D48" s="7"/>
      <c r="E48" s="7"/>
      <c r="F48" s="7"/>
      <c r="G48" s="7"/>
      <c r="H48" s="7"/>
      <c r="K48" s="18"/>
      <c r="L48" s="17"/>
      <c r="M48" s="19"/>
      <c r="N48" s="17"/>
      <c r="O48" s="17"/>
      <c r="P48" s="19"/>
      <c r="Q48" s="17"/>
      <c r="R48" s="17"/>
      <c r="S48" s="23"/>
      <c r="T48" s="19"/>
      <c r="U48" s="17"/>
      <c r="V48" s="17"/>
      <c r="W48" s="19"/>
      <c r="X48" s="17"/>
    </row>
    <row r="49" spans="3:24" ht="12.75">
      <c r="C49" s="7"/>
      <c r="D49" s="7"/>
      <c r="E49" s="7"/>
      <c r="F49" s="7"/>
      <c r="G49" s="7"/>
      <c r="H49" s="7"/>
      <c r="K49" s="18"/>
      <c r="L49" s="17"/>
      <c r="M49" s="19"/>
      <c r="N49" s="17"/>
      <c r="O49" s="17"/>
      <c r="P49" s="19"/>
      <c r="Q49" s="17"/>
      <c r="R49" s="17"/>
      <c r="S49" s="23"/>
      <c r="T49" s="19"/>
      <c r="U49" s="17"/>
      <c r="V49" s="17"/>
      <c r="W49" s="19"/>
      <c r="X49" s="17"/>
    </row>
    <row r="50" spans="3:24" ht="12.75">
      <c r="C50" s="7"/>
      <c r="D50" s="7"/>
      <c r="E50" s="7"/>
      <c r="F50" s="7"/>
      <c r="G50" s="7"/>
      <c r="H50" s="7"/>
      <c r="K50" s="18"/>
      <c r="L50" s="17"/>
      <c r="M50" s="19"/>
      <c r="N50" s="17"/>
      <c r="O50" s="17"/>
      <c r="P50" s="19"/>
      <c r="Q50" s="17"/>
      <c r="R50" s="17"/>
      <c r="S50" s="23"/>
      <c r="T50" s="19"/>
      <c r="U50" s="17"/>
      <c r="V50" s="17"/>
      <c r="W50" s="19"/>
      <c r="X50" s="17"/>
    </row>
    <row r="51" spans="3:24" ht="12.75">
      <c r="C51" s="7"/>
      <c r="D51" s="7"/>
      <c r="E51" s="7"/>
      <c r="F51" s="7"/>
      <c r="G51" s="7"/>
      <c r="H51" s="7"/>
      <c r="K51" s="18"/>
      <c r="L51" s="17"/>
      <c r="M51" s="19"/>
      <c r="N51" s="17"/>
      <c r="O51" s="17"/>
      <c r="P51" s="19"/>
      <c r="Q51" s="17"/>
      <c r="R51" s="17"/>
      <c r="S51" s="23"/>
      <c r="T51" s="19"/>
      <c r="U51" s="17"/>
      <c r="V51" s="17"/>
      <c r="W51" s="19"/>
      <c r="X51" s="17"/>
    </row>
    <row r="52" spans="3:24" ht="12.75">
      <c r="C52" s="7"/>
      <c r="D52" s="7"/>
      <c r="E52" s="7"/>
      <c r="F52" s="7"/>
      <c r="G52" s="7"/>
      <c r="H52" s="7"/>
      <c r="K52" s="18"/>
      <c r="L52" s="17"/>
      <c r="M52" s="19"/>
      <c r="N52" s="17"/>
      <c r="O52" s="17"/>
      <c r="P52" s="19"/>
      <c r="Q52" s="17"/>
      <c r="R52" s="17"/>
      <c r="S52" s="23"/>
      <c r="T52" s="19"/>
      <c r="U52" s="17"/>
      <c r="V52" s="17"/>
      <c r="W52" s="19"/>
      <c r="X52" s="17"/>
    </row>
    <row r="53" spans="3:24" ht="12.75">
      <c r="C53" s="7"/>
      <c r="D53" s="7"/>
      <c r="E53" s="7"/>
      <c r="F53" s="7"/>
      <c r="G53" s="7"/>
      <c r="H53" s="7"/>
      <c r="K53" s="18"/>
      <c r="L53" s="17"/>
      <c r="M53" s="19"/>
      <c r="N53" s="17"/>
      <c r="O53" s="17"/>
      <c r="P53" s="19"/>
      <c r="Q53" s="17"/>
      <c r="R53" s="17"/>
      <c r="S53" s="23"/>
      <c r="T53" s="19"/>
      <c r="U53" s="17"/>
      <c r="V53" s="17"/>
      <c r="W53" s="19"/>
      <c r="X53" s="17"/>
    </row>
    <row r="54" spans="3:24" ht="12.75">
      <c r="C54" s="7"/>
      <c r="D54" s="7"/>
      <c r="E54" s="7"/>
      <c r="F54" s="7"/>
      <c r="G54" s="7"/>
      <c r="H54" s="7"/>
      <c r="K54" s="18"/>
      <c r="L54" s="17"/>
      <c r="M54" s="19"/>
      <c r="N54" s="17"/>
      <c r="O54" s="17"/>
      <c r="P54" s="19"/>
      <c r="Q54" s="17"/>
      <c r="R54" s="17"/>
      <c r="S54" s="23"/>
      <c r="T54" s="19"/>
      <c r="U54" s="17"/>
      <c r="V54" s="17"/>
      <c r="W54" s="19"/>
      <c r="X54" s="17"/>
    </row>
    <row r="55" spans="3:24" ht="12.75">
      <c r="C55" s="7"/>
      <c r="D55" s="7"/>
      <c r="E55" s="7"/>
      <c r="F55" s="7"/>
      <c r="G55" s="7"/>
      <c r="H55" s="7"/>
      <c r="K55" s="18"/>
      <c r="L55" s="17"/>
      <c r="M55" s="19"/>
      <c r="N55" s="17"/>
      <c r="O55" s="17"/>
      <c r="P55" s="19"/>
      <c r="Q55" s="17"/>
      <c r="R55" s="17"/>
      <c r="S55" s="23"/>
      <c r="T55" s="19"/>
      <c r="U55" s="17"/>
      <c r="V55" s="17"/>
      <c r="W55" s="19"/>
      <c r="X55" s="17"/>
    </row>
    <row r="56" spans="3:24" ht="12.75">
      <c r="C56" s="7"/>
      <c r="D56" s="7"/>
      <c r="E56" s="7"/>
      <c r="F56" s="7"/>
      <c r="G56" s="7"/>
      <c r="H56" s="7"/>
      <c r="K56" s="18"/>
      <c r="L56" s="17"/>
      <c r="M56" s="19"/>
      <c r="N56" s="17"/>
      <c r="O56" s="17"/>
      <c r="P56" s="19"/>
      <c r="Q56" s="17"/>
      <c r="R56" s="17"/>
      <c r="S56" s="23"/>
      <c r="T56" s="19"/>
      <c r="U56" s="17"/>
      <c r="V56" s="17"/>
      <c r="W56" s="19"/>
      <c r="X56" s="17"/>
    </row>
    <row r="57" spans="3:24" ht="12.75">
      <c r="C57" s="7"/>
      <c r="D57" s="7"/>
      <c r="E57" s="7"/>
      <c r="F57" s="7"/>
      <c r="G57" s="7"/>
      <c r="H57" s="7"/>
      <c r="K57" s="18"/>
      <c r="L57" s="17"/>
      <c r="M57" s="19"/>
      <c r="N57" s="17"/>
      <c r="O57" s="17"/>
      <c r="P57" s="19"/>
      <c r="Q57" s="17"/>
      <c r="R57" s="17"/>
      <c r="S57" s="23"/>
      <c r="T57" s="19"/>
      <c r="U57" s="17"/>
      <c r="V57" s="17"/>
      <c r="W57" s="19"/>
      <c r="X57" s="17"/>
    </row>
    <row r="58" spans="3:24" ht="12.75">
      <c r="C58" s="7"/>
      <c r="D58" s="7"/>
      <c r="E58" s="7"/>
      <c r="F58" s="7"/>
      <c r="G58" s="7"/>
      <c r="H58" s="7"/>
      <c r="K58" s="18"/>
      <c r="L58" s="17"/>
      <c r="M58" s="19"/>
      <c r="N58" s="17"/>
      <c r="O58" s="17"/>
      <c r="P58" s="19"/>
      <c r="Q58" s="17"/>
      <c r="R58" s="17"/>
      <c r="S58" s="23"/>
      <c r="T58" s="19"/>
      <c r="U58" s="17"/>
      <c r="V58" s="17"/>
      <c r="W58" s="19"/>
      <c r="X58" s="17"/>
    </row>
    <row r="59" spans="3:24" ht="12.75">
      <c r="C59" s="7"/>
      <c r="D59" s="7"/>
      <c r="E59" s="7"/>
      <c r="F59" s="7"/>
      <c r="G59" s="7"/>
      <c r="H59" s="7"/>
      <c r="K59" s="18"/>
      <c r="L59" s="17"/>
      <c r="M59" s="19"/>
      <c r="N59" s="17"/>
      <c r="O59" s="17"/>
      <c r="P59" s="19"/>
      <c r="Q59" s="17"/>
      <c r="R59" s="17"/>
      <c r="S59" s="23"/>
      <c r="T59" s="19"/>
      <c r="U59" s="17"/>
      <c r="V59" s="17"/>
      <c r="W59" s="19"/>
      <c r="X59" s="17"/>
    </row>
    <row r="60" spans="3:24" ht="12.75">
      <c r="C60" s="7"/>
      <c r="D60" s="7"/>
      <c r="E60" s="7"/>
      <c r="F60" s="7"/>
      <c r="G60" s="7"/>
      <c r="H60" s="7"/>
      <c r="K60" s="18"/>
      <c r="L60" s="17"/>
      <c r="M60" s="19"/>
      <c r="N60" s="17"/>
      <c r="O60" s="17"/>
      <c r="P60" s="19"/>
      <c r="Q60" s="17"/>
      <c r="R60" s="17"/>
      <c r="S60" s="23"/>
      <c r="T60" s="19"/>
      <c r="U60" s="17"/>
      <c r="V60" s="17"/>
      <c r="W60" s="19"/>
      <c r="X60" s="17"/>
    </row>
    <row r="61" spans="3:24" ht="12.75">
      <c r="C61" s="7"/>
      <c r="D61" s="7"/>
      <c r="E61" s="7"/>
      <c r="F61" s="7"/>
      <c r="G61" s="7"/>
      <c r="H61" s="7"/>
      <c r="K61" s="18"/>
      <c r="L61" s="17"/>
      <c r="M61" s="19"/>
      <c r="N61" s="17"/>
      <c r="O61" s="17"/>
      <c r="P61" s="19"/>
      <c r="Q61" s="17"/>
      <c r="R61" s="17"/>
      <c r="S61" s="23"/>
      <c r="T61" s="19"/>
      <c r="U61" s="17"/>
      <c r="V61" s="17"/>
      <c r="W61" s="19"/>
      <c r="X61" s="17"/>
    </row>
    <row r="62" spans="3:24" ht="12.75">
      <c r="C62" s="7"/>
      <c r="D62" s="7"/>
      <c r="E62" s="7"/>
      <c r="F62" s="7"/>
      <c r="G62" s="7"/>
      <c r="H62" s="7"/>
      <c r="K62" s="18"/>
      <c r="L62" s="17"/>
      <c r="M62" s="19"/>
      <c r="N62" s="17"/>
      <c r="O62" s="17"/>
      <c r="P62" s="19"/>
      <c r="Q62" s="17"/>
      <c r="R62" s="17"/>
      <c r="S62" s="23"/>
      <c r="T62" s="19"/>
      <c r="U62" s="17"/>
      <c r="V62" s="17"/>
      <c r="W62" s="19"/>
      <c r="X62" s="17"/>
    </row>
    <row r="63" spans="3:24" ht="12.75">
      <c r="C63" s="7"/>
      <c r="D63" s="7"/>
      <c r="E63" s="7"/>
      <c r="F63" s="7"/>
      <c r="G63" s="7"/>
      <c r="H63" s="7"/>
      <c r="K63" s="18"/>
      <c r="L63" s="17"/>
      <c r="M63" s="19"/>
      <c r="N63" s="17"/>
      <c r="O63" s="17"/>
      <c r="P63" s="19"/>
      <c r="Q63" s="17"/>
      <c r="R63" s="17"/>
      <c r="S63" s="23"/>
      <c r="T63" s="19"/>
      <c r="U63" s="17"/>
      <c r="V63" s="17"/>
      <c r="W63" s="19"/>
      <c r="X63" s="17"/>
    </row>
    <row r="64" spans="3:24" ht="12.75">
      <c r="C64" s="7"/>
      <c r="D64" s="7"/>
      <c r="E64" s="7"/>
      <c r="F64" s="7"/>
      <c r="G64" s="7"/>
      <c r="H64" s="7"/>
      <c r="K64" s="18"/>
      <c r="L64" s="17"/>
      <c r="M64" s="19"/>
      <c r="N64" s="17"/>
      <c r="O64" s="17"/>
      <c r="P64" s="19"/>
      <c r="Q64" s="17"/>
      <c r="R64" s="17"/>
      <c r="S64" s="23"/>
      <c r="T64" s="19"/>
      <c r="U64" s="17"/>
      <c r="V64" s="17"/>
      <c r="W64" s="19"/>
      <c r="X64" s="17"/>
    </row>
    <row r="65" spans="3:24" ht="12.75">
      <c r="C65" s="7"/>
      <c r="D65" s="7"/>
      <c r="E65" s="7"/>
      <c r="F65" s="7"/>
      <c r="G65" s="7"/>
      <c r="H65" s="7"/>
      <c r="K65" s="18"/>
      <c r="L65" s="17"/>
      <c r="M65" s="19"/>
      <c r="N65" s="17"/>
      <c r="O65" s="17"/>
      <c r="P65" s="19"/>
      <c r="Q65" s="17"/>
      <c r="R65" s="17"/>
      <c r="S65" s="23"/>
      <c r="T65" s="19"/>
      <c r="U65" s="17"/>
      <c r="V65" s="17"/>
      <c r="W65" s="19"/>
      <c r="X65" s="17"/>
    </row>
    <row r="66" spans="3:24" ht="12.75">
      <c r="C66" s="7"/>
      <c r="D66" s="7"/>
      <c r="E66" s="7"/>
      <c r="F66" s="7"/>
      <c r="G66" s="7"/>
      <c r="H66" s="7"/>
      <c r="K66" s="18"/>
      <c r="L66" s="17"/>
      <c r="M66" s="19"/>
      <c r="N66" s="17"/>
      <c r="O66" s="17"/>
      <c r="P66" s="19"/>
      <c r="Q66" s="17"/>
      <c r="R66" s="17"/>
      <c r="S66" s="23"/>
      <c r="T66" s="19"/>
      <c r="U66" s="17"/>
      <c r="V66" s="17"/>
      <c r="W66" s="19"/>
      <c r="X66" s="17"/>
    </row>
    <row r="67" spans="3:24" ht="12.75">
      <c r="C67" s="7"/>
      <c r="D67" s="7"/>
      <c r="E67" s="7"/>
      <c r="F67" s="7"/>
      <c r="G67" s="7"/>
      <c r="H67" s="7"/>
      <c r="K67" s="18"/>
      <c r="L67" s="17"/>
      <c r="M67" s="19"/>
      <c r="N67" s="17"/>
      <c r="O67" s="17"/>
      <c r="P67" s="19"/>
      <c r="Q67" s="17"/>
      <c r="R67" s="17"/>
      <c r="S67" s="23"/>
      <c r="T67" s="19"/>
      <c r="U67" s="17"/>
      <c r="V67" s="17"/>
      <c r="W67" s="19"/>
      <c r="X67" s="17"/>
    </row>
    <row r="68" spans="3:24" ht="12.75">
      <c r="C68" s="7"/>
      <c r="D68" s="7"/>
      <c r="E68" s="7"/>
      <c r="F68" s="7"/>
      <c r="G68" s="7"/>
      <c r="H68" s="7"/>
      <c r="K68" s="18"/>
      <c r="L68" s="17"/>
      <c r="M68" s="19"/>
      <c r="N68" s="17"/>
      <c r="O68" s="17"/>
      <c r="P68" s="19"/>
      <c r="Q68" s="17"/>
      <c r="R68" s="17"/>
      <c r="S68" s="23"/>
      <c r="T68" s="19"/>
      <c r="U68" s="17"/>
      <c r="V68" s="17"/>
      <c r="W68" s="19"/>
      <c r="X68" s="17"/>
    </row>
    <row r="69" spans="3:24" ht="12.75">
      <c r="C69" s="7"/>
      <c r="D69" s="7"/>
      <c r="E69" s="7"/>
      <c r="F69" s="7"/>
      <c r="G69" s="7"/>
      <c r="H69" s="7"/>
      <c r="K69" s="18"/>
      <c r="L69" s="17"/>
      <c r="M69" s="19"/>
      <c r="N69" s="17"/>
      <c r="O69" s="17"/>
      <c r="P69" s="19"/>
      <c r="Q69" s="17"/>
      <c r="R69" s="17"/>
      <c r="S69" s="23"/>
      <c r="T69" s="19"/>
      <c r="U69" s="17"/>
      <c r="V69" s="17"/>
      <c r="W69" s="19"/>
      <c r="X69" s="17"/>
    </row>
    <row r="70" spans="3:24" ht="12.75">
      <c r="C70" s="7"/>
      <c r="D70" s="7"/>
      <c r="E70" s="7"/>
      <c r="F70" s="7"/>
      <c r="G70" s="7"/>
      <c r="H70" s="7"/>
      <c r="K70" s="18"/>
      <c r="L70" s="17"/>
      <c r="M70" s="19"/>
      <c r="N70" s="17"/>
      <c r="O70" s="17"/>
      <c r="P70" s="19"/>
      <c r="Q70" s="17"/>
      <c r="R70" s="17"/>
      <c r="S70" s="23"/>
      <c r="T70" s="19"/>
      <c r="U70" s="17"/>
      <c r="V70" s="17"/>
      <c r="W70" s="19"/>
      <c r="X70" s="17"/>
    </row>
    <row r="71" spans="3:24" ht="12.75">
      <c r="C71" s="7"/>
      <c r="D71" s="7"/>
      <c r="E71" s="7"/>
      <c r="F71" s="7"/>
      <c r="G71" s="7"/>
      <c r="H71" s="7"/>
      <c r="K71" s="18"/>
      <c r="L71" s="17"/>
      <c r="M71" s="19"/>
      <c r="N71" s="17"/>
      <c r="O71" s="17"/>
      <c r="P71" s="19"/>
      <c r="Q71" s="17"/>
      <c r="R71" s="17"/>
      <c r="S71" s="23"/>
      <c r="T71" s="19"/>
      <c r="U71" s="17"/>
      <c r="V71" s="17"/>
      <c r="W71" s="19"/>
      <c r="X71" s="17"/>
    </row>
    <row r="72" spans="3:24" ht="12.75">
      <c r="C72" s="7"/>
      <c r="D72" s="7"/>
      <c r="E72" s="7"/>
      <c r="F72" s="7"/>
      <c r="G72" s="7"/>
      <c r="H72" s="7"/>
      <c r="K72" s="18"/>
      <c r="L72" s="17"/>
      <c r="M72" s="19"/>
      <c r="N72" s="17"/>
      <c r="O72" s="17"/>
      <c r="P72" s="19"/>
      <c r="Q72" s="17"/>
      <c r="R72" s="17"/>
      <c r="S72" s="23"/>
      <c r="T72" s="19"/>
      <c r="U72" s="17"/>
      <c r="V72" s="17"/>
      <c r="W72" s="19"/>
      <c r="X72" s="17"/>
    </row>
    <row r="73" spans="3:24" ht="12.75">
      <c r="C73" s="7"/>
      <c r="D73" s="7"/>
      <c r="E73" s="7"/>
      <c r="F73" s="7"/>
      <c r="G73" s="7"/>
      <c r="H73" s="7"/>
      <c r="K73" s="18"/>
      <c r="L73" s="17"/>
      <c r="M73" s="19"/>
      <c r="N73" s="17"/>
      <c r="O73" s="17"/>
      <c r="P73" s="19"/>
      <c r="Q73" s="17"/>
      <c r="R73" s="17"/>
      <c r="S73" s="23"/>
      <c r="T73" s="19"/>
      <c r="U73" s="17"/>
      <c r="V73" s="17"/>
      <c r="W73" s="19"/>
      <c r="X73" s="17"/>
    </row>
    <row r="74" spans="3:24" ht="12.75">
      <c r="C74" s="7"/>
      <c r="D74" s="7"/>
      <c r="E74" s="7"/>
      <c r="F74" s="7"/>
      <c r="G74" s="7"/>
      <c r="H74" s="7"/>
      <c r="K74" s="18"/>
      <c r="L74" s="17"/>
      <c r="M74" s="19"/>
      <c r="N74" s="17"/>
      <c r="O74" s="17"/>
      <c r="P74" s="19"/>
      <c r="Q74" s="17"/>
      <c r="R74" s="17"/>
      <c r="S74" s="23"/>
      <c r="T74" s="19"/>
      <c r="U74" s="17"/>
      <c r="V74" s="17"/>
      <c r="W74" s="19"/>
      <c r="X74" s="17"/>
    </row>
    <row r="75" spans="3:24" ht="12.75">
      <c r="C75" s="7"/>
      <c r="D75" s="7"/>
      <c r="E75" s="7"/>
      <c r="F75" s="7"/>
      <c r="G75" s="7"/>
      <c r="H75" s="7"/>
      <c r="K75" s="18"/>
      <c r="L75" s="17"/>
      <c r="M75" s="19"/>
      <c r="N75" s="17"/>
      <c r="O75" s="17"/>
      <c r="P75" s="19"/>
      <c r="Q75" s="17"/>
      <c r="R75" s="17"/>
      <c r="S75" s="23"/>
      <c r="T75" s="19"/>
      <c r="U75" s="17"/>
      <c r="V75" s="17"/>
      <c r="W75" s="19"/>
      <c r="X75" s="17"/>
    </row>
    <row r="76" spans="3:24" ht="12.75">
      <c r="C76" s="7"/>
      <c r="D76" s="7"/>
      <c r="E76" s="7"/>
      <c r="F76" s="7"/>
      <c r="G76" s="7"/>
      <c r="H76" s="7"/>
      <c r="K76" s="18"/>
      <c r="L76" s="17"/>
      <c r="M76" s="19"/>
      <c r="N76" s="17"/>
      <c r="O76" s="17"/>
      <c r="P76" s="19"/>
      <c r="Q76" s="17"/>
      <c r="R76" s="17"/>
      <c r="S76" s="23"/>
      <c r="T76" s="19"/>
      <c r="U76" s="17"/>
      <c r="V76" s="17"/>
      <c r="W76" s="19"/>
      <c r="X76" s="17"/>
    </row>
    <row r="77" spans="11:20" ht="12.75">
      <c r="K77" s="18"/>
      <c r="L77" s="17"/>
      <c r="M77" s="19"/>
      <c r="N77" s="17"/>
      <c r="O77" s="17"/>
      <c r="P77" s="20"/>
      <c r="Q77" s="17"/>
      <c r="R77" s="17"/>
      <c r="T77" s="3"/>
    </row>
    <row r="78" spans="11:20" ht="12.75">
      <c r="K78" s="18"/>
      <c r="L78" s="17"/>
      <c r="M78" s="19"/>
      <c r="N78" s="17"/>
      <c r="O78" s="17"/>
      <c r="P78" s="20"/>
      <c r="Q78" s="17"/>
      <c r="R78" s="17"/>
      <c r="T78" s="3"/>
    </row>
    <row r="79" spans="11:20" ht="12.75">
      <c r="K79" s="18"/>
      <c r="L79" s="17"/>
      <c r="M79" s="19"/>
      <c r="N79" s="17"/>
      <c r="O79" s="17"/>
      <c r="P79" s="20"/>
      <c r="Q79" s="17"/>
      <c r="R79" s="17"/>
      <c r="T79" s="3"/>
    </row>
    <row r="80" spans="16:20" ht="12.75">
      <c r="P80" s="5"/>
      <c r="T80"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42"/>
  <sheetViews>
    <sheetView tabSelected="1" workbookViewId="0" topLeftCell="A1">
      <pane xSplit="2" ySplit="3" topLeftCell="C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33</v>
      </c>
    </row>
    <row r="3" spans="1:21" s="1" customFormat="1" ht="12.75">
      <c r="A3" s="1" t="s">
        <v>16</v>
      </c>
      <c r="B3" s="1" t="s">
        <v>2</v>
      </c>
      <c r="C3" t="s">
        <v>45</v>
      </c>
      <c r="D3" t="s">
        <v>46</v>
      </c>
      <c r="E3" t="s">
        <v>47</v>
      </c>
      <c r="F3" t="s">
        <v>48</v>
      </c>
      <c r="G3" t="s">
        <v>49</v>
      </c>
      <c r="H3" t="s">
        <v>50</v>
      </c>
      <c r="P3" s="27"/>
      <c r="Q3" s="27"/>
      <c r="R3" s="27"/>
      <c r="S3" s="27"/>
      <c r="T3" s="27"/>
      <c r="U3" s="27"/>
    </row>
    <row r="4" spans="1:16" ht="12.75">
      <c r="A4" s="7" t="s">
        <v>15</v>
      </c>
      <c r="B4" t="s">
        <v>0</v>
      </c>
      <c r="C4">
        <v>103</v>
      </c>
      <c r="D4">
        <v>0.2392806966</v>
      </c>
      <c r="E4">
        <v>0.3300970874</v>
      </c>
      <c r="F4">
        <v>0.4209134782</v>
      </c>
      <c r="G4">
        <v>34</v>
      </c>
      <c r="H4">
        <v>0.7744095542</v>
      </c>
      <c r="J4"/>
      <c r="K4"/>
      <c r="P4" s="28"/>
    </row>
    <row r="5" spans="1:16" ht="12.75">
      <c r="A5" s="7" t="s">
        <v>14</v>
      </c>
      <c r="B5" t="s">
        <v>0</v>
      </c>
      <c r="C5">
        <v>145</v>
      </c>
      <c r="D5">
        <v>0.3741155901</v>
      </c>
      <c r="E5">
        <v>0.4551724138</v>
      </c>
      <c r="F5">
        <v>0.5362292375</v>
      </c>
      <c r="G5">
        <v>66</v>
      </c>
      <c r="H5">
        <v>0.0265744885</v>
      </c>
      <c r="J5"/>
      <c r="K5"/>
      <c r="P5" s="28"/>
    </row>
    <row r="6" spans="1:16" ht="12.75">
      <c r="A6" s="7" t="s">
        <v>13</v>
      </c>
      <c r="B6" t="s">
        <v>0</v>
      </c>
      <c r="C6">
        <v>217</v>
      </c>
      <c r="D6">
        <v>0.3133682178</v>
      </c>
      <c r="E6">
        <v>0.3778801843</v>
      </c>
      <c r="F6">
        <v>0.4423921509</v>
      </c>
      <c r="G6">
        <v>82</v>
      </c>
      <c r="H6">
        <v>0.4357548281</v>
      </c>
      <c r="J6"/>
      <c r="K6"/>
      <c r="P6" s="28"/>
    </row>
    <row r="7" spans="1:16" ht="12.75">
      <c r="A7" s="7" t="s">
        <v>12</v>
      </c>
      <c r="B7" t="s">
        <v>0</v>
      </c>
      <c r="C7">
        <v>128</v>
      </c>
      <c r="D7">
        <v>0.2986046261</v>
      </c>
      <c r="E7">
        <v>0.3828125</v>
      </c>
      <c r="F7">
        <v>0.4670203739</v>
      </c>
      <c r="G7">
        <v>49</v>
      </c>
      <c r="H7">
        <v>0.4880883186</v>
      </c>
      <c r="J7"/>
      <c r="K7"/>
      <c r="P7" s="28"/>
    </row>
    <row r="8" spans="1:16" ht="12.75">
      <c r="A8" s="7" t="s">
        <v>11</v>
      </c>
      <c r="B8" t="s">
        <v>0</v>
      </c>
      <c r="C8">
        <v>174</v>
      </c>
      <c r="D8">
        <v>0.2254687055</v>
      </c>
      <c r="E8">
        <v>0.2931034483</v>
      </c>
      <c r="F8">
        <v>0.3607381911</v>
      </c>
      <c r="G8">
        <v>51</v>
      </c>
      <c r="H8">
        <v>0.2296575441</v>
      </c>
      <c r="J8"/>
      <c r="K8"/>
      <c r="P8" s="28"/>
    </row>
    <row r="9" spans="1:16" ht="12.75">
      <c r="A9" s="7" t="s">
        <v>10</v>
      </c>
      <c r="B9" t="s">
        <v>0</v>
      </c>
      <c r="C9">
        <v>71</v>
      </c>
      <c r="D9">
        <v>0.3076349268</v>
      </c>
      <c r="E9">
        <v>0.4225352113</v>
      </c>
      <c r="F9">
        <v>0.5374354958</v>
      </c>
      <c r="G9">
        <v>30</v>
      </c>
      <c r="H9">
        <v>0.2780024324</v>
      </c>
      <c r="J9"/>
      <c r="K9"/>
      <c r="P9" s="28"/>
    </row>
    <row r="10" spans="1:16" ht="12.75">
      <c r="A10" s="7" t="s">
        <v>9</v>
      </c>
      <c r="B10" t="s">
        <v>0</v>
      </c>
      <c r="C10">
        <v>78</v>
      </c>
      <c r="D10">
        <v>0.1483283406</v>
      </c>
      <c r="E10">
        <v>0.2435897436</v>
      </c>
      <c r="F10">
        <v>0.3388511466</v>
      </c>
      <c r="G10">
        <v>19</v>
      </c>
      <c r="H10">
        <v>0.1218840079</v>
      </c>
      <c r="J10"/>
      <c r="K10"/>
      <c r="P10" s="28"/>
    </row>
    <row r="11" spans="1:16" ht="12.75">
      <c r="A11" s="7" t="s">
        <v>8</v>
      </c>
      <c r="B11" t="s">
        <v>0</v>
      </c>
      <c r="J11"/>
      <c r="K11"/>
      <c r="P11" s="28"/>
    </row>
    <row r="12" spans="1:16" ht="13.5" thickBot="1">
      <c r="A12" s="7" t="s">
        <v>7</v>
      </c>
      <c r="B12" t="s">
        <v>0</v>
      </c>
      <c r="J12"/>
      <c r="K12"/>
      <c r="P12" s="28"/>
    </row>
    <row r="13" spans="1:16" ht="13.5" thickTop="1">
      <c r="A13" s="9" t="s">
        <v>6</v>
      </c>
      <c r="B13" t="s">
        <v>0</v>
      </c>
      <c r="C13">
        <v>771</v>
      </c>
      <c r="D13">
        <v>0.3101841661</v>
      </c>
      <c r="E13">
        <v>0.3437094682</v>
      </c>
      <c r="F13">
        <v>0.3772347703</v>
      </c>
      <c r="G13">
        <v>265</v>
      </c>
      <c r="H13">
        <v>0.8868781624</v>
      </c>
      <c r="J13"/>
      <c r="K13"/>
      <c r="P13" s="28"/>
    </row>
    <row r="14" spans="1:16" ht="12.75">
      <c r="A14" s="7" t="s">
        <v>5</v>
      </c>
      <c r="B14" t="s">
        <v>0</v>
      </c>
      <c r="J14"/>
      <c r="K14"/>
      <c r="P14" s="28"/>
    </row>
    <row r="15" spans="1:16" ht="12.75">
      <c r="A15" s="7" t="s">
        <v>4</v>
      </c>
      <c r="B15" t="s">
        <v>0</v>
      </c>
      <c r="C15">
        <v>1091</v>
      </c>
      <c r="D15">
        <v>0.3074546014</v>
      </c>
      <c r="E15">
        <v>0.335472044</v>
      </c>
      <c r="F15">
        <v>0.3634894866</v>
      </c>
      <c r="G15">
        <v>366</v>
      </c>
      <c r="H15">
        <v>0.5278483539</v>
      </c>
      <c r="J15"/>
      <c r="K15"/>
      <c r="P15" s="28"/>
    </row>
    <row r="16" spans="1:16" ht="13.5" thickBot="1">
      <c r="A16" s="7" t="s">
        <v>3</v>
      </c>
      <c r="B16" t="s">
        <v>0</v>
      </c>
      <c r="C16">
        <v>2016</v>
      </c>
      <c r="D16">
        <v>0.3259506775</v>
      </c>
      <c r="E16">
        <v>0.3467261905</v>
      </c>
      <c r="F16">
        <v>0.3675017034</v>
      </c>
      <c r="G16">
        <v>699</v>
      </c>
      <c r="H16">
        <v>1</v>
      </c>
      <c r="J16"/>
      <c r="K16"/>
      <c r="P16" s="28"/>
    </row>
    <row r="17" spans="1:16" ht="13.5" thickTop="1">
      <c r="A17" s="8" t="s">
        <v>15</v>
      </c>
      <c r="B17" t="s">
        <v>1</v>
      </c>
      <c r="C17">
        <v>219</v>
      </c>
      <c r="D17">
        <v>0.2578711812</v>
      </c>
      <c r="E17">
        <v>0.3196347032</v>
      </c>
      <c r="F17">
        <v>0.3813982252</v>
      </c>
      <c r="G17">
        <v>70</v>
      </c>
      <c r="H17">
        <v>0.5193347663</v>
      </c>
      <c r="J17"/>
      <c r="K17"/>
      <c r="P17" s="28"/>
    </row>
    <row r="18" spans="1:16" ht="12.75">
      <c r="A18" s="7" t="s">
        <v>14</v>
      </c>
      <c r="B18" t="s">
        <v>1</v>
      </c>
      <c r="C18">
        <v>397</v>
      </c>
      <c r="D18">
        <v>0.3696149529</v>
      </c>
      <c r="E18">
        <v>0.4181360202</v>
      </c>
      <c r="F18">
        <v>0.4666570874</v>
      </c>
      <c r="G18">
        <v>166</v>
      </c>
      <c r="H18">
        <v>0.013407474</v>
      </c>
      <c r="J18"/>
      <c r="K18"/>
      <c r="P18" s="28"/>
    </row>
    <row r="19" spans="1:16" ht="12.75">
      <c r="A19" s="7" t="s">
        <v>13</v>
      </c>
      <c r="B19" t="s">
        <v>1</v>
      </c>
      <c r="C19">
        <v>482</v>
      </c>
      <c r="D19">
        <v>0.4305213271</v>
      </c>
      <c r="E19">
        <v>0.4751037344</v>
      </c>
      <c r="F19">
        <v>0.5196861418</v>
      </c>
      <c r="G19">
        <v>229</v>
      </c>
      <c r="H19" s="28">
        <v>1.2142321E-06</v>
      </c>
      <c r="J19"/>
      <c r="K19"/>
      <c r="P19" s="28"/>
    </row>
    <row r="20" spans="1:16" ht="12.75">
      <c r="A20" s="7" t="s">
        <v>12</v>
      </c>
      <c r="B20" t="s">
        <v>1</v>
      </c>
      <c r="C20">
        <v>231</v>
      </c>
      <c r="D20">
        <v>0.3690044214</v>
      </c>
      <c r="E20">
        <v>0.4329004329</v>
      </c>
      <c r="F20">
        <v>0.4967964444</v>
      </c>
      <c r="G20">
        <v>100</v>
      </c>
      <c r="H20">
        <v>0.023320499</v>
      </c>
      <c r="J20"/>
      <c r="K20"/>
      <c r="P20" s="28"/>
    </row>
    <row r="21" spans="1:16" ht="12.75">
      <c r="A21" s="7" t="s">
        <v>11</v>
      </c>
      <c r="B21" t="s">
        <v>1</v>
      </c>
      <c r="C21">
        <v>405</v>
      </c>
      <c r="D21">
        <v>0.1979405051</v>
      </c>
      <c r="E21">
        <v>0.2395061728</v>
      </c>
      <c r="F21">
        <v>0.2810718406</v>
      </c>
      <c r="G21">
        <v>97</v>
      </c>
      <c r="H21">
        <v>0.0002936864</v>
      </c>
      <c r="J21"/>
      <c r="K21"/>
      <c r="P21" s="28"/>
    </row>
    <row r="22" spans="1:16" ht="12.75">
      <c r="A22" s="7" t="s">
        <v>10</v>
      </c>
      <c r="B22" t="s">
        <v>1</v>
      </c>
      <c r="C22">
        <v>172</v>
      </c>
      <c r="D22">
        <v>0.3166570505</v>
      </c>
      <c r="E22">
        <v>0.3895348837</v>
      </c>
      <c r="F22">
        <v>0.4624127169</v>
      </c>
      <c r="G22">
        <v>67</v>
      </c>
      <c r="H22">
        <v>0.3225654141</v>
      </c>
      <c r="J22"/>
      <c r="K22"/>
      <c r="P22" s="28"/>
    </row>
    <row r="23" spans="1:16" ht="12.75">
      <c r="A23" s="7" t="s">
        <v>9</v>
      </c>
      <c r="B23" t="s">
        <v>1</v>
      </c>
      <c r="C23">
        <v>147</v>
      </c>
      <c r="D23">
        <v>0.1329479457</v>
      </c>
      <c r="E23">
        <v>0.1972789116</v>
      </c>
      <c r="F23">
        <v>0.2616098774</v>
      </c>
      <c r="G23">
        <v>29</v>
      </c>
      <c r="H23">
        <v>0.0022673219</v>
      </c>
      <c r="J23"/>
      <c r="K23"/>
      <c r="P23" s="28"/>
    </row>
    <row r="24" spans="1:16" ht="12.75">
      <c r="A24" s="7" t="s">
        <v>8</v>
      </c>
      <c r="B24" t="s">
        <v>1</v>
      </c>
      <c r="J24"/>
      <c r="K24"/>
      <c r="P24" s="28"/>
    </row>
    <row r="25" spans="1:16" ht="13.5" thickBot="1">
      <c r="A25" s="7" t="s">
        <v>7</v>
      </c>
      <c r="B25" t="s">
        <v>1</v>
      </c>
      <c r="C25">
        <v>30</v>
      </c>
      <c r="D25">
        <v>0.0568618383</v>
      </c>
      <c r="E25">
        <v>0.2</v>
      </c>
      <c r="F25">
        <v>0.3431381617</v>
      </c>
      <c r="G25">
        <v>6</v>
      </c>
      <c r="H25">
        <v>0.1758196241</v>
      </c>
      <c r="J25"/>
      <c r="K25"/>
      <c r="P25" s="28"/>
    </row>
    <row r="26" spans="1:16" ht="13.5" thickTop="1">
      <c r="A26" s="9" t="s">
        <v>6</v>
      </c>
      <c r="B26" t="s">
        <v>1</v>
      </c>
      <c r="C26">
        <v>1656</v>
      </c>
      <c r="D26">
        <v>0.3344046576</v>
      </c>
      <c r="E26">
        <v>0.3574879227</v>
      </c>
      <c r="F26">
        <v>0.3805711878</v>
      </c>
      <c r="G26">
        <v>592</v>
      </c>
      <c r="H26">
        <v>0.3954372003</v>
      </c>
      <c r="J26"/>
      <c r="K26"/>
      <c r="P26" s="28"/>
    </row>
    <row r="27" spans="1:16" ht="12.75">
      <c r="A27" s="7" t="s">
        <v>5</v>
      </c>
      <c r="B27" t="s">
        <v>1</v>
      </c>
      <c r="C27">
        <v>30</v>
      </c>
      <c r="D27">
        <v>0.0568618383</v>
      </c>
      <c r="E27">
        <v>0.2</v>
      </c>
      <c r="F27">
        <v>0.3431381617</v>
      </c>
      <c r="G27">
        <v>6</v>
      </c>
      <c r="H27">
        <v>0.1758196241</v>
      </c>
      <c r="J27"/>
      <c r="K27"/>
      <c r="P27" s="28"/>
    </row>
    <row r="28" spans="1:16" ht="12.75">
      <c r="A28" s="7" t="s">
        <v>4</v>
      </c>
      <c r="B28" t="s">
        <v>1</v>
      </c>
      <c r="C28">
        <v>3919</v>
      </c>
      <c r="D28">
        <v>0.3189947327</v>
      </c>
      <c r="E28">
        <v>0.3337586119</v>
      </c>
      <c r="F28">
        <v>0.3485224911</v>
      </c>
      <c r="G28">
        <v>1308</v>
      </c>
      <c r="H28">
        <v>0.2220898607</v>
      </c>
      <c r="J28"/>
      <c r="K28"/>
      <c r="P28" s="28"/>
    </row>
    <row r="29" spans="1:16" ht="13.5" thickBot="1">
      <c r="A29" s="7" t="s">
        <v>3</v>
      </c>
      <c r="B29" t="s">
        <v>1</v>
      </c>
      <c r="C29">
        <v>6002</v>
      </c>
      <c r="D29">
        <v>0.3331899887</v>
      </c>
      <c r="E29">
        <v>0.3452182606</v>
      </c>
      <c r="F29">
        <v>0.3572465324</v>
      </c>
      <c r="G29">
        <v>2072</v>
      </c>
      <c r="H29">
        <v>1</v>
      </c>
      <c r="J29"/>
      <c r="K29"/>
      <c r="P29" s="28"/>
    </row>
    <row r="30" spans="1:16" ht="13.5" thickTop="1">
      <c r="A30" s="8" t="s">
        <v>15</v>
      </c>
      <c r="B30" t="s">
        <v>24</v>
      </c>
      <c r="D30" t="s">
        <v>23</v>
      </c>
      <c r="E30" t="s">
        <v>23</v>
      </c>
      <c r="F30" t="s">
        <v>23</v>
      </c>
      <c r="H30">
        <v>0.8514536283</v>
      </c>
      <c r="J30"/>
      <c r="K30"/>
      <c r="P30" s="28"/>
    </row>
    <row r="31" spans="1:16" ht="12.75">
      <c r="A31" s="7" t="s">
        <v>14</v>
      </c>
      <c r="B31" t="s">
        <v>24</v>
      </c>
      <c r="D31" t="s">
        <v>23</v>
      </c>
      <c r="E31" t="s">
        <v>23</v>
      </c>
      <c r="F31" t="s">
        <v>23</v>
      </c>
      <c r="H31">
        <v>0.4404665963</v>
      </c>
      <c r="J31"/>
      <c r="K31"/>
      <c r="P31" s="28"/>
    </row>
    <row r="32" spans="1:16" ht="12.75">
      <c r="A32" s="7" t="s">
        <v>13</v>
      </c>
      <c r="B32" t="s">
        <v>24</v>
      </c>
      <c r="D32" t="s">
        <v>23</v>
      </c>
      <c r="E32" t="s">
        <v>23</v>
      </c>
      <c r="F32" t="s">
        <v>23</v>
      </c>
      <c r="H32">
        <v>0.0167050447</v>
      </c>
      <c r="J32"/>
      <c r="K32"/>
      <c r="P32" s="28"/>
    </row>
    <row r="33" spans="1:16" ht="12.75">
      <c r="A33" s="7" t="s">
        <v>12</v>
      </c>
      <c r="B33" t="s">
        <v>24</v>
      </c>
      <c r="D33" t="s">
        <v>23</v>
      </c>
      <c r="E33" t="s">
        <v>23</v>
      </c>
      <c r="F33" t="s">
        <v>23</v>
      </c>
      <c r="H33">
        <v>0.3562432982</v>
      </c>
      <c r="J33"/>
      <c r="K33"/>
      <c r="P33" s="28"/>
    </row>
    <row r="34" spans="1:16" ht="12.75">
      <c r="A34" s="7" t="s">
        <v>11</v>
      </c>
      <c r="B34" t="s">
        <v>24</v>
      </c>
      <c r="D34" t="s">
        <v>23</v>
      </c>
      <c r="E34" t="s">
        <v>23</v>
      </c>
      <c r="F34" t="s">
        <v>23</v>
      </c>
      <c r="H34">
        <v>0.1752432872</v>
      </c>
      <c r="J34"/>
      <c r="K34"/>
      <c r="P34" s="28"/>
    </row>
    <row r="35" spans="1:16" ht="12.75">
      <c r="A35" s="7" t="s">
        <v>10</v>
      </c>
      <c r="B35" t="s">
        <v>24</v>
      </c>
      <c r="D35" t="s">
        <v>23</v>
      </c>
      <c r="E35" t="s">
        <v>23</v>
      </c>
      <c r="F35" t="s">
        <v>23</v>
      </c>
      <c r="H35">
        <v>0.6328658985</v>
      </c>
      <c r="J35"/>
      <c r="K35"/>
      <c r="P35" s="28"/>
    </row>
    <row r="36" spans="1:16" ht="12.75">
      <c r="A36" s="7" t="s">
        <v>9</v>
      </c>
      <c r="B36" t="s">
        <v>24</v>
      </c>
      <c r="D36" t="s">
        <v>23</v>
      </c>
      <c r="E36" t="s">
        <v>23</v>
      </c>
      <c r="F36" t="s">
        <v>23</v>
      </c>
      <c r="H36">
        <v>0.4196675271</v>
      </c>
      <c r="J36"/>
      <c r="K36"/>
      <c r="P36" s="28"/>
    </row>
    <row r="37" spans="1:16" ht="12.75">
      <c r="A37" s="7" t="s">
        <v>8</v>
      </c>
      <c r="B37" t="s">
        <v>24</v>
      </c>
      <c r="D37" t="s">
        <v>23</v>
      </c>
      <c r="E37" t="s">
        <v>23</v>
      </c>
      <c r="F37" t="s">
        <v>23</v>
      </c>
      <c r="J37"/>
      <c r="K37"/>
      <c r="P37" s="28"/>
    </row>
    <row r="38" spans="1:16" ht="13.5" thickBot="1">
      <c r="A38" s="7" t="s">
        <v>7</v>
      </c>
      <c r="B38" t="s">
        <v>24</v>
      </c>
      <c r="D38" t="s">
        <v>23</v>
      </c>
      <c r="E38" t="s">
        <v>23</v>
      </c>
      <c r="F38" t="s">
        <v>23</v>
      </c>
      <c r="H38">
        <v>0.8848668685</v>
      </c>
      <c r="J38"/>
      <c r="K38"/>
      <c r="P38" s="28"/>
    </row>
    <row r="39" spans="1:16" ht="13.5" thickTop="1">
      <c r="A39" s="9" t="s">
        <v>6</v>
      </c>
      <c r="B39" t="s">
        <v>24</v>
      </c>
      <c r="D39" t="s">
        <v>23</v>
      </c>
      <c r="E39" t="s">
        <v>23</v>
      </c>
      <c r="F39" t="s">
        <v>23</v>
      </c>
      <c r="H39">
        <v>0.5084648612</v>
      </c>
      <c r="J39"/>
      <c r="K39"/>
      <c r="P39" s="28"/>
    </row>
    <row r="40" spans="1:16" ht="12.75">
      <c r="A40" s="7" t="s">
        <v>5</v>
      </c>
      <c r="B40" t="s">
        <v>24</v>
      </c>
      <c r="D40" t="s">
        <v>23</v>
      </c>
      <c r="E40" t="s">
        <v>23</v>
      </c>
      <c r="F40" t="s">
        <v>23</v>
      </c>
      <c r="H40">
        <v>0.8848668685</v>
      </c>
      <c r="J40"/>
      <c r="K40"/>
      <c r="P40" s="28"/>
    </row>
    <row r="41" spans="1:16" ht="12.75">
      <c r="A41" s="7" t="s">
        <v>4</v>
      </c>
      <c r="B41" t="s">
        <v>24</v>
      </c>
      <c r="D41" t="s">
        <v>23</v>
      </c>
      <c r="E41" t="s">
        <v>23</v>
      </c>
      <c r="F41" t="s">
        <v>23</v>
      </c>
      <c r="H41">
        <v>0.9154875732</v>
      </c>
      <c r="J41"/>
      <c r="K41"/>
      <c r="P41" s="28"/>
    </row>
    <row r="42" spans="1:16" ht="12.75">
      <c r="A42" s="7" t="s">
        <v>3</v>
      </c>
      <c r="B42" t="s">
        <v>24</v>
      </c>
      <c r="D42" t="s">
        <v>23</v>
      </c>
      <c r="E42" t="s">
        <v>23</v>
      </c>
      <c r="F42" t="s">
        <v>23</v>
      </c>
      <c r="H42">
        <v>0.9019660355</v>
      </c>
      <c r="J42"/>
      <c r="K42"/>
      <c r="P42" s="28"/>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2005-10-03T17:33:16Z</cp:lastPrinted>
  <dcterms:created xsi:type="dcterms:W3CDTF">2002-03-11T20:47:31Z</dcterms:created>
  <dcterms:modified xsi:type="dcterms:W3CDTF">2005-10-06T18:42:52Z</dcterms:modified>
  <cp:category/>
  <cp:version/>
  <cp:contentType/>
  <cp:contentStatus/>
</cp:coreProperties>
</file>