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661-RHA" sheetId="1" r:id="rId1"/>
    <sheet name="66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<sst xmlns="http://schemas.openxmlformats.org/spreadsheetml/2006/main" count="878" uniqueCount="173">
  <si>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</si>
  <si>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</si>
  <si>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SE Northern</t>
  </si>
  <si>
    <t>SE Western</t>
  </si>
  <si>
    <t>SE Southern</t>
  </si>
  <si>
    <t>IL Southeast</t>
  </si>
  <si>
    <t>IL Northeast</t>
  </si>
  <si>
    <t>IL Northwest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</si>
  <si>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</si>
  <si>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</si>
  <si>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</si>
  <si>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</si>
  <si>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</si>
  <si>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</si>
  <si>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</si>
  <si>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</si>
  <si>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</si>
  <si>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</si>
  <si>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</si>
  <si>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</si>
  <si>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</si>
  <si>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</si>
  <si>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</si>
  <si>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</si>
  <si>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</si>
  <si>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</si>
  <si>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</si>
  <si>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</si>
  <si>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</si>
  <si>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</si>
  <si>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</si>
  <si>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</si>
  <si>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</si>
  <si>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</si>
  <si>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</si>
  <si>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</si>
  <si>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</si>
  <si>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</si>
  <si>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</si>
  <si>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</si>
  <si>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</si>
  <si>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</si>
  <si>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</si>
  <si>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</si>
  <si>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</si>
  <si>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</si>
  <si>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</si>
  <si>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</si>
  <si>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</si>
  <si>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</si>
  <si>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</si>
  <si>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</si>
  <si>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</si>
  <si>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</si>
  <si>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</si>
  <si>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</si>
  <si>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</si>
  <si>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</si>
  <si>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</si>
  <si>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</si>
  <si>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</si>
  <si>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</si>
  <si>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</si>
  <si>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</si>
  <si>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</si>
  <si>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</si>
  <si>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</si>
  <si>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</si>
  <si>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</si>
  <si>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</si>
  <si>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</si>
  <si>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</si>
  <si>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</si>
  <si>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</si>
  <si>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</si>
  <si>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</si>
  <si>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</si>
  <si>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</si>
  <si>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</si>
  <si>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</si>
  <si>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</si>
  <si>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</si>
  <si>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</si>
  <si>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</si>
  <si>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</si>
  <si>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</si>
  <si>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</si>
  <si>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</si>
  <si>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</si>
  <si>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</si>
  <si>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</si>
  <si>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</si>
  <si>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</si>
  <si>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</si>
  <si>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</si>
  <si>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</si>
  <si>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</si>
  <si>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</si>
  <si>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</si>
  <si>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</si>
  <si>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NE Springfield</t>
  </si>
  <si>
    <t>NE Northern Remote</t>
  </si>
  <si>
    <t>BW Thick Por/Pik/Wab</t>
  </si>
  <si>
    <t>BW Tad/Broch/Lac Br</t>
  </si>
  <si>
    <t>BW Norway House</t>
  </si>
  <si>
    <t>BW Sha/York/Split/War</t>
  </si>
  <si>
    <t>AS  East 1</t>
  </si>
  <si>
    <t>AS  North 2</t>
  </si>
  <si>
    <t>CE  Seven Regions</t>
  </si>
  <si>
    <t>areaType3prob</t>
  </si>
  <si>
    <t>area_sexType3pr</t>
  </si>
  <si>
    <t>sexType3prob</t>
  </si>
  <si>
    <t>sexEstprob</t>
  </si>
  <si>
    <t>areaEstprob</t>
  </si>
  <si>
    <t>Males</t>
  </si>
  <si>
    <t>Females</t>
  </si>
  <si>
    <t>MF diff</t>
  </si>
  <si>
    <t>CT Scan F</t>
  </si>
  <si>
    <t>Central (m,f,d)</t>
  </si>
  <si>
    <t>Rural South (m,f,d)</t>
  </si>
  <si>
    <t>BDN West (m,f)</t>
  </si>
  <si>
    <t>BDN East (m,f)</t>
  </si>
  <si>
    <t>CE  Red River (m,f)</t>
  </si>
  <si>
    <t>CE  Swan Lake (m,f)</t>
  </si>
  <si>
    <t>CE  Louise/Pembina (m,f)</t>
  </si>
  <si>
    <t>CE  Carman (m,f)</t>
  </si>
  <si>
    <t>PL Central (m,f)</t>
  </si>
  <si>
    <t>PL West (m,f)</t>
  </si>
  <si>
    <t>PL East (m,f)</t>
  </si>
  <si>
    <t>PL North (m,f)</t>
  </si>
  <si>
    <t>NE Blue Water (f)</t>
  </si>
  <si>
    <t>NM F Flon/Snow L/Cran (m,f)</t>
  </si>
  <si>
    <t>BW Gillam/Fox Lake (f,d)</t>
  </si>
  <si>
    <t>BW Oxford H &amp; Gods (f)</t>
  </si>
  <si>
    <t>CT Scan M</t>
  </si>
  <si>
    <t>SE Central (m)</t>
  </si>
  <si>
    <t>CE Altona (m,f)</t>
  </si>
  <si>
    <t>NM Nor-Man Other</t>
  </si>
  <si>
    <t>BW Thompson</t>
  </si>
  <si>
    <t>BW Cross Lake</t>
  </si>
  <si>
    <t>BW Island Lake (m,f)</t>
  </si>
  <si>
    <t>Rate of CT Scans 2001/02-2003/04 per 1000</t>
  </si>
  <si>
    <t>Winnipeg (m,f,d)</t>
  </si>
  <si>
    <t xml:space="preserve">AS West 1 </t>
  </si>
  <si>
    <t>AS  North 1</t>
  </si>
  <si>
    <t xml:space="preserve">CE  Cartier/SFX </t>
  </si>
  <si>
    <t>CE  Morden/Winkler (m,f,d)</t>
  </si>
  <si>
    <t>IL Southwest</t>
  </si>
  <si>
    <t>NE Iron Rose</t>
  </si>
  <si>
    <t>BW Nelson House (m)</t>
  </si>
  <si>
    <t>New</t>
  </si>
  <si>
    <t>Old</t>
  </si>
  <si>
    <t>Order</t>
  </si>
  <si>
    <t>order</t>
  </si>
  <si>
    <t>North</t>
  </si>
  <si>
    <t>Parkland (m,f)</t>
  </si>
  <si>
    <t>North Eastman</t>
  </si>
  <si>
    <t>Churchill</t>
  </si>
  <si>
    <t>Nor-Man (m,f)</t>
  </si>
  <si>
    <t>Burntwood (m,f)</t>
  </si>
  <si>
    <t>South Eastman (m,f)</t>
  </si>
  <si>
    <t>Brandon (m,f)</t>
  </si>
  <si>
    <t>Interlake</t>
  </si>
  <si>
    <t>Assiniboine (m,f)</t>
  </si>
  <si>
    <t>CE  Portage (m,f)</t>
  </si>
  <si>
    <t>AS  East 2 (m)</t>
  </si>
  <si>
    <t xml:space="preserve">AS  West 2 </t>
  </si>
  <si>
    <t>NE Winnipeg River (f)</t>
  </si>
  <si>
    <t>NE Brokenhead (m)</t>
  </si>
  <si>
    <t>NM The Pas/OCN/Kelsey)</t>
  </si>
  <si>
    <t>BW Lynn/Leaf/SIL (f)</t>
  </si>
  <si>
    <t>BDN Rural (f)</t>
  </si>
  <si>
    <t>Manitoba (d)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</si>
</sst>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
      <b/>
      <i/>
      <sz val="8"/>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6.6.1: CT Scan Rates by RHA, 
2001/02 – 2003/04
</a:t>
            </a:r>
            <a:r>
              <a:rPr lang="en-US" cap="none" sz="800" b="0" i="0" u="none" baseline="0"/>
              <a:t>Age-adjusted annual rate of CT Scans per 1,000 residents</a:t>
            </a:r>
          </a:p>
        </c:rich>
      </c:tx>
      <c:layout>
        <c:manualLayout>
          <c:xMode val="factor"/>
          <c:yMode val="factor"/>
          <c:x val="0.017"/>
          <c:y val="-0.01925"/>
        </c:manualLayout>
      </c:layout>
      <c:spPr>
        <a:noFill/>
        <a:ln>
          <a:noFill/>
        </a:ln>
      </c:spPr>
    </c:title>
    <c:plotArea>
      <c:layout>
        <c:manualLayout>
          <c:xMode val="edge"/>
          <c:yMode val="edge"/>
          <c:x val="0"/>
          <c:y val="0.13"/>
          <c:w val="0.97225"/>
          <c:h val="0.758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(m,f)</c:v>
                </c:pt>
                <c:pt idx="1">
                  <c:v>Central (m,f,d)</c:v>
                </c:pt>
                <c:pt idx="2">
                  <c:v>Assiniboine (m,f)</c:v>
                </c:pt>
                <c:pt idx="3">
                  <c:v>Brandon (m,f)</c:v>
                </c:pt>
                <c:pt idx="4">
                  <c:v>Parkland (m,f)</c:v>
                </c:pt>
                <c:pt idx="5">
                  <c:v>Interlake</c:v>
                </c:pt>
                <c:pt idx="6">
                  <c:v>North Eastman</c:v>
                </c:pt>
                <c:pt idx="7">
                  <c:v>Churchill</c:v>
                </c:pt>
                <c:pt idx="8">
                  <c:v>Nor-Man (m,f)</c:v>
                </c:pt>
                <c:pt idx="9">
                  <c:v>Burntwood (m,f)</c:v>
                </c:pt>
                <c:pt idx="11">
                  <c:v>Rural South (m,f,d)</c:v>
                </c:pt>
                <c:pt idx="12">
                  <c:v>North</c:v>
                </c:pt>
                <c:pt idx="13">
                  <c:v>Winnipeg (m,f,d)</c:v>
                </c:pt>
                <c:pt idx="14">
                  <c:v>Manitoba (d)</c:v>
                </c:pt>
              </c:strCache>
            </c:strRef>
          </c:cat>
          <c:val>
            <c:numRef>
              <c:f>'ordered-data'!$I$4:$I$18</c:f>
              <c:numCache>
                <c:ptCount val="15"/>
                <c:pt idx="0">
                  <c:v>63.217006276</c:v>
                </c:pt>
                <c:pt idx="1">
                  <c:v>63.217006276</c:v>
                </c:pt>
                <c:pt idx="2">
                  <c:v>63.217006276</c:v>
                </c:pt>
                <c:pt idx="3">
                  <c:v>63.217006276</c:v>
                </c:pt>
                <c:pt idx="4">
                  <c:v>63.217006276</c:v>
                </c:pt>
                <c:pt idx="5">
                  <c:v>63.217006276</c:v>
                </c:pt>
                <c:pt idx="6">
                  <c:v>63.217006276</c:v>
                </c:pt>
                <c:pt idx="7">
                  <c:v>63.217006276</c:v>
                </c:pt>
                <c:pt idx="8">
                  <c:v>63.217006276</c:v>
                </c:pt>
                <c:pt idx="9">
                  <c:v>63.217006276</c:v>
                </c:pt>
                <c:pt idx="11">
                  <c:v>63.217006276</c:v>
                </c:pt>
                <c:pt idx="12">
                  <c:v>63.217006276</c:v>
                </c:pt>
                <c:pt idx="13">
                  <c:v>63.217006276</c:v>
                </c:pt>
                <c:pt idx="14">
                  <c:v>63.217006276</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c:v>
                </c:pt>
                <c:pt idx="1">
                  <c:v>Central (m,f,d)</c:v>
                </c:pt>
                <c:pt idx="2">
                  <c:v>Assiniboine (m,f)</c:v>
                </c:pt>
                <c:pt idx="3">
                  <c:v>Brandon (m,f)</c:v>
                </c:pt>
                <c:pt idx="4">
                  <c:v>Parkland (m,f)</c:v>
                </c:pt>
                <c:pt idx="5">
                  <c:v>Interlake</c:v>
                </c:pt>
                <c:pt idx="6">
                  <c:v>North Eastman</c:v>
                </c:pt>
                <c:pt idx="7">
                  <c:v>Churchill</c:v>
                </c:pt>
                <c:pt idx="8">
                  <c:v>Nor-Man (m,f)</c:v>
                </c:pt>
                <c:pt idx="9">
                  <c:v>Burntwood (m,f)</c:v>
                </c:pt>
                <c:pt idx="11">
                  <c:v>Rural South (m,f,d)</c:v>
                </c:pt>
                <c:pt idx="12">
                  <c:v>North</c:v>
                </c:pt>
                <c:pt idx="13">
                  <c:v>Winnipeg (m,f,d)</c:v>
                </c:pt>
                <c:pt idx="14">
                  <c:v>Manitoba (d)</c:v>
                </c:pt>
              </c:strCache>
            </c:strRef>
          </c:cat>
          <c:val>
            <c:numRef>
              <c:f>'ordered-data'!$J$4:$J$18</c:f>
              <c:numCache>
                <c:ptCount val="15"/>
                <c:pt idx="0">
                  <c:v>56.692018091</c:v>
                </c:pt>
                <c:pt idx="1">
                  <c:v>29.728441404</c:v>
                </c:pt>
                <c:pt idx="2">
                  <c:v>56.847544968</c:v>
                </c:pt>
                <c:pt idx="3">
                  <c:v>81.238617356</c:v>
                </c:pt>
                <c:pt idx="4">
                  <c:v>21.555167517</c:v>
                </c:pt>
                <c:pt idx="5">
                  <c:v>60.779747806</c:v>
                </c:pt>
                <c:pt idx="6">
                  <c:v>58.846922849</c:v>
                </c:pt>
                <c:pt idx="7">
                  <c:v>64.517010359</c:v>
                </c:pt>
                <c:pt idx="8">
                  <c:v>49.78364537</c:v>
                </c:pt>
                <c:pt idx="9">
                  <c:v>67.787220768</c:v>
                </c:pt>
                <c:pt idx="11">
                  <c:v>43.851466902</c:v>
                </c:pt>
                <c:pt idx="12">
                  <c:v>60.776549681</c:v>
                </c:pt>
                <c:pt idx="13">
                  <c:v>74.103137101</c:v>
                </c:pt>
                <c:pt idx="14">
                  <c:v>63.217006276</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c:v>
                </c:pt>
                <c:pt idx="1">
                  <c:v>Central (m,f,d)</c:v>
                </c:pt>
                <c:pt idx="2">
                  <c:v>Assiniboine (m,f)</c:v>
                </c:pt>
                <c:pt idx="3">
                  <c:v>Brandon (m,f)</c:v>
                </c:pt>
                <c:pt idx="4">
                  <c:v>Parkland (m,f)</c:v>
                </c:pt>
                <c:pt idx="5">
                  <c:v>Interlake</c:v>
                </c:pt>
                <c:pt idx="6">
                  <c:v>North Eastman</c:v>
                </c:pt>
                <c:pt idx="7">
                  <c:v>Churchill</c:v>
                </c:pt>
                <c:pt idx="8">
                  <c:v>Nor-Man (m,f)</c:v>
                </c:pt>
                <c:pt idx="9">
                  <c:v>Burntwood (m,f)</c:v>
                </c:pt>
                <c:pt idx="11">
                  <c:v>Rural South (m,f,d)</c:v>
                </c:pt>
                <c:pt idx="12">
                  <c:v>North</c:v>
                </c:pt>
                <c:pt idx="13">
                  <c:v>Winnipeg (m,f,d)</c:v>
                </c:pt>
                <c:pt idx="14">
                  <c:v>Manitoba (d)</c:v>
                </c:pt>
              </c:strCache>
            </c:strRef>
          </c:cat>
          <c:val>
            <c:numRef>
              <c:f>'ordered-data'!$K$4:$K$18</c:f>
              <c:numCache>
                <c:ptCount val="15"/>
                <c:pt idx="0">
                  <c:v>51.866663788</c:v>
                </c:pt>
                <c:pt idx="1">
                  <c:v>23.836865096</c:v>
                </c:pt>
                <c:pt idx="2">
                  <c:v>55.056085056</c:v>
                </c:pt>
                <c:pt idx="3">
                  <c:v>78.641556711</c:v>
                </c:pt>
                <c:pt idx="4">
                  <c:v>20.308169216</c:v>
                </c:pt>
                <c:pt idx="5">
                  <c:v>55.83112628</c:v>
                </c:pt>
                <c:pt idx="6">
                  <c:v>57.522934397</c:v>
                </c:pt>
                <c:pt idx="7">
                  <c:v>65.94852102</c:v>
                </c:pt>
                <c:pt idx="8">
                  <c:v>53.252319609</c:v>
                </c:pt>
                <c:pt idx="9">
                  <c:v>69.167312619</c:v>
                </c:pt>
                <c:pt idx="11">
                  <c:v>39.618858168</c:v>
                </c:pt>
                <c:pt idx="12">
                  <c:v>63.052508172</c:v>
                </c:pt>
                <c:pt idx="13">
                  <c:v>65.314929704</c:v>
                </c:pt>
                <c:pt idx="14">
                  <c:v>57.043814915</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(m,f)</c:v>
                </c:pt>
                <c:pt idx="1">
                  <c:v>Central (m,f,d)</c:v>
                </c:pt>
                <c:pt idx="2">
                  <c:v>Assiniboine (m,f)</c:v>
                </c:pt>
                <c:pt idx="3">
                  <c:v>Brandon (m,f)</c:v>
                </c:pt>
                <c:pt idx="4">
                  <c:v>Parkland (m,f)</c:v>
                </c:pt>
                <c:pt idx="5">
                  <c:v>Interlake</c:v>
                </c:pt>
                <c:pt idx="6">
                  <c:v>North Eastman</c:v>
                </c:pt>
                <c:pt idx="7">
                  <c:v>Churchill</c:v>
                </c:pt>
                <c:pt idx="8">
                  <c:v>Nor-Man (m,f)</c:v>
                </c:pt>
                <c:pt idx="9">
                  <c:v>Burntwood (m,f)</c:v>
                </c:pt>
                <c:pt idx="11">
                  <c:v>Rural South (m,f,d)</c:v>
                </c:pt>
                <c:pt idx="12">
                  <c:v>North</c:v>
                </c:pt>
                <c:pt idx="13">
                  <c:v>Winnipeg (m,f,d)</c:v>
                </c:pt>
                <c:pt idx="14">
                  <c:v>Manitoba (d)</c:v>
                </c:pt>
              </c:strCache>
            </c:strRef>
          </c:cat>
          <c:val>
            <c:numRef>
              <c:f>'ordered-data'!$L$4:$L$18</c:f>
              <c:numCache>
                <c:ptCount val="15"/>
                <c:pt idx="0">
                  <c:v>57.043814915</c:v>
                </c:pt>
                <c:pt idx="1">
                  <c:v>57.043814915</c:v>
                </c:pt>
                <c:pt idx="2">
                  <c:v>57.043814915</c:v>
                </c:pt>
                <c:pt idx="3">
                  <c:v>57.043814915</c:v>
                </c:pt>
                <c:pt idx="4">
                  <c:v>57.043814915</c:v>
                </c:pt>
                <c:pt idx="5">
                  <c:v>57.043814915</c:v>
                </c:pt>
                <c:pt idx="6">
                  <c:v>57.043814915</c:v>
                </c:pt>
                <c:pt idx="7">
                  <c:v>57.043814915</c:v>
                </c:pt>
                <c:pt idx="8">
                  <c:v>57.043814915</c:v>
                </c:pt>
                <c:pt idx="9">
                  <c:v>57.043814915</c:v>
                </c:pt>
                <c:pt idx="11">
                  <c:v>57.043814915</c:v>
                </c:pt>
                <c:pt idx="12">
                  <c:v>57.043814915</c:v>
                </c:pt>
                <c:pt idx="13">
                  <c:v>57.043814915</c:v>
                </c:pt>
                <c:pt idx="14">
                  <c:v>57.043814915</c:v>
                </c:pt>
              </c:numCache>
            </c:numRef>
          </c:val>
        </c:ser>
        <c:gapWidth val="50"/>
        <c:axId val="3461797"/>
        <c:axId val="31156174"/>
      </c:barChart>
      <c:catAx>
        <c:axId val="3461797"/>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31156174"/>
        <c:crosses val="autoZero"/>
        <c:auto val="0"/>
        <c:lblOffset val="100"/>
        <c:noMultiLvlLbl val="0"/>
      </c:catAx>
      <c:valAx>
        <c:axId val="31156174"/>
        <c:scaling>
          <c:orientation val="minMax"/>
          <c:max val="100"/>
          <c:min val="0"/>
        </c:scaling>
        <c:axPos val="t"/>
        <c:majorGridlines>
          <c:spPr>
            <a:ln w="12700">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461797"/>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925"/>
          <c:y val="0.13225"/>
          <c:w val="0.219"/>
          <c:h val="0.138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6.6.2: CT Scan Rates by District, 
2001/02 – 2003/04
</a:t>
            </a:r>
            <a:r>
              <a:rPr lang="en-US" cap="none" sz="800" b="0" i="0" u="none" baseline="0"/>
              <a:t>Age-adjusted annual rate of CT Scans per 1,000 residents</a:t>
            </a:r>
          </a:p>
        </c:rich>
      </c:tx>
      <c:layout>
        <c:manualLayout>
          <c:xMode val="factor"/>
          <c:yMode val="factor"/>
          <c:x val="0"/>
          <c:y val="-0.02"/>
        </c:manualLayout>
      </c:layout>
      <c:spPr>
        <a:noFill/>
        <a:ln>
          <a:noFill/>
        </a:ln>
      </c:spPr>
    </c:title>
    <c:plotArea>
      <c:layout>
        <c:manualLayout>
          <c:xMode val="edge"/>
          <c:yMode val="edge"/>
          <c:x val="0.00175"/>
          <c:y val="0.07025"/>
          <c:w val="0.96375"/>
          <c:h val="0.915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 (m)</c:v>
                </c:pt>
                <c:pt idx="2">
                  <c:v>SE Western</c:v>
                </c:pt>
                <c:pt idx="3">
                  <c:v>SE Southern</c:v>
                </c:pt>
                <c:pt idx="5">
                  <c:v>CE Altona (m,f)</c:v>
                </c:pt>
                <c:pt idx="6">
                  <c:v>CE  Cartier/SFX </c:v>
                </c:pt>
                <c:pt idx="7">
                  <c:v>CE  Red River (m,f)</c:v>
                </c:pt>
                <c:pt idx="8">
                  <c:v>CE  Louise/Pembina (m,f)</c:v>
                </c:pt>
                <c:pt idx="9">
                  <c:v>CE  Morden/Winkler (m,f,d)</c:v>
                </c:pt>
                <c:pt idx="10">
                  <c:v>CE  Carman (m,f)</c:v>
                </c:pt>
                <c:pt idx="11">
                  <c:v>CE  Swan Lake (m,f)</c:v>
                </c:pt>
                <c:pt idx="12">
                  <c:v>CE  Portage (m,f)</c:v>
                </c:pt>
                <c:pt idx="13">
                  <c:v>CE  Seven Regions</c:v>
                </c:pt>
                <c:pt idx="15">
                  <c:v>AS  East 2 (m)</c:v>
                </c:pt>
                <c:pt idx="16">
                  <c:v>AS West 1 </c:v>
                </c:pt>
                <c:pt idx="17">
                  <c:v>AS  North 2</c:v>
                </c:pt>
                <c:pt idx="18">
                  <c:v>AS  West 2 </c:v>
                </c:pt>
                <c:pt idx="19">
                  <c:v>AS  North 1</c:v>
                </c:pt>
                <c:pt idx="20">
                  <c:v>AS  East 1</c:v>
                </c:pt>
                <c:pt idx="22">
                  <c:v>BDN Rural (f)</c:v>
                </c:pt>
                <c:pt idx="23">
                  <c:v>BDN West (m,f)</c:v>
                </c:pt>
                <c:pt idx="24">
                  <c:v>BDN East (m,f)</c:v>
                </c:pt>
                <c:pt idx="26">
                  <c:v>PL West (m,f)</c:v>
                </c:pt>
                <c:pt idx="27">
                  <c:v>PL Central (m,f)</c:v>
                </c:pt>
                <c:pt idx="28">
                  <c:v>PL East (m,f)</c:v>
                </c:pt>
                <c:pt idx="29">
                  <c:v>PL North (m,f)</c:v>
                </c:pt>
                <c:pt idx="31">
                  <c:v>IL Southwest</c:v>
                </c:pt>
                <c:pt idx="32">
                  <c:v>IL Southeast</c:v>
                </c:pt>
                <c:pt idx="33">
                  <c:v>IL Northeast</c:v>
                </c:pt>
                <c:pt idx="34">
                  <c:v>IL Northwest</c:v>
                </c:pt>
                <c:pt idx="36">
                  <c:v>NE Springfield</c:v>
                </c:pt>
                <c:pt idx="37">
                  <c:v>NE Iron Rose</c:v>
                </c:pt>
                <c:pt idx="38">
                  <c:v>NE Winnipeg River (f)</c:v>
                </c:pt>
                <c:pt idx="39">
                  <c:v>NE Brokenhead (m)</c:v>
                </c:pt>
                <c:pt idx="40">
                  <c:v>NE Blue Water (f)</c:v>
                </c:pt>
                <c:pt idx="41">
                  <c:v>NE Northern Remote</c:v>
                </c:pt>
                <c:pt idx="43">
                  <c:v>NM F Flon/Snow L/Cran (m,f)</c:v>
                </c:pt>
                <c:pt idx="44">
                  <c:v>NM The Pas/OCN/Kelsey)</c:v>
                </c:pt>
                <c:pt idx="45">
                  <c:v>NM Nor-Man Other</c:v>
                </c:pt>
                <c:pt idx="47">
                  <c:v>BW Thompson</c:v>
                </c:pt>
                <c:pt idx="48">
                  <c:v>BW Gillam/Fox Lake (f,d)</c:v>
                </c:pt>
                <c:pt idx="49">
                  <c:v>BW Lynn/Leaf/SIL (f)</c:v>
                </c:pt>
                <c:pt idx="50">
                  <c:v>BW Thick Por/Pik/Wab</c:v>
                </c:pt>
                <c:pt idx="51">
                  <c:v>BW Island Lake (m,f)</c:v>
                </c:pt>
                <c:pt idx="52">
                  <c:v>BW Cross Lake</c:v>
                </c:pt>
                <c:pt idx="53">
                  <c:v>BW Norway House</c:v>
                </c:pt>
                <c:pt idx="54">
                  <c:v>BW Tad/Broch/Lac Br</c:v>
                </c:pt>
                <c:pt idx="55">
                  <c:v>BW Oxford H &amp; Gods (f)</c:v>
                </c:pt>
                <c:pt idx="56">
                  <c:v>BW Sha/York/Split/War</c:v>
                </c:pt>
                <c:pt idx="57">
                  <c:v>BW Nelson House (m)</c:v>
                </c:pt>
              </c:strCache>
            </c:strRef>
          </c:cat>
          <c:val>
            <c:numRef>
              <c:f>'ordered-data'!$I$20:$I$77</c:f>
              <c:numCache>
                <c:ptCount val="58"/>
                <c:pt idx="0">
                  <c:v>63.217006276</c:v>
                </c:pt>
                <c:pt idx="1">
                  <c:v>63.217006276</c:v>
                </c:pt>
                <c:pt idx="2">
                  <c:v>63.217006276</c:v>
                </c:pt>
                <c:pt idx="3">
                  <c:v>63.217006276</c:v>
                </c:pt>
                <c:pt idx="5">
                  <c:v>63.217006276</c:v>
                </c:pt>
                <c:pt idx="6">
                  <c:v>63.217006276</c:v>
                </c:pt>
                <c:pt idx="7">
                  <c:v>63.217006276</c:v>
                </c:pt>
                <c:pt idx="8">
                  <c:v>63.217006276</c:v>
                </c:pt>
                <c:pt idx="9">
                  <c:v>63.217006276</c:v>
                </c:pt>
                <c:pt idx="10">
                  <c:v>63.217006276</c:v>
                </c:pt>
                <c:pt idx="11">
                  <c:v>63.217006276</c:v>
                </c:pt>
                <c:pt idx="12">
                  <c:v>63.217006276</c:v>
                </c:pt>
                <c:pt idx="13">
                  <c:v>63.217006276</c:v>
                </c:pt>
                <c:pt idx="15">
                  <c:v>63.217006276</c:v>
                </c:pt>
                <c:pt idx="16">
                  <c:v>63.217006276</c:v>
                </c:pt>
                <c:pt idx="17">
                  <c:v>63.217006276</c:v>
                </c:pt>
                <c:pt idx="18">
                  <c:v>63.217006276</c:v>
                </c:pt>
                <c:pt idx="19">
                  <c:v>63.217006276</c:v>
                </c:pt>
                <c:pt idx="20">
                  <c:v>63.217006276</c:v>
                </c:pt>
                <c:pt idx="22">
                  <c:v>63.217006276</c:v>
                </c:pt>
                <c:pt idx="23">
                  <c:v>63.217006276</c:v>
                </c:pt>
                <c:pt idx="24">
                  <c:v>63.217006276</c:v>
                </c:pt>
                <c:pt idx="26">
                  <c:v>63.217006276</c:v>
                </c:pt>
                <c:pt idx="27">
                  <c:v>63.217006276</c:v>
                </c:pt>
                <c:pt idx="28">
                  <c:v>63.217006276</c:v>
                </c:pt>
                <c:pt idx="29">
                  <c:v>63.217006276</c:v>
                </c:pt>
                <c:pt idx="31">
                  <c:v>63.217006276</c:v>
                </c:pt>
                <c:pt idx="32">
                  <c:v>63.217006276</c:v>
                </c:pt>
                <c:pt idx="33">
                  <c:v>63.217006276</c:v>
                </c:pt>
                <c:pt idx="34">
                  <c:v>63.217006276</c:v>
                </c:pt>
                <c:pt idx="36">
                  <c:v>63.217006276</c:v>
                </c:pt>
                <c:pt idx="37">
                  <c:v>63.217006276</c:v>
                </c:pt>
                <c:pt idx="38">
                  <c:v>63.217006276</c:v>
                </c:pt>
                <c:pt idx="39">
                  <c:v>63.217006276</c:v>
                </c:pt>
                <c:pt idx="40">
                  <c:v>63.217006276</c:v>
                </c:pt>
                <c:pt idx="41">
                  <c:v>63.217006276</c:v>
                </c:pt>
                <c:pt idx="43">
                  <c:v>63.217006276</c:v>
                </c:pt>
                <c:pt idx="44">
                  <c:v>63.217006276</c:v>
                </c:pt>
                <c:pt idx="45">
                  <c:v>63.217006276</c:v>
                </c:pt>
                <c:pt idx="47">
                  <c:v>63.217006276</c:v>
                </c:pt>
                <c:pt idx="48">
                  <c:v>63.217006276</c:v>
                </c:pt>
                <c:pt idx="49">
                  <c:v>63.217006276</c:v>
                </c:pt>
                <c:pt idx="50">
                  <c:v>63.217006276</c:v>
                </c:pt>
                <c:pt idx="51">
                  <c:v>63.217006276</c:v>
                </c:pt>
                <c:pt idx="52">
                  <c:v>63.217006276</c:v>
                </c:pt>
                <c:pt idx="53">
                  <c:v>63.217006276</c:v>
                </c:pt>
                <c:pt idx="54">
                  <c:v>63.217006276</c:v>
                </c:pt>
                <c:pt idx="55">
                  <c:v>63.217006276</c:v>
                </c:pt>
                <c:pt idx="56">
                  <c:v>63.217006276</c:v>
                </c:pt>
                <c:pt idx="57">
                  <c:v>63.217006276</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 (m)</c:v>
                </c:pt>
                <c:pt idx="2">
                  <c:v>SE Western</c:v>
                </c:pt>
                <c:pt idx="3">
                  <c:v>SE Southern</c:v>
                </c:pt>
                <c:pt idx="5">
                  <c:v>CE Altona (m,f)</c:v>
                </c:pt>
                <c:pt idx="6">
                  <c:v>CE  Cartier/SFX </c:v>
                </c:pt>
                <c:pt idx="7">
                  <c:v>CE  Red River (m,f)</c:v>
                </c:pt>
                <c:pt idx="8">
                  <c:v>CE  Louise/Pembina (m,f)</c:v>
                </c:pt>
                <c:pt idx="9">
                  <c:v>CE  Morden/Winkler (m,f,d)</c:v>
                </c:pt>
                <c:pt idx="10">
                  <c:v>CE  Carman (m,f)</c:v>
                </c:pt>
                <c:pt idx="11">
                  <c:v>CE  Swan Lake (m,f)</c:v>
                </c:pt>
                <c:pt idx="12">
                  <c:v>CE  Portage (m,f)</c:v>
                </c:pt>
                <c:pt idx="13">
                  <c:v>CE  Seven Regions</c:v>
                </c:pt>
                <c:pt idx="15">
                  <c:v>AS  East 2 (m)</c:v>
                </c:pt>
                <c:pt idx="16">
                  <c:v>AS West 1 </c:v>
                </c:pt>
                <c:pt idx="17">
                  <c:v>AS  North 2</c:v>
                </c:pt>
                <c:pt idx="18">
                  <c:v>AS  West 2 </c:v>
                </c:pt>
                <c:pt idx="19">
                  <c:v>AS  North 1</c:v>
                </c:pt>
                <c:pt idx="20">
                  <c:v>AS  East 1</c:v>
                </c:pt>
                <c:pt idx="22">
                  <c:v>BDN Rural (f)</c:v>
                </c:pt>
                <c:pt idx="23">
                  <c:v>BDN West (m,f)</c:v>
                </c:pt>
                <c:pt idx="24">
                  <c:v>BDN East (m,f)</c:v>
                </c:pt>
                <c:pt idx="26">
                  <c:v>PL West (m,f)</c:v>
                </c:pt>
                <c:pt idx="27">
                  <c:v>PL Central (m,f)</c:v>
                </c:pt>
                <c:pt idx="28">
                  <c:v>PL East (m,f)</c:v>
                </c:pt>
                <c:pt idx="29">
                  <c:v>PL North (m,f)</c:v>
                </c:pt>
                <c:pt idx="31">
                  <c:v>IL Southwest</c:v>
                </c:pt>
                <c:pt idx="32">
                  <c:v>IL Southeast</c:v>
                </c:pt>
                <c:pt idx="33">
                  <c:v>IL Northeast</c:v>
                </c:pt>
                <c:pt idx="34">
                  <c:v>IL Northwest</c:v>
                </c:pt>
                <c:pt idx="36">
                  <c:v>NE Springfield</c:v>
                </c:pt>
                <c:pt idx="37">
                  <c:v>NE Iron Rose</c:v>
                </c:pt>
                <c:pt idx="38">
                  <c:v>NE Winnipeg River (f)</c:v>
                </c:pt>
                <c:pt idx="39">
                  <c:v>NE Brokenhead (m)</c:v>
                </c:pt>
                <c:pt idx="40">
                  <c:v>NE Blue Water (f)</c:v>
                </c:pt>
                <c:pt idx="41">
                  <c:v>NE Northern Remote</c:v>
                </c:pt>
                <c:pt idx="43">
                  <c:v>NM F Flon/Snow L/Cran (m,f)</c:v>
                </c:pt>
                <c:pt idx="44">
                  <c:v>NM The Pas/OCN/Kelsey)</c:v>
                </c:pt>
                <c:pt idx="45">
                  <c:v>NM Nor-Man Other</c:v>
                </c:pt>
                <c:pt idx="47">
                  <c:v>BW Thompson</c:v>
                </c:pt>
                <c:pt idx="48">
                  <c:v>BW Gillam/Fox Lake (f,d)</c:v>
                </c:pt>
                <c:pt idx="49">
                  <c:v>BW Lynn/Leaf/SIL (f)</c:v>
                </c:pt>
                <c:pt idx="50">
                  <c:v>BW Thick Por/Pik/Wab</c:v>
                </c:pt>
                <c:pt idx="51">
                  <c:v>BW Island Lake (m,f)</c:v>
                </c:pt>
                <c:pt idx="52">
                  <c:v>BW Cross Lake</c:v>
                </c:pt>
                <c:pt idx="53">
                  <c:v>BW Norway House</c:v>
                </c:pt>
                <c:pt idx="54">
                  <c:v>BW Tad/Broch/Lac Br</c:v>
                </c:pt>
                <c:pt idx="55">
                  <c:v>BW Oxford H &amp; Gods (f)</c:v>
                </c:pt>
                <c:pt idx="56">
                  <c:v>BW Sha/York/Split/War</c:v>
                </c:pt>
                <c:pt idx="57">
                  <c:v>BW Nelson House (m)</c:v>
                </c:pt>
              </c:strCache>
            </c:strRef>
          </c:cat>
          <c:val>
            <c:numRef>
              <c:f>'ordered-data'!$J$20:$J$77</c:f>
              <c:numCache>
                <c:ptCount val="58"/>
                <c:pt idx="0">
                  <c:v>57.685189762</c:v>
                </c:pt>
                <c:pt idx="1">
                  <c:v>52.930512906</c:v>
                </c:pt>
                <c:pt idx="2">
                  <c:v>66.757295043</c:v>
                </c:pt>
                <c:pt idx="3">
                  <c:v>57.591439054</c:v>
                </c:pt>
                <c:pt idx="5">
                  <c:v>16.9156387</c:v>
                </c:pt>
                <c:pt idx="6">
                  <c:v>54.509180434</c:v>
                </c:pt>
                <c:pt idx="7">
                  <c:v>39.999749782</c:v>
                </c:pt>
                <c:pt idx="8">
                  <c:v>16.645231789</c:v>
                </c:pt>
                <c:pt idx="9">
                  <c:v>12.495317755</c:v>
                </c:pt>
                <c:pt idx="10">
                  <c:v>26.45784923</c:v>
                </c:pt>
                <c:pt idx="11">
                  <c:v>25.060576381</c:v>
                </c:pt>
                <c:pt idx="12">
                  <c:v>34.3086913</c:v>
                </c:pt>
                <c:pt idx="13">
                  <c:v>52.154253858</c:v>
                </c:pt>
                <c:pt idx="15">
                  <c:v>49.191414977</c:v>
                </c:pt>
                <c:pt idx="16">
                  <c:v>65.08063237</c:v>
                </c:pt>
                <c:pt idx="17">
                  <c:v>53.357437611</c:v>
                </c:pt>
                <c:pt idx="18">
                  <c:v>63.350589473</c:v>
                </c:pt>
                <c:pt idx="19">
                  <c:v>54.335759416</c:v>
                </c:pt>
                <c:pt idx="20">
                  <c:v>62.496271702</c:v>
                </c:pt>
                <c:pt idx="22">
                  <c:v>73.266331515</c:v>
                </c:pt>
                <c:pt idx="23">
                  <c:v>78.877763905</c:v>
                </c:pt>
                <c:pt idx="24">
                  <c:v>87.652567533</c:v>
                </c:pt>
                <c:pt idx="26">
                  <c:v>22.982856746</c:v>
                </c:pt>
                <c:pt idx="27">
                  <c:v>16.170322106</c:v>
                </c:pt>
                <c:pt idx="28">
                  <c:v>29.178687819</c:v>
                </c:pt>
                <c:pt idx="29">
                  <c:v>22.793300249</c:v>
                </c:pt>
                <c:pt idx="31">
                  <c:v>60.589874489</c:v>
                </c:pt>
                <c:pt idx="32">
                  <c:v>62.223876617</c:v>
                </c:pt>
                <c:pt idx="33">
                  <c:v>63.613319997</c:v>
                </c:pt>
                <c:pt idx="34">
                  <c:v>53.279727231</c:v>
                </c:pt>
                <c:pt idx="36">
                  <c:v>60.90782952</c:v>
                </c:pt>
                <c:pt idx="37">
                  <c:v>52.622135442</c:v>
                </c:pt>
                <c:pt idx="38">
                  <c:v>57.22372947</c:v>
                </c:pt>
                <c:pt idx="39">
                  <c:v>49.060042128</c:v>
                </c:pt>
                <c:pt idx="40">
                  <c:v>70.20829085</c:v>
                </c:pt>
                <c:pt idx="41">
                  <c:v>60.403374857</c:v>
                </c:pt>
                <c:pt idx="43">
                  <c:v>41.037370387</c:v>
                </c:pt>
                <c:pt idx="44">
                  <c:v>54.763806789</c:v>
                </c:pt>
                <c:pt idx="45">
                  <c:v>57.708996722</c:v>
                </c:pt>
                <c:pt idx="47">
                  <c:v>63.697778175</c:v>
                </c:pt>
                <c:pt idx="48">
                  <c:v>73.597388525</c:v>
                </c:pt>
                <c:pt idx="49">
                  <c:v>58.496499903</c:v>
                </c:pt>
                <c:pt idx="50">
                  <c:v>66.179211777</c:v>
                </c:pt>
                <c:pt idx="51">
                  <c:v>90.77217742</c:v>
                </c:pt>
                <c:pt idx="52">
                  <c:v>59.944489796</c:v>
                </c:pt>
                <c:pt idx="53">
                  <c:v>66.052789701</c:v>
                </c:pt>
                <c:pt idx="54">
                  <c:v>74.855752479</c:v>
                </c:pt>
                <c:pt idx="55">
                  <c:v>70.77733628</c:v>
                </c:pt>
                <c:pt idx="56">
                  <c:v>58.250584985</c:v>
                </c:pt>
                <c:pt idx="57">
                  <c:v>42.634250636</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 (m)</c:v>
                </c:pt>
                <c:pt idx="2">
                  <c:v>SE Western</c:v>
                </c:pt>
                <c:pt idx="3">
                  <c:v>SE Southern</c:v>
                </c:pt>
                <c:pt idx="5">
                  <c:v>CE Altona (m,f)</c:v>
                </c:pt>
                <c:pt idx="6">
                  <c:v>CE  Cartier/SFX </c:v>
                </c:pt>
                <c:pt idx="7">
                  <c:v>CE  Red River (m,f)</c:v>
                </c:pt>
                <c:pt idx="8">
                  <c:v>CE  Louise/Pembina (m,f)</c:v>
                </c:pt>
                <c:pt idx="9">
                  <c:v>CE  Morden/Winkler (m,f,d)</c:v>
                </c:pt>
                <c:pt idx="10">
                  <c:v>CE  Carman (m,f)</c:v>
                </c:pt>
                <c:pt idx="11">
                  <c:v>CE  Swan Lake (m,f)</c:v>
                </c:pt>
                <c:pt idx="12">
                  <c:v>CE  Portage (m,f)</c:v>
                </c:pt>
                <c:pt idx="13">
                  <c:v>CE  Seven Regions</c:v>
                </c:pt>
                <c:pt idx="15">
                  <c:v>AS  East 2 (m)</c:v>
                </c:pt>
                <c:pt idx="16">
                  <c:v>AS West 1 </c:v>
                </c:pt>
                <c:pt idx="17">
                  <c:v>AS  North 2</c:v>
                </c:pt>
                <c:pt idx="18">
                  <c:v>AS  West 2 </c:v>
                </c:pt>
                <c:pt idx="19">
                  <c:v>AS  North 1</c:v>
                </c:pt>
                <c:pt idx="20">
                  <c:v>AS  East 1</c:v>
                </c:pt>
                <c:pt idx="22">
                  <c:v>BDN Rural (f)</c:v>
                </c:pt>
                <c:pt idx="23">
                  <c:v>BDN West (m,f)</c:v>
                </c:pt>
                <c:pt idx="24">
                  <c:v>BDN East (m,f)</c:v>
                </c:pt>
                <c:pt idx="26">
                  <c:v>PL West (m,f)</c:v>
                </c:pt>
                <c:pt idx="27">
                  <c:v>PL Central (m,f)</c:v>
                </c:pt>
                <c:pt idx="28">
                  <c:v>PL East (m,f)</c:v>
                </c:pt>
                <c:pt idx="29">
                  <c:v>PL North (m,f)</c:v>
                </c:pt>
                <c:pt idx="31">
                  <c:v>IL Southwest</c:v>
                </c:pt>
                <c:pt idx="32">
                  <c:v>IL Southeast</c:v>
                </c:pt>
                <c:pt idx="33">
                  <c:v>IL Northeast</c:v>
                </c:pt>
                <c:pt idx="34">
                  <c:v>IL Northwest</c:v>
                </c:pt>
                <c:pt idx="36">
                  <c:v>NE Springfield</c:v>
                </c:pt>
                <c:pt idx="37">
                  <c:v>NE Iron Rose</c:v>
                </c:pt>
                <c:pt idx="38">
                  <c:v>NE Winnipeg River (f)</c:v>
                </c:pt>
                <c:pt idx="39">
                  <c:v>NE Brokenhead (m)</c:v>
                </c:pt>
                <c:pt idx="40">
                  <c:v>NE Blue Water (f)</c:v>
                </c:pt>
                <c:pt idx="41">
                  <c:v>NE Northern Remote</c:v>
                </c:pt>
                <c:pt idx="43">
                  <c:v>NM F Flon/Snow L/Cran (m,f)</c:v>
                </c:pt>
                <c:pt idx="44">
                  <c:v>NM The Pas/OCN/Kelsey)</c:v>
                </c:pt>
                <c:pt idx="45">
                  <c:v>NM Nor-Man Other</c:v>
                </c:pt>
                <c:pt idx="47">
                  <c:v>BW Thompson</c:v>
                </c:pt>
                <c:pt idx="48">
                  <c:v>BW Gillam/Fox Lake (f,d)</c:v>
                </c:pt>
                <c:pt idx="49">
                  <c:v>BW Lynn/Leaf/SIL (f)</c:v>
                </c:pt>
                <c:pt idx="50">
                  <c:v>BW Thick Por/Pik/Wab</c:v>
                </c:pt>
                <c:pt idx="51">
                  <c:v>BW Island Lake (m,f)</c:v>
                </c:pt>
                <c:pt idx="52">
                  <c:v>BW Cross Lake</c:v>
                </c:pt>
                <c:pt idx="53">
                  <c:v>BW Norway House</c:v>
                </c:pt>
                <c:pt idx="54">
                  <c:v>BW Tad/Broch/Lac Br</c:v>
                </c:pt>
                <c:pt idx="55">
                  <c:v>BW Oxford H &amp; Gods (f)</c:v>
                </c:pt>
                <c:pt idx="56">
                  <c:v>BW Sha/York/Split/War</c:v>
                </c:pt>
                <c:pt idx="57">
                  <c:v>BW Nelson House (m)</c:v>
                </c:pt>
              </c:strCache>
            </c:strRef>
          </c:cat>
          <c:val>
            <c:numRef>
              <c:f>'ordered-data'!$K$20:$K$77</c:f>
              <c:numCache>
                <c:ptCount val="58"/>
                <c:pt idx="0">
                  <c:v>54.839446698</c:v>
                </c:pt>
                <c:pt idx="1">
                  <c:v>50.64584632</c:v>
                </c:pt>
                <c:pt idx="2">
                  <c:v>56.961436914</c:v>
                </c:pt>
                <c:pt idx="3">
                  <c:v>50.231662452</c:v>
                </c:pt>
                <c:pt idx="5">
                  <c:v>13.600979933</c:v>
                </c:pt>
                <c:pt idx="6">
                  <c:v>48.892191079</c:v>
                </c:pt>
                <c:pt idx="7">
                  <c:v>34.918755992</c:v>
                </c:pt>
                <c:pt idx="8">
                  <c:v>15.048530065</c:v>
                </c:pt>
                <c:pt idx="9">
                  <c:v>8.9043985948</c:v>
                </c:pt>
                <c:pt idx="10">
                  <c:v>20.986259058</c:v>
                </c:pt>
                <c:pt idx="11">
                  <c:v>23.83137219</c:v>
                </c:pt>
                <c:pt idx="12">
                  <c:v>28.064587524</c:v>
                </c:pt>
                <c:pt idx="13">
                  <c:v>49.52313818</c:v>
                </c:pt>
                <c:pt idx="15">
                  <c:v>52.421291957</c:v>
                </c:pt>
                <c:pt idx="16">
                  <c:v>59.914423906</c:v>
                </c:pt>
                <c:pt idx="17">
                  <c:v>55.435878494</c:v>
                </c:pt>
                <c:pt idx="18">
                  <c:v>62.729574548</c:v>
                </c:pt>
                <c:pt idx="19">
                  <c:v>48.027351396</c:v>
                </c:pt>
                <c:pt idx="20">
                  <c:v>59.553593284</c:v>
                </c:pt>
                <c:pt idx="22">
                  <c:v>71.082341767</c:v>
                </c:pt>
                <c:pt idx="23">
                  <c:v>79.89080129</c:v>
                </c:pt>
                <c:pt idx="24">
                  <c:v>81.72097222</c:v>
                </c:pt>
                <c:pt idx="26">
                  <c:v>21.401069471</c:v>
                </c:pt>
                <c:pt idx="27">
                  <c:v>13.53035025</c:v>
                </c:pt>
                <c:pt idx="28">
                  <c:v>26.725929692</c:v>
                </c:pt>
                <c:pt idx="29">
                  <c:v>24.097023364</c:v>
                </c:pt>
                <c:pt idx="31">
                  <c:v>53.186553581</c:v>
                </c:pt>
                <c:pt idx="32">
                  <c:v>57.417175563</c:v>
                </c:pt>
                <c:pt idx="33">
                  <c:v>59.834193426</c:v>
                </c:pt>
                <c:pt idx="34">
                  <c:v>57.371492205</c:v>
                </c:pt>
                <c:pt idx="36">
                  <c:v>59.057336148</c:v>
                </c:pt>
                <c:pt idx="37">
                  <c:v>49.221780168</c:v>
                </c:pt>
                <c:pt idx="38">
                  <c:v>45.860033276</c:v>
                </c:pt>
                <c:pt idx="39">
                  <c:v>50.625035816</c:v>
                </c:pt>
                <c:pt idx="40">
                  <c:v>84.162519577</c:v>
                </c:pt>
                <c:pt idx="41">
                  <c:v>66.84270826</c:v>
                </c:pt>
                <c:pt idx="43">
                  <c:v>33.272205684</c:v>
                </c:pt>
                <c:pt idx="44">
                  <c:v>68.257828396</c:v>
                </c:pt>
                <c:pt idx="45">
                  <c:v>69.535478609</c:v>
                </c:pt>
                <c:pt idx="47">
                  <c:v>67.891513368</c:v>
                </c:pt>
                <c:pt idx="48">
                  <c:v>139.33220765</c:v>
                </c:pt>
                <c:pt idx="49">
                  <c:v>79.888261529</c:v>
                </c:pt>
                <c:pt idx="50">
                  <c:v>65.349872559</c:v>
                </c:pt>
                <c:pt idx="51">
                  <c:v>78.989189915</c:v>
                </c:pt>
                <c:pt idx="52">
                  <c:v>59.412780359</c:v>
                </c:pt>
                <c:pt idx="53">
                  <c:v>60.25913511</c:v>
                </c:pt>
                <c:pt idx="54">
                  <c:v>61.748843943</c:v>
                </c:pt>
                <c:pt idx="55">
                  <c:v>86.239086518</c:v>
                </c:pt>
                <c:pt idx="56">
                  <c:v>60.384349146</c:v>
                </c:pt>
                <c:pt idx="57">
                  <c:v>59.189422622</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 (m)</c:v>
                </c:pt>
                <c:pt idx="2">
                  <c:v>SE Western</c:v>
                </c:pt>
                <c:pt idx="3">
                  <c:v>SE Southern</c:v>
                </c:pt>
                <c:pt idx="5">
                  <c:v>CE Altona (m,f)</c:v>
                </c:pt>
                <c:pt idx="6">
                  <c:v>CE  Cartier/SFX </c:v>
                </c:pt>
                <c:pt idx="7">
                  <c:v>CE  Red River (m,f)</c:v>
                </c:pt>
                <c:pt idx="8">
                  <c:v>CE  Louise/Pembina (m,f)</c:v>
                </c:pt>
                <c:pt idx="9">
                  <c:v>CE  Morden/Winkler (m,f,d)</c:v>
                </c:pt>
                <c:pt idx="10">
                  <c:v>CE  Carman (m,f)</c:v>
                </c:pt>
                <c:pt idx="11">
                  <c:v>CE  Swan Lake (m,f)</c:v>
                </c:pt>
                <c:pt idx="12">
                  <c:v>CE  Portage (m,f)</c:v>
                </c:pt>
                <c:pt idx="13">
                  <c:v>CE  Seven Regions</c:v>
                </c:pt>
                <c:pt idx="15">
                  <c:v>AS  East 2 (m)</c:v>
                </c:pt>
                <c:pt idx="16">
                  <c:v>AS West 1 </c:v>
                </c:pt>
                <c:pt idx="17">
                  <c:v>AS  North 2</c:v>
                </c:pt>
                <c:pt idx="18">
                  <c:v>AS  West 2 </c:v>
                </c:pt>
                <c:pt idx="19">
                  <c:v>AS  North 1</c:v>
                </c:pt>
                <c:pt idx="20">
                  <c:v>AS  East 1</c:v>
                </c:pt>
                <c:pt idx="22">
                  <c:v>BDN Rural (f)</c:v>
                </c:pt>
                <c:pt idx="23">
                  <c:v>BDN West (m,f)</c:v>
                </c:pt>
                <c:pt idx="24">
                  <c:v>BDN East (m,f)</c:v>
                </c:pt>
                <c:pt idx="26">
                  <c:v>PL West (m,f)</c:v>
                </c:pt>
                <c:pt idx="27">
                  <c:v>PL Central (m,f)</c:v>
                </c:pt>
                <c:pt idx="28">
                  <c:v>PL East (m,f)</c:v>
                </c:pt>
                <c:pt idx="29">
                  <c:v>PL North (m,f)</c:v>
                </c:pt>
                <c:pt idx="31">
                  <c:v>IL Southwest</c:v>
                </c:pt>
                <c:pt idx="32">
                  <c:v>IL Southeast</c:v>
                </c:pt>
                <c:pt idx="33">
                  <c:v>IL Northeast</c:v>
                </c:pt>
                <c:pt idx="34">
                  <c:v>IL Northwest</c:v>
                </c:pt>
                <c:pt idx="36">
                  <c:v>NE Springfield</c:v>
                </c:pt>
                <c:pt idx="37">
                  <c:v>NE Iron Rose</c:v>
                </c:pt>
                <c:pt idx="38">
                  <c:v>NE Winnipeg River (f)</c:v>
                </c:pt>
                <c:pt idx="39">
                  <c:v>NE Brokenhead (m)</c:v>
                </c:pt>
                <c:pt idx="40">
                  <c:v>NE Blue Water (f)</c:v>
                </c:pt>
                <c:pt idx="41">
                  <c:v>NE Northern Remote</c:v>
                </c:pt>
                <c:pt idx="43">
                  <c:v>NM F Flon/Snow L/Cran (m,f)</c:v>
                </c:pt>
                <c:pt idx="44">
                  <c:v>NM The Pas/OCN/Kelsey)</c:v>
                </c:pt>
                <c:pt idx="45">
                  <c:v>NM Nor-Man Other</c:v>
                </c:pt>
                <c:pt idx="47">
                  <c:v>BW Thompson</c:v>
                </c:pt>
                <c:pt idx="48">
                  <c:v>BW Gillam/Fox Lake (f,d)</c:v>
                </c:pt>
                <c:pt idx="49">
                  <c:v>BW Lynn/Leaf/SIL (f)</c:v>
                </c:pt>
                <c:pt idx="50">
                  <c:v>BW Thick Por/Pik/Wab</c:v>
                </c:pt>
                <c:pt idx="51">
                  <c:v>BW Island Lake (m,f)</c:v>
                </c:pt>
                <c:pt idx="52">
                  <c:v>BW Cross Lake</c:v>
                </c:pt>
                <c:pt idx="53">
                  <c:v>BW Norway House</c:v>
                </c:pt>
                <c:pt idx="54">
                  <c:v>BW Tad/Broch/Lac Br</c:v>
                </c:pt>
                <c:pt idx="55">
                  <c:v>BW Oxford H &amp; Gods (f)</c:v>
                </c:pt>
                <c:pt idx="56">
                  <c:v>BW Sha/York/Split/War</c:v>
                </c:pt>
                <c:pt idx="57">
                  <c:v>BW Nelson House (m)</c:v>
                </c:pt>
              </c:strCache>
            </c:strRef>
          </c:cat>
          <c:val>
            <c:numRef>
              <c:f>'ordered-data'!$L$20:$L$77</c:f>
              <c:numCache>
                <c:ptCount val="58"/>
                <c:pt idx="0">
                  <c:v>57.043814915</c:v>
                </c:pt>
                <c:pt idx="1">
                  <c:v>57.043814915</c:v>
                </c:pt>
                <c:pt idx="2">
                  <c:v>57.043814915</c:v>
                </c:pt>
                <c:pt idx="3">
                  <c:v>57.043814915</c:v>
                </c:pt>
                <c:pt idx="5">
                  <c:v>57.043814915</c:v>
                </c:pt>
                <c:pt idx="6">
                  <c:v>57.043814915</c:v>
                </c:pt>
                <c:pt idx="7">
                  <c:v>57.043814915</c:v>
                </c:pt>
                <c:pt idx="8">
                  <c:v>57.043814915</c:v>
                </c:pt>
                <c:pt idx="9">
                  <c:v>57.043814915</c:v>
                </c:pt>
                <c:pt idx="10">
                  <c:v>57.043814915</c:v>
                </c:pt>
                <c:pt idx="11">
                  <c:v>57.043814915</c:v>
                </c:pt>
                <c:pt idx="12">
                  <c:v>57.043814915</c:v>
                </c:pt>
                <c:pt idx="13">
                  <c:v>57.043814915</c:v>
                </c:pt>
                <c:pt idx="15">
                  <c:v>57.043814915</c:v>
                </c:pt>
                <c:pt idx="16">
                  <c:v>57.043814915</c:v>
                </c:pt>
                <c:pt idx="17">
                  <c:v>57.043814915</c:v>
                </c:pt>
                <c:pt idx="18">
                  <c:v>57.043814915</c:v>
                </c:pt>
                <c:pt idx="19">
                  <c:v>57.043814915</c:v>
                </c:pt>
                <c:pt idx="20">
                  <c:v>57.043814915</c:v>
                </c:pt>
                <c:pt idx="22">
                  <c:v>57.043814915</c:v>
                </c:pt>
                <c:pt idx="23">
                  <c:v>57.043814915</c:v>
                </c:pt>
                <c:pt idx="24">
                  <c:v>57.043814915</c:v>
                </c:pt>
                <c:pt idx="26">
                  <c:v>57.043814915</c:v>
                </c:pt>
                <c:pt idx="27">
                  <c:v>57.043814915</c:v>
                </c:pt>
                <c:pt idx="28">
                  <c:v>57.043814915</c:v>
                </c:pt>
                <c:pt idx="29">
                  <c:v>57.043814915</c:v>
                </c:pt>
                <c:pt idx="31">
                  <c:v>57.043814915</c:v>
                </c:pt>
                <c:pt idx="32">
                  <c:v>57.043814915</c:v>
                </c:pt>
                <c:pt idx="33">
                  <c:v>57.043814915</c:v>
                </c:pt>
                <c:pt idx="34">
                  <c:v>57.043814915</c:v>
                </c:pt>
                <c:pt idx="36">
                  <c:v>57.043814915</c:v>
                </c:pt>
                <c:pt idx="37">
                  <c:v>57.043814915</c:v>
                </c:pt>
                <c:pt idx="38">
                  <c:v>57.043814915</c:v>
                </c:pt>
                <c:pt idx="39">
                  <c:v>57.043814915</c:v>
                </c:pt>
                <c:pt idx="40">
                  <c:v>57.043814915</c:v>
                </c:pt>
                <c:pt idx="41">
                  <c:v>57.043814915</c:v>
                </c:pt>
                <c:pt idx="43">
                  <c:v>57.043814915</c:v>
                </c:pt>
                <c:pt idx="44">
                  <c:v>57.043814915</c:v>
                </c:pt>
                <c:pt idx="45">
                  <c:v>57.043814915</c:v>
                </c:pt>
                <c:pt idx="47">
                  <c:v>57.043814915</c:v>
                </c:pt>
                <c:pt idx="48">
                  <c:v>57.043814915</c:v>
                </c:pt>
                <c:pt idx="49">
                  <c:v>57.043814915</c:v>
                </c:pt>
                <c:pt idx="50">
                  <c:v>57.043814915</c:v>
                </c:pt>
                <c:pt idx="51">
                  <c:v>57.043814915</c:v>
                </c:pt>
                <c:pt idx="52">
                  <c:v>57.043814915</c:v>
                </c:pt>
                <c:pt idx="53">
                  <c:v>57.043814915</c:v>
                </c:pt>
                <c:pt idx="54">
                  <c:v>57.043814915</c:v>
                </c:pt>
                <c:pt idx="55">
                  <c:v>57.043814915</c:v>
                </c:pt>
                <c:pt idx="56">
                  <c:v>57.043814915</c:v>
                </c:pt>
                <c:pt idx="57">
                  <c:v>57.043814915</c:v>
                </c:pt>
              </c:numCache>
            </c:numRef>
          </c:val>
        </c:ser>
        <c:gapWidth val="30"/>
        <c:axId val="11970111"/>
        <c:axId val="40622136"/>
      </c:barChart>
      <c:catAx>
        <c:axId val="11970111"/>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40622136"/>
        <c:crosses val="autoZero"/>
        <c:auto val="0"/>
        <c:lblOffset val="100"/>
        <c:noMultiLvlLbl val="0"/>
      </c:catAx>
      <c:valAx>
        <c:axId val="40622136"/>
        <c:scaling>
          <c:orientation val="minMax"/>
          <c:max val="100"/>
          <c:min val="0"/>
        </c:scaling>
        <c:axPos val="t"/>
        <c:majorGridlines>
          <c:spPr>
            <a:ln w="12700">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1970111"/>
        <c:crossesAt val="1"/>
        <c:crossBetween val="between"/>
        <c:dispUnits/>
        <c:majorUnit val="1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25"/>
          <c:y val="0.084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cdr:x>
      <cdr:y>0.88475</cdr:y>
    </cdr:from>
    <cdr:to>
      <cdr:x>0.9935</cdr:x>
      <cdr:y>1</cdr:y>
    </cdr:to>
    <cdr:sp>
      <cdr:nvSpPr>
        <cdr:cNvPr id="1" name="TextBox 2"/>
        <cdr:cNvSpPr txBox="1">
          <a:spLocks noChangeArrowheads="1"/>
        </cdr:cNvSpPr>
      </cdr:nvSpPr>
      <cdr:spPr>
        <a:xfrm>
          <a:off x="1066800" y="4029075"/>
          <a:ext cx="460057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0.77425</cdr:x>
      <cdr:y>0.3325</cdr:y>
    </cdr:from>
    <cdr:to>
      <cdr:x>0.99325</cdr:x>
      <cdr:y>0.74875</cdr:y>
    </cdr:to>
    <cdr:sp>
      <cdr:nvSpPr>
        <cdr:cNvPr id="2" name="TextBox 3"/>
        <cdr:cNvSpPr txBox="1">
          <a:spLocks noChangeArrowheads="1"/>
        </cdr:cNvSpPr>
      </cdr:nvSpPr>
      <cdr:spPr>
        <a:xfrm>
          <a:off x="4410075" y="1514475"/>
          <a:ext cx="1247775" cy="1895475"/>
        </a:xfrm>
        <a:prstGeom prst="rect">
          <a:avLst/>
        </a:prstGeom>
        <a:solidFill>
          <a:srgbClr val="FFFFFF"/>
        </a:solidFill>
        <a:ln w="9525" cmpd="sng">
          <a:solidFill>
            <a:srgbClr val="000000"/>
          </a:solidFill>
          <a:prstDash val="dash"/>
          <a:headEnd type="none"/>
          <a:tailEnd type="none"/>
        </a:ln>
      </cdr:spPr>
      <cdr:txBody>
        <a:bodyPr vertOverflow="clip" wrap="square" lIns="64008" tIns="45720" rIns="54864" bIns="45720"/>
        <a:p>
          <a:pPr algn="l">
            <a:defRPr/>
          </a:pPr>
          <a:r>
            <a:rPr lang="en-US" cap="none" sz="800" b="1" i="1" u="none" baseline="0"/>
            <a:t>Note: Individual-level data are not recorded for CT scans performed at Boundary Trails and Dauphin hospitals, so these results under-estimate true CT scan rates, paticularly for residents of Central and Parkland RHAs.</a:t>
          </a:r>
        </a:p>
      </cdr:txBody>
    </cdr:sp>
  </cdr:relSizeAnchor>
  <cdr:relSizeAnchor xmlns:cdr="http://schemas.openxmlformats.org/drawingml/2006/chartDrawing">
    <cdr:from>
      <cdr:x>0.62675</cdr:x>
      <cdr:y>0.97225</cdr:y>
    </cdr:from>
    <cdr:to>
      <cdr:x>1</cdr:x>
      <cdr:y>1</cdr:y>
    </cdr:to>
    <cdr:sp>
      <cdr:nvSpPr>
        <cdr:cNvPr id="3"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0.95075</cdr:x>
      <cdr:y>0.7985</cdr:y>
    </cdr:from>
    <cdr:to>
      <cdr:x>0.99925</cdr:x>
      <cdr:y>0.81525</cdr:y>
    </cdr:to>
    <cdr:sp>
      <cdr:nvSpPr>
        <cdr:cNvPr id="1" name="TextBox 3"/>
        <cdr:cNvSpPr txBox="1">
          <a:spLocks noChangeArrowheads="1"/>
        </cdr:cNvSpPr>
      </cdr:nvSpPr>
      <cdr:spPr>
        <a:xfrm>
          <a:off x="5419725" y="6562725"/>
          <a:ext cx="276225" cy="133350"/>
        </a:xfrm>
        <a:prstGeom prst="rect">
          <a:avLst/>
        </a:prstGeom>
        <a:noFill/>
        <a:ln w="9525" cmpd="sng">
          <a:noFill/>
        </a:ln>
      </cdr:spPr>
      <cdr:txBody>
        <a:bodyPr vertOverflow="clip" wrap="square"/>
        <a:p>
          <a:pPr algn="l">
            <a:defRPr/>
          </a:pPr>
          <a:r>
            <a:rPr lang="en-US" cap="none" sz="800" b="0" i="0" u="none" baseline="0"/>
            <a:t>1400</a:t>
          </a:r>
        </a:p>
      </cdr:txBody>
    </cdr:sp>
  </cdr:relSizeAnchor>
  <cdr:relSizeAnchor xmlns:cdr="http://schemas.openxmlformats.org/drawingml/2006/chartDrawing">
    <cdr:from>
      <cdr:x>0.754</cdr:x>
      <cdr:y>0.205</cdr:y>
    </cdr:from>
    <cdr:to>
      <cdr:x>0.9995</cdr:x>
      <cdr:y>0.396</cdr:y>
    </cdr:to>
    <cdr:sp>
      <cdr:nvSpPr>
        <cdr:cNvPr id="2" name="TextBox 7"/>
        <cdr:cNvSpPr txBox="1">
          <a:spLocks noChangeArrowheads="1"/>
        </cdr:cNvSpPr>
      </cdr:nvSpPr>
      <cdr:spPr>
        <a:xfrm>
          <a:off x="4295775" y="1676400"/>
          <a:ext cx="1400175" cy="1571625"/>
        </a:xfrm>
        <a:prstGeom prst="rect">
          <a:avLst/>
        </a:prstGeom>
        <a:solidFill>
          <a:srgbClr val="FFFFFF"/>
        </a:solidFill>
        <a:ln w="9525" cmpd="sng">
          <a:solidFill>
            <a:srgbClr val="000000"/>
          </a:solidFill>
          <a:prstDash val="dash"/>
          <a:headEnd type="none"/>
          <a:tailEnd type="none"/>
        </a:ln>
      </cdr:spPr>
      <cdr:txBody>
        <a:bodyPr vertOverflow="clip" wrap="square" lIns="64008" tIns="45720" rIns="54864" bIns="45720"/>
        <a:p>
          <a:pPr algn="l">
            <a:defRPr/>
          </a:pPr>
          <a:r>
            <a:rPr lang="en-US" cap="none" sz="800" b="1" i="1" u="none" baseline="0"/>
            <a:t>Note: Individual-level data are not recorded for CT scans performed at Boundary Trails and Dauphin hospitals, so these results under-estimate true CT scan rates, paticularly for residents of Central and Parkland RHAs.</a:t>
          </a:r>
        </a:p>
      </cdr:txBody>
    </cdr:sp>
  </cdr:relSizeAnchor>
  <cdr:relSizeAnchor xmlns:cdr="http://schemas.openxmlformats.org/drawingml/2006/chartDrawing">
    <cdr:from>
      <cdr:x>0.62675</cdr:x>
      <cdr:y>0.98475</cdr:y>
    </cdr:from>
    <cdr:to>
      <cdr:x>1</cdr:x>
      <cdr:y>1</cdr:y>
    </cdr:to>
    <cdr:sp>
      <cdr:nvSpPr>
        <cdr:cNvPr id="3"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I4" activePane="bottomRight" state="frozen"/>
      <selection pane="topLeft" activeCell="A1" sqref="A1"/>
      <selection pane="topRight" activeCell="F1" sqref="F1"/>
      <selection pane="bottomLeft" activeCell="A4" sqref="A4"/>
      <selection pane="bottomRight" activeCell="F18" sqref="F18"/>
    </sheetView>
  </sheetViews>
  <sheetFormatPr defaultColWidth="9.140625" defaultRowHeight="12.75"/>
  <cols>
    <col min="1" max="1" width="5.28125" style="32" customWidth="1"/>
    <col min="2" max="2" width="6.7109375" style="32" customWidth="1"/>
    <col min="3" max="3" width="26.421875" style="0" customWidth="1"/>
    <col min="4" max="6" width="2.57421875" style="0" customWidth="1"/>
    <col min="7" max="8" width="4.7109375" style="0" customWidth="1"/>
    <col min="9" max="9" width="7.140625" style="2" customWidth="1"/>
    <col min="10" max="10" width="9.8515625" style="4" customWidth="1"/>
    <col min="11" max="11" width="11.0039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2" t="s">
        <v>150</v>
      </c>
      <c r="B1" s="32" t="s">
        <v>151</v>
      </c>
      <c r="D1" s="33" t="s">
        <v>91</v>
      </c>
      <c r="E1" s="33"/>
      <c r="F1" s="33"/>
      <c r="G1" s="33" t="s">
        <v>95</v>
      </c>
      <c r="H1" s="33"/>
      <c r="I1" s="11" t="str">
        <f>J3</f>
        <v>Males</v>
      </c>
      <c r="J1" s="6" t="s">
        <v>134</v>
      </c>
      <c r="K1" s="6" t="s">
        <v>117</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2" t="s">
        <v>152</v>
      </c>
      <c r="B2" s="32" t="s">
        <v>153</v>
      </c>
      <c r="D2" s="26" t="s">
        <v>92</v>
      </c>
      <c r="E2" s="26" t="s">
        <v>93</v>
      </c>
      <c r="F2" s="26" t="s">
        <v>94</v>
      </c>
      <c r="G2" s="26" t="s">
        <v>98</v>
      </c>
      <c r="H2" s="26" t="s">
        <v>99</v>
      </c>
      <c r="I2" s="11" t="s">
        <v>85</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2"/>
      <c r="B3" s="32"/>
      <c r="G3" s="26" t="s">
        <v>96</v>
      </c>
      <c r="H3" s="26" t="s">
        <v>97</v>
      </c>
      <c r="I3" s="14" t="s">
        <v>76</v>
      </c>
      <c r="J3" s="6" t="s">
        <v>114</v>
      </c>
      <c r="K3" s="6" t="s">
        <v>115</v>
      </c>
      <c r="L3" s="14" t="s">
        <v>77</v>
      </c>
      <c r="M3" s="16" t="s">
        <v>85</v>
      </c>
      <c r="N3" s="11"/>
      <c r="O3" s="11"/>
      <c r="P3" s="16"/>
      <c r="Q3" s="11"/>
      <c r="R3" s="21"/>
      <c r="T3" s="11"/>
      <c r="U3" s="11"/>
      <c r="V3" s="16"/>
      <c r="W3" s="11"/>
    </row>
    <row r="4" spans="1:23" ht="12.75">
      <c r="A4" s="32">
        <v>1</v>
      </c>
      <c r="B4" s="32">
        <v>1</v>
      </c>
      <c r="C4" s="7" t="s">
        <v>160</v>
      </c>
      <c r="D4" s="7" t="str">
        <f>IF(AND('orig-data'!Q4&gt;0,'orig-data'!Q4&lt;0.1),IF(AND('orig-data'!I4&lt;0.01,'orig-data'!I4&gt;0),"m"," "),IF(AND('orig-data'!T4&lt;0.01,'orig-data'!T4&gt;0),"m",""))</f>
        <v>m</v>
      </c>
      <c r="E4" s="7" t="str">
        <f>IF(AND('orig-data'!Q68&gt;0,'orig-data'!Q68&lt;0.1),IF(AND('orig-data'!I68&lt;0.01,'orig-data'!I68&gt;0),"f"," "),IF(AND('orig-data'!T68&lt;0.01,'orig-data'!T68&gt;0),"f",""))</f>
        <v>f</v>
      </c>
      <c r="F4" s="7">
        <f>IF('orig-data'!I132&lt;0.01,"d","")</f>
      </c>
      <c r="G4" s="7" t="str">
        <f aca="true" t="shared" si="0" ref="G4:G13">IF(AND(M4&gt;0,M4&lt;=5),"mp"," ")&amp;IF(AND(P4&gt;0,P4&lt;=5),"mc"," ")</f>
        <v>  </v>
      </c>
      <c r="H4" s="7" t="str">
        <f aca="true" t="shared" si="1" ref="H4:H13">IF(AND(S4&gt;0,S4&lt;=5),"fp"," ")&amp;IF(AND(V4&gt;0,V4&lt;=5),"fc"," ")</f>
        <v>  </v>
      </c>
      <c r="I4" s="2">
        <f aca="true" t="shared" si="2" ref="I4:I13">J$18</f>
        <v>63.217006276</v>
      </c>
      <c r="J4" s="4">
        <f>'orig-data'!E4</f>
        <v>56.692018091</v>
      </c>
      <c r="K4" s="18">
        <f>'orig-data'!E68</f>
        <v>51.866663788</v>
      </c>
      <c r="L4" s="17">
        <f aca="true" t="shared" si="3" ref="L4:L13">K$18</f>
        <v>57.043814915</v>
      </c>
      <c r="M4" s="19">
        <f>'orig-data'!C4</f>
        <v>85606</v>
      </c>
      <c r="N4" s="17">
        <f>'orig-data'!D4</f>
        <v>51.924180757</v>
      </c>
      <c r="O4" s="17">
        <f>'orig-data'!F4</f>
        <v>61.897652854</v>
      </c>
      <c r="P4" s="19">
        <f>'orig-data'!G4</f>
        <v>4145</v>
      </c>
      <c r="Q4" s="17">
        <f>'orig-data'!H4</f>
        <v>48.419503306</v>
      </c>
      <c r="R4" s="23"/>
      <c r="S4" s="19">
        <f>'orig-data'!C68</f>
        <v>83475</v>
      </c>
      <c r="T4" s="17">
        <f>'orig-data'!D68</f>
        <v>47.554730869</v>
      </c>
      <c r="U4" s="17">
        <f>'orig-data'!F68</f>
        <v>56.569572854</v>
      </c>
      <c r="V4" s="19">
        <f>'orig-data'!G68</f>
        <v>3986</v>
      </c>
      <c r="W4" s="17">
        <f>'orig-data'!H68</f>
        <v>47.7508236</v>
      </c>
    </row>
    <row r="5" spans="1:23" ht="12.75">
      <c r="A5" s="32">
        <v>2</v>
      </c>
      <c r="B5" s="32">
        <v>4</v>
      </c>
      <c r="C5" s="7" t="s">
        <v>118</v>
      </c>
      <c r="D5" s="7" t="str">
        <f>IF(AND('orig-data'!Q7&gt;0,'orig-data'!Q7&lt;0.1),IF(AND('orig-data'!I7&lt;0.01,'orig-data'!I7&gt;0),"m"," "),IF(AND('orig-data'!T7&lt;0.01,'orig-data'!T7&gt;0),"m",""))</f>
        <v>m</v>
      </c>
      <c r="E5" s="7" t="str">
        <f>IF(AND('orig-data'!Q71&gt;0,'orig-data'!Q71&lt;0.1),IF(AND('orig-data'!I71&lt;0.01,'orig-data'!I71&gt;0),"f"," "),IF(AND('orig-data'!T71&lt;0.01,'orig-data'!T71&gt;0),"f",""))</f>
        <v>f</v>
      </c>
      <c r="F5" s="7" t="str">
        <f>IF('orig-data'!I135&lt;0.01,"d","")</f>
        <v>d</v>
      </c>
      <c r="G5" s="7" t="str">
        <f t="shared" si="0"/>
        <v>  </v>
      </c>
      <c r="H5" s="7" t="str">
        <f t="shared" si="1"/>
        <v>  </v>
      </c>
      <c r="I5" s="2">
        <f t="shared" si="2"/>
        <v>63.217006276</v>
      </c>
      <c r="J5" s="4">
        <f>'orig-data'!E7</f>
        <v>29.728441404</v>
      </c>
      <c r="K5" s="18">
        <f>'orig-data'!E71</f>
        <v>23.836865096</v>
      </c>
      <c r="L5" s="17">
        <f t="shared" si="3"/>
        <v>57.043814915</v>
      </c>
      <c r="M5" s="19">
        <f>'orig-data'!C7</f>
        <v>148148</v>
      </c>
      <c r="N5" s="17">
        <f>'orig-data'!D7</f>
        <v>27.210234182</v>
      </c>
      <c r="O5" s="17">
        <f>'orig-data'!F7</f>
        <v>32.479699455</v>
      </c>
      <c r="P5" s="19">
        <f>'orig-data'!G7</f>
        <v>3686</v>
      </c>
      <c r="Q5" s="17">
        <f>'orig-data'!H7</f>
        <v>24.880524881</v>
      </c>
      <c r="R5" s="23"/>
      <c r="S5" s="19">
        <f>'orig-data'!C71</f>
        <v>147112</v>
      </c>
      <c r="T5" s="17">
        <f>'orig-data'!D71</f>
        <v>21.829293634</v>
      </c>
      <c r="U5" s="17">
        <f>'orig-data'!F71</f>
        <v>26.029066591</v>
      </c>
      <c r="V5" s="19">
        <f>'orig-data'!G71</f>
        <v>3411</v>
      </c>
      <c r="W5" s="17">
        <f>'orig-data'!H71</f>
        <v>23.186415792</v>
      </c>
    </row>
    <row r="6" spans="1:23" ht="12.75">
      <c r="A6" s="32">
        <v>3</v>
      </c>
      <c r="B6" s="32">
        <v>3</v>
      </c>
      <c r="C6" s="7" t="s">
        <v>163</v>
      </c>
      <c r="D6" s="7" t="str">
        <f>IF(AND('orig-data'!Q6&gt;0,'orig-data'!Q6&lt;0.1),IF(AND('orig-data'!I6&lt;0.01,'orig-data'!I6&gt;0),"m"," "),IF(AND('orig-data'!T6&lt;0.01,'orig-data'!T6&gt;0),"m",""))</f>
        <v>m</v>
      </c>
      <c r="E6" s="7" t="str">
        <f>IF(AND('orig-data'!Q70&gt;0,'orig-data'!Q70&lt;0.1),IF(AND('orig-data'!I70&lt;0.01,'orig-data'!I70&gt;0),"f"," "),IF(AND('orig-data'!T70&lt;0.01,'orig-data'!T70&gt;0),"f",""))</f>
        <v>f</v>
      </c>
      <c r="F6" s="7">
        <f>IF('orig-data'!I134&lt;0.01,"d","")</f>
      </c>
      <c r="G6" s="7" t="str">
        <f t="shared" si="0"/>
        <v>  </v>
      </c>
      <c r="H6" s="7" t="str">
        <f t="shared" si="1"/>
        <v>  </v>
      </c>
      <c r="I6" s="2">
        <f t="shared" si="2"/>
        <v>63.217006276</v>
      </c>
      <c r="J6" s="4">
        <f>'orig-data'!E6</f>
        <v>56.847544968</v>
      </c>
      <c r="K6" s="18">
        <f>'orig-data'!E70</f>
        <v>55.056085056</v>
      </c>
      <c r="L6" s="17">
        <f t="shared" si="3"/>
        <v>57.043814915</v>
      </c>
      <c r="M6" s="19">
        <f>'orig-data'!C6</f>
        <v>104691</v>
      </c>
      <c r="N6" s="17">
        <f>'orig-data'!D6</f>
        <v>52.194972138</v>
      </c>
      <c r="O6" s="17">
        <f>'orig-data'!F6</f>
        <v>61.914840386</v>
      </c>
      <c r="P6" s="19">
        <f>'orig-data'!G6</f>
        <v>6396</v>
      </c>
      <c r="Q6" s="17">
        <f>'orig-data'!H6</f>
        <v>61.094076855</v>
      </c>
      <c r="R6" s="23"/>
      <c r="S6" s="19">
        <f>'orig-data'!C70</f>
        <v>105634</v>
      </c>
      <c r="T6" s="17">
        <f>'orig-data'!D70</f>
        <v>50.629336097</v>
      </c>
      <c r="U6" s="17">
        <f>'orig-data'!F70</f>
        <v>59.869884446</v>
      </c>
      <c r="V6" s="19">
        <f>'orig-data'!G70</f>
        <v>6802</v>
      </c>
      <c r="W6" s="17">
        <f>'orig-data'!H70</f>
        <v>64.392146468</v>
      </c>
    </row>
    <row r="7" spans="1:23" ht="12.75">
      <c r="A7" s="32">
        <v>4</v>
      </c>
      <c r="B7" s="32">
        <v>2</v>
      </c>
      <c r="C7" s="7" t="s">
        <v>161</v>
      </c>
      <c r="D7" s="7" t="str">
        <f>IF(AND('orig-data'!Q5&gt;0,'orig-data'!Q5&lt;0.1),IF(AND('orig-data'!I5&lt;0.01,'orig-data'!I5&gt;0),"m"," "),IF(AND('orig-data'!T5&lt;0.01,'orig-data'!T5&gt;0),"m",""))</f>
        <v>m</v>
      </c>
      <c r="E7" s="7" t="str">
        <f>IF(AND('orig-data'!Q69&gt;0,'orig-data'!Q69&lt;0.1),IF(AND('orig-data'!I69&lt;0.01,'orig-data'!I69&gt;0),"f"," "),IF(AND('orig-data'!T69&lt;0.01,'orig-data'!T69&gt;0),"f",""))</f>
        <v>f</v>
      </c>
      <c r="F7" s="7">
        <f>IF('orig-data'!I133&lt;0.01,"d","")</f>
      </c>
      <c r="G7" s="7" t="str">
        <f t="shared" si="0"/>
        <v>  </v>
      </c>
      <c r="H7" s="7" t="str">
        <f t="shared" si="1"/>
        <v>  </v>
      </c>
      <c r="I7" s="2">
        <f t="shared" si="2"/>
        <v>63.217006276</v>
      </c>
      <c r="J7" s="4">
        <f>'orig-data'!E5</f>
        <v>81.238617356</v>
      </c>
      <c r="K7" s="18">
        <f>'orig-data'!E69</f>
        <v>78.641556711</v>
      </c>
      <c r="L7" s="17">
        <f t="shared" si="3"/>
        <v>57.043814915</v>
      </c>
      <c r="M7" s="19">
        <f>'orig-data'!C5</f>
        <v>68274</v>
      </c>
      <c r="N7" s="17">
        <f>'orig-data'!D5</f>
        <v>74.499262195</v>
      </c>
      <c r="O7" s="17">
        <f>'orig-data'!F5</f>
        <v>88.587628326</v>
      </c>
      <c r="P7" s="19">
        <f>'orig-data'!G5</f>
        <v>5148</v>
      </c>
      <c r="Q7" s="17">
        <f>'orig-data'!H5</f>
        <v>75.40205642</v>
      </c>
      <c r="R7" s="23"/>
      <c r="S7" s="19">
        <f>'orig-data'!C69</f>
        <v>74674</v>
      </c>
      <c r="T7" s="17">
        <f>'orig-data'!D69</f>
        <v>72.308321166</v>
      </c>
      <c r="U7" s="17">
        <f>'orig-data'!F69</f>
        <v>85.529498435</v>
      </c>
      <c r="V7" s="19">
        <f>'orig-data'!G69</f>
        <v>6322</v>
      </c>
      <c r="W7" s="17">
        <f>'orig-data'!H69</f>
        <v>84.661327905</v>
      </c>
    </row>
    <row r="8" spans="1:23" ht="12.75">
      <c r="A8" s="32">
        <v>5</v>
      </c>
      <c r="B8" s="32">
        <v>6</v>
      </c>
      <c r="C8" s="7" t="s">
        <v>155</v>
      </c>
      <c r="D8" s="7" t="str">
        <f>IF(AND('orig-data'!Q9&gt;0,'orig-data'!Q9&lt;0.1),IF(AND('orig-data'!I9&lt;0.01,'orig-data'!I9&gt;0),"m"," "),IF(AND('orig-data'!T9&lt;0.01,'orig-data'!T9&gt;0),"m",""))</f>
        <v>m</v>
      </c>
      <c r="E8" s="7" t="str">
        <f>IF(AND('orig-data'!Q73&gt;0,'orig-data'!Q73&lt;0.1),IF(AND('orig-data'!I73&lt;0.01,'orig-data'!I73&gt;0),"f"," "),IF(AND('orig-data'!T73&lt;0.01,'orig-data'!T73&gt;0),"f",""))</f>
        <v>f</v>
      </c>
      <c r="F8" s="7">
        <f>IF('orig-data'!I137&lt;0.01,"d","")</f>
      </c>
      <c r="G8" s="7" t="str">
        <f t="shared" si="0"/>
        <v>  </v>
      </c>
      <c r="H8" s="7" t="str">
        <f t="shared" si="1"/>
        <v>  </v>
      </c>
      <c r="I8" s="2">
        <f t="shared" si="2"/>
        <v>63.217006276</v>
      </c>
      <c r="J8" s="4">
        <f>'orig-data'!E9</f>
        <v>21.555167517</v>
      </c>
      <c r="K8" s="18">
        <f>'orig-data'!E73</f>
        <v>20.308169216</v>
      </c>
      <c r="L8" s="17">
        <f t="shared" si="3"/>
        <v>57.043814915</v>
      </c>
      <c r="M8" s="19">
        <f>'orig-data'!C9</f>
        <v>64610</v>
      </c>
      <c r="N8" s="17">
        <f>'orig-data'!D9</f>
        <v>19.515731891</v>
      </c>
      <c r="O8" s="17">
        <f>'orig-data'!F9</f>
        <v>23.807728519</v>
      </c>
      <c r="P8" s="19">
        <f>'orig-data'!G9</f>
        <v>1438</v>
      </c>
      <c r="Q8" s="17">
        <f>'orig-data'!H9</f>
        <v>22.256616623</v>
      </c>
      <c r="R8" s="23"/>
      <c r="S8" s="19">
        <f>'orig-data'!C73</f>
        <v>64777</v>
      </c>
      <c r="T8" s="17">
        <f>'orig-data'!D73</f>
        <v>18.40545903</v>
      </c>
      <c r="U8" s="17">
        <f>'orig-data'!F73</f>
        <v>22.407576807</v>
      </c>
      <c r="V8" s="19">
        <f>'orig-data'!G73</f>
        <v>1437</v>
      </c>
      <c r="W8" s="17">
        <f>'orig-data'!H73</f>
        <v>22.183799805</v>
      </c>
    </row>
    <row r="9" spans="1:23" ht="12.75">
      <c r="A9" s="32">
        <v>6</v>
      </c>
      <c r="B9" s="32">
        <v>5</v>
      </c>
      <c r="C9" s="7" t="s">
        <v>162</v>
      </c>
      <c r="D9" s="7">
        <f>IF(AND('orig-data'!Q8&gt;0,'orig-data'!Q8&lt;0.1),IF(AND('orig-data'!I8&lt;0.01,'orig-data'!I8&gt;0),"m"," "),IF(AND('orig-data'!T8&lt;0.01,'orig-data'!T8&gt;0),"m",""))</f>
      </c>
      <c r="E9" s="7">
        <f>IF(AND('orig-data'!Q72&gt;0,'orig-data'!Q72&lt;0.1),IF(AND('orig-data'!I72&lt;0.01,'orig-data'!I72&gt;0),"f"," "),IF(AND('orig-data'!T72&lt;0.01,'orig-data'!T72&gt;0),"f",""))</f>
      </c>
      <c r="F9" s="7">
        <f>IF('orig-data'!I136&lt;0.01,"d","")</f>
      </c>
      <c r="G9" s="7" t="str">
        <f t="shared" si="0"/>
        <v>  </v>
      </c>
      <c r="H9" s="7" t="str">
        <f t="shared" si="1"/>
        <v>  </v>
      </c>
      <c r="I9" s="2">
        <f t="shared" si="2"/>
        <v>63.217006276</v>
      </c>
      <c r="J9" s="4">
        <f>'orig-data'!E8</f>
        <v>60.779747806</v>
      </c>
      <c r="K9" s="18">
        <f>'orig-data'!E72</f>
        <v>55.83112628</v>
      </c>
      <c r="L9" s="17">
        <f t="shared" si="3"/>
        <v>57.043814915</v>
      </c>
      <c r="M9" s="19">
        <f>'orig-data'!C8</f>
        <v>113941</v>
      </c>
      <c r="N9" s="17">
        <f>'orig-data'!D8</f>
        <v>55.787162826</v>
      </c>
      <c r="O9" s="17">
        <f>'orig-data'!F8</f>
        <v>66.219136378</v>
      </c>
      <c r="P9" s="19">
        <f>'orig-data'!G8</f>
        <v>6681</v>
      </c>
      <c r="Q9" s="17">
        <f>'orig-data'!H8</f>
        <v>58.635609658</v>
      </c>
      <c r="R9" s="23"/>
      <c r="S9" s="19">
        <f>'orig-data'!C72</f>
        <v>111972</v>
      </c>
      <c r="T9" s="17">
        <f>'orig-data'!D72</f>
        <v>51.318143829</v>
      </c>
      <c r="U9" s="17">
        <f>'orig-data'!F72</f>
        <v>60.740986113</v>
      </c>
      <c r="V9" s="19">
        <f>'orig-data'!G72</f>
        <v>6746</v>
      </c>
      <c r="W9" s="17">
        <f>'orig-data'!H72</f>
        <v>60.247204658</v>
      </c>
    </row>
    <row r="10" spans="1:23" ht="12.75">
      <c r="A10" s="32">
        <v>7</v>
      </c>
      <c r="B10" s="32">
        <v>7</v>
      </c>
      <c r="C10" s="7" t="s">
        <v>156</v>
      </c>
      <c r="D10" s="7">
        <f>IF(AND('orig-data'!Q10&gt;0,'orig-data'!Q10&lt;0.1),IF(AND('orig-data'!I10&lt;0.01,'orig-data'!I10&gt;0),"m"," "),IF(AND('orig-data'!T10&lt;0.01,'orig-data'!T10&gt;0),"m",""))</f>
      </c>
      <c r="E10" s="7">
        <f>IF(AND('orig-data'!Q74&gt;0,'orig-data'!Q74&lt;0.1),IF(AND('orig-data'!I74&lt;0.01,'orig-data'!I74&gt;0),"f"," "),IF(AND('orig-data'!T74&lt;0.01,'orig-data'!T74&gt;0),"f",""))</f>
      </c>
      <c r="F10" s="7">
        <f>IF('orig-data'!I138&lt;0.01,"d","")</f>
      </c>
      <c r="G10" s="7" t="str">
        <f t="shared" si="0"/>
        <v>  </v>
      </c>
      <c r="H10" s="7" t="str">
        <f t="shared" si="1"/>
        <v>  </v>
      </c>
      <c r="I10" s="2">
        <f t="shared" si="2"/>
        <v>63.217006276</v>
      </c>
      <c r="J10" s="4">
        <f>'orig-data'!E10</f>
        <v>58.846922849</v>
      </c>
      <c r="K10" s="18">
        <f>'orig-data'!E74</f>
        <v>57.522934397</v>
      </c>
      <c r="L10" s="17">
        <f t="shared" si="3"/>
        <v>57.043814915</v>
      </c>
      <c r="M10" s="19">
        <f>'orig-data'!C10</f>
        <v>60418</v>
      </c>
      <c r="N10" s="17">
        <f>'orig-data'!D10</f>
        <v>53.76623117</v>
      </c>
      <c r="O10" s="17">
        <f>'orig-data'!F10</f>
        <v>64.407719371</v>
      </c>
      <c r="P10" s="19">
        <f>'orig-data'!G10</f>
        <v>3340</v>
      </c>
      <c r="Q10" s="17">
        <f>'orig-data'!H10</f>
        <v>55.281538614</v>
      </c>
      <c r="R10" s="23"/>
      <c r="S10" s="19">
        <f>'orig-data'!C74</f>
        <v>58210</v>
      </c>
      <c r="T10" s="17">
        <f>'orig-data'!D74</f>
        <v>52.637370466</v>
      </c>
      <c r="U10" s="17">
        <f>'orig-data'!F74</f>
        <v>62.861954394</v>
      </c>
      <c r="V10" s="19">
        <f>'orig-data'!G74</f>
        <v>3378</v>
      </c>
      <c r="W10" s="17">
        <f>'orig-data'!H74</f>
        <v>58.031266105</v>
      </c>
    </row>
    <row r="11" spans="1:29" ht="12.75">
      <c r="A11" s="32">
        <v>8</v>
      </c>
      <c r="B11" s="32">
        <v>8</v>
      </c>
      <c r="C11" s="7" t="s">
        <v>157</v>
      </c>
      <c r="D11" s="7">
        <f>IF(AND('orig-data'!Q11&gt;0,'orig-data'!Q11&lt;0.1),IF(AND('orig-data'!I11&lt;0.01,'orig-data'!I11&gt;0),"m"," "),IF(AND('orig-data'!T11&lt;0.01,'orig-data'!T11&gt;0),"m",""))</f>
      </c>
      <c r="E11" s="7">
        <f>IF(AND('orig-data'!Q75&gt;0,'orig-data'!Q75&lt;0.1),IF(AND('orig-data'!I75&lt;0.01,'orig-data'!I75&gt;0),"f"," "),IF(AND('orig-data'!T75&lt;0.01,'orig-data'!T75&gt;0),"f",""))</f>
      </c>
      <c r="F11" s="7">
        <f>IF('orig-data'!I139&lt;0.01,"d","")</f>
      </c>
      <c r="G11" s="7" t="str">
        <f t="shared" si="0"/>
        <v>  </v>
      </c>
      <c r="H11" s="7" t="str">
        <f t="shared" si="1"/>
        <v>  </v>
      </c>
      <c r="I11" s="2">
        <f t="shared" si="2"/>
        <v>63.217006276</v>
      </c>
      <c r="J11" s="4">
        <f>'orig-data'!E11</f>
        <v>64.517010359</v>
      </c>
      <c r="K11" s="18">
        <f>'orig-data'!E75</f>
        <v>65.94852102</v>
      </c>
      <c r="L11" s="17">
        <f t="shared" si="3"/>
        <v>57.043814915</v>
      </c>
      <c r="M11" s="19">
        <f>'orig-data'!C11</f>
        <v>1595</v>
      </c>
      <c r="N11" s="17">
        <f>'orig-data'!D11</f>
        <v>50.960191292</v>
      </c>
      <c r="O11" s="17">
        <f>'orig-data'!F11</f>
        <v>81.680317914</v>
      </c>
      <c r="P11" s="19">
        <f>'orig-data'!G11</f>
        <v>82</v>
      </c>
      <c r="Q11" s="17">
        <f>'orig-data'!H11</f>
        <v>51.410658307</v>
      </c>
      <c r="R11" s="23"/>
      <c r="S11" s="19">
        <f>'orig-data'!C75</f>
        <v>1503</v>
      </c>
      <c r="T11" s="17">
        <f>'orig-data'!D75</f>
        <v>51.890499458</v>
      </c>
      <c r="U11" s="17">
        <f>'orig-data'!F75</f>
        <v>83.815100454</v>
      </c>
      <c r="V11" s="19">
        <f>'orig-data'!G75</f>
        <v>78</v>
      </c>
      <c r="W11" s="17">
        <f>'orig-data'!H75</f>
        <v>51.896207585</v>
      </c>
      <c r="AC11" s="10"/>
    </row>
    <row r="12" spans="1:23" ht="12.75">
      <c r="A12" s="32">
        <v>9</v>
      </c>
      <c r="B12" s="32">
        <v>9</v>
      </c>
      <c r="C12" s="7" t="s">
        <v>158</v>
      </c>
      <c r="D12" s="7" t="str">
        <f>IF(AND('orig-data'!Q12&gt;0,'orig-data'!Q12&lt;0.1),IF(AND('orig-data'!I12&lt;0.01,'orig-data'!I12&gt;0),"m"," "),IF(AND('orig-data'!T12&lt;0.01,'orig-data'!T12&gt;0),"m",""))</f>
        <v>m</v>
      </c>
      <c r="E12" s="7" t="str">
        <f>IF(AND('orig-data'!Q76&gt;0,'orig-data'!Q76&lt;0.1),IF(AND('orig-data'!I76&lt;0.01,'orig-data'!I76&gt;0),"f"," "),IF(AND('orig-data'!T76&lt;0.01,'orig-data'!T76&gt;0),"f",""))</f>
        <v>f</v>
      </c>
      <c r="F12" s="7">
        <f>IF('orig-data'!I140&lt;0.01,"d","")</f>
      </c>
      <c r="G12" s="7" t="str">
        <f t="shared" si="0"/>
        <v>  </v>
      </c>
      <c r="H12" s="7" t="str">
        <f t="shared" si="1"/>
        <v>  </v>
      </c>
      <c r="I12" s="2">
        <f t="shared" si="2"/>
        <v>63.217006276</v>
      </c>
      <c r="J12" s="4">
        <f>'orig-data'!E12</f>
        <v>49.78364537</v>
      </c>
      <c r="K12" s="18">
        <f>'orig-data'!E76</f>
        <v>53.252319609</v>
      </c>
      <c r="L12" s="17">
        <f t="shared" si="3"/>
        <v>57.043814915</v>
      </c>
      <c r="M12" s="19">
        <f>'orig-data'!C12</f>
        <v>38124</v>
      </c>
      <c r="N12" s="17">
        <f>'orig-data'!D12</f>
        <v>45.096845779</v>
      </c>
      <c r="O12" s="17">
        <f>'orig-data'!F12</f>
        <v>54.957532028</v>
      </c>
      <c r="P12" s="19">
        <f>'orig-data'!G12</f>
        <v>1512</v>
      </c>
      <c r="Q12" s="17">
        <f>'orig-data'!H12</f>
        <v>39.660056657</v>
      </c>
      <c r="R12" s="23"/>
      <c r="S12" s="19">
        <f>'orig-data'!C76</f>
        <v>37012</v>
      </c>
      <c r="T12" s="17">
        <f>'orig-data'!D76</f>
        <v>48.419094241</v>
      </c>
      <c r="U12" s="17">
        <f>'orig-data'!F76</f>
        <v>58.568000664</v>
      </c>
      <c r="V12" s="19">
        <f>'orig-data'!G76</f>
        <v>1711</v>
      </c>
      <c r="W12" s="17">
        <f>'orig-data'!H76</f>
        <v>46.228250297</v>
      </c>
    </row>
    <row r="13" spans="1:23" ht="12.75">
      <c r="A13" s="32">
        <v>10</v>
      </c>
      <c r="B13" s="32">
        <v>10</v>
      </c>
      <c r="C13" s="7" t="s">
        <v>159</v>
      </c>
      <c r="D13" s="7" t="str">
        <f>IF(AND('orig-data'!Q13&gt;0,'orig-data'!Q13&lt;0.1),IF(AND('orig-data'!I13&lt;0.01,'orig-data'!I13&gt;0),"m"," "),IF(AND('orig-data'!T13&lt;0.01,'orig-data'!T13&gt;0),"m",""))</f>
        <v>m</v>
      </c>
      <c r="E13" s="7" t="str">
        <f>IF(AND('orig-data'!Q77&gt;0,'orig-data'!Q77&lt;0.1),IF(AND('orig-data'!I77&lt;0.01,'orig-data'!I77&gt;0),"f"," "),IF(AND('orig-data'!T77&lt;0.01,'orig-data'!T77&gt;0),"f",""))</f>
        <v>f</v>
      </c>
      <c r="F13" s="7">
        <f>IF('orig-data'!I141&lt;0.01,"d","")</f>
      </c>
      <c r="G13" s="7" t="str">
        <f t="shared" si="0"/>
        <v>  </v>
      </c>
      <c r="H13" s="7" t="str">
        <f t="shared" si="1"/>
        <v>  </v>
      </c>
      <c r="I13" s="2">
        <f t="shared" si="2"/>
        <v>63.217006276</v>
      </c>
      <c r="J13" s="4">
        <f>'orig-data'!E13</f>
        <v>67.787220768</v>
      </c>
      <c r="K13" s="18">
        <f>'orig-data'!E77</f>
        <v>69.167312619</v>
      </c>
      <c r="L13" s="17">
        <f t="shared" si="3"/>
        <v>57.043814915</v>
      </c>
      <c r="M13" s="19">
        <f>'orig-data'!C13</f>
        <v>69399</v>
      </c>
      <c r="N13" s="17">
        <f>'orig-data'!D13</f>
        <v>61.835564456</v>
      </c>
      <c r="O13" s="17">
        <f>'orig-data'!F13</f>
        <v>74.311722386</v>
      </c>
      <c r="P13" s="19">
        <f>'orig-data'!G13</f>
        <v>2855</v>
      </c>
      <c r="Q13" s="17">
        <f>'orig-data'!H13</f>
        <v>41.13892131</v>
      </c>
      <c r="R13" s="23"/>
      <c r="S13" s="19">
        <f>'orig-data'!C77</f>
        <v>66224</v>
      </c>
      <c r="T13" s="17">
        <f>'orig-data'!D77</f>
        <v>63.198229023</v>
      </c>
      <c r="U13" s="17">
        <f>'orig-data'!F77</f>
        <v>75.700177187</v>
      </c>
      <c r="V13" s="19">
        <f>'orig-data'!G77</f>
        <v>2967</v>
      </c>
      <c r="W13" s="17">
        <f>'orig-data'!H77</f>
        <v>44.802488524</v>
      </c>
    </row>
    <row r="14" spans="3:23" ht="12.75">
      <c r="C14" s="7"/>
      <c r="D14" s="7"/>
      <c r="E14" s="7"/>
      <c r="F14" s="7"/>
      <c r="G14" s="7"/>
      <c r="H14" s="7"/>
      <c r="K14" s="18"/>
      <c r="L14" s="17"/>
      <c r="M14" s="19"/>
      <c r="N14" s="17"/>
      <c r="O14" s="17"/>
      <c r="P14" s="19"/>
      <c r="Q14" s="17"/>
      <c r="R14" s="23"/>
      <c r="S14" s="19"/>
      <c r="T14" s="17"/>
      <c r="U14" s="17"/>
      <c r="V14" s="19"/>
      <c r="W14" s="17"/>
    </row>
    <row r="15" spans="1:23" ht="12.75">
      <c r="A15" s="32">
        <v>12</v>
      </c>
      <c r="B15" s="32">
        <v>12</v>
      </c>
      <c r="C15" t="s">
        <v>119</v>
      </c>
      <c r="D15" s="7" t="str">
        <f>IF(AND('orig-data'!Q14&gt;0,'orig-data'!Q14&lt;0.1),IF(AND('orig-data'!I14&lt;0.01,'orig-data'!I14&gt;0),"m"," "),IF(AND('orig-data'!T14&lt;0.01,'orig-data'!T14&gt;0),"m",""))</f>
        <v>m</v>
      </c>
      <c r="E15" s="7" t="str">
        <f>IF(AND('orig-data'!Q78&gt;0,'orig-data'!Q78&lt;0.1),IF(AND('orig-data'!I78&lt;0.01,'orig-data'!I78&gt;0),"f"," "),IF(AND('orig-data'!T78&lt;0.01,'orig-data'!T78&gt;0),"f",""))</f>
        <v>f</v>
      </c>
      <c r="F15" s="7" t="str">
        <f>IF('orig-data'!I142&lt;0.01,"d","")</f>
        <v>d</v>
      </c>
      <c r="G15" s="7" t="str">
        <f>IF(AND(M15&gt;0,M15&lt;=5),"mp"," ")&amp;IF(AND(P15&gt;0,P15&lt;=5),"mc"," ")</f>
        <v>  </v>
      </c>
      <c r="H15" s="7" t="str">
        <f>IF(AND(S15&gt;0,S15&lt;=5),"fp"," ")&amp;IF(AND(V15&gt;0,V15&lt;=5),"fc"," ")</f>
        <v>  </v>
      </c>
      <c r="I15" s="2">
        <f>J$18</f>
        <v>63.217006276</v>
      </c>
      <c r="J15" s="4">
        <f>'orig-data'!E14</f>
        <v>43.851466902</v>
      </c>
      <c r="K15" s="18">
        <f>'orig-data'!E78</f>
        <v>39.618858168</v>
      </c>
      <c r="L15" s="17">
        <f>K$18</f>
        <v>57.043814915</v>
      </c>
      <c r="M15" s="19">
        <f>'orig-data'!C14</f>
        <v>577414</v>
      </c>
      <c r="N15" s="17">
        <f>'orig-data'!D14</f>
        <v>41.16238379</v>
      </c>
      <c r="O15" s="17">
        <f>'orig-data'!F14</f>
        <v>46.716224194</v>
      </c>
      <c r="P15" s="19">
        <f>'orig-data'!G14</f>
        <v>25686</v>
      </c>
      <c r="Q15" s="17">
        <f>'orig-data'!H14</f>
        <v>44.484546616</v>
      </c>
      <c r="R15" s="23"/>
      <c r="S15" s="19">
        <f>'orig-data'!C78</f>
        <v>571180</v>
      </c>
      <c r="T15" s="17">
        <f>'orig-data'!D78</f>
        <v>37.225014663</v>
      </c>
      <c r="U15" s="17">
        <f>'orig-data'!F78</f>
        <v>42.166643499</v>
      </c>
      <c r="V15" s="19">
        <f>'orig-data'!G78</f>
        <v>25760</v>
      </c>
      <c r="W15" s="17">
        <f>'orig-data'!H78</f>
        <v>45.099618334</v>
      </c>
    </row>
    <row r="16" spans="1:23" ht="12.75">
      <c r="A16" s="32">
        <v>13</v>
      </c>
      <c r="B16" s="32">
        <v>13</v>
      </c>
      <c r="C16" t="s">
        <v>154</v>
      </c>
      <c r="D16" s="7">
        <f>IF(AND('orig-data'!Q15&gt;0,'orig-data'!Q15&lt;0.1),IF(AND('orig-data'!I15&lt;0.01,'orig-data'!I15&gt;0),"m"," "),IF(AND('orig-data'!T15&lt;0.01,'orig-data'!T15&gt;0),"m",""))</f>
      </c>
      <c r="E16" s="7">
        <f>IF(AND('orig-data'!Q79&gt;0,'orig-data'!Q79&lt;0.1),IF(AND('orig-data'!I79&lt;0.01,'orig-data'!I79&gt;0),"f"," "),IF(AND('orig-data'!T79&lt;0.01,'orig-data'!T79&gt;0),"f",""))</f>
      </c>
      <c r="F16" s="7">
        <f>IF('orig-data'!I143&lt;0.01,"d","")</f>
      </c>
      <c r="G16" s="7" t="str">
        <f>IF(AND(M16&gt;0,M16&lt;=5),"mp"," ")&amp;IF(AND(P16&gt;0,P16&lt;=5),"mc"," ")</f>
        <v>  </v>
      </c>
      <c r="H16" s="7" t="str">
        <f>IF(AND(S16&gt;0,S16&lt;=5),"fp"," ")&amp;IF(AND(V16&gt;0,V16&lt;=5),"fc"," ")</f>
        <v>  </v>
      </c>
      <c r="I16" s="2">
        <f>J$18</f>
        <v>63.217006276</v>
      </c>
      <c r="J16" s="4">
        <f>'orig-data'!E15</f>
        <v>60.776549681</v>
      </c>
      <c r="K16" s="18">
        <f>'orig-data'!E79</f>
        <v>63.052508172</v>
      </c>
      <c r="L16" s="17">
        <f>K$18</f>
        <v>57.043814915</v>
      </c>
      <c r="M16" s="19">
        <f>'orig-data'!C15</f>
        <v>109118</v>
      </c>
      <c r="N16" s="17">
        <f>'orig-data'!D15</f>
        <v>56.202355494</v>
      </c>
      <c r="O16" s="17">
        <f>'orig-data'!F15</f>
        <v>65.723028132</v>
      </c>
      <c r="P16" s="19">
        <f>'orig-data'!G15</f>
        <v>4449</v>
      </c>
      <c r="Q16" s="17">
        <f>'orig-data'!H15</f>
        <v>40.77237486</v>
      </c>
      <c r="R16" s="23"/>
      <c r="S16" s="19">
        <f>'orig-data'!C79</f>
        <v>104739</v>
      </c>
      <c r="T16" s="17">
        <f>'orig-data'!D79</f>
        <v>58.405651424</v>
      </c>
      <c r="U16" s="17">
        <f>'orig-data'!F79</f>
        <v>68.069077047</v>
      </c>
      <c r="V16" s="19">
        <f>'orig-data'!G79</f>
        <v>4756</v>
      </c>
      <c r="W16" s="17">
        <f>'orig-data'!H79</f>
        <v>45.408109682</v>
      </c>
    </row>
    <row r="17" spans="1:23" ht="12.75">
      <c r="A17" s="32">
        <v>14</v>
      </c>
      <c r="B17" s="32">
        <v>14</v>
      </c>
      <c r="C17" t="s">
        <v>142</v>
      </c>
      <c r="D17" s="7" t="str">
        <f>IF(AND('orig-data'!Q16&gt;0,'orig-data'!Q16&lt;0.1),IF(AND('orig-data'!I16&lt;0.01,'orig-data'!I16&gt;0),"m"," "),IF(AND('orig-data'!T16&lt;0.01,'orig-data'!T16&gt;0),"m",""))</f>
        <v>m</v>
      </c>
      <c r="E17" s="7" t="str">
        <f>IF(AND('orig-data'!Q80&gt;0,'orig-data'!Q80&lt;0.1),IF(AND('orig-data'!I80&lt;0.01,'orig-data'!I80&gt;0),"f"," "),IF(AND('orig-data'!T80&lt;0.01,'orig-data'!T80&gt;0),"f",""))</f>
        <v>f</v>
      </c>
      <c r="F17" s="7" t="str">
        <f>IF('orig-data'!I144&lt;0.01,"d","")</f>
        <v>d</v>
      </c>
      <c r="G17" s="7" t="str">
        <f>IF(AND(M17&gt;0,M17&lt;=5),"mp"," ")&amp;IF(AND(P17&gt;0,P17&lt;=5),"mc"," ")</f>
        <v>  </v>
      </c>
      <c r="H17" s="7" t="str">
        <f>IF(AND(S17&gt;0,S17&lt;=5),"fp"," ")&amp;IF(AND(V17&gt;0,V17&lt;=5),"fc"," ")</f>
        <v>  </v>
      </c>
      <c r="I17" s="2">
        <f>J$18</f>
        <v>63.217006276</v>
      </c>
      <c r="J17" s="4">
        <f>'orig-data'!E16</f>
        <v>74.103137101</v>
      </c>
      <c r="K17" s="18">
        <f>'orig-data'!E80</f>
        <v>65.314929704</v>
      </c>
      <c r="L17" s="17">
        <f>K$18</f>
        <v>57.043814915</v>
      </c>
      <c r="M17" s="19">
        <f>'orig-data'!C16</f>
        <v>955022</v>
      </c>
      <c r="N17" s="17">
        <f>'orig-data'!D16</f>
        <v>68.407124912</v>
      </c>
      <c r="O17" s="17">
        <f>'orig-data'!F16</f>
        <v>80.273435484</v>
      </c>
      <c r="P17" s="19">
        <f>'orig-data'!G16</f>
        <v>60940</v>
      </c>
      <c r="Q17" s="17">
        <f>'orig-data'!H16</f>
        <v>63.810048355</v>
      </c>
      <c r="R17" s="23"/>
      <c r="S17" s="19">
        <f>'orig-data'!C80</f>
        <v>1009440</v>
      </c>
      <c r="T17" s="17">
        <f>'orig-data'!D80</f>
        <v>60.384911717</v>
      </c>
      <c r="U17" s="17">
        <f>'orig-data'!F80</f>
        <v>70.647450183</v>
      </c>
      <c r="V17" s="19">
        <f>'orig-data'!G80</f>
        <v>70804</v>
      </c>
      <c r="W17" s="17">
        <f>'orig-data'!H80</f>
        <v>70.141860834</v>
      </c>
    </row>
    <row r="18" spans="1:23" ht="12.75">
      <c r="A18" s="32">
        <v>15</v>
      </c>
      <c r="B18" s="32">
        <v>15</v>
      </c>
      <c r="C18" t="s">
        <v>172</v>
      </c>
      <c r="D18" s="7">
        <f>IF(AND('orig-data'!Q17&gt;0,'orig-data'!Q17&lt;0.1),IF(AND('orig-data'!I17&lt;0.01,'orig-data'!I17&gt;0),"m"," "),IF(AND('orig-data'!T17&lt;0.01,'orig-data'!T17&gt;0),"m",""))</f>
      </c>
      <c r="E18" s="7">
        <f>IF(AND('orig-data'!Q81&gt;0,'orig-data'!Q81&lt;0.1),IF(AND('orig-data'!I81&lt;0.01,'orig-data'!I81&gt;0),"f"," "),IF(AND('orig-data'!T81&lt;0.01,'orig-data'!T81&gt;0),"f",""))</f>
      </c>
      <c r="F18" s="7" t="str">
        <f>IF('orig-data'!I145&lt;0.01,"d","")</f>
        <v>d</v>
      </c>
      <c r="G18" s="7" t="str">
        <f>IF(AND(M18&gt;0,M18&lt;=5),"mp"," ")&amp;IF(AND(P18&gt;0,P18&lt;=5),"mc"," ")</f>
        <v>  </v>
      </c>
      <c r="H18" s="7" t="str">
        <f>IF(AND(S18&gt;0,S18&lt;=5),"fp"," ")&amp;IF(AND(V18&gt;0,V18&lt;=5),"fc"," ")</f>
        <v>  </v>
      </c>
      <c r="I18" s="2">
        <f>J$18</f>
        <v>63.217006276</v>
      </c>
      <c r="J18" s="4">
        <f>'orig-data'!E17</f>
        <v>63.217006276</v>
      </c>
      <c r="K18" s="18">
        <f>'orig-data'!E81</f>
        <v>57.043814915</v>
      </c>
      <c r="L18" s="17">
        <f>K$18</f>
        <v>57.043814915</v>
      </c>
      <c r="M18" s="19">
        <f>'orig-data'!C17</f>
        <v>1709828</v>
      </c>
      <c r="N18" s="17">
        <f>'orig-data'!D17</f>
        <v>58.456755527</v>
      </c>
      <c r="O18" s="17">
        <f>'orig-data'!F17</f>
        <v>68.364893783</v>
      </c>
      <c r="P18" s="19">
        <f>'orig-data'!G17</f>
        <v>96223</v>
      </c>
      <c r="Q18" s="17">
        <f>'orig-data'!H17</f>
        <v>56.276420786</v>
      </c>
      <c r="R18" s="23"/>
      <c r="S18" s="19">
        <f>'orig-data'!C81</f>
        <v>1760033</v>
      </c>
      <c r="T18" s="17">
        <f>'orig-data'!D81</f>
        <v>52.781961767</v>
      </c>
      <c r="U18" s="17">
        <f>'orig-data'!F81</f>
        <v>61.649789267</v>
      </c>
      <c r="V18" s="19">
        <f>'orig-data'!G81</f>
        <v>107642</v>
      </c>
      <c r="W18" s="17">
        <f>'orig-data'!H81</f>
        <v>61.15908054</v>
      </c>
    </row>
    <row r="19" spans="1:23" ht="12.75">
      <c r="A19" s="32">
        <v>16</v>
      </c>
      <c r="B19" s="32">
        <v>16</v>
      </c>
      <c r="D19" s="7"/>
      <c r="E19" s="7"/>
      <c r="F19" s="7"/>
      <c r="G19" s="7"/>
      <c r="H19" s="7"/>
      <c r="I19" s="29" t="s">
        <v>116</v>
      </c>
      <c r="J19" s="30">
        <f>(J18-K18)/K18</f>
        <v>0.10821841719735201</v>
      </c>
      <c r="K19" s="31"/>
      <c r="L19" s="17"/>
      <c r="M19" s="19"/>
      <c r="N19" s="17"/>
      <c r="O19" s="17"/>
      <c r="P19" s="19"/>
      <c r="Q19" s="17"/>
      <c r="R19" s="23"/>
      <c r="S19" s="19"/>
      <c r="T19" s="17"/>
      <c r="U19" s="17"/>
      <c r="V19" s="19"/>
      <c r="W19" s="17"/>
    </row>
    <row r="20" spans="1:23" ht="12.75">
      <c r="A20" s="32">
        <v>17</v>
      </c>
      <c r="B20" s="32">
        <v>17</v>
      </c>
      <c r="C20" s="7" t="s">
        <v>2</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63.217006276</v>
      </c>
      <c r="J20" s="4">
        <f>'orig-data'!E18</f>
        <v>57.685189762</v>
      </c>
      <c r="K20" s="18">
        <f>'orig-data'!E82</f>
        <v>54.839446698</v>
      </c>
      <c r="L20" s="17">
        <f>K$18</f>
        <v>57.043814915</v>
      </c>
      <c r="M20" s="19">
        <f>'orig-data'!C18</f>
        <v>24912</v>
      </c>
      <c r="N20" s="17">
        <f>'orig-data'!D18</f>
        <v>50.648800675</v>
      </c>
      <c r="O20" s="17">
        <f>'orig-data'!F18</f>
        <v>65.699109822</v>
      </c>
      <c r="P20" s="19">
        <f>'orig-data'!G18</f>
        <v>1205</v>
      </c>
      <c r="Q20" s="17">
        <f>'orig-data'!H18</f>
        <v>48.370263327</v>
      </c>
      <c r="R20" s="23"/>
      <c r="S20" s="19">
        <f>'orig-data'!C82</f>
        <v>23702</v>
      </c>
      <c r="T20" s="17">
        <f>'orig-data'!D82</f>
        <v>48.194664679</v>
      </c>
      <c r="U20" s="17">
        <f>'orig-data'!F82</f>
        <v>62.400370128</v>
      </c>
      <c r="V20" s="19">
        <f>'orig-data'!G82</f>
        <v>1131</v>
      </c>
      <c r="W20" s="17">
        <f>'orig-data'!H82</f>
        <v>47.717492195</v>
      </c>
    </row>
    <row r="21" spans="1:23" ht="12.75">
      <c r="A21" s="32">
        <v>18</v>
      </c>
      <c r="B21" s="32">
        <v>18</v>
      </c>
      <c r="C21" s="7" t="s">
        <v>135</v>
      </c>
      <c r="D21" s="7" t="str">
        <f>IF(AND('orig-data'!Q19&gt;0,'orig-data'!Q19&lt;0.9999),IF(AND('orig-data'!I19&lt;0.005,'orig-data'!I19&gt;0),"m"," "),IF(AND('orig-data'!T19&lt;0.005,'orig-data'!T19&gt;0),"m",""))</f>
        <v>m</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63.217006276</v>
      </c>
      <c r="J21" s="4">
        <f>'orig-data'!E19</f>
        <v>52.930512906</v>
      </c>
      <c r="K21" s="18">
        <f>'orig-data'!E83</f>
        <v>50.64584632</v>
      </c>
      <c r="L21" s="17">
        <f>K$18</f>
        <v>57.043814915</v>
      </c>
      <c r="M21" s="19">
        <f>'orig-data'!C19</f>
        <v>35004</v>
      </c>
      <c r="N21" s="17">
        <f>'orig-data'!D19</f>
        <v>46.726822153</v>
      </c>
      <c r="O21" s="17">
        <f>'orig-data'!F19</f>
        <v>59.957837222</v>
      </c>
      <c r="P21" s="19">
        <f>'orig-data'!G19</f>
        <v>1481</v>
      </c>
      <c r="Q21" s="17">
        <f>'orig-data'!H19</f>
        <v>42.309450349</v>
      </c>
      <c r="R21" s="23"/>
      <c r="S21" s="19">
        <f>'orig-data'!C83</f>
        <v>35210</v>
      </c>
      <c r="T21" s="17">
        <f>'orig-data'!D83</f>
        <v>44.817609912</v>
      </c>
      <c r="U21" s="17">
        <f>'orig-data'!F83</f>
        <v>57.232006672</v>
      </c>
      <c r="V21" s="19">
        <f>'orig-data'!G83</f>
        <v>1597</v>
      </c>
      <c r="W21" s="17">
        <f>'orig-data'!H83</f>
        <v>45.356432832</v>
      </c>
    </row>
    <row r="22" spans="1:23" ht="12.75">
      <c r="A22" s="32">
        <v>19</v>
      </c>
      <c r="B22" s="32">
        <v>19</v>
      </c>
      <c r="C22" s="7" t="s">
        <v>3</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63.217006276</v>
      </c>
      <c r="J22" s="4">
        <f>'orig-data'!E20</f>
        <v>66.757295043</v>
      </c>
      <c r="K22" s="18">
        <f>'orig-data'!E84</f>
        <v>56.961436914</v>
      </c>
      <c r="L22" s="17">
        <f>K$18</f>
        <v>57.043814915</v>
      </c>
      <c r="M22" s="19">
        <f>'orig-data'!C20</f>
        <v>16515</v>
      </c>
      <c r="N22" s="17">
        <f>'orig-data'!D20</f>
        <v>58.368691272</v>
      </c>
      <c r="O22" s="17">
        <f>'orig-data'!F20</f>
        <v>76.351488175</v>
      </c>
      <c r="P22" s="19">
        <f>'orig-data'!G20</f>
        <v>875</v>
      </c>
      <c r="Q22" s="17">
        <f>'orig-data'!H20</f>
        <v>52.982137451</v>
      </c>
      <c r="R22" s="23"/>
      <c r="S22" s="19">
        <f>'orig-data'!C84</f>
        <v>16039</v>
      </c>
      <c r="T22" s="17">
        <f>'orig-data'!D84</f>
        <v>49.800810473</v>
      </c>
      <c r="U22" s="17">
        <f>'orig-data'!F84</f>
        <v>65.151656458</v>
      </c>
      <c r="V22" s="19">
        <f>'orig-data'!G84</f>
        <v>796</v>
      </c>
      <c r="W22" s="17">
        <f>'orig-data'!H84</f>
        <v>49.629029241</v>
      </c>
    </row>
    <row r="23" spans="1:23" ht="12.75">
      <c r="A23" s="32">
        <v>20</v>
      </c>
      <c r="B23" s="32">
        <v>20</v>
      </c>
      <c r="C23" s="7" t="s">
        <v>4</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63.217006276</v>
      </c>
      <c r="J23" s="4">
        <f>'orig-data'!E21</f>
        <v>57.591439054</v>
      </c>
      <c r="K23" s="18">
        <f>'orig-data'!E85</f>
        <v>50.231662452</v>
      </c>
      <c r="L23" s="17">
        <f>K$18</f>
        <v>57.043814915</v>
      </c>
      <c r="M23" s="19">
        <f>'orig-data'!C21</f>
        <v>9175</v>
      </c>
      <c r="N23" s="17">
        <f>'orig-data'!D21</f>
        <v>49.868510305</v>
      </c>
      <c r="O23" s="17">
        <f>'orig-data'!F21</f>
        <v>66.510385652</v>
      </c>
      <c r="P23" s="19">
        <f>'orig-data'!G21</f>
        <v>584</v>
      </c>
      <c r="Q23" s="17">
        <f>'orig-data'!H21</f>
        <v>63.651226158</v>
      </c>
      <c r="R23" s="23"/>
      <c r="S23" s="19">
        <f>'orig-data'!C85</f>
        <v>8524</v>
      </c>
      <c r="T23" s="17">
        <f>'orig-data'!D85</f>
        <v>43.285798452</v>
      </c>
      <c r="U23" s="17">
        <f>'orig-data'!F85</f>
        <v>58.292095857</v>
      </c>
      <c r="V23" s="19">
        <f>'orig-data'!G85</f>
        <v>462</v>
      </c>
      <c r="W23" s="17">
        <f>'orig-data'!H85</f>
        <v>54.199906147</v>
      </c>
    </row>
    <row r="24" spans="3:23" ht="12.75">
      <c r="C24" s="7"/>
      <c r="D24" s="7"/>
      <c r="E24" s="7"/>
      <c r="F24" s="7"/>
      <c r="G24" s="7"/>
      <c r="H24" s="7"/>
      <c r="K24" s="18"/>
      <c r="L24" s="17"/>
      <c r="M24" s="19"/>
      <c r="N24" s="17"/>
      <c r="O24" s="17"/>
      <c r="P24" s="19"/>
      <c r="Q24" s="17"/>
      <c r="R24" s="23"/>
      <c r="S24" s="19"/>
      <c r="T24" s="17"/>
      <c r="U24" s="17"/>
      <c r="V24" s="19"/>
      <c r="W24" s="17"/>
    </row>
    <row r="25" spans="1:23" ht="12.75">
      <c r="A25" s="32">
        <v>22</v>
      </c>
      <c r="B25" s="32">
        <v>33</v>
      </c>
      <c r="C25" s="7" t="s">
        <v>136</v>
      </c>
      <c r="D25" s="7" t="str">
        <f>IF(AND('orig-data'!Q31&gt;0,'orig-data'!Q31&lt;0.9999),IF(AND('orig-data'!I31&lt;0.005,'orig-data'!I31&gt;0),"m"," "),IF(AND('orig-data'!T31&lt;0.005,'orig-data'!T31&gt;0),"m",""))</f>
        <v>m</v>
      </c>
      <c r="E25" s="7" t="str">
        <f>IF(AND('orig-data'!Q95&lt;0.9999,'orig-data'!Q95&gt;0),IF(AND('orig-data'!I95&lt;0.005,'orig-data'!I95&gt;0),"f"," "),IF(AND('orig-data'!T95&lt;0.005,'orig-data'!T95&gt;0),"f",""))</f>
        <v>f</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63.217006276</v>
      </c>
      <c r="J25" s="4">
        <f>'orig-data'!E31</f>
        <v>16.9156387</v>
      </c>
      <c r="K25" s="18">
        <f>'orig-data'!E95</f>
        <v>13.600979933</v>
      </c>
      <c r="L25" s="17">
        <f aca="true" t="shared" si="7" ref="L25:L33">K$18</f>
        <v>57.043814915</v>
      </c>
      <c r="M25" s="19">
        <f>'orig-data'!C31</f>
        <v>13061</v>
      </c>
      <c r="N25" s="17">
        <f>'orig-data'!D31</f>
        <v>14.000570222</v>
      </c>
      <c r="O25" s="17">
        <f>'orig-data'!F31</f>
        <v>20.437655616</v>
      </c>
      <c r="P25" s="19">
        <f>'orig-data'!G31</f>
        <v>175</v>
      </c>
      <c r="Q25" s="17">
        <f>'orig-data'!H31</f>
        <v>13.39866779</v>
      </c>
      <c r="R25" s="23"/>
      <c r="S25" s="19">
        <f>'orig-data'!C95</f>
        <v>13054</v>
      </c>
      <c r="T25" s="17">
        <f>'orig-data'!D95</f>
        <v>11.196890822</v>
      </c>
      <c r="U25" s="17">
        <f>'orig-data'!F95</f>
        <v>16.521252022</v>
      </c>
      <c r="V25" s="19">
        <f>'orig-data'!G95</f>
        <v>158</v>
      </c>
      <c r="W25" s="17">
        <f>'orig-data'!H95</f>
        <v>12.103569787</v>
      </c>
    </row>
    <row r="26" spans="1:23" ht="12.75">
      <c r="A26" s="32">
        <v>23</v>
      </c>
      <c r="B26" s="32">
        <v>34</v>
      </c>
      <c r="C26" s="7" t="s">
        <v>145</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63.217006276</v>
      </c>
      <c r="J26" s="4">
        <f>'orig-data'!E32</f>
        <v>54.509180434</v>
      </c>
      <c r="K26" s="18">
        <f>'orig-data'!E96</f>
        <v>48.892191079</v>
      </c>
      <c r="L26" s="17">
        <f t="shared" si="7"/>
        <v>57.043814915</v>
      </c>
      <c r="M26" s="19">
        <f>'orig-data'!C32</f>
        <v>10435</v>
      </c>
      <c r="N26" s="17">
        <f>'orig-data'!D32</f>
        <v>46.848660451</v>
      </c>
      <c r="O26" s="17">
        <f>'orig-data'!F32</f>
        <v>63.422320361</v>
      </c>
      <c r="P26" s="19">
        <f>'orig-data'!G32</f>
        <v>472</v>
      </c>
      <c r="Q26" s="17">
        <f>'orig-data'!H32</f>
        <v>45.232390992</v>
      </c>
      <c r="R26" s="23"/>
      <c r="S26" s="19">
        <f>'orig-data'!C96</f>
        <v>8636</v>
      </c>
      <c r="T26" s="17">
        <f>'orig-data'!D96</f>
        <v>41.766202258</v>
      </c>
      <c r="U26" s="17">
        <f>'orig-data'!F96</f>
        <v>57.23398871</v>
      </c>
      <c r="V26" s="19">
        <f>'orig-data'!G96</f>
        <v>368</v>
      </c>
      <c r="W26" s="17">
        <f>'orig-data'!H96</f>
        <v>42.612320519</v>
      </c>
    </row>
    <row r="27" spans="1:23" ht="12.75">
      <c r="A27" s="32">
        <v>24</v>
      </c>
      <c r="B27" s="32">
        <v>35</v>
      </c>
      <c r="C27" s="7" t="s">
        <v>122</v>
      </c>
      <c r="D27" s="7" t="str">
        <f>IF(AND('orig-data'!Q33&gt;0,'orig-data'!Q33&lt;0.9999),IF(AND('orig-data'!I33&lt;0.005,'orig-data'!I33&gt;0),"m"," "),IF(AND('orig-data'!T33&lt;0.005,'orig-data'!T33&gt;0),"m",""))</f>
        <v>m</v>
      </c>
      <c r="E27" s="7" t="str">
        <f>IF(AND('orig-data'!Q97&lt;0.9999,'orig-data'!Q97&gt;0),IF(AND('orig-data'!I97&lt;0.005,'orig-data'!I97&gt;0),"f"," "),IF(AND('orig-data'!T97&lt;0.005,'orig-data'!T97&gt;0),"f",""))</f>
        <v>f</v>
      </c>
      <c r="F27" s="7" t="str">
        <f>IF(AND('orig-data'!Q33&lt;0.9999,'orig-data'!Q33&gt;0),IF(AND('orig-data'!I161&lt;0.005,'orig-data'!I161&gt;0),"d"," "),IF(AND('orig-data'!S33&lt;0.05,'orig-data'!S33&gt;0),"d",""))</f>
        <v> </v>
      </c>
      <c r="G27" s="7" t="str">
        <f t="shared" si="4"/>
        <v>  </v>
      </c>
      <c r="H27" s="7" t="str">
        <f t="shared" si="5"/>
        <v>  </v>
      </c>
      <c r="I27" s="2">
        <f t="shared" si="6"/>
        <v>63.217006276</v>
      </c>
      <c r="J27" s="4">
        <f>'orig-data'!E33</f>
        <v>39.999749782</v>
      </c>
      <c r="K27" s="18">
        <f>'orig-data'!E97</f>
        <v>34.918755992</v>
      </c>
      <c r="L27" s="17">
        <f t="shared" si="7"/>
        <v>57.043814915</v>
      </c>
      <c r="M27" s="19">
        <f>'orig-data'!C33</f>
        <v>19245</v>
      </c>
      <c r="N27" s="17">
        <f>'orig-data'!D33</f>
        <v>34.764378484</v>
      </c>
      <c r="O27" s="17">
        <f>'orig-data'!F33</f>
        <v>46.023546295</v>
      </c>
      <c r="P27" s="19">
        <f>'orig-data'!G33</f>
        <v>647</v>
      </c>
      <c r="Q27" s="17">
        <f>'orig-data'!H33</f>
        <v>33.61912185</v>
      </c>
      <c r="R27" s="23"/>
      <c r="S27" s="19">
        <f>'orig-data'!C97</f>
        <v>18954</v>
      </c>
      <c r="T27" s="17">
        <f>'orig-data'!D97</f>
        <v>30.359016101</v>
      </c>
      <c r="U27" s="17">
        <f>'orig-data'!F97</f>
        <v>40.163341131</v>
      </c>
      <c r="V27" s="19">
        <f>'orig-data'!G97</f>
        <v>612</v>
      </c>
      <c r="W27" s="17">
        <f>'orig-data'!H97</f>
        <v>32.288698955</v>
      </c>
    </row>
    <row r="28" spans="1:23" ht="12.75">
      <c r="A28" s="32">
        <v>25</v>
      </c>
      <c r="B28" s="32">
        <v>38</v>
      </c>
      <c r="C28" s="7" t="s">
        <v>124</v>
      </c>
      <c r="D28" s="7" t="str">
        <f>IF(AND('orig-data'!Q36&gt;0,'orig-data'!Q36&lt;0.9999),IF(AND('orig-data'!I36&lt;0.005,'orig-data'!I36&gt;0),"m"," "),IF(AND('orig-data'!T36&lt;0.005,'orig-data'!T36&gt;0),"m",""))</f>
        <v>m</v>
      </c>
      <c r="E28" s="7" t="str">
        <f>IF(AND('orig-data'!Q100&lt;0.9999,'orig-data'!Q100&gt;0),IF(AND('orig-data'!I100&lt;0.005,'orig-data'!I100&gt;0),"f"," "),IF(AND('orig-data'!T100&lt;0.005,'orig-data'!T100&gt;0),"f",""))</f>
        <v>f</v>
      </c>
      <c r="F28" s="7" t="str">
        <f>IF(AND('orig-data'!Q36&lt;0.9999,'orig-data'!Q36&gt;0),IF(AND('orig-data'!I164&lt;0.005,'orig-data'!I164&gt;0),"d"," "),IF(AND('orig-data'!S36&lt;0.05,'orig-data'!S36&gt;0),"d",""))</f>
        <v> </v>
      </c>
      <c r="G28" s="7" t="str">
        <f t="shared" si="4"/>
        <v>  </v>
      </c>
      <c r="H28" s="7" t="str">
        <f t="shared" si="5"/>
        <v>  </v>
      </c>
      <c r="I28" s="2">
        <f t="shared" si="6"/>
        <v>63.217006276</v>
      </c>
      <c r="J28" s="4">
        <f>'orig-data'!E36</f>
        <v>16.645231789</v>
      </c>
      <c r="K28" s="18">
        <f>'orig-data'!E100</f>
        <v>15.048530065</v>
      </c>
      <c r="L28" s="17">
        <f t="shared" si="7"/>
        <v>57.043814915</v>
      </c>
      <c r="M28" s="19">
        <f>'orig-data'!C36</f>
        <v>6898</v>
      </c>
      <c r="N28" s="17">
        <f>'orig-data'!D36</f>
        <v>13.429872812</v>
      </c>
      <c r="O28" s="17">
        <f>'orig-data'!F36</f>
        <v>20.630406944</v>
      </c>
      <c r="P28" s="19">
        <f>'orig-data'!G36</f>
        <v>122</v>
      </c>
      <c r="Q28" s="17">
        <f>'orig-data'!H36</f>
        <v>17.68628588</v>
      </c>
      <c r="R28" s="24"/>
      <c r="S28" s="19">
        <f>'orig-data'!C100</f>
        <v>7032</v>
      </c>
      <c r="T28" s="17">
        <f>'orig-data'!D100</f>
        <v>12.145777782</v>
      </c>
      <c r="U28" s="17">
        <f>'orig-data'!F100</f>
        <v>18.645018966</v>
      </c>
      <c r="V28" s="19">
        <f>'orig-data'!G100</f>
        <v>121</v>
      </c>
      <c r="W28" s="17">
        <f>'orig-data'!H100</f>
        <v>17.20705347</v>
      </c>
    </row>
    <row r="29" spans="1:23" ht="12.75">
      <c r="A29" s="32">
        <v>26</v>
      </c>
      <c r="B29" s="32">
        <v>36</v>
      </c>
      <c r="C29" s="7" t="s">
        <v>146</v>
      </c>
      <c r="D29" s="7" t="str">
        <f>IF(AND('orig-data'!Q34&gt;0,'orig-data'!Q34&lt;0.9999),IF(AND('orig-data'!I34&lt;0.005,'orig-data'!I34&gt;0),"m"," "),IF(AND('orig-data'!T34&lt;0.005,'orig-data'!T34&gt;0),"m",""))</f>
        <v>m</v>
      </c>
      <c r="E29" s="7" t="str">
        <f>IF(AND('orig-data'!Q98&lt;0.9999,'orig-data'!Q98&gt;0),IF(AND('orig-data'!I98&lt;0.005,'orig-data'!I98&gt;0),"f"," "),IF(AND('orig-data'!T98&lt;0.005,'orig-data'!T98&gt;0),"f",""))</f>
        <v>f</v>
      </c>
      <c r="F29" s="7" t="str">
        <f>IF(AND('orig-data'!Q34&lt;0.9999,'orig-data'!Q34&gt;0),IF(AND('orig-data'!I162&lt;0.005,'orig-data'!I162&gt;0),"d"," "),IF(AND('orig-data'!S34&lt;0.05,'orig-data'!S34&gt;0),"d",""))</f>
        <v>d</v>
      </c>
      <c r="G29" s="7" t="str">
        <f t="shared" si="4"/>
        <v>  </v>
      </c>
      <c r="H29" s="7" t="str">
        <f t="shared" si="5"/>
        <v>  </v>
      </c>
      <c r="I29" s="2">
        <f t="shared" si="6"/>
        <v>63.217006276</v>
      </c>
      <c r="J29" s="4">
        <f>'orig-data'!E34</f>
        <v>12.495317755</v>
      </c>
      <c r="K29" s="18">
        <f>'orig-data'!E98</f>
        <v>8.9043985948</v>
      </c>
      <c r="L29" s="17">
        <f t="shared" si="7"/>
        <v>57.043814915</v>
      </c>
      <c r="M29" s="19">
        <f>'orig-data'!C34</f>
        <v>31694</v>
      </c>
      <c r="N29" s="17">
        <f>'orig-data'!D34</f>
        <v>10.658046026</v>
      </c>
      <c r="O29" s="17">
        <f>'orig-data'!F34</f>
        <v>14.649304894</v>
      </c>
      <c r="P29" s="19">
        <f>'orig-data'!G34</f>
        <v>327</v>
      </c>
      <c r="Q29" s="17">
        <f>'orig-data'!H34</f>
        <v>10.317410235</v>
      </c>
      <c r="R29" s="23"/>
      <c r="S29" s="19">
        <f>'orig-data'!C98</f>
        <v>32383</v>
      </c>
      <c r="T29" s="17">
        <f>'orig-data'!D98</f>
        <v>7.5265138395</v>
      </c>
      <c r="U29" s="17">
        <f>'orig-data'!F98</f>
        <v>10.534533786</v>
      </c>
      <c r="V29" s="19">
        <f>'orig-data'!G98</f>
        <v>259</v>
      </c>
      <c r="W29" s="17">
        <f>'orig-data'!H98</f>
        <v>7.9980236544</v>
      </c>
    </row>
    <row r="30" spans="1:23" ht="12.75">
      <c r="A30" s="32">
        <v>27</v>
      </c>
      <c r="B30" s="32">
        <v>39</v>
      </c>
      <c r="C30" s="7" t="s">
        <v>125</v>
      </c>
      <c r="D30" s="7" t="str">
        <f>IF(AND('orig-data'!Q37&gt;0,'orig-data'!Q37&lt;0.9999),IF(AND('orig-data'!I37&lt;0.005,'orig-data'!I37&gt;0),"m"," "),IF(AND('orig-data'!T37&lt;0.005,'orig-data'!T37&gt;0),"m",""))</f>
        <v>m</v>
      </c>
      <c r="E30" s="7" t="str">
        <f>IF(AND('orig-data'!Q101&lt;0.9999,'orig-data'!Q101&gt;0),IF(AND('orig-data'!I101&lt;0.005,'orig-data'!I101&gt;0),"f"," "),IF(AND('orig-data'!T101&lt;0.005,'orig-data'!T101&gt;0),"f",""))</f>
        <v>f</v>
      </c>
      <c r="F30" s="7" t="str">
        <f>IF(AND('orig-data'!Q37&lt;0.9999,'orig-data'!Q37&gt;0),IF(AND('orig-data'!I165&lt;0.005,'orig-data'!I165&gt;0),"d"," "),IF(AND('orig-data'!S37&lt;0.05,'orig-data'!S37&gt;0),"d",""))</f>
        <v> </v>
      </c>
      <c r="G30" s="7" t="str">
        <f t="shared" si="4"/>
        <v>  </v>
      </c>
      <c r="H30" s="7" t="str">
        <f t="shared" si="5"/>
        <v>  </v>
      </c>
      <c r="I30" s="2">
        <f t="shared" si="6"/>
        <v>63.217006276</v>
      </c>
      <c r="J30" s="4">
        <f>'orig-data'!E37</f>
        <v>26.45784923</v>
      </c>
      <c r="K30" s="18">
        <f>'orig-data'!E101</f>
        <v>20.986259058</v>
      </c>
      <c r="L30" s="17">
        <f t="shared" si="7"/>
        <v>57.043814915</v>
      </c>
      <c r="M30" s="19">
        <f>'orig-data'!C37</f>
        <v>15407</v>
      </c>
      <c r="N30" s="17">
        <f>'orig-data'!D37</f>
        <v>22.632663491</v>
      </c>
      <c r="O30" s="17">
        <f>'orig-data'!F37</f>
        <v>30.929536251</v>
      </c>
      <c r="P30" s="19">
        <f>'orig-data'!G37</f>
        <v>375</v>
      </c>
      <c r="Q30" s="17">
        <f>'orig-data'!H37</f>
        <v>24.339585903</v>
      </c>
      <c r="R30" s="24"/>
      <c r="S30" s="19">
        <f>'orig-data'!C101</f>
        <v>15095</v>
      </c>
      <c r="T30" s="17">
        <f>'orig-data'!D101</f>
        <v>17.93354698</v>
      </c>
      <c r="U30" s="17">
        <f>'orig-data'!F101</f>
        <v>24.558614629</v>
      </c>
      <c r="V30" s="19">
        <f>'orig-data'!G101</f>
        <v>348</v>
      </c>
      <c r="W30" s="17">
        <f>'orig-data'!H101</f>
        <v>23.053991388</v>
      </c>
    </row>
    <row r="31" spans="1:23" ht="12.75">
      <c r="A31" s="32">
        <v>28</v>
      </c>
      <c r="B31" s="32">
        <v>37</v>
      </c>
      <c r="C31" s="7" t="s">
        <v>123</v>
      </c>
      <c r="D31" s="7" t="str">
        <f>IF(AND('orig-data'!Q35&gt;0,'orig-data'!Q35&lt;0.9999),IF(AND('orig-data'!I35&lt;0.005,'orig-data'!I35&gt;0),"m"," "),IF(AND('orig-data'!T35&lt;0.005,'orig-data'!T35&gt;0),"m",""))</f>
        <v>m</v>
      </c>
      <c r="E31" s="7" t="str">
        <f>IF(AND('orig-data'!Q99&lt;0.9999,'orig-data'!Q99&gt;0),IF(AND('orig-data'!I99&lt;0.005,'orig-data'!I99&gt;0),"f"," "),IF(AND('orig-data'!T99&lt;0.005,'orig-data'!T99&gt;0),"f",""))</f>
        <v>f</v>
      </c>
      <c r="F31" s="7" t="str">
        <f>IF(AND('orig-data'!Q35&lt;0.9999,'orig-data'!Q35&gt;0),IF(AND('orig-data'!I163&lt;0.005,'orig-data'!I163&gt;0),"d"," "),IF(AND('orig-data'!S35&lt;0.05,'orig-data'!S35&gt;0),"d",""))</f>
        <v> </v>
      </c>
      <c r="G31" s="7" t="str">
        <f t="shared" si="4"/>
        <v>  </v>
      </c>
      <c r="H31" s="7" t="str">
        <f t="shared" si="5"/>
        <v>  </v>
      </c>
      <c r="I31" s="2">
        <f t="shared" si="6"/>
        <v>63.217006276</v>
      </c>
      <c r="J31" s="4">
        <f>'orig-data'!E35</f>
        <v>25.060576381</v>
      </c>
      <c r="K31" s="18">
        <f>'orig-data'!E99</f>
        <v>23.83137219</v>
      </c>
      <c r="L31" s="17">
        <f t="shared" si="7"/>
        <v>57.043814915</v>
      </c>
      <c r="M31" s="19">
        <f>'orig-data'!C35</f>
        <v>5437</v>
      </c>
      <c r="N31" s="17">
        <f>'orig-data'!D35</f>
        <v>20.278368626</v>
      </c>
      <c r="O31" s="17">
        <f>'orig-data'!F35</f>
        <v>30.970562776</v>
      </c>
      <c r="P31" s="19">
        <f>'orig-data'!G35</f>
        <v>126</v>
      </c>
      <c r="Q31" s="17">
        <f>'orig-data'!H35</f>
        <v>23.174544786</v>
      </c>
      <c r="R31" s="23"/>
      <c r="S31" s="19">
        <f>'orig-data'!C99</f>
        <v>5427</v>
      </c>
      <c r="T31" s="17">
        <f>'orig-data'!D99</f>
        <v>19.387838463</v>
      </c>
      <c r="U31" s="17">
        <f>'orig-data'!F99</f>
        <v>29.29332744</v>
      </c>
      <c r="V31" s="19">
        <f>'orig-data'!G99</f>
        <v>133</v>
      </c>
      <c r="W31" s="17">
        <f>'orig-data'!H99</f>
        <v>24.507094159</v>
      </c>
    </row>
    <row r="32" spans="1:23" ht="12.75">
      <c r="A32" s="32">
        <v>29</v>
      </c>
      <c r="B32" s="32">
        <v>40</v>
      </c>
      <c r="C32" s="7" t="s">
        <v>164</v>
      </c>
      <c r="D32" s="7" t="str">
        <f>IF(AND('orig-data'!Q38&gt;0,'orig-data'!Q38&lt;0.9999),IF(AND('orig-data'!I38&lt;0.005,'orig-data'!I38&gt;0),"m"," "),IF(AND('orig-data'!T38&lt;0.005,'orig-data'!T38&gt;0),"m",""))</f>
        <v>m</v>
      </c>
      <c r="E32" s="7" t="str">
        <f>IF(AND('orig-data'!Q102&lt;0.9999,'orig-data'!Q102&gt;0),IF(AND('orig-data'!I102&lt;0.005,'orig-data'!I102&gt;0),"f"," "),IF(AND('orig-data'!T102&lt;0.005,'orig-data'!T102&gt;0),"f",""))</f>
        <v>f</v>
      </c>
      <c r="F32" s="7" t="str">
        <f>IF(AND('orig-data'!Q38&lt;0.9999,'orig-data'!Q38&gt;0),IF(AND('orig-data'!I166&lt;0.005,'orig-data'!I166&gt;0),"d"," "),IF(AND('orig-data'!S38&lt;0.05,'orig-data'!S38&gt;0),"d",""))</f>
        <v> </v>
      </c>
      <c r="G32" s="7" t="str">
        <f t="shared" si="4"/>
        <v>  </v>
      </c>
      <c r="H32" s="7" t="str">
        <f t="shared" si="5"/>
        <v>  </v>
      </c>
      <c r="I32" s="2">
        <f t="shared" si="6"/>
        <v>63.217006276</v>
      </c>
      <c r="J32" s="4">
        <f>'orig-data'!E38</f>
        <v>34.3086913</v>
      </c>
      <c r="K32" s="18">
        <f>'orig-data'!E102</f>
        <v>28.064587524</v>
      </c>
      <c r="L32" s="17">
        <f t="shared" si="7"/>
        <v>57.043814915</v>
      </c>
      <c r="M32" s="19">
        <f>'orig-data'!C38</f>
        <v>37026</v>
      </c>
      <c r="N32" s="17">
        <f>'orig-data'!D38</f>
        <v>30.105196401</v>
      </c>
      <c r="O32" s="17">
        <f>'orig-data'!F38</f>
        <v>39.099107111</v>
      </c>
      <c r="P32" s="19">
        <f>'orig-data'!G38</f>
        <v>1062</v>
      </c>
      <c r="Q32" s="17">
        <f>'orig-data'!H38</f>
        <v>28.682547399</v>
      </c>
      <c r="R32" s="23"/>
      <c r="S32" s="19">
        <f>'orig-data'!C102</f>
        <v>38061</v>
      </c>
      <c r="T32" s="17">
        <f>'orig-data'!D102</f>
        <v>24.653020172</v>
      </c>
      <c r="U32" s="17">
        <f>'orig-data'!F102</f>
        <v>31.948258971</v>
      </c>
      <c r="V32" s="19">
        <f>'orig-data'!G102</f>
        <v>1041</v>
      </c>
      <c r="W32" s="17">
        <f>'orig-data'!H102</f>
        <v>27.35083156</v>
      </c>
    </row>
    <row r="33" spans="1:23" ht="12.75">
      <c r="A33" s="32">
        <v>30</v>
      </c>
      <c r="B33" s="32">
        <v>41</v>
      </c>
      <c r="C33" s="7" t="s">
        <v>108</v>
      </c>
      <c r="D33" s="7" t="str">
        <f>IF(AND('orig-data'!Q39&gt;0,'orig-data'!Q39&lt;0.9999),IF(AND('orig-data'!I39&lt;0.005,'orig-data'!I39&gt;0),"m"," "),IF(AND('orig-data'!T39&lt;0.005,'orig-data'!T39&gt;0),"m",""))</f>
        <v> </v>
      </c>
      <c r="E33" s="7" t="str">
        <f>IF(AND('orig-data'!Q103&lt;0.9999,'orig-data'!Q103&gt;0),IF(AND('orig-data'!I103&lt;0.005,'orig-data'!I103&gt;0),"f"," "),IF(AND('orig-data'!T103&lt;0.005,'orig-data'!T103&gt;0),"f",""))</f>
        <v> </v>
      </c>
      <c r="F33" s="7" t="str">
        <f>IF(AND('orig-data'!Q39&lt;0.9999,'orig-data'!Q39&gt;0),IF(AND('orig-data'!I167&lt;0.005,'orig-data'!I167&gt;0),"d"," "),IF(AND('orig-data'!S39&lt;0.05,'orig-data'!S39&gt;0),"d",""))</f>
        <v> </v>
      </c>
      <c r="G33" s="7" t="str">
        <f t="shared" si="4"/>
        <v>  </v>
      </c>
      <c r="H33" s="7" t="str">
        <f t="shared" si="5"/>
        <v>  </v>
      </c>
      <c r="I33" s="2">
        <f t="shared" si="6"/>
        <v>63.217006276</v>
      </c>
      <c r="J33" s="4">
        <f>'orig-data'!E39</f>
        <v>52.154253858</v>
      </c>
      <c r="K33" s="18">
        <f>'orig-data'!E103</f>
        <v>49.52313818</v>
      </c>
      <c r="L33" s="17">
        <f t="shared" si="7"/>
        <v>57.043814915</v>
      </c>
      <c r="M33" s="19">
        <f>'orig-data'!C39</f>
        <v>8945</v>
      </c>
      <c r="N33" s="17">
        <f>'orig-data'!D39</f>
        <v>44.733401512</v>
      </c>
      <c r="O33" s="17">
        <f>'orig-data'!F39</f>
        <v>60.806156105</v>
      </c>
      <c r="P33" s="19">
        <f>'orig-data'!G39</f>
        <v>380</v>
      </c>
      <c r="Q33" s="17">
        <f>'orig-data'!H39</f>
        <v>42.481833426</v>
      </c>
      <c r="R33" s="23"/>
      <c r="S33" s="19">
        <f>'orig-data'!C103</f>
        <v>8470</v>
      </c>
      <c r="T33" s="17">
        <f>'orig-data'!D103</f>
        <v>42.50830349</v>
      </c>
      <c r="U33" s="17">
        <f>'orig-data'!F103</f>
        <v>57.695579778</v>
      </c>
      <c r="V33" s="19">
        <f>'orig-data'!G103</f>
        <v>371</v>
      </c>
      <c r="W33" s="17">
        <f>'orig-data'!H103</f>
        <v>43.801652893</v>
      </c>
    </row>
    <row r="34" spans="3:23" ht="12.75">
      <c r="C34" s="7"/>
      <c r="D34" s="7"/>
      <c r="E34" s="7"/>
      <c r="F34" s="7"/>
      <c r="G34" s="7"/>
      <c r="H34" s="7"/>
      <c r="K34" s="18"/>
      <c r="L34" s="17"/>
      <c r="M34" s="19"/>
      <c r="N34" s="17"/>
      <c r="O34" s="17"/>
      <c r="P34" s="19"/>
      <c r="Q34" s="17"/>
      <c r="R34" s="23"/>
      <c r="S34" s="19"/>
      <c r="T34" s="17"/>
      <c r="U34" s="17"/>
      <c r="V34" s="19"/>
      <c r="W34" s="17"/>
    </row>
    <row r="35" spans="1:23" ht="12.75">
      <c r="A35" s="32">
        <v>32</v>
      </c>
      <c r="B35" s="32">
        <v>27</v>
      </c>
      <c r="C35" s="7" t="s">
        <v>165</v>
      </c>
      <c r="D35" s="7" t="str">
        <f>IF(AND('orig-data'!Q26&gt;0,'orig-data'!Q26&lt;0.9999),IF(AND('orig-data'!I26&lt;0.005,'orig-data'!I26&gt;0),"m"," "),IF(AND('orig-data'!T26&lt;0.005,'orig-data'!T26&gt;0),"m",""))</f>
        <v>m</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63.217006276</v>
      </c>
      <c r="J35" s="4">
        <f>'orig-data'!E26</f>
        <v>49.191414977</v>
      </c>
      <c r="K35" s="18">
        <f>'orig-data'!E90</f>
        <v>52.421291957</v>
      </c>
      <c r="L35" s="17">
        <f aca="true" t="shared" si="11" ref="L35:L40">K$18</f>
        <v>57.043814915</v>
      </c>
      <c r="M35" s="19">
        <f>'orig-data'!C26</f>
        <v>19638</v>
      </c>
      <c r="N35" s="17">
        <f>'orig-data'!D26</f>
        <v>43.121313037</v>
      </c>
      <c r="O35" s="17">
        <f>'orig-data'!F26</f>
        <v>56.115993159</v>
      </c>
      <c r="P35" s="19">
        <f>'orig-data'!G26</f>
        <v>1019</v>
      </c>
      <c r="Q35" s="17">
        <f>'orig-data'!H26</f>
        <v>51.889194419</v>
      </c>
      <c r="R35" s="23"/>
      <c r="S35" s="19">
        <f>'orig-data'!C90</f>
        <v>19331</v>
      </c>
      <c r="T35" s="17">
        <f>'orig-data'!D90</f>
        <v>46.113278496</v>
      </c>
      <c r="U35" s="17">
        <f>'orig-data'!F90</f>
        <v>59.592202942</v>
      </c>
      <c r="V35" s="19">
        <f>'orig-data'!G90</f>
        <v>1160</v>
      </c>
      <c r="W35" s="17">
        <f>'orig-data'!H90</f>
        <v>60.007242253</v>
      </c>
    </row>
    <row r="36" spans="1:23" ht="12.75">
      <c r="A36" s="32">
        <v>33</v>
      </c>
      <c r="B36" s="32">
        <v>26</v>
      </c>
      <c r="C36" s="7" t="s">
        <v>143</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63.217006276</v>
      </c>
      <c r="J36" s="4">
        <f>'orig-data'!E25</f>
        <v>65.08063237</v>
      </c>
      <c r="K36" s="18">
        <f>'orig-data'!E89</f>
        <v>59.914423906</v>
      </c>
      <c r="L36" s="17">
        <f t="shared" si="11"/>
        <v>57.043814915</v>
      </c>
      <c r="M36" s="19">
        <f>'orig-data'!C25</f>
        <v>13492</v>
      </c>
      <c r="N36" s="17">
        <f>'orig-data'!D25</f>
        <v>56.960204735</v>
      </c>
      <c r="O36" s="17">
        <f>'orig-data'!F25</f>
        <v>74.358733951</v>
      </c>
      <c r="P36" s="19">
        <f>'orig-data'!G25</f>
        <v>939</v>
      </c>
      <c r="Q36" s="17">
        <f>'orig-data'!H25</f>
        <v>69.596798103</v>
      </c>
      <c r="R36" s="23"/>
      <c r="S36" s="19">
        <f>'orig-data'!C89</f>
        <v>13934</v>
      </c>
      <c r="T36" s="17">
        <f>'orig-data'!D89</f>
        <v>52.579553312</v>
      </c>
      <c r="U36" s="17">
        <f>'orig-data'!F89</f>
        <v>68.272512144</v>
      </c>
      <c r="V36" s="19">
        <f>'orig-data'!G89</f>
        <v>1009</v>
      </c>
      <c r="W36" s="17">
        <f>'orig-data'!H89</f>
        <v>72.412803215</v>
      </c>
    </row>
    <row r="37" spans="1:23" ht="12.75">
      <c r="A37" s="32">
        <v>34</v>
      </c>
      <c r="B37" s="32">
        <v>29</v>
      </c>
      <c r="C37" s="7" t="s">
        <v>107</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63.217006276</v>
      </c>
      <c r="J37" s="4">
        <f>'orig-data'!E28</f>
        <v>53.357437611</v>
      </c>
      <c r="K37" s="18">
        <f>'orig-data'!E92</f>
        <v>55.435878494</v>
      </c>
      <c r="L37" s="17">
        <f t="shared" si="11"/>
        <v>57.043814915</v>
      </c>
      <c r="M37" s="19">
        <f>'orig-data'!C28</f>
        <v>15034</v>
      </c>
      <c r="N37" s="17">
        <f>'orig-data'!D28</f>
        <v>46.608599569</v>
      </c>
      <c r="O37" s="17">
        <f>'orig-data'!F28</f>
        <v>61.083494779</v>
      </c>
      <c r="P37" s="19">
        <f>'orig-data'!G28</f>
        <v>858</v>
      </c>
      <c r="Q37" s="17">
        <f>'orig-data'!H28</f>
        <v>57.070639883</v>
      </c>
      <c r="R37" s="23"/>
      <c r="S37" s="19">
        <f>'orig-data'!C92</f>
        <v>14962</v>
      </c>
      <c r="T37" s="17">
        <f>'orig-data'!D92</f>
        <v>48.542455495</v>
      </c>
      <c r="U37" s="17">
        <f>'orig-data'!F92</f>
        <v>63.308223556</v>
      </c>
      <c r="V37" s="19">
        <f>'orig-data'!G92</f>
        <v>934</v>
      </c>
      <c r="W37" s="17">
        <f>'orig-data'!H92</f>
        <v>62.424809517</v>
      </c>
    </row>
    <row r="38" spans="1:23" ht="12.75">
      <c r="A38" s="32">
        <v>35</v>
      </c>
      <c r="B38" s="32">
        <v>30</v>
      </c>
      <c r="C38" s="7" t="s">
        <v>166</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63.217006276</v>
      </c>
      <c r="J38" s="4">
        <f>'orig-data'!E29</f>
        <v>63.350589473</v>
      </c>
      <c r="K38" s="18">
        <f>'orig-data'!E93</f>
        <v>62.729574548</v>
      </c>
      <c r="L38" s="17">
        <f t="shared" si="11"/>
        <v>57.043814915</v>
      </c>
      <c r="M38" s="19">
        <f>'orig-data'!C29</f>
        <v>21273</v>
      </c>
      <c r="N38" s="17">
        <f>'orig-data'!D29</f>
        <v>55.81282442</v>
      </c>
      <c r="O38" s="17">
        <f>'orig-data'!F29</f>
        <v>71.90636253</v>
      </c>
      <c r="P38" s="19">
        <f>'orig-data'!G29</f>
        <v>1408</v>
      </c>
      <c r="Q38" s="17">
        <f>'orig-data'!H29</f>
        <v>66.187185634</v>
      </c>
      <c r="R38" s="23"/>
      <c r="S38" s="19">
        <f>'orig-data'!C93</f>
        <v>22162</v>
      </c>
      <c r="T38" s="17">
        <f>'orig-data'!D93</f>
        <v>55.443039809</v>
      </c>
      <c r="U38" s="17">
        <f>'orig-data'!F93</f>
        <v>70.973733339</v>
      </c>
      <c r="V38" s="19">
        <f>'orig-data'!G93</f>
        <v>1570</v>
      </c>
      <c r="W38" s="17">
        <f>'orig-data'!H93</f>
        <v>70.841981771</v>
      </c>
    </row>
    <row r="39" spans="1:23" ht="12.75">
      <c r="A39" s="32">
        <v>36</v>
      </c>
      <c r="B39" s="32">
        <v>31</v>
      </c>
      <c r="C39" s="7" t="s">
        <v>144</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63.217006276</v>
      </c>
      <c r="J39" s="4">
        <f>'orig-data'!E30</f>
        <v>54.335759416</v>
      </c>
      <c r="K39" s="18">
        <f>'orig-data'!E94</f>
        <v>48.027351396</v>
      </c>
      <c r="L39" s="17">
        <f t="shared" si="11"/>
        <v>57.043814915</v>
      </c>
      <c r="M39" s="19">
        <f>'orig-data'!C30</f>
        <v>19630</v>
      </c>
      <c r="N39" s="17">
        <f>'orig-data'!D30</f>
        <v>47.73747714</v>
      </c>
      <c r="O39" s="17">
        <f>'orig-data'!F30</f>
        <v>61.846057399</v>
      </c>
      <c r="P39" s="19">
        <f>'orig-data'!G30</f>
        <v>1159</v>
      </c>
      <c r="Q39" s="17">
        <f>'orig-data'!H30</f>
        <v>59.042282221</v>
      </c>
      <c r="R39" s="23"/>
      <c r="S39" s="19">
        <f>'orig-data'!C94</f>
        <v>19468</v>
      </c>
      <c r="T39" s="17">
        <f>'orig-data'!D94</f>
        <v>42.210885079</v>
      </c>
      <c r="U39" s="17">
        <f>'orig-data'!F94</f>
        <v>54.645300089</v>
      </c>
      <c r="V39" s="19">
        <f>'orig-data'!G94</f>
        <v>1088</v>
      </c>
      <c r="W39" s="17">
        <f>'orig-data'!H94</f>
        <v>55.886583111</v>
      </c>
    </row>
    <row r="40" spans="1:23" ht="12.75">
      <c r="A40" s="32">
        <v>37</v>
      </c>
      <c r="B40" s="32">
        <v>28</v>
      </c>
      <c r="C40" s="7" t="s">
        <v>106</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63.217006276</v>
      </c>
      <c r="J40" s="4">
        <f>'orig-data'!E27</f>
        <v>62.496271702</v>
      </c>
      <c r="K40" s="18">
        <f>'orig-data'!E91</f>
        <v>59.553593284</v>
      </c>
      <c r="L40" s="17">
        <f t="shared" si="11"/>
        <v>57.043814915</v>
      </c>
      <c r="M40" s="19">
        <f>'orig-data'!C27</f>
        <v>15624</v>
      </c>
      <c r="N40" s="17">
        <f>'orig-data'!D27</f>
        <v>54.811324249</v>
      </c>
      <c r="O40" s="17">
        <f>'orig-data'!F27</f>
        <v>71.258704841</v>
      </c>
      <c r="P40" s="19">
        <f>'orig-data'!G27</f>
        <v>1013</v>
      </c>
      <c r="Q40" s="17">
        <f>'orig-data'!H27</f>
        <v>64.836149514</v>
      </c>
      <c r="R40" s="23"/>
      <c r="S40" s="19">
        <f>'orig-data'!C91</f>
        <v>15777</v>
      </c>
      <c r="T40" s="17">
        <f>'orig-data'!D91</f>
        <v>52.282361813</v>
      </c>
      <c r="U40" s="17">
        <f>'orig-data'!F91</f>
        <v>67.836079894</v>
      </c>
      <c r="V40" s="19">
        <f>'orig-data'!G91</f>
        <v>1041</v>
      </c>
      <c r="W40" s="17">
        <f>'orig-data'!H91</f>
        <v>65.982125879</v>
      </c>
    </row>
    <row r="41" spans="3:23" ht="12.75">
      <c r="C41" s="7"/>
      <c r="D41" s="7"/>
      <c r="E41" s="7"/>
      <c r="F41" s="7"/>
      <c r="G41" s="7"/>
      <c r="H41" s="7"/>
      <c r="K41" s="18"/>
      <c r="L41" s="17"/>
      <c r="M41" s="19"/>
      <c r="N41" s="17"/>
      <c r="O41" s="17"/>
      <c r="P41" s="19"/>
      <c r="Q41" s="17"/>
      <c r="R41" s="23"/>
      <c r="S41" s="19"/>
      <c r="T41" s="17"/>
      <c r="U41" s="17"/>
      <c r="V41" s="19"/>
      <c r="W41" s="17"/>
    </row>
    <row r="42" spans="1:23" ht="12.75">
      <c r="A42" s="32">
        <v>39</v>
      </c>
      <c r="B42" s="32">
        <v>22</v>
      </c>
      <c r="C42" s="7" t="s">
        <v>171</v>
      </c>
      <c r="D42" s="7" t="str">
        <f>IF(AND('orig-data'!Q22&gt;0,'orig-data'!Q22&lt;0.9999),IF(AND('orig-data'!I22&lt;0.005,'orig-data'!I22&gt;0),"m"," "),IF(AND('orig-data'!T22&lt;0.005,'orig-data'!T22&gt;0),"m",""))</f>
        <v> </v>
      </c>
      <c r="E42" s="7" t="str">
        <f>IF(AND('orig-data'!Q86&lt;0.9999,'orig-data'!Q86&gt;0),IF(AND('orig-data'!I86&lt;0.005,'orig-data'!I86&gt;0),"f"," "),IF(AND('orig-data'!T86&lt;0.005,'orig-data'!T86&gt;0),"f",""))</f>
        <v>f</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63.217006276</v>
      </c>
      <c r="J42" s="4">
        <f>'orig-data'!E22</f>
        <v>73.266331515</v>
      </c>
      <c r="K42" s="18">
        <f>'orig-data'!E86</f>
        <v>71.082341767</v>
      </c>
      <c r="L42" s="17">
        <f>K$18</f>
        <v>57.043814915</v>
      </c>
      <c r="M42" s="19">
        <f>'orig-data'!C22</f>
        <v>7427</v>
      </c>
      <c r="N42" s="17">
        <f>'orig-data'!D22</f>
        <v>63.226443988</v>
      </c>
      <c r="O42" s="17">
        <f>'orig-data'!F22</f>
        <v>84.900478265</v>
      </c>
      <c r="P42" s="19">
        <f>'orig-data'!G22</f>
        <v>516</v>
      </c>
      <c r="Q42" s="17">
        <f>'orig-data'!H22</f>
        <v>69.476235357</v>
      </c>
      <c r="R42" s="23"/>
      <c r="S42" s="19">
        <f>'orig-data'!C86</f>
        <v>8088</v>
      </c>
      <c r="T42" s="17">
        <f>'orig-data'!D86</f>
        <v>61.274335858</v>
      </c>
      <c r="U42" s="17">
        <f>'orig-data'!F86</f>
        <v>82.460286844</v>
      </c>
      <c r="V42" s="19">
        <f>'orig-data'!G86</f>
        <v>486</v>
      </c>
      <c r="W42" s="17">
        <f>'orig-data'!H86</f>
        <v>60.089020772</v>
      </c>
    </row>
    <row r="43" spans="1:23" ht="12.75">
      <c r="A43" s="32">
        <v>40</v>
      </c>
      <c r="B43" s="32">
        <v>23</v>
      </c>
      <c r="C43" s="7" t="s">
        <v>120</v>
      </c>
      <c r="D43" s="7" t="str">
        <f>IF(AND('orig-data'!Q23&gt;0,'orig-data'!Q23&lt;0.9999),IF(AND('orig-data'!I23&lt;0.005,'orig-data'!I23&gt;0),"m"," "),IF(AND('orig-data'!T23&lt;0.005,'orig-data'!T23&gt;0),"m",""))</f>
        <v>m</v>
      </c>
      <c r="E43" s="7" t="str">
        <f>IF(AND('orig-data'!Q87&lt;0.9999,'orig-data'!Q87&gt;0),IF(AND('orig-data'!I87&lt;0.005,'orig-data'!I87&gt;0),"f"," "),IF(AND('orig-data'!T87&lt;0.005,'orig-data'!T87&gt;0),"f",""))</f>
        <v>f</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63.217006276</v>
      </c>
      <c r="J43" s="4">
        <f>'orig-data'!E23</f>
        <v>78.877763905</v>
      </c>
      <c r="K43" s="18">
        <f>'orig-data'!E87</f>
        <v>79.89080129</v>
      </c>
      <c r="L43" s="17">
        <f>K$18</f>
        <v>57.043814915</v>
      </c>
      <c r="M43" s="19">
        <f>'orig-data'!C23</f>
        <v>31572</v>
      </c>
      <c r="N43" s="17">
        <f>'orig-data'!D23</f>
        <v>69.866663786</v>
      </c>
      <c r="O43" s="17">
        <f>'orig-data'!F23</f>
        <v>89.051076744</v>
      </c>
      <c r="P43" s="19">
        <f>'orig-data'!G23</f>
        <v>2369</v>
      </c>
      <c r="Q43" s="17">
        <f>'orig-data'!H23</f>
        <v>75.034840998</v>
      </c>
      <c r="R43" s="23"/>
      <c r="S43" s="19">
        <f>'orig-data'!C87</f>
        <v>34425</v>
      </c>
      <c r="T43" s="17">
        <f>'orig-data'!D87</f>
        <v>71.025083827</v>
      </c>
      <c r="U43" s="17">
        <f>'orig-data'!F87</f>
        <v>89.863183356</v>
      </c>
      <c r="V43" s="19">
        <f>'orig-data'!G87</f>
        <v>3017</v>
      </c>
      <c r="W43" s="17">
        <f>'orig-data'!H87</f>
        <v>87.639796659</v>
      </c>
    </row>
    <row r="44" spans="1:23" ht="12.75">
      <c r="A44" s="32">
        <v>41</v>
      </c>
      <c r="B44" s="32">
        <v>24</v>
      </c>
      <c r="C44" s="7" t="s">
        <v>121</v>
      </c>
      <c r="D44" s="7" t="str">
        <f>IF(AND('orig-data'!Q24&gt;0,'orig-data'!Q24&lt;0.9999),IF(AND('orig-data'!I24&lt;0.005,'orig-data'!I24&gt;0),"m"," "),IF(AND('orig-data'!T24&lt;0.005,'orig-data'!T24&gt;0),"m",""))</f>
        <v>m</v>
      </c>
      <c r="E44" s="7" t="str">
        <f>IF(AND('orig-data'!Q88&lt;0.9999,'orig-data'!Q88&gt;0),IF(AND('orig-data'!I88&lt;0.005,'orig-data'!I88&gt;0),"f"," "),IF(AND('orig-data'!T88&lt;0.005,'orig-data'!T88&gt;0),"f",""))</f>
        <v>f</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63.217006276</v>
      </c>
      <c r="J44" s="4">
        <f>'orig-data'!E24</f>
        <v>87.652567533</v>
      </c>
      <c r="K44" s="18">
        <f>'orig-data'!E88</f>
        <v>81.72097222</v>
      </c>
      <c r="L44" s="17">
        <f>K$18</f>
        <v>57.043814915</v>
      </c>
      <c r="M44" s="19">
        <f>'orig-data'!C24</f>
        <v>29275</v>
      </c>
      <c r="N44" s="17">
        <f>'orig-data'!D24</f>
        <v>77.677419142</v>
      </c>
      <c r="O44" s="17">
        <f>'orig-data'!F24</f>
        <v>98.908700624</v>
      </c>
      <c r="P44" s="19">
        <f>'orig-data'!G24</f>
        <v>2263</v>
      </c>
      <c r="Q44" s="17">
        <f>'orig-data'!H24</f>
        <v>77.301451751</v>
      </c>
      <c r="R44" s="23"/>
      <c r="S44" s="19">
        <f>'orig-data'!C88</f>
        <v>32161</v>
      </c>
      <c r="T44" s="17">
        <f>'orig-data'!D88</f>
        <v>72.704613274</v>
      </c>
      <c r="U44" s="17">
        <f>'orig-data'!F88</f>
        <v>91.855482064</v>
      </c>
      <c r="V44" s="19">
        <f>'orig-data'!G88</f>
        <v>2819</v>
      </c>
      <c r="W44" s="17">
        <f>'orig-data'!H88</f>
        <v>87.652747116</v>
      </c>
    </row>
    <row r="45" spans="3:23" ht="12.75">
      <c r="C45" s="7"/>
      <c r="D45" s="7"/>
      <c r="E45" s="7"/>
      <c r="F45" s="7"/>
      <c r="G45" s="7"/>
      <c r="H45" s="7"/>
      <c r="K45" s="18"/>
      <c r="L45" s="17"/>
      <c r="M45" s="19"/>
      <c r="N45" s="17"/>
      <c r="O45" s="17"/>
      <c r="P45" s="19"/>
      <c r="Q45" s="17"/>
      <c r="R45" s="23"/>
      <c r="S45" s="19"/>
      <c r="T45" s="17"/>
      <c r="U45" s="17"/>
      <c r="V45" s="19"/>
      <c r="W45" s="17"/>
    </row>
    <row r="46" spans="1:23" ht="12.75">
      <c r="A46" s="32">
        <v>43</v>
      </c>
      <c r="B46" s="32">
        <v>49</v>
      </c>
      <c r="C46" s="7" t="s">
        <v>127</v>
      </c>
      <c r="D46" s="7" t="str">
        <f>IF(AND('orig-data'!Q45&gt;0,'orig-data'!Q45&lt;0.9999),IF(AND('orig-data'!I45&lt;0.005,'orig-data'!I45&gt;0),"m"," "),IF(AND('orig-data'!T45&lt;0.005,'orig-data'!T45&gt;0),"m",""))</f>
        <v>m</v>
      </c>
      <c r="E46" s="7" t="str">
        <f>IF(AND('orig-data'!Q109&lt;0.9999,'orig-data'!Q109&gt;0),IF(AND('orig-data'!I109&lt;0.005,'orig-data'!I109&gt;0),"f"," "),IF(AND('orig-data'!T109&lt;0.005,'orig-data'!T109&gt;0),"f",""))</f>
        <v>f</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63.217006276</v>
      </c>
      <c r="J46" s="4">
        <f>'orig-data'!E45</f>
        <v>22.982856746</v>
      </c>
      <c r="K46" s="18">
        <f>'orig-data'!E109</f>
        <v>21.401069471</v>
      </c>
      <c r="L46" s="17">
        <f>K$18</f>
        <v>57.043814915</v>
      </c>
      <c r="M46" s="19">
        <f>'orig-data'!C45</f>
        <v>8656</v>
      </c>
      <c r="N46" s="17">
        <f>'orig-data'!D45</f>
        <v>19.212248988</v>
      </c>
      <c r="O46" s="17">
        <f>'orig-data'!F45</f>
        <v>27.493486293</v>
      </c>
      <c r="P46" s="19">
        <f>'orig-data'!G45</f>
        <v>220</v>
      </c>
      <c r="Q46" s="17">
        <f>'orig-data'!H45</f>
        <v>25.415896488</v>
      </c>
      <c r="R46" s="23"/>
      <c r="S46" s="19">
        <f>'orig-data'!C109</f>
        <v>8883</v>
      </c>
      <c r="T46" s="17">
        <f>'orig-data'!D109</f>
        <v>17.932249058</v>
      </c>
      <c r="U46" s="17">
        <f>'orig-data'!F109</f>
        <v>25.540899696</v>
      </c>
      <c r="V46" s="19">
        <f>'orig-data'!G109</f>
        <v>227</v>
      </c>
      <c r="W46" s="17">
        <f>'orig-data'!H109</f>
        <v>25.55442981</v>
      </c>
    </row>
    <row r="47" spans="1:23" ht="12.75">
      <c r="A47" s="32">
        <v>44</v>
      </c>
      <c r="B47" s="32">
        <v>48</v>
      </c>
      <c r="C47" s="7" t="s">
        <v>126</v>
      </c>
      <c r="D47" s="7" t="str">
        <f>IF(AND('orig-data'!Q44&gt;0,'orig-data'!Q44&lt;0.9999),IF(AND('orig-data'!I44&lt;0.005,'orig-data'!I44&gt;0),"m"," "),IF(AND('orig-data'!T44&lt;0.005,'orig-data'!T44&gt;0),"m",""))</f>
        <v>m</v>
      </c>
      <c r="E47" s="7" t="str">
        <f>IF(AND('orig-data'!Q108&lt;0.9999,'orig-data'!Q108&gt;0),IF(AND('orig-data'!I108&lt;0.005,'orig-data'!I108&gt;0),"f"," "),IF(AND('orig-data'!T108&lt;0.005,'orig-data'!T108&gt;0),"f",""))</f>
        <v>f</v>
      </c>
      <c r="F47" s="7" t="str">
        <f>IF(AND('orig-data'!Q44&lt;0.9999,'orig-data'!Q44&gt;0),IF(AND('orig-data'!I172&lt;0.005,'orig-data'!I172&gt;0),"d"," "),IF(AND('orig-data'!S44&lt;0.05,'orig-data'!S44&gt;0),"d",""))</f>
        <v> </v>
      </c>
      <c r="G47" s="7" t="str">
        <f>IF(AND(M47&gt;0,M47&lt;=5),"mp"," ")&amp;IF(AND(P47&gt;0,P47&lt;=5),"mc"," ")</f>
        <v>  </v>
      </c>
      <c r="H47" s="7" t="str">
        <f>IF(AND(S47&gt;0,S47&lt;=5),"fp"," ")&amp;IF(AND(V47&gt;0,V47&lt;=5),"fc"," ")</f>
        <v>  </v>
      </c>
      <c r="I47" s="2">
        <f>J$18</f>
        <v>63.217006276</v>
      </c>
      <c r="J47" s="4">
        <f>'orig-data'!E44</f>
        <v>16.170322106</v>
      </c>
      <c r="K47" s="18">
        <f>'orig-data'!E108</f>
        <v>13.53035025</v>
      </c>
      <c r="L47" s="17">
        <f>K$18</f>
        <v>57.043814915</v>
      </c>
      <c r="M47" s="19">
        <f>'orig-data'!C44</f>
        <v>20717</v>
      </c>
      <c r="N47" s="17">
        <f>'orig-data'!D44</f>
        <v>13.807185165</v>
      </c>
      <c r="O47" s="17">
        <f>'orig-data'!F44</f>
        <v>18.9379163</v>
      </c>
      <c r="P47" s="19">
        <f>'orig-data'!G44</f>
        <v>366</v>
      </c>
      <c r="Q47" s="17">
        <f>'orig-data'!H44</f>
        <v>17.666650577</v>
      </c>
      <c r="R47" s="23"/>
      <c r="S47" s="19">
        <f>'orig-data'!C108</f>
        <v>21797</v>
      </c>
      <c r="T47" s="17">
        <f>'orig-data'!D108</f>
        <v>11.532727141</v>
      </c>
      <c r="U47" s="17">
        <f>'orig-data'!F108</f>
        <v>15.873988488</v>
      </c>
      <c r="V47" s="19">
        <f>'orig-data'!G108</f>
        <v>342</v>
      </c>
      <c r="W47" s="17">
        <f>'orig-data'!H108</f>
        <v>15.690232601</v>
      </c>
    </row>
    <row r="48" spans="1:23" ht="12.75">
      <c r="A48" s="32">
        <v>45</v>
      </c>
      <c r="B48" s="32">
        <v>50</v>
      </c>
      <c r="C48" s="7" t="s">
        <v>128</v>
      </c>
      <c r="D48" s="7" t="str">
        <f>IF(AND('orig-data'!Q46&gt;0,'orig-data'!Q46&lt;0.9999),IF(AND('orig-data'!I46&lt;0.005,'orig-data'!I46&gt;0),"m"," "),IF(AND('orig-data'!T46&lt;0.005,'orig-data'!T46&gt;0),"m",""))</f>
        <v>m</v>
      </c>
      <c r="E48" s="7" t="str">
        <f>IF(AND('orig-data'!Q110&lt;0.9999,'orig-data'!Q110&gt;0),IF(AND('orig-data'!I110&lt;0.005,'orig-data'!I110&gt;0),"f"," "),IF(AND('orig-data'!T110&lt;0.005,'orig-data'!T110&gt;0),"f",""))</f>
        <v>f</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63.217006276</v>
      </c>
      <c r="J48" s="4">
        <f>'orig-data'!E46</f>
        <v>29.178687819</v>
      </c>
      <c r="K48" s="18">
        <f>'orig-data'!E110</f>
        <v>26.725929692</v>
      </c>
      <c r="L48" s="17">
        <f>K$18</f>
        <v>57.043814915</v>
      </c>
      <c r="M48" s="19">
        <f>'orig-data'!C46</f>
        <v>11930</v>
      </c>
      <c r="N48" s="17">
        <f>'orig-data'!D46</f>
        <v>24.885785908</v>
      </c>
      <c r="O48" s="17">
        <f>'orig-data'!F46</f>
        <v>34.212133223</v>
      </c>
      <c r="P48" s="19">
        <f>'orig-data'!G46</f>
        <v>342</v>
      </c>
      <c r="Q48" s="17">
        <f>'orig-data'!H46</f>
        <v>28.667225482</v>
      </c>
      <c r="R48" s="23"/>
      <c r="S48" s="19">
        <f>'orig-data'!C110</f>
        <v>11616</v>
      </c>
      <c r="T48" s="17">
        <f>'orig-data'!D110</f>
        <v>22.747586063</v>
      </c>
      <c r="U48" s="17">
        <f>'orig-data'!F110</f>
        <v>31.40004904</v>
      </c>
      <c r="V48" s="19">
        <f>'orig-data'!G110</f>
        <v>310</v>
      </c>
      <c r="W48" s="17">
        <f>'orig-data'!H110</f>
        <v>26.687327824</v>
      </c>
    </row>
    <row r="49" spans="1:23" ht="12.75">
      <c r="A49" s="32">
        <v>46</v>
      </c>
      <c r="B49" s="32">
        <v>51</v>
      </c>
      <c r="C49" s="7" t="s">
        <v>129</v>
      </c>
      <c r="D49" s="7" t="str">
        <f>IF(AND('orig-data'!Q47&gt;0,'orig-data'!Q47&lt;0.9999),IF(AND('orig-data'!I47&lt;0.005,'orig-data'!I47&gt;0),"m"," "),IF(AND('orig-data'!T47&lt;0.005,'orig-data'!T47&gt;0),"m",""))</f>
        <v>m</v>
      </c>
      <c r="E49" s="7" t="str">
        <f>IF(AND('orig-data'!Q111&lt;0.9999,'orig-data'!Q111&gt;0),IF(AND('orig-data'!I111&lt;0.005,'orig-data'!I111&gt;0),"f"," "),IF(AND('orig-data'!T111&lt;0.005,'orig-data'!T111&gt;0),"f",""))</f>
        <v>f</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63.217006276</v>
      </c>
      <c r="J49" s="4">
        <f>'orig-data'!E47</f>
        <v>22.793300249</v>
      </c>
      <c r="K49" s="18">
        <f>'orig-data'!E111</f>
        <v>24.097023364</v>
      </c>
      <c r="L49" s="17">
        <f>K$18</f>
        <v>57.043814915</v>
      </c>
      <c r="M49" s="19">
        <f>'orig-data'!C47</f>
        <v>23307</v>
      </c>
      <c r="N49" s="17">
        <f>'orig-data'!D47</f>
        <v>19.690934308</v>
      </c>
      <c r="O49" s="17">
        <f>'orig-data'!F47</f>
        <v>26.384453278</v>
      </c>
      <c r="P49" s="19">
        <f>'orig-data'!G47</f>
        <v>510</v>
      </c>
      <c r="Q49" s="17">
        <f>'orig-data'!H47</f>
        <v>21.881838074</v>
      </c>
      <c r="R49" s="23"/>
      <c r="S49" s="19">
        <f>'orig-data'!C111</f>
        <v>22481</v>
      </c>
      <c r="T49" s="17">
        <f>'orig-data'!D111</f>
        <v>20.898539061</v>
      </c>
      <c r="U49" s="17">
        <f>'orig-data'!F111</f>
        <v>27.785030011</v>
      </c>
      <c r="V49" s="19">
        <f>'orig-data'!G111</f>
        <v>558</v>
      </c>
      <c r="W49" s="17">
        <f>'orig-data'!H111</f>
        <v>24.820959922</v>
      </c>
    </row>
    <row r="50" spans="3:23" ht="12.75">
      <c r="C50" s="7"/>
      <c r="D50" s="7"/>
      <c r="E50" s="7"/>
      <c r="F50" s="7"/>
      <c r="G50" s="7"/>
      <c r="H50" s="7"/>
      <c r="K50" s="18"/>
      <c r="L50" s="17"/>
      <c r="M50" s="19"/>
      <c r="N50" s="17"/>
      <c r="O50" s="17"/>
      <c r="P50" s="19"/>
      <c r="Q50" s="17"/>
      <c r="R50" s="23"/>
      <c r="S50" s="19"/>
      <c r="T50" s="17"/>
      <c r="U50" s="17"/>
      <c r="V50" s="19"/>
      <c r="W50" s="17"/>
    </row>
    <row r="51" spans="1:23" ht="12.75">
      <c r="A51" s="32">
        <v>48</v>
      </c>
      <c r="B51" s="32">
        <v>43</v>
      </c>
      <c r="C51" s="7" t="s">
        <v>147</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63.217006276</v>
      </c>
      <c r="J51" s="4">
        <f>'orig-data'!E40</f>
        <v>60.589874489</v>
      </c>
      <c r="K51" s="18">
        <f>'orig-data'!E104</f>
        <v>53.186553581</v>
      </c>
      <c r="L51" s="17">
        <f>K$18</f>
        <v>57.043814915</v>
      </c>
      <c r="M51" s="19">
        <f>'orig-data'!C40</f>
        <v>28944</v>
      </c>
      <c r="N51" s="17">
        <f>'orig-data'!D40</f>
        <v>53.425362908</v>
      </c>
      <c r="O51" s="17">
        <f>'orig-data'!F40</f>
        <v>68.715169927</v>
      </c>
      <c r="P51" s="19">
        <f>'orig-data'!G40</f>
        <v>1597</v>
      </c>
      <c r="Q51" s="17">
        <f>'orig-data'!H40</f>
        <v>55.175511332</v>
      </c>
      <c r="R51" s="23"/>
      <c r="S51" s="19">
        <f>'orig-data'!C104</f>
        <v>27950</v>
      </c>
      <c r="T51" s="17">
        <f>'orig-data'!D104</f>
        <v>46.941939251</v>
      </c>
      <c r="U51" s="17">
        <f>'orig-data'!F104</f>
        <v>60.261879397</v>
      </c>
      <c r="V51" s="19">
        <f>'orig-data'!G104</f>
        <v>1506</v>
      </c>
      <c r="W51" s="17">
        <f>'orig-data'!H104</f>
        <v>53.881932021</v>
      </c>
    </row>
    <row r="52" spans="1:23" ht="12.75">
      <c r="A52" s="32">
        <v>49</v>
      </c>
      <c r="B52" s="32">
        <v>44</v>
      </c>
      <c r="C52" s="7" t="s">
        <v>5</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63.217006276</v>
      </c>
      <c r="J52" s="4">
        <f>'orig-data'!E41</f>
        <v>62.223876617</v>
      </c>
      <c r="K52" s="18">
        <f>'orig-data'!E105</f>
        <v>57.417175563</v>
      </c>
      <c r="L52" s="17">
        <f>K$18</f>
        <v>57.043814915</v>
      </c>
      <c r="M52" s="19">
        <f>'orig-data'!C41</f>
        <v>43302</v>
      </c>
      <c r="N52" s="17">
        <f>'orig-data'!D41</f>
        <v>55.126361886</v>
      </c>
      <c r="O52" s="17">
        <f>'orig-data'!F41</f>
        <v>70.235195808</v>
      </c>
      <c r="P52" s="19">
        <f>'orig-data'!G41</f>
        <v>2618</v>
      </c>
      <c r="Q52" s="17">
        <f>'orig-data'!H41</f>
        <v>60.459101196</v>
      </c>
      <c r="R52" s="23"/>
      <c r="S52" s="19">
        <f>'orig-data'!C105</f>
        <v>43346</v>
      </c>
      <c r="T52" s="17">
        <f>'orig-data'!D105</f>
        <v>50.972027495</v>
      </c>
      <c r="U52" s="17">
        <f>'orig-data'!F105</f>
        <v>64.67727912</v>
      </c>
      <c r="V52" s="19">
        <f>'orig-data'!G105</f>
        <v>2711</v>
      </c>
      <c r="W52" s="17">
        <f>'orig-data'!H105</f>
        <v>62.543256587</v>
      </c>
    </row>
    <row r="53" spans="1:23" ht="12.75">
      <c r="A53" s="32">
        <v>50</v>
      </c>
      <c r="B53" s="32">
        <v>45</v>
      </c>
      <c r="C53" s="7" t="s">
        <v>6</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63.217006276</v>
      </c>
      <c r="J53" s="4">
        <f>'orig-data'!E42</f>
        <v>63.613319997</v>
      </c>
      <c r="K53" s="18">
        <f>'orig-data'!E106</f>
        <v>59.834193426</v>
      </c>
      <c r="L53" s="17">
        <f>K$18</f>
        <v>57.043814915</v>
      </c>
      <c r="M53" s="19">
        <f>'orig-data'!C42</f>
        <v>27129</v>
      </c>
      <c r="N53" s="17">
        <f>'orig-data'!D42</f>
        <v>56.13393084</v>
      </c>
      <c r="O53" s="17">
        <f>'orig-data'!F42</f>
        <v>72.089276852</v>
      </c>
      <c r="P53" s="19">
        <f>'orig-data'!G42</f>
        <v>1744</v>
      </c>
      <c r="Q53" s="17">
        <f>'orig-data'!H42</f>
        <v>64.285450993</v>
      </c>
      <c r="R53" s="23"/>
      <c r="S53" s="19">
        <f>'orig-data'!C106</f>
        <v>26847</v>
      </c>
      <c r="T53" s="17">
        <f>'orig-data'!D106</f>
        <v>52.909108113</v>
      </c>
      <c r="U53" s="17">
        <f>'orig-data'!F106</f>
        <v>67.665678569</v>
      </c>
      <c r="V53" s="19">
        <f>'orig-data'!G106</f>
        <v>1755</v>
      </c>
      <c r="W53" s="17">
        <f>'orig-data'!H106</f>
        <v>65.370432451</v>
      </c>
    </row>
    <row r="54" spans="1:23" ht="12.75">
      <c r="A54" s="32">
        <v>51</v>
      </c>
      <c r="B54" s="32">
        <v>46</v>
      </c>
      <c r="C54" s="7" t="s">
        <v>7</v>
      </c>
      <c r="D54" s="7" t="str">
        <f>IF(AND('orig-data'!Q43&gt;0,'orig-data'!Q43&lt;0.9999),IF(AND('orig-data'!I43&lt;0.005,'orig-data'!I43&gt;0),"m"," "),IF(AND('orig-data'!T43&lt;0.005,'orig-data'!T43&gt;0),"m",""))</f>
        <v> </v>
      </c>
      <c r="E54" s="7" t="str">
        <f>IF(AND('orig-data'!Q107&lt;0.9999,'orig-data'!Q107&gt;0),IF(AND('orig-data'!I107&lt;0.005,'orig-data'!I107&gt;0),"f"," "),IF(AND('orig-data'!T107&lt;0.005,'orig-data'!T107&gt;0),"f",""))</f>
        <v> </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63.217006276</v>
      </c>
      <c r="J54" s="4">
        <f>'orig-data'!E43</f>
        <v>53.279727231</v>
      </c>
      <c r="K54" s="18">
        <f>'orig-data'!E107</f>
        <v>57.371492205</v>
      </c>
      <c r="L54" s="17">
        <f>K$18</f>
        <v>57.043814915</v>
      </c>
      <c r="M54" s="19">
        <f>'orig-data'!C43</f>
        <v>14566</v>
      </c>
      <c r="N54" s="17">
        <f>'orig-data'!D43</f>
        <v>46.407324061</v>
      </c>
      <c r="O54" s="17">
        <f>'orig-data'!F43</f>
        <v>61.16985608</v>
      </c>
      <c r="P54" s="19">
        <f>'orig-data'!G43</f>
        <v>722</v>
      </c>
      <c r="Q54" s="17">
        <f>'orig-data'!H43</f>
        <v>49.567485926</v>
      </c>
      <c r="R54" s="23"/>
      <c r="S54" s="19">
        <f>'orig-data'!C107</f>
        <v>13829</v>
      </c>
      <c r="T54" s="17">
        <f>'orig-data'!D107</f>
        <v>50.12880603</v>
      </c>
      <c r="U54" s="17">
        <f>'orig-data'!F107</f>
        <v>65.660612699</v>
      </c>
      <c r="V54" s="19">
        <f>'orig-data'!G107</f>
        <v>774</v>
      </c>
      <c r="W54" s="17">
        <f>'orig-data'!H107</f>
        <v>55.969339793</v>
      </c>
    </row>
    <row r="55" spans="3:23" ht="12.75">
      <c r="C55" s="7"/>
      <c r="D55" s="7"/>
      <c r="E55" s="7"/>
      <c r="F55" s="7"/>
      <c r="G55" s="7"/>
      <c r="H55" s="7"/>
      <c r="K55" s="18"/>
      <c r="L55" s="17"/>
      <c r="M55" s="19"/>
      <c r="N55" s="17"/>
      <c r="O55" s="17"/>
      <c r="P55" s="19"/>
      <c r="Q55" s="17"/>
      <c r="R55" s="23"/>
      <c r="S55" s="19"/>
      <c r="T55" s="17"/>
      <c r="U55" s="17"/>
      <c r="V55" s="19"/>
      <c r="W55" s="17"/>
    </row>
    <row r="56" spans="1:23" ht="12.75">
      <c r="A56" s="32">
        <v>53</v>
      </c>
      <c r="B56" s="32">
        <v>53</v>
      </c>
      <c r="C56" s="7" t="s">
        <v>100</v>
      </c>
      <c r="D56" s="7" t="str">
        <f>IF(AND('orig-data'!Q48&gt;0,'orig-data'!Q48&lt;0.9999),IF(AND('orig-data'!I48&lt;0.005,'orig-data'!I48&gt;0),"m"," "),IF(AND('orig-data'!T48&lt;0.005,'orig-data'!T48&gt;0),"m",""))</f>
        <v> </v>
      </c>
      <c r="E56" s="7" t="str">
        <f>IF(AND('orig-data'!Q112&lt;0.9999,'orig-data'!Q112&gt;0),IF(AND('orig-data'!I112&lt;0.005,'orig-data'!I112&gt;0),"f"," "),IF(AND('orig-data'!T112&lt;0.005,'orig-data'!T112&gt;0),"f",""))</f>
        <v> </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63.217006276</v>
      </c>
      <c r="J56" s="4">
        <f>'orig-data'!E48</f>
        <v>60.90782952</v>
      </c>
      <c r="K56" s="18">
        <f>'orig-data'!E112</f>
        <v>59.057336148</v>
      </c>
      <c r="L56" s="17">
        <f aca="true" t="shared" si="15" ref="L56:L61">K$18</f>
        <v>57.043814915</v>
      </c>
      <c r="M56" s="19">
        <f>'orig-data'!C48</f>
        <v>18339</v>
      </c>
      <c r="N56" s="17">
        <f>'orig-data'!D48</f>
        <v>53.246536702</v>
      </c>
      <c r="O56" s="17">
        <f>'orig-data'!F48</f>
        <v>69.671455208</v>
      </c>
      <c r="P56" s="19">
        <f>'orig-data'!G48</f>
        <v>971</v>
      </c>
      <c r="Q56" s="17">
        <f>'orig-data'!H48</f>
        <v>52.947270844</v>
      </c>
      <c r="R56" s="23"/>
      <c r="S56" s="19">
        <f>'orig-data'!C112</f>
        <v>17769</v>
      </c>
      <c r="T56" s="17">
        <f>'orig-data'!D112</f>
        <v>51.696147622</v>
      </c>
      <c r="U56" s="17">
        <f>'orig-data'!F112</f>
        <v>67.466709093</v>
      </c>
      <c r="V56" s="19">
        <f>'orig-data'!G112</f>
        <v>961</v>
      </c>
      <c r="W56" s="17">
        <f>'orig-data'!H112</f>
        <v>54.082953458</v>
      </c>
    </row>
    <row r="57" spans="1:23" ht="12.75">
      <c r="A57" s="32">
        <v>54</v>
      </c>
      <c r="B57" s="32">
        <v>54</v>
      </c>
      <c r="C57" s="7" t="s">
        <v>148</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63.217006276</v>
      </c>
      <c r="J57" s="4">
        <f>'orig-data'!E49</f>
        <v>52.622135442</v>
      </c>
      <c r="K57" s="18">
        <f>'orig-data'!E113</f>
        <v>49.221780168</v>
      </c>
      <c r="L57" s="17">
        <f t="shared" si="15"/>
        <v>57.043814915</v>
      </c>
      <c r="M57" s="19">
        <f>'orig-data'!C49</f>
        <v>4791</v>
      </c>
      <c r="N57" s="17">
        <f>'orig-data'!D49</f>
        <v>44.374349779</v>
      </c>
      <c r="O57" s="17">
        <f>'orig-data'!F49</f>
        <v>62.402923136</v>
      </c>
      <c r="P57" s="19">
        <f>'orig-data'!G49</f>
        <v>270</v>
      </c>
      <c r="Q57" s="17">
        <f>'orig-data'!H49</f>
        <v>56.355666875</v>
      </c>
      <c r="R57" s="23"/>
      <c r="S57" s="19">
        <f>'orig-data'!C113</f>
        <v>4557</v>
      </c>
      <c r="T57" s="17">
        <f>'orig-data'!D113</f>
        <v>41.413436905</v>
      </c>
      <c r="U57" s="17">
        <f>'orig-data'!F113</f>
        <v>58.502356336</v>
      </c>
      <c r="V57" s="19">
        <f>'orig-data'!G113</f>
        <v>247</v>
      </c>
      <c r="W57" s="17">
        <f>'orig-data'!H113</f>
        <v>54.202326092</v>
      </c>
    </row>
    <row r="58" spans="1:23" ht="12.75">
      <c r="A58" s="32">
        <v>55</v>
      </c>
      <c r="B58" s="32">
        <v>55</v>
      </c>
      <c r="C58" s="7" t="s">
        <v>167</v>
      </c>
      <c r="D58" s="7" t="str">
        <f>IF(AND('orig-data'!Q50&gt;0,'orig-data'!Q50&lt;0.9999),IF(AND('orig-data'!I50&lt;0.005,'orig-data'!I50&gt;0),"m"," "),IF(AND('orig-data'!T50&lt;0.005,'orig-data'!T50&gt;0),"m",""))</f>
        <v> </v>
      </c>
      <c r="E58" s="7" t="str">
        <f>IF(AND('orig-data'!Q114&lt;0.9999,'orig-data'!Q114&gt;0),IF(AND('orig-data'!I114&lt;0.005,'orig-data'!I114&gt;0),"f"," "),IF(AND('orig-data'!T114&lt;0.005,'orig-data'!T114&gt;0),"f",""))</f>
        <v>f</v>
      </c>
      <c r="F58" s="7" t="str">
        <f>IF(AND('orig-data'!Q50&lt;0.9999,'orig-data'!Q50&gt;0),IF(AND('orig-data'!I178&lt;0.005,'orig-data'!I178&gt;0),"d"," "),IF(AND('orig-data'!S50&lt;0.05,'orig-data'!S50&gt;0),"d",""))</f>
        <v> </v>
      </c>
      <c r="G58" s="7" t="str">
        <f t="shared" si="12"/>
        <v>  </v>
      </c>
      <c r="H58" s="7" t="str">
        <f t="shared" si="13"/>
        <v>  </v>
      </c>
      <c r="I58" s="2">
        <f t="shared" si="14"/>
        <v>63.217006276</v>
      </c>
      <c r="J58" s="4">
        <f>'orig-data'!E50</f>
        <v>57.22372947</v>
      </c>
      <c r="K58" s="18">
        <f>'orig-data'!E114</f>
        <v>45.860033276</v>
      </c>
      <c r="L58" s="17">
        <f t="shared" si="15"/>
        <v>57.043814915</v>
      </c>
      <c r="M58" s="19">
        <f>'orig-data'!C50</f>
        <v>8695</v>
      </c>
      <c r="N58" s="17">
        <f>'orig-data'!D50</f>
        <v>49.332240655</v>
      </c>
      <c r="O58" s="17">
        <f>'orig-data'!F50</f>
        <v>66.377589402</v>
      </c>
      <c r="P58" s="19">
        <f>'orig-data'!G50</f>
        <v>573</v>
      </c>
      <c r="Q58" s="17">
        <f>'orig-data'!H50</f>
        <v>65.899942496</v>
      </c>
      <c r="R58" s="23"/>
      <c r="S58" s="19">
        <f>'orig-data'!C114</f>
        <v>8154</v>
      </c>
      <c r="T58" s="17">
        <f>'orig-data'!D114</f>
        <v>39.365548791</v>
      </c>
      <c r="U58" s="17">
        <f>'orig-data'!F114</f>
        <v>53.425970593</v>
      </c>
      <c r="V58" s="19">
        <f>'orig-data'!G114</f>
        <v>458</v>
      </c>
      <c r="W58" s="17">
        <f>'orig-data'!H114</f>
        <v>56.168751533</v>
      </c>
    </row>
    <row r="59" spans="1:23" ht="12.75">
      <c r="A59" s="32">
        <v>56</v>
      </c>
      <c r="B59" s="32">
        <v>56</v>
      </c>
      <c r="C59" s="7" t="s">
        <v>168</v>
      </c>
      <c r="D59" s="7" t="str">
        <f>IF(AND('orig-data'!Q51&gt;0,'orig-data'!Q51&lt;0.9999),IF(AND('orig-data'!I51&lt;0.005,'orig-data'!I51&gt;0),"m"," "),IF(AND('orig-data'!T51&lt;0.005,'orig-data'!T51&gt;0),"m",""))</f>
        <v>m</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63.217006276</v>
      </c>
      <c r="J59" s="4">
        <f>'orig-data'!E51</f>
        <v>49.060042128</v>
      </c>
      <c r="K59" s="18">
        <f>'orig-data'!E115</f>
        <v>50.625035816</v>
      </c>
      <c r="L59" s="17">
        <f t="shared" si="15"/>
        <v>57.043814915</v>
      </c>
      <c r="M59" s="19">
        <f>'orig-data'!C51</f>
        <v>10718</v>
      </c>
      <c r="N59" s="17">
        <f>'orig-data'!D51</f>
        <v>42.454849474</v>
      </c>
      <c r="O59" s="17">
        <f>'orig-data'!F51</f>
        <v>56.692881105</v>
      </c>
      <c r="P59" s="19">
        <f>'orig-data'!G51</f>
        <v>556</v>
      </c>
      <c r="Q59" s="17">
        <f>'orig-data'!H51</f>
        <v>51.875349879</v>
      </c>
      <c r="R59" s="23"/>
      <c r="S59" s="19">
        <f>'orig-data'!C115</f>
        <v>10881</v>
      </c>
      <c r="T59" s="17">
        <f>'orig-data'!D115</f>
        <v>43.982245847</v>
      </c>
      <c r="U59" s="17">
        <f>'orig-data'!F115</f>
        <v>58.271109219</v>
      </c>
      <c r="V59" s="19">
        <f>'orig-data'!G115</f>
        <v>607</v>
      </c>
      <c r="W59" s="17">
        <f>'orig-data'!H115</f>
        <v>55.78531385</v>
      </c>
    </row>
    <row r="60" spans="1:23" ht="12.75">
      <c r="A60" s="32">
        <v>57</v>
      </c>
      <c r="B60" s="32">
        <v>57</v>
      </c>
      <c r="C60" s="7" t="s">
        <v>130</v>
      </c>
      <c r="D60" s="7" t="str">
        <f>IF(AND('orig-data'!Q52&gt;0,'orig-data'!Q52&lt;0.9999),IF(AND('orig-data'!I52&lt;0.005,'orig-data'!I52&gt;0),"m"," "),IF(AND('orig-data'!T52&lt;0.005,'orig-data'!T52&gt;0),"m",""))</f>
        <v> </v>
      </c>
      <c r="E60" s="7" t="str">
        <f>IF(AND('orig-data'!Q116&lt;0.9999,'orig-data'!Q116&gt;0),IF(AND('orig-data'!I116&lt;0.005,'orig-data'!I116&gt;0),"f"," "),IF(AND('orig-data'!T116&lt;0.005,'orig-data'!T116&gt;0),"f",""))</f>
        <v>f</v>
      </c>
      <c r="F60" s="7" t="str">
        <f>IF(AND('orig-data'!Q52&lt;0.9999,'orig-data'!Q52&gt;0),IF(AND('orig-data'!I180&lt;0.005,'orig-data'!I180&gt;0),"d"," "),IF(AND('orig-data'!S52&lt;0.05,'orig-data'!S52&gt;0),"d",""))</f>
        <v> </v>
      </c>
      <c r="G60" s="7" t="str">
        <f t="shared" si="12"/>
        <v>  </v>
      </c>
      <c r="H60" s="7" t="str">
        <f t="shared" si="13"/>
        <v>  </v>
      </c>
      <c r="I60" s="2">
        <f t="shared" si="14"/>
        <v>63.217006276</v>
      </c>
      <c r="J60" s="4">
        <f>'orig-data'!E52</f>
        <v>70.20829085</v>
      </c>
      <c r="K60" s="18">
        <f>'orig-data'!E116</f>
        <v>84.162519577</v>
      </c>
      <c r="L60" s="17">
        <f t="shared" si="15"/>
        <v>57.043814915</v>
      </c>
      <c r="M60" s="19">
        <f>'orig-data'!C52</f>
        <v>12162</v>
      </c>
      <c r="N60" s="17">
        <f>'orig-data'!D52</f>
        <v>61.203135915</v>
      </c>
      <c r="O60" s="17">
        <f>'orig-data'!F52</f>
        <v>80.538423896</v>
      </c>
      <c r="P60" s="19">
        <f>'orig-data'!G52</f>
        <v>777</v>
      </c>
      <c r="Q60" s="17">
        <f>'orig-data'!H52</f>
        <v>63.8875185</v>
      </c>
      <c r="R60" s="23"/>
      <c r="S60" s="19">
        <f>'orig-data'!C116</f>
        <v>11747</v>
      </c>
      <c r="T60" s="17">
        <f>'orig-data'!D116</f>
        <v>73.728390122</v>
      </c>
      <c r="U60" s="17">
        <f>'orig-data'!F116</f>
        <v>96.073299441</v>
      </c>
      <c r="V60" s="19">
        <f>'orig-data'!G116</f>
        <v>910</v>
      </c>
      <c r="W60" s="17">
        <f>'orig-data'!H116</f>
        <v>77.466587214</v>
      </c>
    </row>
    <row r="61" spans="1:23" ht="12.75">
      <c r="A61" s="32">
        <v>58</v>
      </c>
      <c r="B61" s="32">
        <v>58</v>
      </c>
      <c r="C61" s="7" t="s">
        <v>101</v>
      </c>
      <c r="D61" s="7" t="str">
        <f>IF(AND('orig-data'!Q53&gt;0,'orig-data'!Q53&lt;0.9999),IF(AND('orig-data'!I53&lt;0.005,'orig-data'!I53&gt;0),"m"," "),IF(AND('orig-data'!T53&lt;0.005,'orig-data'!T53&gt;0),"m",""))</f>
        <v> </v>
      </c>
      <c r="E61" s="7" t="str">
        <f>IF(AND('orig-data'!Q117&lt;0.9999,'orig-data'!Q117&gt;0),IF(AND('orig-data'!I117&lt;0.005,'orig-data'!I117&gt;0),"f"," "),IF(AND('orig-data'!T117&lt;0.005,'orig-data'!T117&gt;0),"f",""))</f>
        <v> </v>
      </c>
      <c r="F61" s="7" t="str">
        <f>IF(AND('orig-data'!Q53&lt;0.9999,'orig-data'!Q53&gt;0),IF(AND('orig-data'!I181&lt;0.005,'orig-data'!I181&gt;0),"d"," "),IF(AND('orig-data'!S53&lt;0.05,'orig-data'!S53&gt;0),"d",""))</f>
        <v> </v>
      </c>
      <c r="G61" s="7" t="str">
        <f t="shared" si="12"/>
        <v>  </v>
      </c>
      <c r="H61" s="7" t="str">
        <f t="shared" si="13"/>
        <v>  </v>
      </c>
      <c r="I61" s="2">
        <f t="shared" si="14"/>
        <v>63.217006276</v>
      </c>
      <c r="J61" s="4">
        <f>'orig-data'!E53</f>
        <v>60.403374857</v>
      </c>
      <c r="K61" s="18">
        <f>'orig-data'!E117</f>
        <v>66.84270826</v>
      </c>
      <c r="L61" s="17">
        <f t="shared" si="15"/>
        <v>57.043814915</v>
      </c>
      <c r="M61" s="19">
        <f>'orig-data'!C53</f>
        <v>5713</v>
      </c>
      <c r="N61" s="17">
        <f>'orig-data'!D53</f>
        <v>50.24885973</v>
      </c>
      <c r="O61" s="17">
        <f>'orig-data'!F53</f>
        <v>72.609959983</v>
      </c>
      <c r="P61" s="19">
        <f>'orig-data'!G53</f>
        <v>193</v>
      </c>
      <c r="Q61" s="17">
        <f>'orig-data'!H53</f>
        <v>33.782601085</v>
      </c>
      <c r="R61" s="23"/>
      <c r="S61" s="19">
        <f>'orig-data'!C117</f>
        <v>5102</v>
      </c>
      <c r="T61" s="17">
        <f>'orig-data'!D117</f>
        <v>55.660666056</v>
      </c>
      <c r="U61" s="17">
        <f>'orig-data'!F117</f>
        <v>80.271185456</v>
      </c>
      <c r="V61" s="19">
        <f>'orig-data'!G117</f>
        <v>195</v>
      </c>
      <c r="W61" s="17">
        <f>'orig-data'!H117</f>
        <v>38.220305762</v>
      </c>
    </row>
    <row r="62" spans="3:23" ht="12.75">
      <c r="C62" s="7"/>
      <c r="D62" s="7"/>
      <c r="E62" s="7"/>
      <c r="F62" s="7"/>
      <c r="G62" s="7"/>
      <c r="H62" s="7"/>
      <c r="K62" s="18"/>
      <c r="L62" s="17"/>
      <c r="M62" s="19"/>
      <c r="N62" s="17"/>
      <c r="O62" s="17"/>
      <c r="P62" s="19"/>
      <c r="Q62" s="17"/>
      <c r="R62" s="23"/>
      <c r="S62" s="19"/>
      <c r="T62" s="17"/>
      <c r="U62" s="17"/>
      <c r="V62" s="19"/>
      <c r="W62" s="17"/>
    </row>
    <row r="63" spans="1:23" ht="12.75">
      <c r="A63" s="32">
        <v>60</v>
      </c>
      <c r="B63" s="32">
        <v>60</v>
      </c>
      <c r="C63" s="7" t="s">
        <v>131</v>
      </c>
      <c r="D63" s="7" t="str">
        <f>IF(AND('orig-data'!Q54&gt;0,'orig-data'!Q54&lt;0.9999),IF(AND('orig-data'!I54&lt;0.005,'orig-data'!I54&gt;0),"m"," "),IF(AND('orig-data'!T54&lt;0.005,'orig-data'!T54&gt;0),"m",""))</f>
        <v>m</v>
      </c>
      <c r="E63" s="7" t="str">
        <f>IF(AND('orig-data'!Q118&lt;0.9999,'orig-data'!Q118&gt;0),IF(AND('orig-data'!I118&lt;0.005,'orig-data'!I118&gt;0),"f"," "),IF(AND('orig-data'!T118&lt;0.005,'orig-data'!T118&gt;0),"f",""))</f>
        <v>f</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63.217006276</v>
      </c>
      <c r="J63" s="4">
        <f>'orig-data'!E54</f>
        <v>41.037370387</v>
      </c>
      <c r="K63" s="18">
        <f>'orig-data'!E118</f>
        <v>33.272205684</v>
      </c>
      <c r="L63" s="17">
        <f>K$18</f>
        <v>57.043814915</v>
      </c>
      <c r="M63" s="19">
        <f>'orig-data'!C54</f>
        <v>12650</v>
      </c>
      <c r="N63" s="17">
        <f>'orig-data'!D54</f>
        <v>35.331597256</v>
      </c>
      <c r="O63" s="17">
        <f>'orig-data'!F54</f>
        <v>47.66458069</v>
      </c>
      <c r="P63" s="19">
        <f>'orig-data'!G54</f>
        <v>492</v>
      </c>
      <c r="Q63" s="17">
        <f>'orig-data'!H54</f>
        <v>38.893280632</v>
      </c>
      <c r="R63" s="23"/>
      <c r="S63" s="19">
        <f>'orig-data'!C118</f>
        <v>12546</v>
      </c>
      <c r="T63" s="17">
        <f>'orig-data'!D118</f>
        <v>28.580374498</v>
      </c>
      <c r="U63" s="17">
        <f>'orig-data'!F118</f>
        <v>38.734260502</v>
      </c>
      <c r="V63" s="19">
        <f>'orig-data'!G118</f>
        <v>409</v>
      </c>
      <c r="W63" s="17">
        <f>'orig-data'!H118</f>
        <v>32.600031883</v>
      </c>
    </row>
    <row r="64" spans="1:23" ht="12.75">
      <c r="A64" s="32">
        <v>61</v>
      </c>
      <c r="B64" s="32">
        <v>61</v>
      </c>
      <c r="C64" s="7" t="s">
        <v>169</v>
      </c>
      <c r="D64" s="7" t="str">
        <f>IF(AND('orig-data'!Q55&gt;0,'orig-data'!Q55&lt;0.9999),IF(AND('orig-data'!I55&lt;0.005,'orig-data'!I55&gt;0),"m"," "),IF(AND('orig-data'!T55&lt;0.005,'orig-data'!T55&gt;0),"m",""))</f>
        <v> </v>
      </c>
      <c r="E64" s="7" t="str">
        <f>IF(AND('orig-data'!Q119&lt;0.9999,'orig-data'!Q119&gt;0),IF(AND('orig-data'!I119&lt;0.005,'orig-data'!I119&gt;0),"f"," "),IF(AND('orig-data'!T119&lt;0.005,'orig-data'!T119&gt;0),"f",""))</f>
        <v> </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63.217006276</v>
      </c>
      <c r="J64" s="4">
        <f>'orig-data'!E55</f>
        <v>54.763806789</v>
      </c>
      <c r="K64" s="18">
        <f>'orig-data'!E119</f>
        <v>68.257828396</v>
      </c>
      <c r="L64" s="17">
        <f>K$18</f>
        <v>57.043814915</v>
      </c>
      <c r="M64" s="19">
        <f>'orig-data'!C55</f>
        <v>16756</v>
      </c>
      <c r="N64" s="17">
        <f>'orig-data'!D55</f>
        <v>47.653766763</v>
      </c>
      <c r="O64" s="17">
        <f>'orig-data'!F55</f>
        <v>62.934679411</v>
      </c>
      <c r="P64" s="19">
        <f>'orig-data'!G55</f>
        <v>723</v>
      </c>
      <c r="Q64" s="17">
        <f>'orig-data'!H55</f>
        <v>43.148722846</v>
      </c>
      <c r="R64" s="23"/>
      <c r="S64" s="19">
        <f>'orig-data'!C119</f>
        <v>16299</v>
      </c>
      <c r="T64" s="17">
        <f>'orig-data'!D119</f>
        <v>59.856850721</v>
      </c>
      <c r="U64" s="17">
        <f>'orig-data'!F119</f>
        <v>77.837892927</v>
      </c>
      <c r="V64" s="19">
        <f>'orig-data'!G119</f>
        <v>949</v>
      </c>
      <c r="W64" s="17">
        <f>'orig-data'!H119</f>
        <v>58.224430947</v>
      </c>
    </row>
    <row r="65" spans="1:23" ht="12.75">
      <c r="A65" s="32">
        <v>62</v>
      </c>
      <c r="B65" s="32">
        <v>62</v>
      </c>
      <c r="C65" s="7" t="s">
        <v>137</v>
      </c>
      <c r="D65" s="7" t="str">
        <f>IF(AND('orig-data'!Q56&gt;0,'orig-data'!Q56&lt;0.9999),IF(AND('orig-data'!I56&lt;0.005,'orig-data'!I56&gt;0),"m"," "),IF(AND('orig-data'!T56&lt;0.005,'orig-data'!T56&gt;0),"m",""))</f>
        <v> </v>
      </c>
      <c r="E65" s="7" t="str">
        <f>IF(AND('orig-data'!Q120&lt;0.9999,'orig-data'!Q120&gt;0),IF(AND('orig-data'!I120&lt;0.005,'orig-data'!I120&gt;0),"f"," "),IF(AND('orig-data'!T120&lt;0.005,'orig-data'!T120&gt;0),"f",""))</f>
        <v> </v>
      </c>
      <c r="F65" s="7" t="str">
        <f>IF(AND('orig-data'!Q56&lt;0.9999,'orig-data'!Q56&gt;0),IF(AND('orig-data'!I184&lt;0.005,'orig-data'!I184&gt;0),"d"," "),IF(AND('orig-data'!S56&lt;0.05,'orig-data'!S56&gt;0),"d",""))</f>
        <v> </v>
      </c>
      <c r="G65" s="7" t="str">
        <f>IF(AND(M65&gt;0,M65&lt;=5),"mp"," ")&amp;IF(AND(P65&gt;0,P65&lt;=5),"mc"," ")</f>
        <v>  </v>
      </c>
      <c r="H65" s="7" t="str">
        <f>IF(AND(S65&gt;0,S65&lt;=5),"fp"," ")&amp;IF(AND(V65&gt;0,V65&lt;=5),"fc"," ")</f>
        <v>  </v>
      </c>
      <c r="I65" s="2">
        <f>J$18</f>
        <v>63.217006276</v>
      </c>
      <c r="J65" s="4">
        <f>'orig-data'!E56</f>
        <v>57.708996722</v>
      </c>
      <c r="K65" s="18">
        <f>'orig-data'!E120</f>
        <v>69.535478609</v>
      </c>
      <c r="L65" s="17">
        <f>K$18</f>
        <v>57.043814915</v>
      </c>
      <c r="M65" s="19">
        <f>'orig-data'!C56</f>
        <v>8718</v>
      </c>
      <c r="N65" s="17">
        <f>'orig-data'!D56</f>
        <v>48.989041581</v>
      </c>
      <c r="O65" s="17">
        <f>'orig-data'!F56</f>
        <v>67.9810871</v>
      </c>
      <c r="P65" s="19">
        <f>'orig-data'!G56</f>
        <v>297</v>
      </c>
      <c r="Q65" s="17">
        <f>'orig-data'!H56</f>
        <v>34.067446662</v>
      </c>
      <c r="R65" s="23"/>
      <c r="S65" s="19">
        <f>'orig-data'!C120</f>
        <v>8167</v>
      </c>
      <c r="T65" s="17">
        <f>'orig-data'!D120</f>
        <v>59.495211332</v>
      </c>
      <c r="U65" s="17">
        <f>'orig-data'!F120</f>
        <v>81.270116991</v>
      </c>
      <c r="V65" s="19">
        <f>'orig-data'!G120</f>
        <v>353</v>
      </c>
      <c r="W65" s="17">
        <f>'orig-data'!H120</f>
        <v>43.222725603</v>
      </c>
    </row>
    <row r="66" spans="3:23" ht="12.75">
      <c r="C66" s="7"/>
      <c r="D66" s="7"/>
      <c r="E66" s="7"/>
      <c r="F66" s="7"/>
      <c r="G66" s="7"/>
      <c r="H66" s="7"/>
      <c r="K66" s="18"/>
      <c r="L66" s="17"/>
      <c r="M66" s="19"/>
      <c r="N66" s="17"/>
      <c r="O66" s="17"/>
      <c r="P66" s="19"/>
      <c r="Q66" s="17"/>
      <c r="R66" s="23"/>
      <c r="S66" s="19"/>
      <c r="T66" s="17"/>
      <c r="U66" s="17"/>
      <c r="V66" s="19"/>
      <c r="W66" s="17"/>
    </row>
    <row r="67" spans="1:23" ht="12.75">
      <c r="A67" s="32">
        <v>64</v>
      </c>
      <c r="B67" s="32">
        <v>65</v>
      </c>
      <c r="C67" s="7" t="s">
        <v>138</v>
      </c>
      <c r="D67" s="7" t="str">
        <f>IF(AND('orig-data'!Q58&gt;0,'orig-data'!Q58&lt;0.9999),IF(AND('orig-data'!I58&lt;0.005,'orig-data'!I58&gt;0),"m"," "),IF(AND('orig-data'!T58&lt;0.005,'orig-data'!T58&gt;0),"m",""))</f>
        <v> </v>
      </c>
      <c r="E67" s="7" t="str">
        <f>IF(AND('orig-data'!Q122&lt;0.9999,'orig-data'!Q122&gt;0),IF(AND('orig-data'!I122&lt;0.005,'orig-data'!I122&gt;0),"f"," "),IF(AND('orig-data'!T122&lt;0.005,'orig-data'!T122&gt;0),"f",""))</f>
        <v> </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63.217006276</v>
      </c>
      <c r="J67" s="4">
        <f>'orig-data'!E58</f>
        <v>63.697778175</v>
      </c>
      <c r="K67" s="18">
        <f>'orig-data'!E122</f>
        <v>67.891513368</v>
      </c>
      <c r="L67" s="17">
        <f aca="true" t="shared" si="19" ref="L67:L77">K$18</f>
        <v>57.043814915</v>
      </c>
      <c r="M67" s="19">
        <f>'orig-data'!C58</f>
        <v>21432</v>
      </c>
      <c r="N67" s="17">
        <f>'orig-data'!D58</f>
        <v>55.494493799</v>
      </c>
      <c r="O67" s="17">
        <f>'orig-data'!F58</f>
        <v>73.1136851</v>
      </c>
      <c r="P67" s="19">
        <f>'orig-data'!G58</f>
        <v>935</v>
      </c>
      <c r="Q67" s="17">
        <f>'orig-data'!H58</f>
        <v>43.626353117</v>
      </c>
      <c r="R67" s="23"/>
      <c r="S67" s="19">
        <f>'orig-data'!C122</f>
        <v>20970</v>
      </c>
      <c r="T67" s="17">
        <f>'orig-data'!D122</f>
        <v>59.373050092</v>
      </c>
      <c r="U67" s="17">
        <f>'orig-data'!F122</f>
        <v>77.632150954</v>
      </c>
      <c r="V67" s="19">
        <f>'orig-data'!G122</f>
        <v>1006</v>
      </c>
      <c r="W67" s="17">
        <f>'orig-data'!H122</f>
        <v>47.973295184</v>
      </c>
    </row>
    <row r="68" spans="1:23" ht="12.75">
      <c r="A68" s="32">
        <v>65</v>
      </c>
      <c r="B68" s="32">
        <v>64</v>
      </c>
      <c r="C68" s="7" t="s">
        <v>132</v>
      </c>
      <c r="D68" s="7" t="str">
        <f>IF(AND('orig-data'!Q57&gt;0,'orig-data'!Q57&lt;0.9999),IF(AND('orig-data'!I57&lt;0.005,'orig-data'!I57&gt;0),"m"," "),IF(AND('orig-data'!T57&lt;0.005,'orig-data'!T57&gt;0),"m",""))</f>
        <v> </v>
      </c>
      <c r="E68" s="7" t="str">
        <f>IF(AND('orig-data'!Q121&lt;0.9999,'orig-data'!Q121&gt;0),IF(AND('orig-data'!I121&lt;0.005,'orig-data'!I121&gt;0),"f"," "),IF(AND('orig-data'!T121&lt;0.005,'orig-data'!T121&gt;0),"f",""))</f>
        <v>f</v>
      </c>
      <c r="F68" s="7" t="str">
        <f>IF(AND('orig-data'!Q57&lt;0.9999,'orig-data'!Q57&gt;0),IF(AND('orig-data'!I185&lt;0.005,'orig-data'!I185&gt;0),"d"," "),IF(AND('orig-data'!S57&lt;0.05,'orig-data'!S57&gt;0),"d",""))</f>
        <v>d</v>
      </c>
      <c r="G68" s="7" t="str">
        <f t="shared" si="16"/>
        <v>  </v>
      </c>
      <c r="H68" s="7" t="str">
        <f t="shared" si="17"/>
        <v>  </v>
      </c>
      <c r="I68" s="2">
        <f t="shared" si="18"/>
        <v>63.217006276</v>
      </c>
      <c r="J68" s="4">
        <f>'orig-data'!E57</f>
        <v>73.597388525</v>
      </c>
      <c r="K68" s="18">
        <f>'orig-data'!E121</f>
        <v>139.33220765</v>
      </c>
      <c r="L68" s="17">
        <f t="shared" si="19"/>
        <v>57.043814915</v>
      </c>
      <c r="M68" s="19">
        <f>'orig-data'!C57</f>
        <v>2106</v>
      </c>
      <c r="N68" s="17">
        <f>'orig-data'!D57</f>
        <v>58.703817975</v>
      </c>
      <c r="O68" s="17">
        <f>'orig-data'!F57</f>
        <v>92.269562433</v>
      </c>
      <c r="P68" s="19">
        <f>'orig-data'!G57</f>
        <v>111</v>
      </c>
      <c r="Q68" s="17">
        <f>'orig-data'!H57</f>
        <v>52.706552707</v>
      </c>
      <c r="R68" s="23"/>
      <c r="S68" s="19">
        <f>'orig-data'!C121</f>
        <v>1917</v>
      </c>
      <c r="T68" s="17">
        <f>'orig-data'!D121</f>
        <v>114.76064712</v>
      </c>
      <c r="U68" s="17">
        <f>'orig-data'!F121</f>
        <v>169.16481892</v>
      </c>
      <c r="V68" s="19">
        <f>'orig-data'!G121</f>
        <v>181</v>
      </c>
      <c r="W68" s="17">
        <f>'orig-data'!H121</f>
        <v>94.418362024</v>
      </c>
    </row>
    <row r="69" spans="1:23" ht="12.75">
      <c r="A69" s="32">
        <v>66</v>
      </c>
      <c r="B69" s="32">
        <v>67</v>
      </c>
      <c r="C69" s="7" t="s">
        <v>170</v>
      </c>
      <c r="D69" s="7" t="str">
        <f>IF(AND('orig-data'!Q60&gt;0,'orig-data'!Q60&lt;0.9999),IF(AND('orig-data'!I60&lt;0.005,'orig-data'!I60&gt;0),"m"," "),IF(AND('orig-data'!T60&lt;0.005,'orig-data'!T60&gt;0),"m",""))</f>
        <v> </v>
      </c>
      <c r="E69" s="7" t="str">
        <f>IF(AND('orig-data'!Q124&lt;0.9999,'orig-data'!Q124&gt;0),IF(AND('orig-data'!I124&lt;0.005,'orig-data'!I124&gt;0),"f"," "),IF(AND('orig-data'!T124&lt;0.005,'orig-data'!T124&gt;0),"f",""))</f>
        <v>f</v>
      </c>
      <c r="F69" s="7" t="str">
        <f>IF(AND('orig-data'!Q60&lt;0.9999,'orig-data'!Q60&gt;0),IF(AND('orig-data'!I188&lt;0.005,'orig-data'!I188&gt;0),"d"," "),IF(AND('orig-data'!S60&lt;0.05,'orig-data'!S60&gt;0),"d",""))</f>
        <v> </v>
      </c>
      <c r="G69" s="7" t="str">
        <f t="shared" si="16"/>
        <v>  </v>
      </c>
      <c r="H69" s="7" t="str">
        <f t="shared" si="17"/>
        <v>  </v>
      </c>
      <c r="I69" s="2">
        <f t="shared" si="18"/>
        <v>63.217006276</v>
      </c>
      <c r="J69" s="4">
        <f>'orig-data'!E60</f>
        <v>58.496499903</v>
      </c>
      <c r="K69" s="18">
        <f>'orig-data'!E124</f>
        <v>79.888261529</v>
      </c>
      <c r="L69" s="17">
        <f t="shared" si="19"/>
        <v>57.043814915</v>
      </c>
      <c r="M69" s="19">
        <f>'orig-data'!C60</f>
        <v>4291</v>
      </c>
      <c r="N69" s="17">
        <f>'orig-data'!D60</f>
        <v>48.352757544</v>
      </c>
      <c r="O69" s="17">
        <f>'orig-data'!F60</f>
        <v>70.768259656</v>
      </c>
      <c r="P69" s="19">
        <f>'orig-data'!G60</f>
        <v>183</v>
      </c>
      <c r="Q69" s="17">
        <f>'orig-data'!H60</f>
        <v>42.647401538</v>
      </c>
      <c r="R69" s="23"/>
      <c r="S69" s="19">
        <f>'orig-data'!C124</f>
        <v>3791</v>
      </c>
      <c r="T69" s="17">
        <f>'orig-data'!D124</f>
        <v>66.705938867</v>
      </c>
      <c r="U69" s="17">
        <f>'orig-data'!F124</f>
        <v>95.675654051</v>
      </c>
      <c r="V69" s="19">
        <f>'orig-data'!G124</f>
        <v>216</v>
      </c>
      <c r="W69" s="17">
        <f>'orig-data'!H124</f>
        <v>56.97705091</v>
      </c>
    </row>
    <row r="70" spans="1:23" ht="12.75">
      <c r="A70" s="32">
        <v>67</v>
      </c>
      <c r="B70" s="32">
        <v>66</v>
      </c>
      <c r="C70" s="7" t="s">
        <v>102</v>
      </c>
      <c r="D70" s="7" t="str">
        <f>IF(AND('orig-data'!Q59&gt;0,'orig-data'!Q59&lt;0.9999),IF(AND('orig-data'!I59&lt;0.005,'orig-data'!I59&gt;0),"m"," "),IF(AND('orig-data'!T59&lt;0.005,'orig-data'!T59&gt;0),"m",""))</f>
        <v> </v>
      </c>
      <c r="E70" s="7" t="str">
        <f>IF(AND('orig-data'!Q123&lt;0.9999,'orig-data'!Q123&gt;0),IF(AND('orig-data'!I123&lt;0.005,'orig-data'!I123&gt;0),"f"," "),IF(AND('orig-data'!T123&lt;0.005,'orig-data'!T123&gt;0),"f",""))</f>
        <v> </v>
      </c>
      <c r="F70" s="7" t="str">
        <f>IF(AND('orig-data'!Q59&lt;0.9999,'orig-data'!Q59&gt;0),IF(AND('orig-data'!I187&lt;0.005,'orig-data'!I187&gt;0),"d"," "),IF(AND('orig-data'!S59&lt;0.05,'orig-data'!S59&gt;0),"d",""))</f>
        <v> </v>
      </c>
      <c r="G70" s="7" t="str">
        <f t="shared" si="16"/>
        <v>  </v>
      </c>
      <c r="H70" s="7" t="str">
        <f t="shared" si="17"/>
        <v>  </v>
      </c>
      <c r="I70" s="2">
        <f t="shared" si="18"/>
        <v>63.217006276</v>
      </c>
      <c r="J70" s="4">
        <f>'orig-data'!E59</f>
        <v>66.179211777</v>
      </c>
      <c r="K70" s="18">
        <f>'orig-data'!E123</f>
        <v>65.349872559</v>
      </c>
      <c r="L70" s="17">
        <f t="shared" si="19"/>
        <v>57.043814915</v>
      </c>
      <c r="M70" s="19">
        <f>'orig-data'!C59</f>
        <v>1516</v>
      </c>
      <c r="N70" s="17">
        <f>'orig-data'!D59</f>
        <v>50.879323102</v>
      </c>
      <c r="O70" s="17">
        <f>'orig-data'!F59</f>
        <v>86.07992018</v>
      </c>
      <c r="P70" s="19">
        <f>'orig-data'!G59</f>
        <v>72</v>
      </c>
      <c r="Q70" s="17">
        <f>'orig-data'!H59</f>
        <v>47.493403694</v>
      </c>
      <c r="R70" s="23"/>
      <c r="S70" s="19">
        <f>'orig-data'!C123</f>
        <v>1332</v>
      </c>
      <c r="T70" s="17">
        <f>'orig-data'!D123</f>
        <v>49.654338612</v>
      </c>
      <c r="U70" s="17">
        <f>'orig-data'!F123</f>
        <v>86.006700783</v>
      </c>
      <c r="V70" s="19">
        <f>'orig-data'!G123</f>
        <v>64</v>
      </c>
      <c r="W70" s="17">
        <f>'orig-data'!H123</f>
        <v>48.048048048</v>
      </c>
    </row>
    <row r="71" spans="1:23" ht="12.75">
      <c r="A71" s="32">
        <v>68</v>
      </c>
      <c r="B71" s="32">
        <v>70</v>
      </c>
      <c r="C71" s="7" t="s">
        <v>140</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 </v>
      </c>
      <c r="G71" s="7" t="str">
        <f t="shared" si="16"/>
        <v>  </v>
      </c>
      <c r="H71" s="7" t="str">
        <f t="shared" si="17"/>
        <v>  </v>
      </c>
      <c r="I71" s="2">
        <f t="shared" si="18"/>
        <v>63.217006276</v>
      </c>
      <c r="J71" s="4">
        <f>'orig-data'!E63</f>
        <v>90.77217742</v>
      </c>
      <c r="K71" s="18">
        <f>'orig-data'!E127</f>
        <v>78.989189915</v>
      </c>
      <c r="L71" s="17">
        <f t="shared" si="19"/>
        <v>57.043814915</v>
      </c>
      <c r="M71" s="19">
        <f>'orig-data'!C63</f>
        <v>10840</v>
      </c>
      <c r="N71" s="17">
        <f>'orig-data'!D63</f>
        <v>78.299013506</v>
      </c>
      <c r="O71" s="17">
        <f>'orig-data'!F63</f>
        <v>105.23233722</v>
      </c>
      <c r="P71" s="19">
        <f>'orig-data'!G63</f>
        <v>478</v>
      </c>
      <c r="Q71" s="17">
        <f>'orig-data'!H63</f>
        <v>44.095940959</v>
      </c>
      <c r="R71" s="23"/>
      <c r="S71" s="19">
        <f>'orig-data'!C127</f>
        <v>10262</v>
      </c>
      <c r="T71" s="17">
        <f>'orig-data'!D127</f>
        <v>67.985342023</v>
      </c>
      <c r="U71" s="17">
        <f>'orig-data'!F127</f>
        <v>91.774078614</v>
      </c>
      <c r="V71" s="19">
        <f>'orig-data'!G127</f>
        <v>425</v>
      </c>
      <c r="W71" s="17">
        <f>'orig-data'!H127</f>
        <v>41.414928864</v>
      </c>
    </row>
    <row r="72" spans="1:23" ht="12.75">
      <c r="A72" s="32">
        <v>69</v>
      </c>
      <c r="B72" s="32">
        <v>68</v>
      </c>
      <c r="C72" s="7" t="s">
        <v>139</v>
      </c>
      <c r="D72" s="7" t="str">
        <f>IF(AND('orig-data'!Q61&gt;0,'orig-data'!Q61&lt;0.9999),IF(AND('orig-data'!I61&lt;0.005,'orig-data'!I61&gt;0),"m"," "),IF(AND('orig-data'!T61&lt;0.005,'orig-data'!T61&gt;0),"m",""))</f>
        <v> </v>
      </c>
      <c r="E72" s="7" t="str">
        <f>IF(AND('orig-data'!Q125&lt;0.9999,'orig-data'!Q125&gt;0),IF(AND('orig-data'!I125&lt;0.005,'orig-data'!I125&gt;0),"f"," "),IF(AND('orig-data'!T125&lt;0.005,'orig-data'!T125&gt;0),"f",""))</f>
        <v> </v>
      </c>
      <c r="F72" s="7" t="str">
        <f>IF(AND('orig-data'!Q61&lt;0.9999,'orig-data'!Q61&gt;0),IF(AND('orig-data'!I189&lt;0.005,'orig-data'!I189&gt;0),"d"," "),IF(AND('orig-data'!S61&lt;0.05,'orig-data'!S61&gt;0),"d",""))</f>
        <v> </v>
      </c>
      <c r="G72" s="7" t="str">
        <f t="shared" si="16"/>
        <v>  </v>
      </c>
      <c r="H72" s="7" t="str">
        <f t="shared" si="17"/>
        <v>  </v>
      </c>
      <c r="I72" s="2">
        <f t="shared" si="18"/>
        <v>63.217006276</v>
      </c>
      <c r="J72" s="4">
        <f>'orig-data'!E61</f>
        <v>59.944489796</v>
      </c>
      <c r="K72" s="18">
        <f>'orig-data'!E125</f>
        <v>59.412780359</v>
      </c>
      <c r="L72" s="17">
        <f t="shared" si="19"/>
        <v>57.043814915</v>
      </c>
      <c r="M72" s="19">
        <f>'orig-data'!C61</f>
        <v>6349</v>
      </c>
      <c r="N72" s="17">
        <f>'orig-data'!D61</f>
        <v>50.14113124</v>
      </c>
      <c r="O72" s="17">
        <f>'orig-data'!F61</f>
        <v>71.664554988</v>
      </c>
      <c r="P72" s="19">
        <f>'orig-data'!G61</f>
        <v>217</v>
      </c>
      <c r="Q72" s="17">
        <f>'orig-data'!H61</f>
        <v>34.178610805</v>
      </c>
      <c r="R72" s="23"/>
      <c r="S72" s="19">
        <f>'orig-data'!C125</f>
        <v>6054</v>
      </c>
      <c r="T72" s="17">
        <f>'orig-data'!D125</f>
        <v>49.789447571</v>
      </c>
      <c r="U72" s="17">
        <f>'orig-data'!F125</f>
        <v>70.896116389</v>
      </c>
      <c r="V72" s="19">
        <f>'orig-data'!G125</f>
        <v>217</v>
      </c>
      <c r="W72" s="17">
        <f>'orig-data'!H125</f>
        <v>35.844070036</v>
      </c>
    </row>
    <row r="73" spans="1:23" ht="12.75">
      <c r="A73" s="32">
        <v>70</v>
      </c>
      <c r="B73" s="32">
        <v>71</v>
      </c>
      <c r="C73" s="7" t="s">
        <v>104</v>
      </c>
      <c r="D73" s="7" t="str">
        <f>IF(AND('orig-data'!Q64&gt;0,'orig-data'!Q64&lt;0.9999),IF(AND('orig-data'!I64&lt;0.005,'orig-data'!I64&gt;0),"m"," "),IF(AND('orig-data'!T64&lt;0.005,'orig-data'!T64&gt;0),"m",""))</f>
        <v> </v>
      </c>
      <c r="E73" s="7" t="str">
        <f>IF(AND('orig-data'!Q128&lt;0.9999,'orig-data'!Q128&gt;0),IF(AND('orig-data'!I128&lt;0.005,'orig-data'!I128&gt;0),"f"," "),IF(AND('orig-data'!T128&lt;0.005,'orig-data'!T128&gt;0),"f",""))</f>
        <v> </v>
      </c>
      <c r="F73" s="7" t="str">
        <f>IF(AND('orig-data'!Q64&lt;0.9999,'orig-data'!Q64&gt;0),IF(AND('orig-data'!I192&lt;0.005,'orig-data'!I192&gt;0),"d"," "),IF(AND('orig-data'!S64&lt;0.05,'orig-data'!S64&gt;0),"d",""))</f>
        <v> </v>
      </c>
      <c r="G73" s="7" t="str">
        <f t="shared" si="16"/>
        <v>  </v>
      </c>
      <c r="H73" s="7" t="str">
        <f t="shared" si="17"/>
        <v>  </v>
      </c>
      <c r="I73" s="2">
        <f t="shared" si="18"/>
        <v>63.217006276</v>
      </c>
      <c r="J73" s="4">
        <f>'orig-data'!E64</f>
        <v>66.052789701</v>
      </c>
      <c r="K73" s="18">
        <f>'orig-data'!E128</f>
        <v>60.25913511</v>
      </c>
      <c r="L73" s="17">
        <f t="shared" si="19"/>
        <v>57.043814915</v>
      </c>
      <c r="M73" s="19">
        <f>'orig-data'!C64</f>
        <v>6938</v>
      </c>
      <c r="N73" s="17">
        <f>'orig-data'!D64</f>
        <v>55.842082621</v>
      </c>
      <c r="O73" s="17">
        <f>'orig-data'!F64</f>
        <v>78.130521329</v>
      </c>
      <c r="P73" s="19">
        <f>'orig-data'!G64</f>
        <v>277</v>
      </c>
      <c r="Q73" s="17">
        <f>'orig-data'!H64</f>
        <v>39.925050447</v>
      </c>
      <c r="R73" s="23"/>
      <c r="S73" s="19">
        <f>'orig-data'!C128</f>
        <v>6771</v>
      </c>
      <c r="T73" s="17">
        <f>'orig-data'!D128</f>
        <v>50.795968759</v>
      </c>
      <c r="U73" s="17">
        <f>'orig-data'!F128</f>
        <v>71.485266506</v>
      </c>
      <c r="V73" s="19">
        <f>'orig-data'!G128</f>
        <v>252</v>
      </c>
      <c r="W73" s="17">
        <f>'orig-data'!H128</f>
        <v>37.217545414</v>
      </c>
    </row>
    <row r="74" spans="1:23" ht="12.75">
      <c r="A74" s="32">
        <v>71</v>
      </c>
      <c r="B74" s="32">
        <v>69</v>
      </c>
      <c r="C74" s="7" t="s">
        <v>103</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 </v>
      </c>
      <c r="G74" s="7" t="str">
        <f t="shared" si="16"/>
        <v>  </v>
      </c>
      <c r="H74" s="7" t="str">
        <f t="shared" si="17"/>
        <v>  </v>
      </c>
      <c r="I74" s="2">
        <f t="shared" si="18"/>
        <v>63.217006276</v>
      </c>
      <c r="J74" s="4">
        <f>'orig-data'!E62</f>
        <v>74.855752479</v>
      </c>
      <c r="K74" s="18">
        <f>'orig-data'!E126</f>
        <v>61.748843943</v>
      </c>
      <c r="L74" s="17">
        <f t="shared" si="19"/>
        <v>57.043814915</v>
      </c>
      <c r="M74" s="19">
        <f>'orig-data'!C62</f>
        <v>2410</v>
      </c>
      <c r="N74" s="17">
        <f>'orig-data'!D62</f>
        <v>60.072825491</v>
      </c>
      <c r="O74" s="17">
        <f>'orig-data'!F62</f>
        <v>93.276512855</v>
      </c>
      <c r="P74" s="19">
        <f>'orig-data'!G62</f>
        <v>113</v>
      </c>
      <c r="Q74" s="17">
        <f>'orig-data'!H62</f>
        <v>46.887966805</v>
      </c>
      <c r="R74" s="23"/>
      <c r="S74" s="19">
        <f>'orig-data'!C126</f>
        <v>2250</v>
      </c>
      <c r="T74" s="17">
        <f>'orig-data'!D126</f>
        <v>48.38043879</v>
      </c>
      <c r="U74" s="17">
        <f>'orig-data'!F126</f>
        <v>78.811185339</v>
      </c>
      <c r="V74" s="19">
        <f>'orig-data'!G126</f>
        <v>84</v>
      </c>
      <c r="W74" s="17">
        <f>'orig-data'!H126</f>
        <v>37.333333333</v>
      </c>
    </row>
    <row r="75" spans="1:23" ht="12.75">
      <c r="A75" s="32">
        <v>72</v>
      </c>
      <c r="B75" s="32">
        <v>72</v>
      </c>
      <c r="C75" s="7" t="s">
        <v>133</v>
      </c>
      <c r="D75" s="7" t="str">
        <f>IF(AND('orig-data'!Q65&gt;0,'orig-data'!Q65&lt;0.9999),IF(AND('orig-data'!I65&lt;0.005,'orig-data'!I65&gt;0),"m"," "),IF(AND('orig-data'!T65&lt;0.005,'orig-data'!T65&gt;0),"m",""))</f>
        <v> </v>
      </c>
      <c r="E75" s="7" t="str">
        <f>IF(AND('orig-data'!Q129&lt;0.9999,'orig-data'!Q129&gt;0),IF(AND('orig-data'!I129&lt;0.005,'orig-data'!I129&gt;0),"f"," "),IF(AND('orig-data'!T129&lt;0.005,'orig-data'!T129&gt;0),"f",""))</f>
        <v>f</v>
      </c>
      <c r="F75" s="7" t="str">
        <f>IF(AND('orig-data'!Q65&lt;0.9999,'orig-data'!Q65&gt;0),IF(AND('orig-data'!I193&lt;0.005,'orig-data'!I193&gt;0),"d"," "),IF(AND('orig-data'!S65&lt;0.05,'orig-data'!S65&gt;0),"d",""))</f>
        <v> </v>
      </c>
      <c r="G75" s="7" t="str">
        <f t="shared" si="16"/>
        <v>  </v>
      </c>
      <c r="H75" s="7" t="str">
        <f t="shared" si="17"/>
        <v>  </v>
      </c>
      <c r="I75" s="2">
        <f t="shared" si="18"/>
        <v>63.217006276</v>
      </c>
      <c r="J75" s="4">
        <f>'orig-data'!E65</f>
        <v>70.77733628</v>
      </c>
      <c r="K75" s="18">
        <f>'orig-data'!E129</f>
        <v>86.239086518</v>
      </c>
      <c r="L75" s="17">
        <f t="shared" si="19"/>
        <v>57.043814915</v>
      </c>
      <c r="M75" s="19">
        <f>'orig-data'!C65</f>
        <v>5321</v>
      </c>
      <c r="N75" s="17">
        <f>'orig-data'!D65</f>
        <v>59.394627939</v>
      </c>
      <c r="O75" s="17">
        <f>'orig-data'!F65</f>
        <v>84.341488527</v>
      </c>
      <c r="P75" s="19">
        <f>'orig-data'!G65</f>
        <v>223</v>
      </c>
      <c r="Q75" s="17">
        <f>'orig-data'!H65</f>
        <v>41.909415523</v>
      </c>
      <c r="R75" s="23"/>
      <c r="S75" s="19">
        <f>'orig-data'!C129</f>
        <v>5072</v>
      </c>
      <c r="T75" s="17">
        <f>'orig-data'!D129</f>
        <v>72.916602606</v>
      </c>
      <c r="U75" s="17">
        <f>'orig-data'!F129</f>
        <v>101.99570163</v>
      </c>
      <c r="V75" s="19">
        <f>'orig-data'!G129</f>
        <v>258</v>
      </c>
      <c r="W75" s="17">
        <f>'orig-data'!H129</f>
        <v>50.867507886</v>
      </c>
    </row>
    <row r="76" spans="1:23" ht="12.75">
      <c r="A76" s="32">
        <v>73</v>
      </c>
      <c r="B76" s="32">
        <v>74</v>
      </c>
      <c r="C76" s="7" t="s">
        <v>105</v>
      </c>
      <c r="D76" s="7" t="str">
        <f>IF(AND('orig-data'!Q67&gt;0,'orig-data'!Q67&lt;0.9999),IF(AND('orig-data'!I67&lt;0.005,'orig-data'!I67&gt;0),"m"," "),IF(AND('orig-data'!T67&lt;0.005,'orig-data'!T67&gt;0),"m",""))</f>
        <v> </v>
      </c>
      <c r="E76" s="7" t="str">
        <f>IF(AND('orig-data'!Q131&lt;0.9999,'orig-data'!Q131&gt;0),IF(AND('orig-data'!I131&lt;0.005,'orig-data'!I131&gt;0),"f"," "),IF(AND('orig-data'!T131&lt;0.005,'orig-data'!T131&gt;0),"f",""))</f>
        <v> </v>
      </c>
      <c r="F76" s="7" t="str">
        <f>IF(AND('orig-data'!Q67&lt;0.9999,'orig-data'!Q67&gt;0),IF(AND('orig-data'!I195&lt;0.005,'orig-data'!I195&gt;0),"d"," "),IF(AND('orig-data'!S67&lt;0.05,'orig-data'!S67&gt;0),"d",""))</f>
        <v> </v>
      </c>
      <c r="G76" s="7" t="str">
        <f t="shared" si="16"/>
        <v>  </v>
      </c>
      <c r="H76" s="7" t="str">
        <f t="shared" si="17"/>
        <v>  </v>
      </c>
      <c r="I76" s="2">
        <f t="shared" si="18"/>
        <v>63.217006276</v>
      </c>
      <c r="J76" s="4">
        <f>'orig-data'!E67</f>
        <v>58.250584985</v>
      </c>
      <c r="K76" s="18">
        <f>'orig-data'!E131</f>
        <v>60.384349146</v>
      </c>
      <c r="L76" s="17">
        <f t="shared" si="19"/>
        <v>57.043814915</v>
      </c>
      <c r="M76" s="19">
        <f>'orig-data'!C67</f>
        <v>4834</v>
      </c>
      <c r="N76" s="17">
        <f>'orig-data'!D67</f>
        <v>48.01983601</v>
      </c>
      <c r="O76" s="17">
        <f>'orig-data'!F67</f>
        <v>70.661021216</v>
      </c>
      <c r="P76" s="19">
        <f>'orig-data'!G67</f>
        <v>164</v>
      </c>
      <c r="Q76" s="17">
        <f>'orig-data'!H67</f>
        <v>33.926354986</v>
      </c>
      <c r="R76" s="23"/>
      <c r="S76" s="19">
        <f>'orig-data'!C131</f>
        <v>4655</v>
      </c>
      <c r="T76" s="17">
        <f>'orig-data'!D131</f>
        <v>49.620512669</v>
      </c>
      <c r="U76" s="17">
        <f>'orig-data'!F131</f>
        <v>73.483110626</v>
      </c>
      <c r="V76" s="19">
        <f>'orig-data'!G131</f>
        <v>157</v>
      </c>
      <c r="W76" s="17">
        <f>'orig-data'!H131</f>
        <v>33.727175081</v>
      </c>
    </row>
    <row r="77" spans="1:23" ht="12.75">
      <c r="A77" s="32">
        <v>74</v>
      </c>
      <c r="B77" s="32">
        <v>73</v>
      </c>
      <c r="C77" s="7" t="s">
        <v>149</v>
      </c>
      <c r="D77" s="7" t="str">
        <f>IF(AND('orig-data'!Q66&gt;0,'orig-data'!Q66&lt;0.9999),IF(AND('orig-data'!I66&lt;0.005,'orig-data'!I66&gt;0),"m"," "),IF(AND('orig-data'!T66&lt;0.005,'orig-data'!T66&gt;0),"m",""))</f>
        <v>m</v>
      </c>
      <c r="E77" s="7" t="str">
        <f>IF(AND('orig-data'!Q130&lt;0.9999,'orig-data'!Q130&gt;0),IF(AND('orig-data'!I130&lt;0.005,'orig-data'!I130&gt;0),"f"," "),IF(AND('orig-data'!T130&lt;0.005,'orig-data'!T130&gt;0),"f",""))</f>
        <v> </v>
      </c>
      <c r="F77" s="7" t="str">
        <f>IF(AND('orig-data'!Q66&lt;0.9999,'orig-data'!Q66&gt;0),IF(AND('orig-data'!I194&lt;0.005,'orig-data'!I194&gt;0),"d"," "),IF(AND('orig-data'!S66&lt;0.05,'orig-data'!S66&gt;0),"d",""))</f>
        <v> </v>
      </c>
      <c r="G77" s="7" t="str">
        <f t="shared" si="16"/>
        <v>  </v>
      </c>
      <c r="H77" s="7" t="str">
        <f t="shared" si="17"/>
        <v>  </v>
      </c>
      <c r="I77" s="2">
        <f t="shared" si="18"/>
        <v>63.217006276</v>
      </c>
      <c r="J77" s="4">
        <f>'orig-data'!E66</f>
        <v>42.634250636</v>
      </c>
      <c r="K77" s="18">
        <f>'orig-data'!E130</f>
        <v>59.189422622</v>
      </c>
      <c r="L77" s="17">
        <f t="shared" si="19"/>
        <v>57.043814915</v>
      </c>
      <c r="M77" s="19">
        <f>'orig-data'!C66</f>
        <v>3362</v>
      </c>
      <c r="N77" s="17">
        <f>'orig-data'!D66</f>
        <v>33.289852583</v>
      </c>
      <c r="O77" s="17">
        <f>'orig-data'!F66</f>
        <v>54.60160338</v>
      </c>
      <c r="P77" s="19">
        <f>'orig-data'!G66</f>
        <v>82</v>
      </c>
      <c r="Q77" s="17">
        <f>'orig-data'!H66</f>
        <v>24.390243902</v>
      </c>
      <c r="R77" s="23"/>
      <c r="S77" s="19">
        <f>'orig-data'!C130</f>
        <v>3150</v>
      </c>
      <c r="T77" s="17">
        <f>'orig-data'!D130</f>
        <v>47.360071765</v>
      </c>
      <c r="U77" s="17">
        <f>'orig-data'!F130</f>
        <v>73.973446824</v>
      </c>
      <c r="V77" s="19">
        <f>'orig-data'!G130</f>
        <v>107</v>
      </c>
      <c r="W77" s="17">
        <f>'orig-data'!H130</f>
        <v>33.968253968</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C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141</v>
      </c>
    </row>
    <row r="3" spans="1:21" s="1" customFormat="1" ht="12.75">
      <c r="A3" s="1" t="s">
        <v>75</v>
      </c>
      <c r="B3" s="1" t="s">
        <v>10</v>
      </c>
      <c r="C3" s="1" t="s">
        <v>0</v>
      </c>
      <c r="D3" s="1" t="s">
        <v>86</v>
      </c>
      <c r="E3" s="1" t="s">
        <v>87</v>
      </c>
      <c r="F3" s="1" t="s">
        <v>88</v>
      </c>
      <c r="G3" s="1" t="s">
        <v>78</v>
      </c>
      <c r="H3" s="1" t="s">
        <v>79</v>
      </c>
      <c r="I3" s="1" t="s">
        <v>1</v>
      </c>
      <c r="J3" s="1" t="s">
        <v>80</v>
      </c>
      <c r="K3" s="1" t="s">
        <v>89</v>
      </c>
      <c r="L3" s="1" t="s">
        <v>81</v>
      </c>
      <c r="M3" s="1" t="s">
        <v>82</v>
      </c>
      <c r="N3" s="1" t="s">
        <v>83</v>
      </c>
      <c r="O3" s="1" t="s">
        <v>84</v>
      </c>
      <c r="P3" s="27" t="s">
        <v>109</v>
      </c>
      <c r="Q3" s="27" t="s">
        <v>110</v>
      </c>
      <c r="R3" s="27" t="s">
        <v>111</v>
      </c>
      <c r="S3" s="27" t="s">
        <v>112</v>
      </c>
      <c r="T3" s="27" t="s">
        <v>113</v>
      </c>
      <c r="U3" s="27"/>
    </row>
    <row r="4" spans="1:20" ht="12.75">
      <c r="A4" s="7" t="s">
        <v>74</v>
      </c>
      <c r="B4" t="s">
        <v>8</v>
      </c>
      <c r="C4">
        <v>85606</v>
      </c>
      <c r="D4">
        <v>51.924180757</v>
      </c>
      <c r="E4">
        <v>56.692018091</v>
      </c>
      <c r="F4">
        <v>61.897652854</v>
      </c>
      <c r="G4">
        <v>4145</v>
      </c>
      <c r="H4">
        <v>48.419503306</v>
      </c>
      <c r="I4">
        <v>0.0150771828</v>
      </c>
      <c r="J4">
        <v>-0.1968</v>
      </c>
      <c r="K4">
        <v>-0.1089</v>
      </c>
      <c r="L4">
        <v>-0.0211</v>
      </c>
      <c r="M4">
        <v>0.8213641205</v>
      </c>
      <c r="N4">
        <v>0.89678429</v>
      </c>
      <c r="O4">
        <v>0.9791297706</v>
      </c>
      <c r="P4">
        <v>0</v>
      </c>
      <c r="Q4">
        <v>0.3455476799</v>
      </c>
      <c r="R4">
        <v>0.0155579264</v>
      </c>
      <c r="S4">
        <v>0.0045648211</v>
      </c>
      <c r="T4">
        <v>0.0001123158</v>
      </c>
    </row>
    <row r="5" spans="1:20" ht="12.75">
      <c r="A5" s="7" t="s">
        <v>73</v>
      </c>
      <c r="B5" t="s">
        <v>8</v>
      </c>
      <c r="C5">
        <v>68274</v>
      </c>
      <c r="D5">
        <v>74.499262195</v>
      </c>
      <c r="E5">
        <v>81.238617356</v>
      </c>
      <c r="F5">
        <v>88.587628326</v>
      </c>
      <c r="G5">
        <v>5148</v>
      </c>
      <c r="H5">
        <v>75.40205642</v>
      </c>
      <c r="I5" s="28">
        <v>1.3748213E-08</v>
      </c>
      <c r="J5">
        <v>0.1642</v>
      </c>
      <c r="K5">
        <v>0.2508</v>
      </c>
      <c r="L5">
        <v>0.3374</v>
      </c>
      <c r="M5">
        <v>1.178468684</v>
      </c>
      <c r="N5">
        <v>1.2850753641</v>
      </c>
      <c r="O5">
        <v>1.4013259018</v>
      </c>
      <c r="P5">
        <v>0</v>
      </c>
      <c r="Q5">
        <v>0.3455476799</v>
      </c>
      <c r="R5">
        <v>0.0155579264</v>
      </c>
      <c r="S5">
        <v>0.0045648211</v>
      </c>
      <c r="T5" s="28">
        <v>8.215522E-31</v>
      </c>
    </row>
    <row r="6" spans="1:20" ht="12.75">
      <c r="A6" s="7" t="s">
        <v>72</v>
      </c>
      <c r="B6" t="s">
        <v>8</v>
      </c>
      <c r="C6">
        <v>104691</v>
      </c>
      <c r="D6">
        <v>52.194972138</v>
      </c>
      <c r="E6">
        <v>56.847544968</v>
      </c>
      <c r="F6">
        <v>61.914840386</v>
      </c>
      <c r="G6">
        <v>6396</v>
      </c>
      <c r="H6">
        <v>61.094076855</v>
      </c>
      <c r="I6">
        <v>0.0147804424</v>
      </c>
      <c r="J6">
        <v>-0.1916</v>
      </c>
      <c r="K6">
        <v>-0.1062</v>
      </c>
      <c r="L6">
        <v>-0.0208</v>
      </c>
      <c r="M6">
        <v>0.8256476416</v>
      </c>
      <c r="N6">
        <v>0.8992444963</v>
      </c>
      <c r="O6">
        <v>0.9794016521</v>
      </c>
      <c r="P6">
        <v>0</v>
      </c>
      <c r="Q6">
        <v>0.3455476799</v>
      </c>
      <c r="R6">
        <v>0.0155579264</v>
      </c>
      <c r="S6">
        <v>0.0045648211</v>
      </c>
      <c r="T6">
        <v>0.00500553</v>
      </c>
    </row>
    <row r="7" spans="1:20" ht="12.75">
      <c r="A7" s="7" t="s">
        <v>71</v>
      </c>
      <c r="B7" t="s">
        <v>8</v>
      </c>
      <c r="C7">
        <v>148148</v>
      </c>
      <c r="D7">
        <v>27.210234182</v>
      </c>
      <c r="E7">
        <v>29.728441404</v>
      </c>
      <c r="F7">
        <v>32.479699455</v>
      </c>
      <c r="G7">
        <v>3686</v>
      </c>
      <c r="H7">
        <v>24.880524881</v>
      </c>
      <c r="I7" s="28">
        <v>1.170357E-62</v>
      </c>
      <c r="J7">
        <v>-0.843</v>
      </c>
      <c r="K7">
        <v>-0.7545</v>
      </c>
      <c r="L7">
        <v>-0.666</v>
      </c>
      <c r="M7">
        <v>0.4304258582</v>
      </c>
      <c r="N7">
        <v>0.4702601903</v>
      </c>
      <c r="O7">
        <v>0.5137810436</v>
      </c>
      <c r="P7">
        <v>0</v>
      </c>
      <c r="Q7">
        <v>0.3455476799</v>
      </c>
      <c r="R7">
        <v>0.0155579264</v>
      </c>
      <c r="S7">
        <v>0.0045648211</v>
      </c>
      <c r="T7" s="28">
        <v>3.69707E-217</v>
      </c>
    </row>
    <row r="8" spans="1:20" ht="12.75">
      <c r="A8" s="7" t="s">
        <v>70</v>
      </c>
      <c r="B8" t="s">
        <v>8</v>
      </c>
      <c r="C8">
        <v>113941</v>
      </c>
      <c r="D8">
        <v>55.787162826</v>
      </c>
      <c r="E8">
        <v>60.779747806</v>
      </c>
      <c r="F8">
        <v>66.219136378</v>
      </c>
      <c r="G8">
        <v>6681</v>
      </c>
      <c r="H8">
        <v>58.635609658</v>
      </c>
      <c r="I8">
        <v>0.3686309841</v>
      </c>
      <c r="J8">
        <v>-0.125</v>
      </c>
      <c r="K8">
        <v>-0.0393</v>
      </c>
      <c r="L8">
        <v>0.0464</v>
      </c>
      <c r="M8">
        <v>0.8824708115</v>
      </c>
      <c r="N8">
        <v>0.961446158</v>
      </c>
      <c r="O8">
        <v>1.0474892798</v>
      </c>
      <c r="P8">
        <v>0</v>
      </c>
      <c r="Q8">
        <v>0.3455476799</v>
      </c>
      <c r="R8">
        <v>0.0155579264</v>
      </c>
      <c r="S8">
        <v>0.0045648211</v>
      </c>
      <c r="T8">
        <v>0.2904298474</v>
      </c>
    </row>
    <row r="9" spans="1:20" ht="12.75">
      <c r="A9" s="7" t="s">
        <v>69</v>
      </c>
      <c r="B9" t="s">
        <v>8</v>
      </c>
      <c r="C9">
        <v>64610</v>
      </c>
      <c r="D9">
        <v>19.515731891</v>
      </c>
      <c r="E9">
        <v>21.555167517</v>
      </c>
      <c r="F9">
        <v>23.807728519</v>
      </c>
      <c r="G9">
        <v>1438</v>
      </c>
      <c r="H9">
        <v>22.256616623</v>
      </c>
      <c r="I9" s="28">
        <v>6.6798E-100</v>
      </c>
      <c r="J9">
        <v>-1.1754</v>
      </c>
      <c r="K9">
        <v>-1.076</v>
      </c>
      <c r="L9">
        <v>-0.9766</v>
      </c>
      <c r="M9">
        <v>0.3087101563</v>
      </c>
      <c r="N9">
        <v>0.3409710264</v>
      </c>
      <c r="O9">
        <v>0.3766032263</v>
      </c>
      <c r="P9">
        <v>0</v>
      </c>
      <c r="Q9">
        <v>0.3455476799</v>
      </c>
      <c r="R9">
        <v>0.0155579264</v>
      </c>
      <c r="S9">
        <v>0.0045648211</v>
      </c>
      <c r="T9" s="28">
        <v>5.66893E-297</v>
      </c>
    </row>
    <row r="10" spans="1:20" ht="12.75">
      <c r="A10" s="7" t="s">
        <v>68</v>
      </c>
      <c r="B10" t="s">
        <v>8</v>
      </c>
      <c r="C10">
        <v>60418</v>
      </c>
      <c r="D10">
        <v>53.76623117</v>
      </c>
      <c r="E10">
        <v>58.846922849</v>
      </c>
      <c r="F10">
        <v>64.407719371</v>
      </c>
      <c r="G10">
        <v>3340</v>
      </c>
      <c r="H10">
        <v>55.281538614</v>
      </c>
      <c r="I10">
        <v>0.1199656054</v>
      </c>
      <c r="J10">
        <v>-0.1619</v>
      </c>
      <c r="K10">
        <v>-0.0716</v>
      </c>
      <c r="L10">
        <v>0.0187</v>
      </c>
      <c r="M10">
        <v>0.850502647</v>
      </c>
      <c r="N10">
        <v>0.9308717118</v>
      </c>
      <c r="O10">
        <v>1.0188353287</v>
      </c>
      <c r="P10">
        <v>0</v>
      </c>
      <c r="Q10">
        <v>0.3455476799</v>
      </c>
      <c r="R10">
        <v>0.0155579264</v>
      </c>
      <c r="S10">
        <v>0.0045648211</v>
      </c>
      <c r="T10">
        <v>0.3045407533</v>
      </c>
    </row>
    <row r="11" spans="1:20" ht="12.75">
      <c r="A11" s="7" t="s">
        <v>33</v>
      </c>
      <c r="B11" t="s">
        <v>8</v>
      </c>
      <c r="C11">
        <v>1595</v>
      </c>
      <c r="D11">
        <v>50.960191292</v>
      </c>
      <c r="E11">
        <v>64.517010359</v>
      </c>
      <c r="F11">
        <v>81.680317914</v>
      </c>
      <c r="G11">
        <v>82</v>
      </c>
      <c r="H11">
        <v>51.410658307</v>
      </c>
      <c r="I11">
        <v>0.8656907676</v>
      </c>
      <c r="J11">
        <v>-0.2155</v>
      </c>
      <c r="K11">
        <v>0.0204</v>
      </c>
      <c r="L11">
        <v>0.2562</v>
      </c>
      <c r="M11">
        <v>0.8061152259</v>
      </c>
      <c r="N11">
        <v>1.0205641513</v>
      </c>
      <c r="O11">
        <v>1.2920624168</v>
      </c>
      <c r="P11">
        <v>0</v>
      </c>
      <c r="Q11">
        <v>0.3455476799</v>
      </c>
      <c r="R11">
        <v>0.0155579264</v>
      </c>
      <c r="S11">
        <v>0.0045648211</v>
      </c>
      <c r="T11">
        <v>0.165546714</v>
      </c>
    </row>
    <row r="12" spans="1:20" ht="12.75">
      <c r="A12" s="7" t="s">
        <v>67</v>
      </c>
      <c r="B12" t="s">
        <v>8</v>
      </c>
      <c r="C12">
        <v>38124</v>
      </c>
      <c r="D12">
        <v>45.096845779</v>
      </c>
      <c r="E12">
        <v>49.78364537</v>
      </c>
      <c r="F12">
        <v>54.957532028</v>
      </c>
      <c r="G12">
        <v>1512</v>
      </c>
      <c r="H12">
        <v>39.660056657</v>
      </c>
      <c r="I12" s="28">
        <v>2.1861687E-06</v>
      </c>
      <c r="J12">
        <v>-0.3378</v>
      </c>
      <c r="K12">
        <v>-0.2389</v>
      </c>
      <c r="L12">
        <v>-0.14</v>
      </c>
      <c r="M12">
        <v>0.7133657292</v>
      </c>
      <c r="N12">
        <v>0.7875040009</v>
      </c>
      <c r="O12">
        <v>0.8693472732</v>
      </c>
      <c r="P12">
        <v>0</v>
      </c>
      <c r="Q12">
        <v>0.3455476799</v>
      </c>
      <c r="R12">
        <v>0.0155579264</v>
      </c>
      <c r="S12">
        <v>0.0045648211</v>
      </c>
      <c r="T12" s="28">
        <v>8.6173639E-08</v>
      </c>
    </row>
    <row r="13" spans="1:20" ht="13.5" thickBot="1">
      <c r="A13" s="7" t="s">
        <v>66</v>
      </c>
      <c r="B13" t="s">
        <v>8</v>
      </c>
      <c r="C13">
        <v>69399</v>
      </c>
      <c r="D13">
        <v>61.835564456</v>
      </c>
      <c r="E13">
        <v>67.787220768</v>
      </c>
      <c r="F13">
        <v>74.311722386</v>
      </c>
      <c r="G13">
        <v>2855</v>
      </c>
      <c r="H13">
        <v>41.13892131</v>
      </c>
      <c r="I13">
        <v>0.1365605288</v>
      </c>
      <c r="J13">
        <v>-0.0221</v>
      </c>
      <c r="K13">
        <v>0.0698</v>
      </c>
      <c r="L13">
        <v>0.1617</v>
      </c>
      <c r="M13">
        <v>0.9781476235</v>
      </c>
      <c r="N13">
        <v>1.0722940671</v>
      </c>
      <c r="O13">
        <v>1.1755020803</v>
      </c>
      <c r="P13">
        <v>0</v>
      </c>
      <c r="Q13">
        <v>0.3455476799</v>
      </c>
      <c r="R13">
        <v>0.0155579264</v>
      </c>
      <c r="S13">
        <v>0.0045648211</v>
      </c>
      <c r="T13" s="28">
        <v>1.4573559E-07</v>
      </c>
    </row>
    <row r="14" spans="1:20" ht="13.5" thickTop="1">
      <c r="A14" s="9" t="s">
        <v>65</v>
      </c>
      <c r="B14" t="s">
        <v>8</v>
      </c>
      <c r="C14">
        <v>577414</v>
      </c>
      <c r="D14">
        <v>41.16238379</v>
      </c>
      <c r="E14">
        <v>43.851466902</v>
      </c>
      <c r="F14">
        <v>46.716224194</v>
      </c>
      <c r="G14">
        <v>25686</v>
      </c>
      <c r="H14">
        <v>44.484546616</v>
      </c>
      <c r="I14" s="28">
        <v>9.51368E-30</v>
      </c>
      <c r="J14">
        <v>-0.429</v>
      </c>
      <c r="K14">
        <v>-0.3658</v>
      </c>
      <c r="L14">
        <v>-0.3025</v>
      </c>
      <c r="M14">
        <v>0.651128331</v>
      </c>
      <c r="N14">
        <v>0.6936656682</v>
      </c>
      <c r="O14">
        <v>0.7389819124</v>
      </c>
      <c r="P14">
        <v>0</v>
      </c>
      <c r="Q14">
        <v>0.3455476799</v>
      </c>
      <c r="R14">
        <v>0.0155579264</v>
      </c>
      <c r="S14">
        <v>0.0045648211</v>
      </c>
      <c r="T14" s="28">
        <v>3.967295E-85</v>
      </c>
    </row>
    <row r="15" spans="1:20" ht="12.75">
      <c r="A15" s="7" t="s">
        <v>64</v>
      </c>
      <c r="B15" t="s">
        <v>8</v>
      </c>
      <c r="C15">
        <v>109118</v>
      </c>
      <c r="D15">
        <v>56.202355494</v>
      </c>
      <c r="E15">
        <v>60.776549681</v>
      </c>
      <c r="F15">
        <v>65.723028132</v>
      </c>
      <c r="G15">
        <v>4449</v>
      </c>
      <c r="H15">
        <v>40.77237486</v>
      </c>
      <c r="I15">
        <v>0.3240543493</v>
      </c>
      <c r="J15">
        <v>-0.1176</v>
      </c>
      <c r="K15">
        <v>-0.0394</v>
      </c>
      <c r="L15">
        <v>0.0389</v>
      </c>
      <c r="M15">
        <v>0.8890385484</v>
      </c>
      <c r="N15">
        <v>0.9613955684</v>
      </c>
      <c r="O15">
        <v>1.0396415775</v>
      </c>
      <c r="P15">
        <v>0</v>
      </c>
      <c r="Q15">
        <v>0.3455476799</v>
      </c>
      <c r="R15">
        <v>0.0155579264</v>
      </c>
      <c r="S15">
        <v>0.0045648211</v>
      </c>
      <c r="T15">
        <v>0.1016353745</v>
      </c>
    </row>
    <row r="16" spans="1:20" ht="12.75">
      <c r="A16" s="7" t="s">
        <v>63</v>
      </c>
      <c r="B16" t="s">
        <v>8</v>
      </c>
      <c r="C16">
        <v>955022</v>
      </c>
      <c r="D16">
        <v>68.407124912</v>
      </c>
      <c r="E16">
        <v>74.103137101</v>
      </c>
      <c r="F16">
        <v>80.273435484</v>
      </c>
      <c r="G16">
        <v>60940</v>
      </c>
      <c r="H16">
        <v>63.810048355</v>
      </c>
      <c r="I16">
        <v>9.87962E-05</v>
      </c>
      <c r="J16">
        <v>0.0789</v>
      </c>
      <c r="K16">
        <v>0.1589</v>
      </c>
      <c r="L16">
        <v>0.2389</v>
      </c>
      <c r="M16">
        <v>1.0821000383</v>
      </c>
      <c r="N16">
        <v>1.1722025681</v>
      </c>
      <c r="O16">
        <v>1.2698076074</v>
      </c>
      <c r="P16">
        <v>0</v>
      </c>
      <c r="Q16">
        <v>0.3455476799</v>
      </c>
      <c r="R16">
        <v>0.0155579264</v>
      </c>
      <c r="S16">
        <v>0.0045648211</v>
      </c>
      <c r="T16" s="28">
        <v>2.723216E-10</v>
      </c>
    </row>
    <row r="17" spans="1:20" ht="13.5" thickBot="1">
      <c r="A17" s="7" t="s">
        <v>62</v>
      </c>
      <c r="B17" t="s">
        <v>8</v>
      </c>
      <c r="C17">
        <v>1709828</v>
      </c>
      <c r="D17">
        <v>58.456755527</v>
      </c>
      <c r="E17">
        <v>63.217006276</v>
      </c>
      <c r="F17">
        <v>68.364893783</v>
      </c>
      <c r="G17">
        <v>96223</v>
      </c>
      <c r="H17">
        <v>56.276420786</v>
      </c>
      <c r="I17">
        <v>0.0667465252</v>
      </c>
      <c r="J17">
        <v>-0.0051</v>
      </c>
      <c r="K17">
        <v>0.0732</v>
      </c>
      <c r="L17">
        <v>0.1515</v>
      </c>
      <c r="M17">
        <v>0.9949565457</v>
      </c>
      <c r="N17">
        <v>1.0759778511</v>
      </c>
      <c r="O17">
        <v>1.1635968837</v>
      </c>
      <c r="P17">
        <v>0</v>
      </c>
      <c r="Q17">
        <v>0.3455476799</v>
      </c>
      <c r="R17">
        <v>0.0155579264</v>
      </c>
      <c r="S17">
        <v>0.0045648211</v>
      </c>
      <c r="T17" t="s">
        <v>85</v>
      </c>
    </row>
    <row r="18" spans="1:20" ht="13.5" thickTop="1">
      <c r="A18" s="9" t="s">
        <v>61</v>
      </c>
      <c r="B18" t="s">
        <v>8</v>
      </c>
      <c r="C18">
        <v>24912</v>
      </c>
      <c r="D18">
        <v>50.648800675</v>
      </c>
      <c r="E18">
        <v>57.685189762</v>
      </c>
      <c r="F18">
        <v>65.699109822</v>
      </c>
      <c r="G18">
        <v>1205</v>
      </c>
      <c r="H18">
        <v>48.370263327</v>
      </c>
      <c r="I18">
        <v>0.1491221175</v>
      </c>
      <c r="J18">
        <v>-0.2258</v>
      </c>
      <c r="K18">
        <v>-0.0957</v>
      </c>
      <c r="L18">
        <v>0.0343</v>
      </c>
      <c r="M18">
        <v>0.7978501927</v>
      </c>
      <c r="N18">
        <v>0.9086916008</v>
      </c>
      <c r="O18">
        <v>1.0349316614</v>
      </c>
      <c r="P18">
        <v>0</v>
      </c>
      <c r="Q18">
        <v>0.1236144175</v>
      </c>
      <c r="R18">
        <v>0.1450658441</v>
      </c>
      <c r="S18">
        <v>0.0495244109</v>
      </c>
      <c r="T18">
        <v>0.1131140653</v>
      </c>
    </row>
    <row r="19" spans="1:20" ht="12.75">
      <c r="A19" s="7" t="s">
        <v>60</v>
      </c>
      <c r="B19" t="s">
        <v>8</v>
      </c>
      <c r="C19">
        <v>35004</v>
      </c>
      <c r="D19">
        <v>46.726822153</v>
      </c>
      <c r="E19">
        <v>52.930512906</v>
      </c>
      <c r="F19">
        <v>59.957837222</v>
      </c>
      <c r="G19">
        <v>1481</v>
      </c>
      <c r="H19">
        <v>42.309450349</v>
      </c>
      <c r="I19">
        <v>0.0042653887</v>
      </c>
      <c r="J19">
        <v>-0.3064</v>
      </c>
      <c r="K19">
        <v>-0.1818</v>
      </c>
      <c r="L19">
        <v>-0.0571</v>
      </c>
      <c r="M19">
        <v>0.7360688419</v>
      </c>
      <c r="N19">
        <v>0.833793088</v>
      </c>
      <c r="O19">
        <v>0.9444917025</v>
      </c>
      <c r="P19">
        <v>0</v>
      </c>
      <c r="Q19">
        <v>0.1236144175</v>
      </c>
      <c r="R19">
        <v>0.1450658441</v>
      </c>
      <c r="S19">
        <v>0.0495244109</v>
      </c>
      <c r="T19">
        <v>3.57637E-05</v>
      </c>
    </row>
    <row r="20" spans="1:20" ht="12.75">
      <c r="A20" s="7" t="s">
        <v>59</v>
      </c>
      <c r="B20" t="s">
        <v>8</v>
      </c>
      <c r="C20">
        <v>16515</v>
      </c>
      <c r="D20">
        <v>58.368691272</v>
      </c>
      <c r="E20">
        <v>66.757295043</v>
      </c>
      <c r="F20">
        <v>76.351488175</v>
      </c>
      <c r="G20">
        <v>875</v>
      </c>
      <c r="H20">
        <v>52.982137451</v>
      </c>
      <c r="I20">
        <v>0.4627289517</v>
      </c>
      <c r="J20">
        <v>-0.084</v>
      </c>
      <c r="K20">
        <v>0.0503</v>
      </c>
      <c r="L20">
        <v>0.1846</v>
      </c>
      <c r="M20">
        <v>0.9194585253</v>
      </c>
      <c r="N20">
        <v>1.0516008277</v>
      </c>
      <c r="O20">
        <v>1.2027342946</v>
      </c>
      <c r="P20">
        <v>0</v>
      </c>
      <c r="Q20">
        <v>0.1236144175</v>
      </c>
      <c r="R20">
        <v>0.1450658441</v>
      </c>
      <c r="S20">
        <v>0.0495244109</v>
      </c>
      <c r="T20">
        <v>0.3790784616</v>
      </c>
    </row>
    <row r="21" spans="1:20" ht="12.75">
      <c r="A21" s="7" t="s">
        <v>58</v>
      </c>
      <c r="B21" t="s">
        <v>8</v>
      </c>
      <c r="C21">
        <v>9175</v>
      </c>
      <c r="D21">
        <v>49.868510305</v>
      </c>
      <c r="E21">
        <v>57.591439054</v>
      </c>
      <c r="F21">
        <v>66.510385652</v>
      </c>
      <c r="G21">
        <v>584</v>
      </c>
      <c r="H21">
        <v>63.651226158</v>
      </c>
      <c r="I21">
        <v>0.1849995711</v>
      </c>
      <c r="J21">
        <v>-0.2414</v>
      </c>
      <c r="K21">
        <v>-0.0974</v>
      </c>
      <c r="L21">
        <v>0.0466</v>
      </c>
      <c r="M21">
        <v>0.7855585922</v>
      </c>
      <c r="N21">
        <v>0.9072147836</v>
      </c>
      <c r="O21">
        <v>1.0477113633</v>
      </c>
      <c r="P21">
        <v>0</v>
      </c>
      <c r="Q21">
        <v>0.1236144175</v>
      </c>
      <c r="R21">
        <v>0.1450658441</v>
      </c>
      <c r="S21">
        <v>0.0495244109</v>
      </c>
      <c r="T21">
        <v>0.0111022149</v>
      </c>
    </row>
    <row r="22" spans="1:20" ht="12.75">
      <c r="A22" s="7" t="s">
        <v>57</v>
      </c>
      <c r="B22" t="s">
        <v>8</v>
      </c>
      <c r="C22">
        <v>7427</v>
      </c>
      <c r="D22">
        <v>63.226443988</v>
      </c>
      <c r="E22">
        <v>73.266331515</v>
      </c>
      <c r="F22">
        <v>84.900478265</v>
      </c>
      <c r="G22">
        <v>516</v>
      </c>
      <c r="H22">
        <v>69.476235357</v>
      </c>
      <c r="I22">
        <v>0.0565976912</v>
      </c>
      <c r="J22">
        <v>-0.004</v>
      </c>
      <c r="K22">
        <v>0.1434</v>
      </c>
      <c r="L22">
        <v>0.2907</v>
      </c>
      <c r="M22">
        <v>0.9959807507</v>
      </c>
      <c r="N22">
        <v>1.1541350621</v>
      </c>
      <c r="O22">
        <v>1.3374030982</v>
      </c>
      <c r="P22">
        <v>0</v>
      </c>
      <c r="Q22">
        <v>0.1236144175</v>
      </c>
      <c r="R22">
        <v>0.1450658441</v>
      </c>
      <c r="S22">
        <v>0.0495244109</v>
      </c>
      <c r="T22" s="28">
        <v>6.6478784E-06</v>
      </c>
    </row>
    <row r="23" spans="1:20" ht="12.75">
      <c r="A23" s="7" t="s">
        <v>56</v>
      </c>
      <c r="B23" t="s">
        <v>8</v>
      </c>
      <c r="C23">
        <v>31572</v>
      </c>
      <c r="D23">
        <v>69.866663786</v>
      </c>
      <c r="E23">
        <v>78.877763905</v>
      </c>
      <c r="F23">
        <v>89.051076744</v>
      </c>
      <c r="G23">
        <v>2369</v>
      </c>
      <c r="H23">
        <v>75.034840998</v>
      </c>
      <c r="I23">
        <v>0.0004508334</v>
      </c>
      <c r="J23">
        <v>0.0958</v>
      </c>
      <c r="K23">
        <v>0.2171</v>
      </c>
      <c r="L23">
        <v>0.3385</v>
      </c>
      <c r="M23">
        <v>1.1005814633</v>
      </c>
      <c r="N23">
        <v>1.2425297004</v>
      </c>
      <c r="O23">
        <v>1.4027858072</v>
      </c>
      <c r="P23">
        <v>0</v>
      </c>
      <c r="Q23">
        <v>0.1236144175</v>
      </c>
      <c r="R23">
        <v>0.1450658441</v>
      </c>
      <c r="S23">
        <v>0.0495244109</v>
      </c>
      <c r="T23" s="28">
        <v>1.052673E-15</v>
      </c>
    </row>
    <row r="24" spans="1:20" ht="12.75">
      <c r="A24" s="7" t="s">
        <v>55</v>
      </c>
      <c r="B24" t="s">
        <v>8</v>
      </c>
      <c r="C24">
        <v>29275</v>
      </c>
      <c r="D24">
        <v>77.677419142</v>
      </c>
      <c r="E24">
        <v>87.652567533</v>
      </c>
      <c r="F24">
        <v>98.908700624</v>
      </c>
      <c r="G24">
        <v>2263</v>
      </c>
      <c r="H24">
        <v>77.301451751</v>
      </c>
      <c r="I24" s="28">
        <v>1.6593655E-07</v>
      </c>
      <c r="J24">
        <v>0.2018</v>
      </c>
      <c r="K24">
        <v>0.3226</v>
      </c>
      <c r="L24">
        <v>0.4434</v>
      </c>
      <c r="M24">
        <v>1.223621152</v>
      </c>
      <c r="N24">
        <v>1.3807556539</v>
      </c>
      <c r="O24">
        <v>1.5580689927</v>
      </c>
      <c r="P24">
        <v>0</v>
      </c>
      <c r="Q24">
        <v>0.1236144175</v>
      </c>
      <c r="R24">
        <v>0.1450658441</v>
      </c>
      <c r="S24">
        <v>0.0495244109</v>
      </c>
      <c r="T24" s="28">
        <v>6.347985E-23</v>
      </c>
    </row>
    <row r="25" spans="1:20" ht="12.75">
      <c r="A25" s="7" t="s">
        <v>14</v>
      </c>
      <c r="B25" t="s">
        <v>8</v>
      </c>
      <c r="C25">
        <v>13492</v>
      </c>
      <c r="D25">
        <v>56.960204735</v>
      </c>
      <c r="E25">
        <v>65.08063237</v>
      </c>
      <c r="F25">
        <v>74.358733951</v>
      </c>
      <c r="G25">
        <v>939</v>
      </c>
      <c r="H25">
        <v>69.596798103</v>
      </c>
      <c r="I25">
        <v>0.7144785787</v>
      </c>
      <c r="J25">
        <v>-0.1084</v>
      </c>
      <c r="K25">
        <v>0.0249</v>
      </c>
      <c r="L25">
        <v>0.1582</v>
      </c>
      <c r="M25">
        <v>0.8972712032</v>
      </c>
      <c r="N25">
        <v>1.0251890347</v>
      </c>
      <c r="O25">
        <v>1.1713432385</v>
      </c>
      <c r="P25">
        <v>0</v>
      </c>
      <c r="Q25">
        <v>0.1236144175</v>
      </c>
      <c r="R25">
        <v>0.1450658441</v>
      </c>
      <c r="S25">
        <v>0.0495244109</v>
      </c>
      <c r="T25">
        <v>0.2674816965</v>
      </c>
    </row>
    <row r="26" spans="1:20" ht="12.75">
      <c r="A26" s="7" t="s">
        <v>13</v>
      </c>
      <c r="B26" t="s">
        <v>8</v>
      </c>
      <c r="C26">
        <v>19638</v>
      </c>
      <c r="D26">
        <v>43.121313037</v>
      </c>
      <c r="E26">
        <v>49.191414977</v>
      </c>
      <c r="F26">
        <v>56.115993159</v>
      </c>
      <c r="G26">
        <v>1019</v>
      </c>
      <c r="H26">
        <v>51.889194419</v>
      </c>
      <c r="I26">
        <v>0.0001474483</v>
      </c>
      <c r="J26">
        <v>-0.3867</v>
      </c>
      <c r="K26">
        <v>-0.255</v>
      </c>
      <c r="L26">
        <v>-0.1233</v>
      </c>
      <c r="M26">
        <v>0.6792727065</v>
      </c>
      <c r="N26">
        <v>0.7748925817</v>
      </c>
      <c r="O26">
        <v>0.8839726777</v>
      </c>
      <c r="P26">
        <v>0</v>
      </c>
      <c r="Q26">
        <v>0.1236144175</v>
      </c>
      <c r="R26">
        <v>0.1450658441</v>
      </c>
      <c r="S26">
        <v>0.0495244109</v>
      </c>
      <c r="T26">
        <v>1.08645E-05</v>
      </c>
    </row>
    <row r="27" spans="1:20" ht="12.75">
      <c r="A27" s="7" t="s">
        <v>12</v>
      </c>
      <c r="B27" t="s">
        <v>8</v>
      </c>
      <c r="C27">
        <v>15624</v>
      </c>
      <c r="D27">
        <v>54.811324249</v>
      </c>
      <c r="E27">
        <v>62.496271702</v>
      </c>
      <c r="F27">
        <v>71.258704841</v>
      </c>
      <c r="G27">
        <v>1013</v>
      </c>
      <c r="H27">
        <v>64.836149514</v>
      </c>
      <c r="I27">
        <v>0.8152411328</v>
      </c>
      <c r="J27">
        <v>-0.1469</v>
      </c>
      <c r="K27">
        <v>-0.0156</v>
      </c>
      <c r="L27">
        <v>0.1156</v>
      </c>
      <c r="M27">
        <v>0.8634207529</v>
      </c>
      <c r="N27">
        <v>0.9844786402</v>
      </c>
      <c r="O27">
        <v>1.1225097264</v>
      </c>
      <c r="P27">
        <v>0</v>
      </c>
      <c r="Q27">
        <v>0.1236144175</v>
      </c>
      <c r="R27">
        <v>0.1450658441</v>
      </c>
      <c r="S27">
        <v>0.0495244109</v>
      </c>
      <c r="T27">
        <v>0.580961878</v>
      </c>
    </row>
    <row r="28" spans="1:20" ht="12.75">
      <c r="A28" s="7" t="s">
        <v>11</v>
      </c>
      <c r="B28" t="s">
        <v>8</v>
      </c>
      <c r="C28">
        <v>15034</v>
      </c>
      <c r="D28">
        <v>46.608599569</v>
      </c>
      <c r="E28">
        <v>53.357437611</v>
      </c>
      <c r="F28">
        <v>61.083494779</v>
      </c>
      <c r="G28">
        <v>858</v>
      </c>
      <c r="H28">
        <v>57.070639883</v>
      </c>
      <c r="I28">
        <v>0.0117992153</v>
      </c>
      <c r="J28">
        <v>-0.309</v>
      </c>
      <c r="K28">
        <v>-0.1737</v>
      </c>
      <c r="L28">
        <v>-0.0385</v>
      </c>
      <c r="M28">
        <v>0.7342065291</v>
      </c>
      <c r="N28">
        <v>0.8405182612</v>
      </c>
      <c r="O28">
        <v>0.9622237334</v>
      </c>
      <c r="P28">
        <v>0</v>
      </c>
      <c r="Q28">
        <v>0.1236144175</v>
      </c>
      <c r="R28">
        <v>0.1450658441</v>
      </c>
      <c r="S28">
        <v>0.0495244109</v>
      </c>
      <c r="T28">
        <v>0.0155503571</v>
      </c>
    </row>
    <row r="29" spans="1:20" ht="12.75">
      <c r="A29" s="7" t="s">
        <v>15</v>
      </c>
      <c r="B29" t="s">
        <v>8</v>
      </c>
      <c r="C29">
        <v>21273</v>
      </c>
      <c r="D29">
        <v>55.81282442</v>
      </c>
      <c r="E29">
        <v>63.350589473</v>
      </c>
      <c r="F29">
        <v>71.90636253</v>
      </c>
      <c r="G29">
        <v>1408</v>
      </c>
      <c r="H29">
        <v>66.187185634</v>
      </c>
      <c r="I29">
        <v>0.9745031938</v>
      </c>
      <c r="J29">
        <v>-0.1287</v>
      </c>
      <c r="K29">
        <v>-0.0021</v>
      </c>
      <c r="L29">
        <v>0.1246</v>
      </c>
      <c r="M29">
        <v>0.8791969824</v>
      </c>
      <c r="N29">
        <v>0.9979363646</v>
      </c>
      <c r="O29">
        <v>1.1327120175</v>
      </c>
      <c r="P29">
        <v>0</v>
      </c>
      <c r="Q29">
        <v>0.1236144175</v>
      </c>
      <c r="R29">
        <v>0.1450658441</v>
      </c>
      <c r="S29">
        <v>0.0495244109</v>
      </c>
      <c r="T29">
        <v>0.1653449898</v>
      </c>
    </row>
    <row r="30" spans="1:20" ht="12.75">
      <c r="A30" s="7" t="s">
        <v>16</v>
      </c>
      <c r="B30" t="s">
        <v>8</v>
      </c>
      <c r="C30">
        <v>19630</v>
      </c>
      <c r="D30">
        <v>47.73747714</v>
      </c>
      <c r="E30">
        <v>54.335759416</v>
      </c>
      <c r="F30">
        <v>61.846057399</v>
      </c>
      <c r="G30">
        <v>1159</v>
      </c>
      <c r="H30">
        <v>59.042282221</v>
      </c>
      <c r="I30">
        <v>0.0185170853</v>
      </c>
      <c r="J30">
        <v>-0.285</v>
      </c>
      <c r="K30">
        <v>-0.1556</v>
      </c>
      <c r="L30">
        <v>-0.0261</v>
      </c>
      <c r="M30">
        <v>0.7519892836</v>
      </c>
      <c r="N30">
        <v>0.8559293713</v>
      </c>
      <c r="O30">
        <v>0.9742360758</v>
      </c>
      <c r="P30">
        <v>0</v>
      </c>
      <c r="Q30">
        <v>0.1236144175</v>
      </c>
      <c r="R30">
        <v>0.1450658441</v>
      </c>
      <c r="S30">
        <v>0.0495244109</v>
      </c>
      <c r="T30">
        <v>1.06506E-05</v>
      </c>
    </row>
    <row r="31" spans="1:20" ht="12.75">
      <c r="A31" s="7" t="s">
        <v>48</v>
      </c>
      <c r="B31" t="s">
        <v>8</v>
      </c>
      <c r="C31">
        <v>13061</v>
      </c>
      <c r="D31">
        <v>14.000570222</v>
      </c>
      <c r="E31">
        <v>16.9156387</v>
      </c>
      <c r="F31">
        <v>20.437655616</v>
      </c>
      <c r="G31">
        <v>175</v>
      </c>
      <c r="H31">
        <v>13.39866779</v>
      </c>
      <c r="I31" s="28">
        <v>9.543112E-43</v>
      </c>
      <c r="J31">
        <v>-1.5117</v>
      </c>
      <c r="K31">
        <v>-1.3225</v>
      </c>
      <c r="L31">
        <v>-1.1334</v>
      </c>
      <c r="M31">
        <v>0.2205453535</v>
      </c>
      <c r="N31">
        <v>0.2664652552</v>
      </c>
      <c r="O31">
        <v>0.3219461715</v>
      </c>
      <c r="P31">
        <v>0</v>
      </c>
      <c r="Q31">
        <v>0.1236144175</v>
      </c>
      <c r="R31">
        <v>0.1450658441</v>
      </c>
      <c r="S31">
        <v>0.0495244109</v>
      </c>
      <c r="T31" s="28">
        <v>6.07793E-144</v>
      </c>
    </row>
    <row r="32" spans="1:20" ht="12.75">
      <c r="A32" s="7" t="s">
        <v>49</v>
      </c>
      <c r="B32" t="s">
        <v>8</v>
      </c>
      <c r="C32">
        <v>10435</v>
      </c>
      <c r="D32">
        <v>46.848660451</v>
      </c>
      <c r="E32">
        <v>54.509180434</v>
      </c>
      <c r="F32">
        <v>63.422320361</v>
      </c>
      <c r="G32">
        <v>472</v>
      </c>
      <c r="H32">
        <v>45.232390992</v>
      </c>
      <c r="I32">
        <v>0.0486035512</v>
      </c>
      <c r="J32">
        <v>-0.3038</v>
      </c>
      <c r="K32">
        <v>-0.1524</v>
      </c>
      <c r="L32">
        <v>-0.0009</v>
      </c>
      <c r="M32">
        <v>0.7379881116</v>
      </c>
      <c r="N32">
        <v>0.8586612029</v>
      </c>
      <c r="O32">
        <v>0.9990663124</v>
      </c>
      <c r="P32">
        <v>0</v>
      </c>
      <c r="Q32">
        <v>0.1236144175</v>
      </c>
      <c r="R32">
        <v>0.1450658441</v>
      </c>
      <c r="S32">
        <v>0.0495244109</v>
      </c>
      <c r="T32">
        <v>0.0015531654</v>
      </c>
    </row>
    <row r="33" spans="1:20" ht="12.75">
      <c r="A33" s="7" t="s">
        <v>50</v>
      </c>
      <c r="B33" t="s">
        <v>8</v>
      </c>
      <c r="C33">
        <v>19245</v>
      </c>
      <c r="D33">
        <v>34.764378484</v>
      </c>
      <c r="E33">
        <v>39.999749782</v>
      </c>
      <c r="F33">
        <v>46.023546295</v>
      </c>
      <c r="G33">
        <v>647</v>
      </c>
      <c r="H33">
        <v>33.61912185</v>
      </c>
      <c r="I33" s="28">
        <v>1.094749E-10</v>
      </c>
      <c r="J33">
        <v>-0.6022</v>
      </c>
      <c r="K33">
        <v>-0.4619</v>
      </c>
      <c r="L33">
        <v>-0.3216</v>
      </c>
      <c r="M33">
        <v>0.5476292765</v>
      </c>
      <c r="N33">
        <v>0.6300999756</v>
      </c>
      <c r="O33">
        <v>0.7249904201</v>
      </c>
      <c r="P33">
        <v>0</v>
      </c>
      <c r="Q33">
        <v>0.1236144175</v>
      </c>
      <c r="R33">
        <v>0.1450658441</v>
      </c>
      <c r="S33">
        <v>0.0495244109</v>
      </c>
      <c r="T33" s="28">
        <v>2.032775E-31</v>
      </c>
    </row>
    <row r="34" spans="1:20" ht="12.75">
      <c r="A34" s="7" t="s">
        <v>17</v>
      </c>
      <c r="B34" t="s">
        <v>8</v>
      </c>
      <c r="C34">
        <v>31694</v>
      </c>
      <c r="D34">
        <v>10.658046026</v>
      </c>
      <c r="E34">
        <v>12.495317755</v>
      </c>
      <c r="F34">
        <v>14.649304894</v>
      </c>
      <c r="G34">
        <v>327</v>
      </c>
      <c r="H34">
        <v>10.317410235</v>
      </c>
      <c r="I34" s="28">
        <v>2.953051E-89</v>
      </c>
      <c r="J34">
        <v>-1.7844</v>
      </c>
      <c r="K34">
        <v>-1.6254</v>
      </c>
      <c r="L34">
        <v>-1.4664</v>
      </c>
      <c r="M34">
        <v>0.1678919138</v>
      </c>
      <c r="N34">
        <v>0.1968337166</v>
      </c>
      <c r="O34">
        <v>0.23076461</v>
      </c>
      <c r="P34">
        <v>0</v>
      </c>
      <c r="Q34">
        <v>0.1236144175</v>
      </c>
      <c r="R34">
        <v>0.1450658441</v>
      </c>
      <c r="S34">
        <v>0.0495244109</v>
      </c>
      <c r="T34" s="28">
        <v>1.04825E-306</v>
      </c>
    </row>
    <row r="35" spans="1:20" ht="12.75">
      <c r="A35" s="7" t="s">
        <v>18</v>
      </c>
      <c r="B35" t="s">
        <v>8</v>
      </c>
      <c r="C35">
        <v>5437</v>
      </c>
      <c r="D35">
        <v>20.278368626</v>
      </c>
      <c r="E35">
        <v>25.060576381</v>
      </c>
      <c r="F35">
        <v>30.970562776</v>
      </c>
      <c r="G35">
        <v>126</v>
      </c>
      <c r="H35">
        <v>23.174544786</v>
      </c>
      <c r="I35" s="28">
        <v>7.738217E-18</v>
      </c>
      <c r="J35">
        <v>-1.1412</v>
      </c>
      <c r="K35">
        <v>-0.9295</v>
      </c>
      <c r="L35">
        <v>-0.7177</v>
      </c>
      <c r="M35">
        <v>0.3194369876</v>
      </c>
      <c r="N35">
        <v>0.3947691836</v>
      </c>
      <c r="O35">
        <v>0.4878668231</v>
      </c>
      <c r="P35">
        <v>0</v>
      </c>
      <c r="Q35">
        <v>0.1236144175</v>
      </c>
      <c r="R35">
        <v>0.1450658441</v>
      </c>
      <c r="S35">
        <v>0.0495244109</v>
      </c>
      <c r="T35" s="28">
        <v>9.971309E-54</v>
      </c>
    </row>
    <row r="36" spans="1:20" ht="12.75">
      <c r="A36" s="7" t="s">
        <v>51</v>
      </c>
      <c r="B36" t="s">
        <v>8</v>
      </c>
      <c r="C36">
        <v>6898</v>
      </c>
      <c r="D36">
        <v>13.429872812</v>
      </c>
      <c r="E36">
        <v>16.645231789</v>
      </c>
      <c r="F36">
        <v>20.630406944</v>
      </c>
      <c r="G36">
        <v>122</v>
      </c>
      <c r="H36">
        <v>17.68628588</v>
      </c>
      <c r="I36" s="28">
        <v>2.331139E-34</v>
      </c>
      <c r="J36">
        <v>-1.5533</v>
      </c>
      <c r="K36">
        <v>-1.3386</v>
      </c>
      <c r="L36">
        <v>-1.124</v>
      </c>
      <c r="M36">
        <v>0.2115553867</v>
      </c>
      <c r="N36">
        <v>0.2622056438</v>
      </c>
      <c r="O36">
        <v>0.3249825057</v>
      </c>
      <c r="P36">
        <v>0</v>
      </c>
      <c r="Q36">
        <v>0.1236144175</v>
      </c>
      <c r="R36">
        <v>0.1450658441</v>
      </c>
      <c r="S36">
        <v>0.0495244109</v>
      </c>
      <c r="T36" s="28">
        <v>1.30086E-110</v>
      </c>
    </row>
    <row r="37" spans="1:20" ht="12.75">
      <c r="A37" s="7" t="s">
        <v>52</v>
      </c>
      <c r="B37" t="s">
        <v>8</v>
      </c>
      <c r="C37">
        <v>15407</v>
      </c>
      <c r="D37">
        <v>22.632663491</v>
      </c>
      <c r="E37">
        <v>26.45784923</v>
      </c>
      <c r="F37">
        <v>30.929536251</v>
      </c>
      <c r="G37">
        <v>375</v>
      </c>
      <c r="H37">
        <v>24.339585903</v>
      </c>
      <c r="I37" s="28">
        <v>4.528012E-28</v>
      </c>
      <c r="J37">
        <v>-1.0314</v>
      </c>
      <c r="K37">
        <v>-0.8752</v>
      </c>
      <c r="L37">
        <v>-0.719</v>
      </c>
      <c r="M37">
        <v>0.3565232481</v>
      </c>
      <c r="N37">
        <v>0.416779861</v>
      </c>
      <c r="O37">
        <v>0.4872205487</v>
      </c>
      <c r="P37">
        <v>0</v>
      </c>
      <c r="Q37">
        <v>0.1236144175</v>
      </c>
      <c r="R37">
        <v>0.1450658441</v>
      </c>
      <c r="S37">
        <v>0.0495244109</v>
      </c>
      <c r="T37" s="28">
        <v>8.724573E-97</v>
      </c>
    </row>
    <row r="38" spans="1:20" ht="12.75">
      <c r="A38" s="7" t="s">
        <v>53</v>
      </c>
      <c r="B38" t="s">
        <v>8</v>
      </c>
      <c r="C38">
        <v>37026</v>
      </c>
      <c r="D38">
        <v>30.105196401</v>
      </c>
      <c r="E38">
        <v>34.3086913</v>
      </c>
      <c r="F38">
        <v>39.099107111</v>
      </c>
      <c r="G38">
        <v>1062</v>
      </c>
      <c r="H38">
        <v>28.682547399</v>
      </c>
      <c r="I38" s="28">
        <v>2.765554E-20</v>
      </c>
      <c r="J38">
        <v>-0.7461</v>
      </c>
      <c r="K38">
        <v>-0.6154</v>
      </c>
      <c r="L38">
        <v>-0.4847</v>
      </c>
      <c r="M38">
        <v>0.4742350545</v>
      </c>
      <c r="N38">
        <v>0.5404510195</v>
      </c>
      <c r="O38">
        <v>0.6159125137</v>
      </c>
      <c r="P38">
        <v>0</v>
      </c>
      <c r="Q38">
        <v>0.1236144175</v>
      </c>
      <c r="R38">
        <v>0.1450658441</v>
      </c>
      <c r="S38">
        <v>0.0495244109</v>
      </c>
      <c r="T38" s="28">
        <v>1.374587E-67</v>
      </c>
    </row>
    <row r="39" spans="1:20" ht="12.75">
      <c r="A39" s="7" t="s">
        <v>54</v>
      </c>
      <c r="B39" t="s">
        <v>8</v>
      </c>
      <c r="C39">
        <v>8945</v>
      </c>
      <c r="D39">
        <v>44.733401512</v>
      </c>
      <c r="E39">
        <v>52.154253858</v>
      </c>
      <c r="F39">
        <v>60.806156105</v>
      </c>
      <c r="G39">
        <v>380</v>
      </c>
      <c r="H39">
        <v>42.481833426</v>
      </c>
      <c r="I39">
        <v>0.0120794565</v>
      </c>
      <c r="J39">
        <v>-0.35</v>
      </c>
      <c r="K39">
        <v>-0.1965</v>
      </c>
      <c r="L39">
        <v>-0.0431</v>
      </c>
      <c r="M39">
        <v>0.7046672881</v>
      </c>
      <c r="N39">
        <v>0.8215649914</v>
      </c>
      <c r="O39">
        <v>0.9578549288</v>
      </c>
      <c r="P39">
        <v>0</v>
      </c>
      <c r="Q39">
        <v>0.1236144175</v>
      </c>
      <c r="R39">
        <v>0.1450658441</v>
      </c>
      <c r="S39">
        <v>0.0495244109</v>
      </c>
      <c r="T39">
        <v>0.0001437716</v>
      </c>
    </row>
    <row r="40" spans="1:20" ht="12.75">
      <c r="A40" s="7" t="s">
        <v>19</v>
      </c>
      <c r="B40" t="s">
        <v>8</v>
      </c>
      <c r="C40">
        <v>28944</v>
      </c>
      <c r="D40">
        <v>53.425362908</v>
      </c>
      <c r="E40">
        <v>60.589874489</v>
      </c>
      <c r="F40">
        <v>68.715169927</v>
      </c>
      <c r="G40">
        <v>1597</v>
      </c>
      <c r="H40">
        <v>55.175511332</v>
      </c>
      <c r="I40">
        <v>0.4677590095</v>
      </c>
      <c r="J40">
        <v>-0.1725</v>
      </c>
      <c r="K40">
        <v>-0.0466</v>
      </c>
      <c r="L40">
        <v>0.0792</v>
      </c>
      <c r="M40">
        <v>0.8415882611</v>
      </c>
      <c r="N40">
        <v>0.9544479314</v>
      </c>
      <c r="O40">
        <v>1.0824424435</v>
      </c>
      <c r="P40">
        <v>0</v>
      </c>
      <c r="Q40">
        <v>0.1236144175</v>
      </c>
      <c r="R40">
        <v>0.1450658441</v>
      </c>
      <c r="S40">
        <v>0.0495244109</v>
      </c>
      <c r="T40">
        <v>0.1689304917</v>
      </c>
    </row>
    <row r="41" spans="1:20" ht="12.75">
      <c r="A41" s="7" t="s">
        <v>20</v>
      </c>
      <c r="B41" t="s">
        <v>8</v>
      </c>
      <c r="C41">
        <v>43302</v>
      </c>
      <c r="D41">
        <v>55.126361886</v>
      </c>
      <c r="E41">
        <v>62.223876617</v>
      </c>
      <c r="F41">
        <v>70.235195808</v>
      </c>
      <c r="G41">
        <v>2618</v>
      </c>
      <c r="H41">
        <v>60.459101196</v>
      </c>
      <c r="I41">
        <v>0.7460548292</v>
      </c>
      <c r="J41">
        <v>-0.1411</v>
      </c>
      <c r="K41">
        <v>-0.02</v>
      </c>
      <c r="L41">
        <v>0.1011</v>
      </c>
      <c r="M41">
        <v>0.8683834141</v>
      </c>
      <c r="N41">
        <v>0.98018771</v>
      </c>
      <c r="O41">
        <v>1.1063868001</v>
      </c>
      <c r="P41">
        <v>0</v>
      </c>
      <c r="Q41">
        <v>0.1236144175</v>
      </c>
      <c r="R41">
        <v>0.1450658441</v>
      </c>
      <c r="S41">
        <v>0.0495244109</v>
      </c>
      <c r="T41">
        <v>0.9016661072</v>
      </c>
    </row>
    <row r="42" spans="1:20" ht="12.75">
      <c r="A42" s="7" t="s">
        <v>21</v>
      </c>
      <c r="B42" t="s">
        <v>8</v>
      </c>
      <c r="C42">
        <v>27129</v>
      </c>
      <c r="D42">
        <v>56.13393084</v>
      </c>
      <c r="E42">
        <v>63.613319997</v>
      </c>
      <c r="F42">
        <v>72.089276852</v>
      </c>
      <c r="G42">
        <v>1744</v>
      </c>
      <c r="H42">
        <v>64.285450993</v>
      </c>
      <c r="I42">
        <v>0.9740883857</v>
      </c>
      <c r="J42">
        <v>-0.123</v>
      </c>
      <c r="K42">
        <v>0.0021</v>
      </c>
      <c r="L42">
        <v>0.1272</v>
      </c>
      <c r="M42">
        <v>0.8842552427</v>
      </c>
      <c r="N42">
        <v>1.0020750529</v>
      </c>
      <c r="O42">
        <v>1.1355933933</v>
      </c>
      <c r="P42">
        <v>0</v>
      </c>
      <c r="Q42">
        <v>0.1236144175</v>
      </c>
      <c r="R42">
        <v>0.1450658441</v>
      </c>
      <c r="S42">
        <v>0.0495244109</v>
      </c>
      <c r="T42">
        <v>0.3935290087</v>
      </c>
    </row>
    <row r="43" spans="1:20" ht="12.75">
      <c r="A43" s="7" t="s">
        <v>22</v>
      </c>
      <c r="B43" t="s">
        <v>8</v>
      </c>
      <c r="C43">
        <v>14566</v>
      </c>
      <c r="D43">
        <v>46.407324061</v>
      </c>
      <c r="E43">
        <v>53.279727231</v>
      </c>
      <c r="F43">
        <v>61.16985608</v>
      </c>
      <c r="G43">
        <v>722</v>
      </c>
      <c r="H43">
        <v>49.567485926</v>
      </c>
      <c r="I43">
        <v>0.0129027917</v>
      </c>
      <c r="J43">
        <v>-0.3133</v>
      </c>
      <c r="K43">
        <v>-0.1752</v>
      </c>
      <c r="L43">
        <v>-0.0371</v>
      </c>
      <c r="M43">
        <v>0.7310359169</v>
      </c>
      <c r="N43">
        <v>0.8392941209</v>
      </c>
      <c r="O43">
        <v>0.9635841483</v>
      </c>
      <c r="P43">
        <v>0</v>
      </c>
      <c r="Q43">
        <v>0.1236144175</v>
      </c>
      <c r="R43">
        <v>0.1450658441</v>
      </c>
      <c r="S43">
        <v>0.0495244109</v>
      </c>
      <c r="T43">
        <v>0.0464644818</v>
      </c>
    </row>
    <row r="44" spans="1:20" ht="12.75">
      <c r="A44" s="7" t="s">
        <v>23</v>
      </c>
      <c r="B44" t="s">
        <v>8</v>
      </c>
      <c r="C44">
        <v>20717</v>
      </c>
      <c r="D44">
        <v>13.807185165</v>
      </c>
      <c r="E44">
        <v>16.170322106</v>
      </c>
      <c r="F44">
        <v>18.9379163</v>
      </c>
      <c r="G44">
        <v>366</v>
      </c>
      <c r="H44">
        <v>17.666650577</v>
      </c>
      <c r="I44" s="28">
        <v>1.472129E-64</v>
      </c>
      <c r="J44">
        <v>-1.5256</v>
      </c>
      <c r="K44">
        <v>-1.3676</v>
      </c>
      <c r="L44">
        <v>-1.2096</v>
      </c>
      <c r="M44">
        <v>0.2174990365</v>
      </c>
      <c r="N44">
        <v>0.2547245825</v>
      </c>
      <c r="O44">
        <v>0.2983213811</v>
      </c>
      <c r="P44">
        <v>0</v>
      </c>
      <c r="Q44">
        <v>0.1236144175</v>
      </c>
      <c r="R44">
        <v>0.1450658441</v>
      </c>
      <c r="S44">
        <v>0.0495244109</v>
      </c>
      <c r="T44" s="28">
        <v>3.20125E-209</v>
      </c>
    </row>
    <row r="45" spans="1:20" ht="12.75">
      <c r="A45" s="7" t="s">
        <v>24</v>
      </c>
      <c r="B45" t="s">
        <v>8</v>
      </c>
      <c r="C45">
        <v>8656</v>
      </c>
      <c r="D45">
        <v>19.212248988</v>
      </c>
      <c r="E45">
        <v>22.982856746</v>
      </c>
      <c r="F45">
        <v>27.493486293</v>
      </c>
      <c r="G45">
        <v>220</v>
      </c>
      <c r="H45">
        <v>25.415896488</v>
      </c>
      <c r="I45" s="28">
        <v>1.093343E-28</v>
      </c>
      <c r="J45">
        <v>-1.1952</v>
      </c>
      <c r="K45">
        <v>-1.016</v>
      </c>
      <c r="L45">
        <v>-0.8368</v>
      </c>
      <c r="M45">
        <v>0.3026428336</v>
      </c>
      <c r="N45">
        <v>0.3620397016</v>
      </c>
      <c r="O45">
        <v>0.4330938353</v>
      </c>
      <c r="P45">
        <v>0</v>
      </c>
      <c r="Q45">
        <v>0.1236144175</v>
      </c>
      <c r="R45">
        <v>0.1450658441</v>
      </c>
      <c r="S45">
        <v>0.0495244109</v>
      </c>
      <c r="T45" s="28">
        <v>5.255383E-87</v>
      </c>
    </row>
    <row r="46" spans="1:20" ht="12.75">
      <c r="A46" s="7" t="s">
        <v>25</v>
      </c>
      <c r="B46" t="s">
        <v>8</v>
      </c>
      <c r="C46">
        <v>11930</v>
      </c>
      <c r="D46">
        <v>24.885785908</v>
      </c>
      <c r="E46">
        <v>29.178687819</v>
      </c>
      <c r="F46">
        <v>34.212133223</v>
      </c>
      <c r="G46">
        <v>342</v>
      </c>
      <c r="H46">
        <v>28.667225482</v>
      </c>
      <c r="I46" s="28">
        <v>1.036074E-21</v>
      </c>
      <c r="J46">
        <v>-0.9365</v>
      </c>
      <c r="K46">
        <v>-0.7773</v>
      </c>
      <c r="L46">
        <v>-0.6182</v>
      </c>
      <c r="M46">
        <v>0.3920157796</v>
      </c>
      <c r="N46">
        <v>0.4596401373</v>
      </c>
      <c r="O46">
        <v>0.538929979</v>
      </c>
      <c r="P46">
        <v>0</v>
      </c>
      <c r="Q46">
        <v>0.1236144175</v>
      </c>
      <c r="R46">
        <v>0.1450658441</v>
      </c>
      <c r="S46">
        <v>0.0495244109</v>
      </c>
      <c r="T46" s="28">
        <v>1.639838E-63</v>
      </c>
    </row>
    <row r="47" spans="1:20" ht="12.75">
      <c r="A47" s="7" t="s">
        <v>26</v>
      </c>
      <c r="B47" t="s">
        <v>8</v>
      </c>
      <c r="C47">
        <v>23307</v>
      </c>
      <c r="D47">
        <v>19.690934308</v>
      </c>
      <c r="E47">
        <v>22.793300249</v>
      </c>
      <c r="F47">
        <v>26.384453278</v>
      </c>
      <c r="G47">
        <v>510</v>
      </c>
      <c r="H47">
        <v>21.881838074</v>
      </c>
      <c r="I47" s="28">
        <v>7.556506E-43</v>
      </c>
      <c r="J47">
        <v>-1.1706</v>
      </c>
      <c r="K47">
        <v>-1.0243</v>
      </c>
      <c r="L47">
        <v>-0.878</v>
      </c>
      <c r="M47">
        <v>0.310183371</v>
      </c>
      <c r="N47">
        <v>0.3590536943</v>
      </c>
      <c r="O47">
        <v>0.4156236841</v>
      </c>
      <c r="P47">
        <v>0</v>
      </c>
      <c r="Q47">
        <v>0.1236144175</v>
      </c>
      <c r="R47">
        <v>0.1450658441</v>
      </c>
      <c r="S47">
        <v>0.0495244109</v>
      </c>
      <c r="T47" s="28">
        <v>1.67902E-114</v>
      </c>
    </row>
    <row r="48" spans="1:20" ht="12.75">
      <c r="A48" s="7" t="s">
        <v>27</v>
      </c>
      <c r="B48" t="s">
        <v>8</v>
      </c>
      <c r="C48">
        <v>18339</v>
      </c>
      <c r="D48">
        <v>53.246536702</v>
      </c>
      <c r="E48">
        <v>60.90782952</v>
      </c>
      <c r="F48">
        <v>69.671455208</v>
      </c>
      <c r="G48">
        <v>971</v>
      </c>
      <c r="H48">
        <v>52.947270844</v>
      </c>
      <c r="I48">
        <v>0.5462176865</v>
      </c>
      <c r="J48">
        <v>-0.1758</v>
      </c>
      <c r="K48">
        <v>-0.0414</v>
      </c>
      <c r="L48">
        <v>0.093</v>
      </c>
      <c r="M48">
        <v>0.8387712838</v>
      </c>
      <c r="N48">
        <v>0.9594565492</v>
      </c>
      <c r="O48">
        <v>1.0975064211</v>
      </c>
      <c r="P48">
        <v>0</v>
      </c>
      <c r="Q48">
        <v>0.1236144175</v>
      </c>
      <c r="R48">
        <v>0.1450658441</v>
      </c>
      <c r="S48">
        <v>0.0495244109</v>
      </c>
      <c r="T48">
        <v>0.7866446719</v>
      </c>
    </row>
    <row r="49" spans="1:20" ht="12.75">
      <c r="A49" s="7" t="s">
        <v>28</v>
      </c>
      <c r="B49" t="s">
        <v>8</v>
      </c>
      <c r="C49">
        <v>4791</v>
      </c>
      <c r="D49">
        <v>44.374349779</v>
      </c>
      <c r="E49">
        <v>52.622135442</v>
      </c>
      <c r="F49">
        <v>62.402923136</v>
      </c>
      <c r="G49">
        <v>270</v>
      </c>
      <c r="H49">
        <v>56.355666875</v>
      </c>
      <c r="I49">
        <v>0.0310057458</v>
      </c>
      <c r="J49">
        <v>-0.3581</v>
      </c>
      <c r="K49">
        <v>-0.1876</v>
      </c>
      <c r="L49">
        <v>-0.0171</v>
      </c>
      <c r="M49">
        <v>0.6990112905</v>
      </c>
      <c r="N49">
        <v>0.8289353418</v>
      </c>
      <c r="O49">
        <v>0.9830081578</v>
      </c>
      <c r="P49">
        <v>0</v>
      </c>
      <c r="Q49">
        <v>0.1236144175</v>
      </c>
      <c r="R49">
        <v>0.1450658441</v>
      </c>
      <c r="S49">
        <v>0.0495244109</v>
      </c>
      <c r="T49">
        <v>0.0009561706</v>
      </c>
    </row>
    <row r="50" spans="1:20" ht="12.75">
      <c r="A50" s="7" t="s">
        <v>29</v>
      </c>
      <c r="B50" t="s">
        <v>8</v>
      </c>
      <c r="C50">
        <v>8695</v>
      </c>
      <c r="D50">
        <v>49.332240655</v>
      </c>
      <c r="E50">
        <v>57.22372947</v>
      </c>
      <c r="F50">
        <v>66.377589402</v>
      </c>
      <c r="G50">
        <v>573</v>
      </c>
      <c r="H50">
        <v>65.899942496</v>
      </c>
      <c r="I50">
        <v>0.1704509786</v>
      </c>
      <c r="J50">
        <v>-0.2522</v>
      </c>
      <c r="K50">
        <v>-0.1038</v>
      </c>
      <c r="L50">
        <v>0.0446</v>
      </c>
      <c r="M50">
        <v>0.777110952</v>
      </c>
      <c r="N50">
        <v>0.9014224024</v>
      </c>
      <c r="O50">
        <v>1.0456194774</v>
      </c>
      <c r="P50">
        <v>0</v>
      </c>
      <c r="Q50">
        <v>0.1236144175</v>
      </c>
      <c r="R50">
        <v>0.1450658441</v>
      </c>
      <c r="S50">
        <v>0.0495244109</v>
      </c>
      <c r="T50">
        <v>0.000442525</v>
      </c>
    </row>
    <row r="51" spans="1:20" ht="12.75">
      <c r="A51" s="7" t="s">
        <v>30</v>
      </c>
      <c r="B51" t="s">
        <v>8</v>
      </c>
      <c r="C51">
        <v>10718</v>
      </c>
      <c r="D51">
        <v>42.454849474</v>
      </c>
      <c r="E51">
        <v>49.060042128</v>
      </c>
      <c r="F51">
        <v>56.692881105</v>
      </c>
      <c r="G51">
        <v>556</v>
      </c>
      <c r="H51">
        <v>51.875349879</v>
      </c>
      <c r="I51">
        <v>0.0004777283</v>
      </c>
      <c r="J51">
        <v>-0.4023</v>
      </c>
      <c r="K51">
        <v>-0.2577</v>
      </c>
      <c r="L51">
        <v>-0.1131</v>
      </c>
      <c r="M51">
        <v>0.6687741739</v>
      </c>
      <c r="N51">
        <v>0.7728231181</v>
      </c>
      <c r="O51">
        <v>0.8930601615</v>
      </c>
      <c r="P51">
        <v>0</v>
      </c>
      <c r="Q51">
        <v>0.1236144175</v>
      </c>
      <c r="R51">
        <v>0.1450658441</v>
      </c>
      <c r="S51">
        <v>0.0495244109</v>
      </c>
      <c r="T51" s="28">
        <v>3.7877648E-06</v>
      </c>
    </row>
    <row r="52" spans="1:20" ht="12.75">
      <c r="A52" s="7" t="s">
        <v>31</v>
      </c>
      <c r="B52" t="s">
        <v>8</v>
      </c>
      <c r="C52">
        <v>12162</v>
      </c>
      <c r="D52">
        <v>61.203135915</v>
      </c>
      <c r="E52">
        <v>70.20829085</v>
      </c>
      <c r="F52">
        <v>80.538423896</v>
      </c>
      <c r="G52">
        <v>777</v>
      </c>
      <c r="H52">
        <v>63.8875185</v>
      </c>
      <c r="I52">
        <v>0.1504150012</v>
      </c>
      <c r="J52">
        <v>-0.0366</v>
      </c>
      <c r="K52">
        <v>0.1007</v>
      </c>
      <c r="L52">
        <v>0.238</v>
      </c>
      <c r="M52">
        <v>0.9641083921</v>
      </c>
      <c r="N52">
        <v>1.1059629771</v>
      </c>
      <c r="O52">
        <v>1.2686894095</v>
      </c>
      <c r="P52">
        <v>0</v>
      </c>
      <c r="Q52">
        <v>0.1236144175</v>
      </c>
      <c r="R52">
        <v>0.1450658441</v>
      </c>
      <c r="S52">
        <v>0.0495244109</v>
      </c>
      <c r="T52" s="28">
        <v>8.862148E-11</v>
      </c>
    </row>
    <row r="53" spans="1:20" ht="12.75">
      <c r="A53" s="7" t="s">
        <v>32</v>
      </c>
      <c r="B53" t="s">
        <v>8</v>
      </c>
      <c r="C53">
        <v>5713</v>
      </c>
      <c r="D53">
        <v>50.24885973</v>
      </c>
      <c r="E53">
        <v>60.403374857</v>
      </c>
      <c r="F53">
        <v>72.609959983</v>
      </c>
      <c r="G53">
        <v>193</v>
      </c>
      <c r="H53">
        <v>33.782601085</v>
      </c>
      <c r="I53">
        <v>0.5966027218</v>
      </c>
      <c r="J53">
        <v>-0.2338</v>
      </c>
      <c r="K53">
        <v>-0.0497</v>
      </c>
      <c r="L53">
        <v>0.1344</v>
      </c>
      <c r="M53">
        <v>0.7915500838</v>
      </c>
      <c r="N53">
        <v>0.9515100777</v>
      </c>
      <c r="O53">
        <v>1.1437955053</v>
      </c>
      <c r="P53">
        <v>0</v>
      </c>
      <c r="Q53">
        <v>0.1236144175</v>
      </c>
      <c r="R53">
        <v>0.1450658441</v>
      </c>
      <c r="S53">
        <v>0.0495244109</v>
      </c>
      <c r="T53">
        <v>0.2171733393</v>
      </c>
    </row>
    <row r="54" spans="1:20" ht="12.75">
      <c r="A54" s="7" t="s">
        <v>34</v>
      </c>
      <c r="B54" t="s">
        <v>8</v>
      </c>
      <c r="C54">
        <v>12650</v>
      </c>
      <c r="D54">
        <v>35.331597256</v>
      </c>
      <c r="E54">
        <v>41.037370387</v>
      </c>
      <c r="F54">
        <v>47.66458069</v>
      </c>
      <c r="G54">
        <v>492</v>
      </c>
      <c r="H54">
        <v>38.893280632</v>
      </c>
      <c r="I54" s="28">
        <v>1.1187651E-08</v>
      </c>
      <c r="J54">
        <v>-0.586</v>
      </c>
      <c r="K54">
        <v>-0.4363</v>
      </c>
      <c r="L54">
        <v>-0.2866</v>
      </c>
      <c r="M54">
        <v>0.5565644458</v>
      </c>
      <c r="N54">
        <v>0.6464451958</v>
      </c>
      <c r="O54">
        <v>0.7508409751</v>
      </c>
      <c r="P54">
        <v>0</v>
      </c>
      <c r="Q54">
        <v>0.1236144175</v>
      </c>
      <c r="R54">
        <v>0.1450658441</v>
      </c>
      <c r="S54">
        <v>0.0495244109</v>
      </c>
      <c r="T54" s="28">
        <v>4.60632E-29</v>
      </c>
    </row>
    <row r="55" spans="1:20" ht="12.75">
      <c r="A55" s="7" t="s">
        <v>35</v>
      </c>
      <c r="B55" t="s">
        <v>8</v>
      </c>
      <c r="C55">
        <v>16756</v>
      </c>
      <c r="D55">
        <v>47.653766763</v>
      </c>
      <c r="E55">
        <v>54.763806789</v>
      </c>
      <c r="F55">
        <v>62.934679411</v>
      </c>
      <c r="G55">
        <v>723</v>
      </c>
      <c r="H55">
        <v>43.148722846</v>
      </c>
      <c r="I55">
        <v>0.0373506479</v>
      </c>
      <c r="J55">
        <v>-0.2868</v>
      </c>
      <c r="K55">
        <v>-0.1477</v>
      </c>
      <c r="L55">
        <v>-0.0087</v>
      </c>
      <c r="M55">
        <v>0.7506706277</v>
      </c>
      <c r="N55">
        <v>0.8626722294</v>
      </c>
      <c r="O55">
        <v>0.9913847006</v>
      </c>
      <c r="P55">
        <v>0</v>
      </c>
      <c r="Q55">
        <v>0.1236144175</v>
      </c>
      <c r="R55">
        <v>0.1450658441</v>
      </c>
      <c r="S55">
        <v>0.0495244109</v>
      </c>
      <c r="T55">
        <v>0.5595194661</v>
      </c>
    </row>
    <row r="56" spans="1:20" ht="12.75">
      <c r="A56" s="7" t="s">
        <v>36</v>
      </c>
      <c r="B56" t="s">
        <v>8</v>
      </c>
      <c r="C56">
        <v>8718</v>
      </c>
      <c r="D56">
        <v>48.989041581</v>
      </c>
      <c r="E56">
        <v>57.708996722</v>
      </c>
      <c r="F56">
        <v>67.9810871</v>
      </c>
      <c r="G56">
        <v>297</v>
      </c>
      <c r="H56">
        <v>34.067446662</v>
      </c>
      <c r="I56">
        <v>0.2540165008</v>
      </c>
      <c r="J56">
        <v>-0.2592</v>
      </c>
      <c r="K56">
        <v>-0.0953</v>
      </c>
      <c r="L56">
        <v>0.0685</v>
      </c>
      <c r="M56">
        <v>0.771704675</v>
      </c>
      <c r="N56">
        <v>0.9090666223</v>
      </c>
      <c r="O56">
        <v>1.0708787319</v>
      </c>
      <c r="P56">
        <v>0</v>
      </c>
      <c r="Q56">
        <v>0.1236144175</v>
      </c>
      <c r="R56">
        <v>0.1450658441</v>
      </c>
      <c r="S56">
        <v>0.0495244109</v>
      </c>
      <c r="T56">
        <v>0.1891685882</v>
      </c>
    </row>
    <row r="57" spans="1:20" ht="12.75">
      <c r="A57" s="7" t="s">
        <v>37</v>
      </c>
      <c r="B57" t="s">
        <v>8</v>
      </c>
      <c r="C57">
        <v>2106</v>
      </c>
      <c r="D57">
        <v>58.703817975</v>
      </c>
      <c r="E57">
        <v>73.597388525</v>
      </c>
      <c r="F57">
        <v>92.269562433</v>
      </c>
      <c r="G57">
        <v>111</v>
      </c>
      <c r="H57">
        <v>52.706552707</v>
      </c>
      <c r="I57">
        <v>0.1999464647</v>
      </c>
      <c r="J57">
        <v>-0.0782</v>
      </c>
      <c r="K57">
        <v>0.1479</v>
      </c>
      <c r="L57">
        <v>0.374</v>
      </c>
      <c r="M57">
        <v>0.9247376415</v>
      </c>
      <c r="N57">
        <v>1.1593500701</v>
      </c>
      <c r="O57">
        <v>1.4534853182</v>
      </c>
      <c r="P57">
        <v>0</v>
      </c>
      <c r="Q57">
        <v>0.1236144175</v>
      </c>
      <c r="R57">
        <v>0.1450658441</v>
      </c>
      <c r="S57">
        <v>0.0495244109</v>
      </c>
      <c r="T57" s="28">
        <v>3.806822E-20</v>
      </c>
    </row>
    <row r="58" spans="1:20" ht="12.75">
      <c r="A58" s="7" t="s">
        <v>38</v>
      </c>
      <c r="B58" t="s">
        <v>8</v>
      </c>
      <c r="C58">
        <v>21432</v>
      </c>
      <c r="D58">
        <v>55.494493799</v>
      </c>
      <c r="E58">
        <v>63.697778175</v>
      </c>
      <c r="F58">
        <v>73.1136851</v>
      </c>
      <c r="G58">
        <v>935</v>
      </c>
      <c r="H58">
        <v>43.626353117</v>
      </c>
      <c r="I58">
        <v>0.9614518718</v>
      </c>
      <c r="J58">
        <v>-0.1345</v>
      </c>
      <c r="K58">
        <v>0.0034</v>
      </c>
      <c r="L58">
        <v>0.1413</v>
      </c>
      <c r="M58">
        <v>0.8741824481</v>
      </c>
      <c r="N58">
        <v>1.0034054886</v>
      </c>
      <c r="O58">
        <v>1.1517304846</v>
      </c>
      <c r="P58">
        <v>0</v>
      </c>
      <c r="Q58">
        <v>0.1236144175</v>
      </c>
      <c r="R58">
        <v>0.1450658441</v>
      </c>
      <c r="S58">
        <v>0.0495244109</v>
      </c>
      <c r="T58">
        <v>0.0102445763</v>
      </c>
    </row>
    <row r="59" spans="1:20" ht="12.75">
      <c r="A59" s="7" t="s">
        <v>39</v>
      </c>
      <c r="B59" t="s">
        <v>8</v>
      </c>
      <c r="C59">
        <v>1516</v>
      </c>
      <c r="D59">
        <v>50.879323102</v>
      </c>
      <c r="E59">
        <v>66.179211777</v>
      </c>
      <c r="F59">
        <v>86.07992018</v>
      </c>
      <c r="G59">
        <v>72</v>
      </c>
      <c r="H59">
        <v>47.493403694</v>
      </c>
      <c r="I59">
        <v>0.7563739978</v>
      </c>
      <c r="J59">
        <v>-0.2213</v>
      </c>
      <c r="K59">
        <v>0.0416</v>
      </c>
      <c r="L59">
        <v>0.3045</v>
      </c>
      <c r="M59">
        <v>0.8014815198</v>
      </c>
      <c r="N59">
        <v>1.0424945144</v>
      </c>
      <c r="O59">
        <v>1.3559823724</v>
      </c>
      <c r="P59">
        <v>0</v>
      </c>
      <c r="Q59">
        <v>0.1236144175</v>
      </c>
      <c r="R59">
        <v>0.1450658441</v>
      </c>
      <c r="S59">
        <v>0.0495244109</v>
      </c>
      <c r="T59">
        <v>0.1756422148</v>
      </c>
    </row>
    <row r="60" spans="1:20" ht="12.75">
      <c r="A60" s="7" t="s">
        <v>40</v>
      </c>
      <c r="B60" t="s">
        <v>8</v>
      </c>
      <c r="C60">
        <v>4291</v>
      </c>
      <c r="D60">
        <v>48.352757544</v>
      </c>
      <c r="E60">
        <v>58.496499903</v>
      </c>
      <c r="F60">
        <v>70.768259656</v>
      </c>
      <c r="G60">
        <v>183</v>
      </c>
      <c r="H60">
        <v>42.647401538</v>
      </c>
      <c r="I60">
        <v>0.3999693874</v>
      </c>
      <c r="J60">
        <v>-0.2722</v>
      </c>
      <c r="K60">
        <v>-0.0818</v>
      </c>
      <c r="L60">
        <v>0.1087</v>
      </c>
      <c r="M60">
        <v>0.7616815484</v>
      </c>
      <c r="N60">
        <v>0.9214718433</v>
      </c>
      <c r="O60">
        <v>1.1147839406</v>
      </c>
      <c r="P60">
        <v>0</v>
      </c>
      <c r="Q60">
        <v>0.1236144175</v>
      </c>
      <c r="R60">
        <v>0.1450658441</v>
      </c>
      <c r="S60">
        <v>0.0495244109</v>
      </c>
      <c r="T60">
        <v>0.0092789255</v>
      </c>
    </row>
    <row r="61" spans="1:20" ht="12.75">
      <c r="A61" s="7" t="s">
        <v>41</v>
      </c>
      <c r="B61" t="s">
        <v>8</v>
      </c>
      <c r="C61">
        <v>6349</v>
      </c>
      <c r="D61">
        <v>50.14113124</v>
      </c>
      <c r="E61">
        <v>59.944489796</v>
      </c>
      <c r="F61">
        <v>71.664554988</v>
      </c>
      <c r="G61">
        <v>217</v>
      </c>
      <c r="H61">
        <v>34.178610805</v>
      </c>
      <c r="I61">
        <v>0.5291965673</v>
      </c>
      <c r="J61">
        <v>-0.2359</v>
      </c>
      <c r="K61">
        <v>-0.0573</v>
      </c>
      <c r="L61">
        <v>0.1212</v>
      </c>
      <c r="M61">
        <v>0.7898530802</v>
      </c>
      <c r="N61">
        <v>0.9442814459</v>
      </c>
      <c r="O61">
        <v>1.1289029205</v>
      </c>
      <c r="P61">
        <v>0</v>
      </c>
      <c r="Q61">
        <v>0.1236144175</v>
      </c>
      <c r="R61">
        <v>0.1450658441</v>
      </c>
      <c r="S61">
        <v>0.0495244109</v>
      </c>
      <c r="T61">
        <v>0.9997662113</v>
      </c>
    </row>
    <row r="62" spans="1:20" ht="12.75">
      <c r="A62" s="7" t="s">
        <v>42</v>
      </c>
      <c r="B62" t="s">
        <v>8</v>
      </c>
      <c r="C62">
        <v>2410</v>
      </c>
      <c r="D62">
        <v>60.072825491</v>
      </c>
      <c r="E62">
        <v>74.855752479</v>
      </c>
      <c r="F62">
        <v>93.276512855</v>
      </c>
      <c r="G62">
        <v>113</v>
      </c>
      <c r="H62">
        <v>46.887966805</v>
      </c>
      <c r="I62">
        <v>0.1420306324</v>
      </c>
      <c r="J62">
        <v>-0.0552</v>
      </c>
      <c r="K62">
        <v>0.1648</v>
      </c>
      <c r="L62">
        <v>0.3848</v>
      </c>
      <c r="M62">
        <v>0.9463030665</v>
      </c>
      <c r="N62">
        <v>1.1791725715</v>
      </c>
      <c r="O62">
        <v>1.4693474033</v>
      </c>
      <c r="P62">
        <v>0</v>
      </c>
      <c r="Q62">
        <v>0.1236144175</v>
      </c>
      <c r="R62">
        <v>0.1450658441</v>
      </c>
      <c r="S62">
        <v>0.0495244109</v>
      </c>
      <c r="T62">
        <v>0.0368307101</v>
      </c>
    </row>
    <row r="63" spans="1:20" ht="12.75">
      <c r="A63" s="7" t="s">
        <v>43</v>
      </c>
      <c r="B63" t="s">
        <v>8</v>
      </c>
      <c r="C63">
        <v>10840</v>
      </c>
      <c r="D63">
        <v>78.299013506</v>
      </c>
      <c r="E63">
        <v>90.77217742</v>
      </c>
      <c r="F63">
        <v>105.23233722</v>
      </c>
      <c r="G63">
        <v>478</v>
      </c>
      <c r="H63">
        <v>44.095940959</v>
      </c>
      <c r="I63" s="28">
        <v>2.1206723E-06</v>
      </c>
      <c r="J63">
        <v>0.2098</v>
      </c>
      <c r="K63">
        <v>0.3576</v>
      </c>
      <c r="L63">
        <v>0.5054</v>
      </c>
      <c r="M63">
        <v>1.2334128781</v>
      </c>
      <c r="N63">
        <v>1.4298976141</v>
      </c>
      <c r="O63">
        <v>1.6576826975</v>
      </c>
      <c r="P63">
        <v>0</v>
      </c>
      <c r="Q63">
        <v>0.1236144175</v>
      </c>
      <c r="R63">
        <v>0.1450658441</v>
      </c>
      <c r="S63">
        <v>0.0495244109</v>
      </c>
      <c r="T63" s="28">
        <v>2.869225E-17</v>
      </c>
    </row>
    <row r="64" spans="1:20" ht="12.75">
      <c r="A64" s="7" t="s">
        <v>44</v>
      </c>
      <c r="B64" t="s">
        <v>8</v>
      </c>
      <c r="C64">
        <v>6938</v>
      </c>
      <c r="D64">
        <v>55.842082621</v>
      </c>
      <c r="E64">
        <v>66.052789701</v>
      </c>
      <c r="F64">
        <v>78.130521329</v>
      </c>
      <c r="G64">
        <v>277</v>
      </c>
      <c r="H64">
        <v>39.925050447</v>
      </c>
      <c r="I64">
        <v>0.6430698837</v>
      </c>
      <c r="J64">
        <v>-0.1282</v>
      </c>
      <c r="K64">
        <v>0.0397</v>
      </c>
      <c r="L64">
        <v>0.2076</v>
      </c>
      <c r="M64">
        <v>0.8796578751</v>
      </c>
      <c r="N64">
        <v>1.0405030383</v>
      </c>
      <c r="O64">
        <v>1.2307586885</v>
      </c>
      <c r="P64">
        <v>0</v>
      </c>
      <c r="Q64">
        <v>0.1236144175</v>
      </c>
      <c r="R64">
        <v>0.1450658441</v>
      </c>
      <c r="S64">
        <v>0.0495244109</v>
      </c>
      <c r="T64">
        <v>0.2177514616</v>
      </c>
    </row>
    <row r="65" spans="1:20" ht="12.75">
      <c r="A65" s="7" t="s">
        <v>45</v>
      </c>
      <c r="B65" t="s">
        <v>8</v>
      </c>
      <c r="C65">
        <v>5321</v>
      </c>
      <c r="D65">
        <v>59.394627939</v>
      </c>
      <c r="E65">
        <v>70.77733628</v>
      </c>
      <c r="F65">
        <v>84.341488527</v>
      </c>
      <c r="G65">
        <v>223</v>
      </c>
      <c r="H65">
        <v>41.909415523</v>
      </c>
      <c r="I65">
        <v>0.2239527246</v>
      </c>
      <c r="J65">
        <v>-0.0665</v>
      </c>
      <c r="K65">
        <v>0.1088</v>
      </c>
      <c r="L65">
        <v>0.2841</v>
      </c>
      <c r="M65">
        <v>0.9356196931</v>
      </c>
      <c r="N65">
        <v>1.114926921</v>
      </c>
      <c r="O65">
        <v>1.3285975576</v>
      </c>
      <c r="P65">
        <v>0</v>
      </c>
      <c r="Q65">
        <v>0.1236144175</v>
      </c>
      <c r="R65">
        <v>0.1450658441</v>
      </c>
      <c r="S65">
        <v>0.0495244109</v>
      </c>
      <c r="T65" s="28">
        <v>3.8338294E-08</v>
      </c>
    </row>
    <row r="66" spans="1:20" ht="12.75">
      <c r="A66" s="7" t="s">
        <v>47</v>
      </c>
      <c r="B66" t="s">
        <v>8</v>
      </c>
      <c r="C66">
        <v>3362</v>
      </c>
      <c r="D66">
        <v>33.289852583</v>
      </c>
      <c r="E66">
        <v>42.634250636</v>
      </c>
      <c r="F66">
        <v>54.60160338</v>
      </c>
      <c r="G66">
        <v>82</v>
      </c>
      <c r="H66">
        <v>24.390243902</v>
      </c>
      <c r="I66">
        <v>0.0016120594</v>
      </c>
      <c r="J66">
        <v>-0.6455</v>
      </c>
      <c r="K66">
        <v>-0.3981</v>
      </c>
      <c r="L66">
        <v>-0.1507</v>
      </c>
      <c r="M66">
        <v>0.5244016629</v>
      </c>
      <c r="N66">
        <v>0.6716002083</v>
      </c>
      <c r="O66">
        <v>0.8601171044</v>
      </c>
      <c r="P66">
        <v>0</v>
      </c>
      <c r="Q66">
        <v>0.1236144175</v>
      </c>
      <c r="R66">
        <v>0.1450658441</v>
      </c>
      <c r="S66">
        <v>0.0495244109</v>
      </c>
      <c r="T66">
        <v>0.0073431797</v>
      </c>
    </row>
    <row r="67" spans="1:20" ht="13.5" thickBot="1">
      <c r="A67" s="7" t="s">
        <v>46</v>
      </c>
      <c r="B67" t="s">
        <v>8</v>
      </c>
      <c r="C67">
        <v>4834</v>
      </c>
      <c r="D67">
        <v>48.01983601</v>
      </c>
      <c r="E67">
        <v>58.250584985</v>
      </c>
      <c r="F67">
        <v>70.661021216</v>
      </c>
      <c r="G67">
        <v>164</v>
      </c>
      <c r="H67">
        <v>33.926354986</v>
      </c>
      <c r="I67">
        <v>0.3828392776</v>
      </c>
      <c r="J67">
        <v>-0.2791</v>
      </c>
      <c r="K67">
        <v>-0.086</v>
      </c>
      <c r="L67">
        <v>0.1071</v>
      </c>
      <c r="M67">
        <v>0.7564371693</v>
      </c>
      <c r="N67">
        <v>0.9175980444</v>
      </c>
      <c r="O67">
        <v>1.1130946565</v>
      </c>
      <c r="P67">
        <v>0</v>
      </c>
      <c r="Q67">
        <v>0.1236144175</v>
      </c>
      <c r="R67">
        <v>0.1450658441</v>
      </c>
      <c r="S67">
        <v>0.0495244109</v>
      </c>
      <c r="T67">
        <v>0.9232534705</v>
      </c>
    </row>
    <row r="68" spans="1:20" ht="13.5" thickTop="1">
      <c r="A68" s="8" t="s">
        <v>74</v>
      </c>
      <c r="B68" t="s">
        <v>9</v>
      </c>
      <c r="C68">
        <v>83475</v>
      </c>
      <c r="D68">
        <v>47.554730869</v>
      </c>
      <c r="E68">
        <v>51.866663788</v>
      </c>
      <c r="F68">
        <v>56.569572854</v>
      </c>
      <c r="G68">
        <v>3986</v>
      </c>
      <c r="H68">
        <v>47.7508236</v>
      </c>
      <c r="I68">
        <v>0.0316753592</v>
      </c>
      <c r="J68">
        <v>-0.1819</v>
      </c>
      <c r="K68">
        <v>-0.0951</v>
      </c>
      <c r="L68">
        <v>-0.0083</v>
      </c>
      <c r="M68">
        <v>0.8336527096</v>
      </c>
      <c r="N68">
        <v>0.9092425509</v>
      </c>
      <c r="O68">
        <v>0.9916863544</v>
      </c>
      <c r="P68">
        <v>0</v>
      </c>
      <c r="Q68">
        <v>0.3455476799</v>
      </c>
      <c r="R68">
        <v>0.0155579264</v>
      </c>
      <c r="S68">
        <v>0.0045648211</v>
      </c>
      <c r="T68">
        <v>0.0001123158</v>
      </c>
    </row>
    <row r="69" spans="1:20" ht="12.75">
      <c r="A69" s="7" t="s">
        <v>73</v>
      </c>
      <c r="B69" t="s">
        <v>9</v>
      </c>
      <c r="C69">
        <v>74674</v>
      </c>
      <c r="D69">
        <v>72.308321166</v>
      </c>
      <c r="E69">
        <v>78.641556711</v>
      </c>
      <c r="F69">
        <v>85.529498435</v>
      </c>
      <c r="G69">
        <v>6322</v>
      </c>
      <c r="H69">
        <v>84.661327905</v>
      </c>
      <c r="I69" s="28">
        <v>6.618813E-14</v>
      </c>
      <c r="J69">
        <v>0.2371</v>
      </c>
      <c r="K69">
        <v>0.3211</v>
      </c>
      <c r="L69">
        <v>0.405</v>
      </c>
      <c r="M69">
        <v>1.2675926614</v>
      </c>
      <c r="N69">
        <v>1.3786167147</v>
      </c>
      <c r="O69">
        <v>1.4993649805</v>
      </c>
      <c r="P69">
        <v>0</v>
      </c>
      <c r="Q69">
        <v>0.3455476799</v>
      </c>
      <c r="R69">
        <v>0.0155579264</v>
      </c>
      <c r="S69">
        <v>0.0045648211</v>
      </c>
      <c r="T69" s="28">
        <v>8.215522E-31</v>
      </c>
    </row>
    <row r="70" spans="1:20" ht="12.75">
      <c r="A70" s="7" t="s">
        <v>72</v>
      </c>
      <c r="B70" t="s">
        <v>9</v>
      </c>
      <c r="C70">
        <v>105634</v>
      </c>
      <c r="D70">
        <v>50.629336097</v>
      </c>
      <c r="E70">
        <v>55.056085056</v>
      </c>
      <c r="F70">
        <v>59.869884446</v>
      </c>
      <c r="G70">
        <v>6802</v>
      </c>
      <c r="H70">
        <v>64.392146468</v>
      </c>
      <c r="I70">
        <v>0.4069237624</v>
      </c>
      <c r="J70">
        <v>-0.1193</v>
      </c>
      <c r="K70">
        <v>-0.0355</v>
      </c>
      <c r="L70">
        <v>0.0484</v>
      </c>
      <c r="M70">
        <v>0.8875517209</v>
      </c>
      <c r="N70">
        <v>0.9651543316</v>
      </c>
      <c r="O70">
        <v>1.0495420851</v>
      </c>
      <c r="P70">
        <v>0</v>
      </c>
      <c r="Q70">
        <v>0.3455476799</v>
      </c>
      <c r="R70">
        <v>0.0155579264</v>
      </c>
      <c r="S70">
        <v>0.0045648211</v>
      </c>
      <c r="T70">
        <v>0.00500553</v>
      </c>
    </row>
    <row r="71" spans="1:20" ht="12.75">
      <c r="A71" s="7" t="s">
        <v>71</v>
      </c>
      <c r="B71" t="s">
        <v>9</v>
      </c>
      <c r="C71">
        <v>147112</v>
      </c>
      <c r="D71">
        <v>21.829293634</v>
      </c>
      <c r="E71">
        <v>23.836865096</v>
      </c>
      <c r="F71">
        <v>26.029066591</v>
      </c>
      <c r="G71">
        <v>3411</v>
      </c>
      <c r="H71">
        <v>23.186415792</v>
      </c>
      <c r="I71" s="28">
        <v>3.623895E-84</v>
      </c>
      <c r="J71">
        <v>-0.9606</v>
      </c>
      <c r="K71">
        <v>-0.8726</v>
      </c>
      <c r="L71">
        <v>-0.7846</v>
      </c>
      <c r="M71">
        <v>0.3826759074</v>
      </c>
      <c r="N71">
        <v>0.4178694067</v>
      </c>
      <c r="O71">
        <v>0.4562995415</v>
      </c>
      <c r="P71">
        <v>0</v>
      </c>
      <c r="Q71">
        <v>0.3455476799</v>
      </c>
      <c r="R71">
        <v>0.0155579264</v>
      </c>
      <c r="S71">
        <v>0.0045648211</v>
      </c>
      <c r="T71" s="28">
        <v>3.69707E-217</v>
      </c>
    </row>
    <row r="72" spans="1:20" ht="12.75">
      <c r="A72" s="7" t="s">
        <v>70</v>
      </c>
      <c r="B72" t="s">
        <v>9</v>
      </c>
      <c r="C72">
        <v>111972</v>
      </c>
      <c r="D72">
        <v>51.318143829</v>
      </c>
      <c r="E72">
        <v>55.83112628</v>
      </c>
      <c r="F72">
        <v>60.740986113</v>
      </c>
      <c r="G72">
        <v>6746</v>
      </c>
      <c r="H72">
        <v>60.247204658</v>
      </c>
      <c r="I72">
        <v>0.6173059517</v>
      </c>
      <c r="J72">
        <v>-0.1058</v>
      </c>
      <c r="K72">
        <v>-0.0215</v>
      </c>
      <c r="L72">
        <v>0.0628</v>
      </c>
      <c r="M72">
        <v>0.8996267852</v>
      </c>
      <c r="N72">
        <v>0.9787411021</v>
      </c>
      <c r="O72">
        <v>1.0648128321</v>
      </c>
      <c r="P72">
        <v>0</v>
      </c>
      <c r="Q72">
        <v>0.3455476799</v>
      </c>
      <c r="R72">
        <v>0.0155579264</v>
      </c>
      <c r="S72">
        <v>0.0045648211</v>
      </c>
      <c r="T72">
        <v>0.2904298474</v>
      </c>
    </row>
    <row r="73" spans="1:20" ht="12.75">
      <c r="A73" s="7" t="s">
        <v>69</v>
      </c>
      <c r="B73" t="s">
        <v>9</v>
      </c>
      <c r="C73">
        <v>64777</v>
      </c>
      <c r="D73">
        <v>18.40545903</v>
      </c>
      <c r="E73">
        <v>20.308169216</v>
      </c>
      <c r="F73">
        <v>22.407576807</v>
      </c>
      <c r="G73">
        <v>1437</v>
      </c>
      <c r="H73">
        <v>22.183799805</v>
      </c>
      <c r="I73" s="28">
        <v>4.446403E-94</v>
      </c>
      <c r="J73">
        <v>-1.1312</v>
      </c>
      <c r="K73">
        <v>-1.0328</v>
      </c>
      <c r="L73">
        <v>-0.9344</v>
      </c>
      <c r="M73">
        <v>0.3226547709</v>
      </c>
      <c r="N73">
        <v>0.3560100117</v>
      </c>
      <c r="O73">
        <v>0.3928134337</v>
      </c>
      <c r="P73">
        <v>0</v>
      </c>
      <c r="Q73">
        <v>0.3455476799</v>
      </c>
      <c r="R73">
        <v>0.0155579264</v>
      </c>
      <c r="S73">
        <v>0.0045648211</v>
      </c>
      <c r="T73" s="28">
        <v>5.66893E-297</v>
      </c>
    </row>
    <row r="74" spans="1:20" ht="12.75">
      <c r="A74" s="7" t="s">
        <v>68</v>
      </c>
      <c r="B74" t="s">
        <v>9</v>
      </c>
      <c r="C74">
        <v>58210</v>
      </c>
      <c r="D74">
        <v>52.637370466</v>
      </c>
      <c r="E74">
        <v>57.522934397</v>
      </c>
      <c r="F74">
        <v>62.861954394</v>
      </c>
      <c r="G74">
        <v>3378</v>
      </c>
      <c r="H74">
        <v>58.031266105</v>
      </c>
      <c r="I74">
        <v>0.8534662085</v>
      </c>
      <c r="J74">
        <v>-0.0804</v>
      </c>
      <c r="K74">
        <v>0.0084</v>
      </c>
      <c r="L74">
        <v>0.0971</v>
      </c>
      <c r="M74">
        <v>0.9227533352</v>
      </c>
      <c r="N74">
        <v>1.0083991487</v>
      </c>
      <c r="O74">
        <v>1.1019942212</v>
      </c>
      <c r="P74">
        <v>0</v>
      </c>
      <c r="Q74">
        <v>0.3455476799</v>
      </c>
      <c r="R74">
        <v>0.0155579264</v>
      </c>
      <c r="S74">
        <v>0.0045648211</v>
      </c>
      <c r="T74">
        <v>0.3045407533</v>
      </c>
    </row>
    <row r="75" spans="1:20" ht="12.75">
      <c r="A75" s="7" t="s">
        <v>33</v>
      </c>
      <c r="B75" t="s">
        <v>9</v>
      </c>
      <c r="C75">
        <v>1503</v>
      </c>
      <c r="D75">
        <v>51.890499458</v>
      </c>
      <c r="E75">
        <v>65.94852102</v>
      </c>
      <c r="F75">
        <v>83.815100454</v>
      </c>
      <c r="G75">
        <v>78</v>
      </c>
      <c r="H75">
        <v>51.896207585</v>
      </c>
      <c r="I75">
        <v>0.2356683594</v>
      </c>
      <c r="J75">
        <v>-0.0947</v>
      </c>
      <c r="K75">
        <v>0.1451</v>
      </c>
      <c r="L75">
        <v>0.3848</v>
      </c>
      <c r="M75">
        <v>0.9096603994</v>
      </c>
      <c r="N75">
        <v>1.1561029205</v>
      </c>
      <c r="O75">
        <v>1.4693109249</v>
      </c>
      <c r="P75">
        <v>0</v>
      </c>
      <c r="Q75">
        <v>0.3455476799</v>
      </c>
      <c r="R75">
        <v>0.0155579264</v>
      </c>
      <c r="S75">
        <v>0.0045648211</v>
      </c>
      <c r="T75">
        <v>0.165546714</v>
      </c>
    </row>
    <row r="76" spans="1:20" ht="12.75">
      <c r="A76" s="7" t="s">
        <v>67</v>
      </c>
      <c r="B76" t="s">
        <v>9</v>
      </c>
      <c r="C76">
        <v>37012</v>
      </c>
      <c r="D76">
        <v>48.419094241</v>
      </c>
      <c r="E76">
        <v>53.252319609</v>
      </c>
      <c r="F76">
        <v>58.568000664</v>
      </c>
      <c r="G76">
        <v>1711</v>
      </c>
      <c r="H76">
        <v>46.228250297</v>
      </c>
      <c r="I76">
        <v>0.1565459145</v>
      </c>
      <c r="J76">
        <v>-0.1639</v>
      </c>
      <c r="K76">
        <v>-0.0688</v>
      </c>
      <c r="L76">
        <v>0.0264</v>
      </c>
      <c r="M76">
        <v>0.8488053317</v>
      </c>
      <c r="N76">
        <v>0.93353363</v>
      </c>
      <c r="O76">
        <v>1.026719562</v>
      </c>
      <c r="P76">
        <v>0</v>
      </c>
      <c r="Q76">
        <v>0.3455476799</v>
      </c>
      <c r="R76">
        <v>0.0155579264</v>
      </c>
      <c r="S76">
        <v>0.0045648211</v>
      </c>
      <c r="T76" s="28">
        <v>8.6173639E-08</v>
      </c>
    </row>
    <row r="77" spans="1:20" ht="13.5" thickBot="1">
      <c r="A77" s="7" t="s">
        <v>66</v>
      </c>
      <c r="B77" t="s">
        <v>9</v>
      </c>
      <c r="C77">
        <v>66224</v>
      </c>
      <c r="D77">
        <v>63.198229023</v>
      </c>
      <c r="E77">
        <v>69.167312619</v>
      </c>
      <c r="F77">
        <v>75.700177187</v>
      </c>
      <c r="G77">
        <v>2967</v>
      </c>
      <c r="H77">
        <v>44.802488524</v>
      </c>
      <c r="I77">
        <v>2.85207E-05</v>
      </c>
      <c r="J77">
        <v>0.1025</v>
      </c>
      <c r="K77">
        <v>0.1927</v>
      </c>
      <c r="L77">
        <v>0.283</v>
      </c>
      <c r="M77">
        <v>1.1078892447</v>
      </c>
      <c r="N77">
        <v>1.2125295744</v>
      </c>
      <c r="O77">
        <v>1.3270532011</v>
      </c>
      <c r="P77">
        <v>0</v>
      </c>
      <c r="Q77">
        <v>0.3455476799</v>
      </c>
      <c r="R77">
        <v>0.0155579264</v>
      </c>
      <c r="S77">
        <v>0.0045648211</v>
      </c>
      <c r="T77" s="28">
        <v>1.4573559E-07</v>
      </c>
    </row>
    <row r="78" spans="1:20" ht="13.5" thickTop="1">
      <c r="A78" s="9" t="s">
        <v>65</v>
      </c>
      <c r="B78" t="s">
        <v>9</v>
      </c>
      <c r="C78">
        <v>571180</v>
      </c>
      <c r="D78">
        <v>37.225014663</v>
      </c>
      <c r="E78">
        <v>39.618858168</v>
      </c>
      <c r="F78">
        <v>42.166643499</v>
      </c>
      <c r="G78">
        <v>25760</v>
      </c>
      <c r="H78">
        <v>45.099618334</v>
      </c>
      <c r="I78" s="28">
        <v>2.019203E-30</v>
      </c>
      <c r="J78">
        <v>-0.4268</v>
      </c>
      <c r="K78">
        <v>-0.3645</v>
      </c>
      <c r="L78">
        <v>-0.3022</v>
      </c>
      <c r="M78">
        <v>0.6525688143</v>
      </c>
      <c r="N78">
        <v>0.694533811</v>
      </c>
      <c r="O78">
        <v>0.7391974671</v>
      </c>
      <c r="P78">
        <v>0</v>
      </c>
      <c r="Q78">
        <v>0.3455476799</v>
      </c>
      <c r="R78">
        <v>0.0155579264</v>
      </c>
      <c r="S78">
        <v>0.0045648211</v>
      </c>
      <c r="T78" s="28">
        <v>3.967295E-85</v>
      </c>
    </row>
    <row r="79" spans="1:20" ht="12.75">
      <c r="A79" s="7" t="s">
        <v>64</v>
      </c>
      <c r="B79" t="s">
        <v>9</v>
      </c>
      <c r="C79">
        <v>104739</v>
      </c>
      <c r="D79">
        <v>58.405651424</v>
      </c>
      <c r="E79">
        <v>63.052508172</v>
      </c>
      <c r="F79">
        <v>68.069077047</v>
      </c>
      <c r="G79">
        <v>4756</v>
      </c>
      <c r="H79">
        <v>45.408109682</v>
      </c>
      <c r="I79">
        <v>0.0103476106</v>
      </c>
      <c r="J79">
        <v>0.0236</v>
      </c>
      <c r="K79">
        <v>0.1001</v>
      </c>
      <c r="L79">
        <v>0.1767</v>
      </c>
      <c r="M79">
        <v>1.0238735174</v>
      </c>
      <c r="N79">
        <v>1.1053347022</v>
      </c>
      <c r="O79">
        <v>1.1932770827</v>
      </c>
      <c r="P79">
        <v>0</v>
      </c>
      <c r="Q79">
        <v>0.3455476799</v>
      </c>
      <c r="R79">
        <v>0.0155579264</v>
      </c>
      <c r="S79">
        <v>0.0045648211</v>
      </c>
      <c r="T79">
        <v>0.1016353745</v>
      </c>
    </row>
    <row r="80" spans="1:20" ht="12.75">
      <c r="A80" s="7" t="s">
        <v>63</v>
      </c>
      <c r="B80" t="s">
        <v>9</v>
      </c>
      <c r="C80">
        <v>1009440</v>
      </c>
      <c r="D80">
        <v>60.384911717</v>
      </c>
      <c r="E80">
        <v>65.314929704</v>
      </c>
      <c r="F80">
        <v>70.647450183</v>
      </c>
      <c r="G80">
        <v>70804</v>
      </c>
      <c r="H80">
        <v>70.141860834</v>
      </c>
      <c r="I80">
        <v>0.0007210364</v>
      </c>
      <c r="J80">
        <v>0.0569</v>
      </c>
      <c r="K80">
        <v>0.1354</v>
      </c>
      <c r="L80">
        <v>0.2139</v>
      </c>
      <c r="M80">
        <v>1.0585707111</v>
      </c>
      <c r="N80">
        <v>1.1449958212</v>
      </c>
      <c r="O80">
        <v>1.2384769547</v>
      </c>
      <c r="P80">
        <v>0</v>
      </c>
      <c r="Q80">
        <v>0.3455476799</v>
      </c>
      <c r="R80">
        <v>0.0155579264</v>
      </c>
      <c r="S80">
        <v>0.0045648211</v>
      </c>
      <c r="T80" s="28">
        <v>2.723216E-10</v>
      </c>
    </row>
    <row r="81" spans="1:20" ht="13.5" thickBot="1">
      <c r="A81" s="7" t="s">
        <v>62</v>
      </c>
      <c r="B81" t="s">
        <v>9</v>
      </c>
      <c r="C81">
        <v>1760033</v>
      </c>
      <c r="D81">
        <v>52.781961767</v>
      </c>
      <c r="E81">
        <v>57.043814915</v>
      </c>
      <c r="F81">
        <v>61.649789267</v>
      </c>
      <c r="G81">
        <v>107642</v>
      </c>
      <c r="H81">
        <v>61.15908054</v>
      </c>
      <c r="I81">
        <v>0.4561451704</v>
      </c>
      <c r="J81">
        <v>-0.1072</v>
      </c>
      <c r="K81">
        <v>-0.0295</v>
      </c>
      <c r="L81">
        <v>0.0481</v>
      </c>
      <c r="M81">
        <v>0.8983693652</v>
      </c>
      <c r="N81">
        <v>0.970907751</v>
      </c>
      <c r="O81">
        <v>1.0493032126</v>
      </c>
      <c r="P81">
        <v>0</v>
      </c>
      <c r="Q81">
        <v>0.3455476799</v>
      </c>
      <c r="R81">
        <v>0.0155579264</v>
      </c>
      <c r="S81">
        <v>0.0045648211</v>
      </c>
      <c r="T81" t="s">
        <v>85</v>
      </c>
    </row>
    <row r="82" spans="1:20" ht="13.5" thickTop="1">
      <c r="A82" s="9" t="s">
        <v>61</v>
      </c>
      <c r="B82" t="s">
        <v>9</v>
      </c>
      <c r="C82">
        <v>23702</v>
      </c>
      <c r="D82">
        <v>48.194664679</v>
      </c>
      <c r="E82">
        <v>54.839446698</v>
      </c>
      <c r="F82">
        <v>62.400370128</v>
      </c>
      <c r="G82">
        <v>1131</v>
      </c>
      <c r="H82">
        <v>47.717492195</v>
      </c>
      <c r="I82">
        <v>0.5423456579</v>
      </c>
      <c r="J82">
        <v>-0.1693</v>
      </c>
      <c r="K82">
        <v>-0.0402</v>
      </c>
      <c r="L82">
        <v>0.089</v>
      </c>
      <c r="M82">
        <v>0.8442452379</v>
      </c>
      <c r="N82">
        <v>0.9606445451</v>
      </c>
      <c r="O82">
        <v>1.0930922681</v>
      </c>
      <c r="P82">
        <v>0</v>
      </c>
      <c r="Q82">
        <v>0.1236144175</v>
      </c>
      <c r="R82">
        <v>0.1450658441</v>
      </c>
      <c r="S82">
        <v>0.0495244109</v>
      </c>
      <c r="T82">
        <v>0.1131140653</v>
      </c>
    </row>
    <row r="83" spans="1:20" ht="12.75">
      <c r="A83" s="7" t="s">
        <v>60</v>
      </c>
      <c r="B83" t="s">
        <v>9</v>
      </c>
      <c r="C83">
        <v>35210</v>
      </c>
      <c r="D83">
        <v>44.817609912</v>
      </c>
      <c r="E83">
        <v>50.64584632</v>
      </c>
      <c r="F83">
        <v>57.232006672</v>
      </c>
      <c r="G83">
        <v>1597</v>
      </c>
      <c r="H83">
        <v>45.356432832</v>
      </c>
      <c r="I83">
        <v>0.0549792965</v>
      </c>
      <c r="J83">
        <v>-0.242</v>
      </c>
      <c r="K83">
        <v>-0.1197</v>
      </c>
      <c r="L83">
        <v>0.0026</v>
      </c>
      <c r="M83">
        <v>0.7850880174</v>
      </c>
      <c r="N83">
        <v>0.8871835682</v>
      </c>
      <c r="O83">
        <v>1.0025559761</v>
      </c>
      <c r="P83">
        <v>0</v>
      </c>
      <c r="Q83">
        <v>0.1236144175</v>
      </c>
      <c r="R83">
        <v>0.1450658441</v>
      </c>
      <c r="S83">
        <v>0.0495244109</v>
      </c>
      <c r="T83">
        <v>3.57637E-05</v>
      </c>
    </row>
    <row r="84" spans="1:20" ht="12.75">
      <c r="A84" s="7" t="s">
        <v>59</v>
      </c>
      <c r="B84" t="s">
        <v>9</v>
      </c>
      <c r="C84">
        <v>16039</v>
      </c>
      <c r="D84">
        <v>49.800810473</v>
      </c>
      <c r="E84">
        <v>56.961436914</v>
      </c>
      <c r="F84">
        <v>65.151656458</v>
      </c>
      <c r="G84">
        <v>796</v>
      </c>
      <c r="H84">
        <v>49.629029241</v>
      </c>
      <c r="I84">
        <v>0.9745570859</v>
      </c>
      <c r="J84">
        <v>-0.1365</v>
      </c>
      <c r="K84">
        <v>-0.0022</v>
      </c>
      <c r="L84">
        <v>0.1322</v>
      </c>
      <c r="M84">
        <v>0.8723807369</v>
      </c>
      <c r="N84">
        <v>0.9978162973</v>
      </c>
      <c r="O84">
        <v>1.1412876524</v>
      </c>
      <c r="P84">
        <v>0</v>
      </c>
      <c r="Q84">
        <v>0.1236144175</v>
      </c>
      <c r="R84">
        <v>0.1450658441</v>
      </c>
      <c r="S84">
        <v>0.0495244109</v>
      </c>
      <c r="T84">
        <v>0.3790784616</v>
      </c>
    </row>
    <row r="85" spans="1:20" ht="12.75">
      <c r="A85" s="7" t="s">
        <v>58</v>
      </c>
      <c r="B85" t="s">
        <v>9</v>
      </c>
      <c r="C85">
        <v>8524</v>
      </c>
      <c r="D85">
        <v>43.285798452</v>
      </c>
      <c r="E85">
        <v>50.231662452</v>
      </c>
      <c r="F85">
        <v>58.292095857</v>
      </c>
      <c r="G85">
        <v>462</v>
      </c>
      <c r="H85">
        <v>54.199906147</v>
      </c>
      <c r="I85">
        <v>0.0920591889</v>
      </c>
      <c r="J85">
        <v>-0.2767</v>
      </c>
      <c r="K85">
        <v>-0.1279</v>
      </c>
      <c r="L85">
        <v>0.0209</v>
      </c>
      <c r="M85">
        <v>0.7582546628</v>
      </c>
      <c r="N85">
        <v>0.8799281435</v>
      </c>
      <c r="O85">
        <v>1.0211259828</v>
      </c>
      <c r="P85">
        <v>0</v>
      </c>
      <c r="Q85">
        <v>0.1236144175</v>
      </c>
      <c r="R85">
        <v>0.1450658441</v>
      </c>
      <c r="S85">
        <v>0.0495244109</v>
      </c>
      <c r="T85">
        <v>0.0111022149</v>
      </c>
    </row>
    <row r="86" spans="1:20" ht="12.75">
      <c r="A86" s="7" t="s">
        <v>57</v>
      </c>
      <c r="B86" t="s">
        <v>9</v>
      </c>
      <c r="C86">
        <v>8088</v>
      </c>
      <c r="D86">
        <v>61.274335858</v>
      </c>
      <c r="E86">
        <v>71.082341767</v>
      </c>
      <c r="F86">
        <v>82.460286844</v>
      </c>
      <c r="G86">
        <v>486</v>
      </c>
      <c r="H86">
        <v>60.089020772</v>
      </c>
      <c r="I86">
        <v>0.0037969336</v>
      </c>
      <c r="J86">
        <v>0.0708</v>
      </c>
      <c r="K86">
        <v>0.2193</v>
      </c>
      <c r="L86">
        <v>0.3678</v>
      </c>
      <c r="M86">
        <v>1.073367075</v>
      </c>
      <c r="N86">
        <v>1.2451778415</v>
      </c>
      <c r="O86">
        <v>1.4444898611</v>
      </c>
      <c r="P86">
        <v>0</v>
      </c>
      <c r="Q86">
        <v>0.1236144175</v>
      </c>
      <c r="R86">
        <v>0.1450658441</v>
      </c>
      <c r="S86">
        <v>0.0495244109</v>
      </c>
      <c r="T86" s="28">
        <v>6.6478784E-06</v>
      </c>
    </row>
    <row r="87" spans="1:20" ht="12.75">
      <c r="A87" s="7" t="s">
        <v>56</v>
      </c>
      <c r="B87" t="s">
        <v>9</v>
      </c>
      <c r="C87">
        <v>34425</v>
      </c>
      <c r="D87">
        <v>71.025083827</v>
      </c>
      <c r="E87">
        <v>79.89080129</v>
      </c>
      <c r="F87">
        <v>89.863183356</v>
      </c>
      <c r="G87">
        <v>3017</v>
      </c>
      <c r="H87">
        <v>87.639796659</v>
      </c>
      <c r="I87" s="28">
        <v>2.1404149E-08</v>
      </c>
      <c r="J87">
        <v>0.2185</v>
      </c>
      <c r="K87">
        <v>0.3361</v>
      </c>
      <c r="L87">
        <v>0.4537</v>
      </c>
      <c r="M87">
        <v>1.2441748313</v>
      </c>
      <c r="N87">
        <v>1.3994791538</v>
      </c>
      <c r="O87">
        <v>1.5741693633</v>
      </c>
      <c r="P87">
        <v>0</v>
      </c>
      <c r="Q87">
        <v>0.1236144175</v>
      </c>
      <c r="R87">
        <v>0.1450658441</v>
      </c>
      <c r="S87">
        <v>0.0495244109</v>
      </c>
      <c r="T87" s="28">
        <v>1.052673E-15</v>
      </c>
    </row>
    <row r="88" spans="1:20" ht="12.75">
      <c r="A88" s="7" t="s">
        <v>55</v>
      </c>
      <c r="B88" t="s">
        <v>9</v>
      </c>
      <c r="C88">
        <v>32161</v>
      </c>
      <c r="D88">
        <v>72.704613274</v>
      </c>
      <c r="E88">
        <v>81.72097222</v>
      </c>
      <c r="F88">
        <v>91.855482064</v>
      </c>
      <c r="G88">
        <v>2819</v>
      </c>
      <c r="H88">
        <v>87.652747116</v>
      </c>
      <c r="I88" s="28">
        <v>1.8037476E-09</v>
      </c>
      <c r="J88">
        <v>0.2418</v>
      </c>
      <c r="K88">
        <v>0.3588</v>
      </c>
      <c r="L88">
        <v>0.4757</v>
      </c>
      <c r="M88">
        <v>1.2735958211</v>
      </c>
      <c r="N88">
        <v>1.4315389908</v>
      </c>
      <c r="O88">
        <v>1.6090692575</v>
      </c>
      <c r="P88">
        <v>0</v>
      </c>
      <c r="Q88">
        <v>0.1236144175</v>
      </c>
      <c r="R88">
        <v>0.1450658441</v>
      </c>
      <c r="S88">
        <v>0.0495244109</v>
      </c>
      <c r="T88" s="28">
        <v>6.347985E-23</v>
      </c>
    </row>
    <row r="89" spans="1:20" ht="12.75">
      <c r="A89" s="7" t="s">
        <v>14</v>
      </c>
      <c r="B89" t="s">
        <v>9</v>
      </c>
      <c r="C89">
        <v>13934</v>
      </c>
      <c r="D89">
        <v>52.579553312</v>
      </c>
      <c r="E89">
        <v>59.914423906</v>
      </c>
      <c r="F89">
        <v>68.272512144</v>
      </c>
      <c r="G89">
        <v>1009</v>
      </c>
      <c r="H89">
        <v>72.412803215</v>
      </c>
      <c r="I89">
        <v>0.4679839823</v>
      </c>
      <c r="J89">
        <v>-0.0822</v>
      </c>
      <c r="K89">
        <v>0.0484</v>
      </c>
      <c r="L89">
        <v>0.1789</v>
      </c>
      <c r="M89">
        <v>0.9210570878</v>
      </c>
      <c r="N89">
        <v>1.0495449528</v>
      </c>
      <c r="O89">
        <v>1.195956931</v>
      </c>
      <c r="P89">
        <v>0</v>
      </c>
      <c r="Q89">
        <v>0.1236144175</v>
      </c>
      <c r="R89">
        <v>0.1450658441</v>
      </c>
      <c r="S89">
        <v>0.0495244109</v>
      </c>
      <c r="T89">
        <v>0.2674816965</v>
      </c>
    </row>
    <row r="90" spans="1:20" ht="12.75">
      <c r="A90" s="7" t="s">
        <v>13</v>
      </c>
      <c r="B90" t="s">
        <v>9</v>
      </c>
      <c r="C90">
        <v>19331</v>
      </c>
      <c r="D90">
        <v>46.113278496</v>
      </c>
      <c r="E90">
        <v>52.421291957</v>
      </c>
      <c r="F90">
        <v>59.592202942</v>
      </c>
      <c r="G90">
        <v>1160</v>
      </c>
      <c r="H90">
        <v>60.007242253</v>
      </c>
      <c r="I90">
        <v>0.1925151311</v>
      </c>
      <c r="J90">
        <v>-0.2135</v>
      </c>
      <c r="K90">
        <v>-0.0852</v>
      </c>
      <c r="L90">
        <v>0.043</v>
      </c>
      <c r="M90">
        <v>0.8077847628</v>
      </c>
      <c r="N90">
        <v>0.9182847603</v>
      </c>
      <c r="O90">
        <v>1.0439004792</v>
      </c>
      <c r="P90">
        <v>0</v>
      </c>
      <c r="Q90">
        <v>0.1236144175</v>
      </c>
      <c r="R90">
        <v>0.1450658441</v>
      </c>
      <c r="S90">
        <v>0.0495244109</v>
      </c>
      <c r="T90">
        <v>1.08645E-05</v>
      </c>
    </row>
    <row r="91" spans="1:20" ht="12.75">
      <c r="A91" s="7" t="s">
        <v>12</v>
      </c>
      <c r="B91" t="s">
        <v>9</v>
      </c>
      <c r="C91">
        <v>15777</v>
      </c>
      <c r="D91">
        <v>52.282361813</v>
      </c>
      <c r="E91">
        <v>59.553593284</v>
      </c>
      <c r="F91">
        <v>67.836079894</v>
      </c>
      <c r="G91">
        <v>1041</v>
      </c>
      <c r="H91">
        <v>65.982125879</v>
      </c>
      <c r="I91">
        <v>0.5241781543</v>
      </c>
      <c r="J91">
        <v>-0.0879</v>
      </c>
      <c r="K91">
        <v>0.0423</v>
      </c>
      <c r="L91">
        <v>0.1725</v>
      </c>
      <c r="M91">
        <v>0.9158510653</v>
      </c>
      <c r="N91">
        <v>1.0432241383</v>
      </c>
      <c r="O91">
        <v>1.1883117725</v>
      </c>
      <c r="P91">
        <v>0</v>
      </c>
      <c r="Q91">
        <v>0.1236144175</v>
      </c>
      <c r="R91">
        <v>0.1450658441</v>
      </c>
      <c r="S91">
        <v>0.0495244109</v>
      </c>
      <c r="T91">
        <v>0.580961878</v>
      </c>
    </row>
    <row r="92" spans="1:20" ht="12.75">
      <c r="A92" s="7" t="s">
        <v>11</v>
      </c>
      <c r="B92" t="s">
        <v>9</v>
      </c>
      <c r="C92">
        <v>14962</v>
      </c>
      <c r="D92">
        <v>48.542455495</v>
      </c>
      <c r="E92">
        <v>55.435878494</v>
      </c>
      <c r="F92">
        <v>63.308223556</v>
      </c>
      <c r="G92">
        <v>934</v>
      </c>
      <c r="H92">
        <v>62.424809517</v>
      </c>
      <c r="I92">
        <v>0.6650396819</v>
      </c>
      <c r="J92">
        <v>-0.1621</v>
      </c>
      <c r="K92">
        <v>-0.0293</v>
      </c>
      <c r="L92">
        <v>0.1035</v>
      </c>
      <c r="M92">
        <v>0.8503376289</v>
      </c>
      <c r="N92">
        <v>0.9710924797</v>
      </c>
      <c r="O92">
        <v>1.1089955001</v>
      </c>
      <c r="P92">
        <v>0</v>
      </c>
      <c r="Q92">
        <v>0.1236144175</v>
      </c>
      <c r="R92">
        <v>0.1450658441</v>
      </c>
      <c r="S92">
        <v>0.0495244109</v>
      </c>
      <c r="T92">
        <v>0.0155503571</v>
      </c>
    </row>
    <row r="93" spans="1:20" ht="12.75">
      <c r="A93" s="7" t="s">
        <v>15</v>
      </c>
      <c r="B93" t="s">
        <v>9</v>
      </c>
      <c r="C93">
        <v>22162</v>
      </c>
      <c r="D93">
        <v>55.443039809</v>
      </c>
      <c r="E93">
        <v>62.729574548</v>
      </c>
      <c r="F93">
        <v>70.973733339</v>
      </c>
      <c r="G93">
        <v>1570</v>
      </c>
      <c r="H93">
        <v>70.841981771</v>
      </c>
      <c r="I93">
        <v>0.134549783</v>
      </c>
      <c r="J93">
        <v>-0.0292</v>
      </c>
      <c r="K93">
        <v>0.0943</v>
      </c>
      <c r="L93">
        <v>0.2177</v>
      </c>
      <c r="M93">
        <v>0.9712179273</v>
      </c>
      <c r="N93">
        <v>1.0988590738</v>
      </c>
      <c r="O93">
        <v>1.2432753042</v>
      </c>
      <c r="P93">
        <v>0</v>
      </c>
      <c r="Q93">
        <v>0.1236144175</v>
      </c>
      <c r="R93">
        <v>0.1450658441</v>
      </c>
      <c r="S93">
        <v>0.0495244109</v>
      </c>
      <c r="T93">
        <v>0.1653449898</v>
      </c>
    </row>
    <row r="94" spans="1:20" ht="12.75">
      <c r="A94" s="7" t="s">
        <v>16</v>
      </c>
      <c r="B94" t="s">
        <v>9</v>
      </c>
      <c r="C94">
        <v>19468</v>
      </c>
      <c r="D94">
        <v>42.210885079</v>
      </c>
      <c r="E94">
        <v>48.027351396</v>
      </c>
      <c r="F94">
        <v>54.645300089</v>
      </c>
      <c r="G94">
        <v>1088</v>
      </c>
      <c r="H94">
        <v>55.886583111</v>
      </c>
      <c r="I94">
        <v>0.0087055737</v>
      </c>
      <c r="J94">
        <v>-0.3019</v>
      </c>
      <c r="K94">
        <v>-0.1728</v>
      </c>
      <c r="L94">
        <v>-0.0437</v>
      </c>
      <c r="M94">
        <v>0.7394249748</v>
      </c>
      <c r="N94">
        <v>0.8413143442</v>
      </c>
      <c r="O94">
        <v>0.9572436012</v>
      </c>
      <c r="P94">
        <v>0</v>
      </c>
      <c r="Q94">
        <v>0.1236144175</v>
      </c>
      <c r="R94">
        <v>0.1450658441</v>
      </c>
      <c r="S94">
        <v>0.0495244109</v>
      </c>
      <c r="T94">
        <v>1.06506E-05</v>
      </c>
    </row>
    <row r="95" spans="1:20" ht="12.75">
      <c r="A95" s="7" t="s">
        <v>48</v>
      </c>
      <c r="B95" t="s">
        <v>9</v>
      </c>
      <c r="C95">
        <v>13054</v>
      </c>
      <c r="D95">
        <v>11.196890822</v>
      </c>
      <c r="E95">
        <v>13.600979933</v>
      </c>
      <c r="F95">
        <v>16.521252022</v>
      </c>
      <c r="G95">
        <v>158</v>
      </c>
      <c r="H95">
        <v>12.103569787</v>
      </c>
      <c r="I95" s="28">
        <v>2.361248E-47</v>
      </c>
      <c r="J95">
        <v>-1.6289</v>
      </c>
      <c r="K95">
        <v>-1.4344</v>
      </c>
      <c r="L95">
        <v>-1.2399</v>
      </c>
      <c r="M95">
        <v>0.1961404197</v>
      </c>
      <c r="N95">
        <v>0.2382538112</v>
      </c>
      <c r="O95">
        <v>0.2894093866</v>
      </c>
      <c r="P95">
        <v>0</v>
      </c>
      <c r="Q95">
        <v>0.1236144175</v>
      </c>
      <c r="R95">
        <v>0.1450658441</v>
      </c>
      <c r="S95">
        <v>0.0495244109</v>
      </c>
      <c r="T95" s="28">
        <v>6.07793E-144</v>
      </c>
    </row>
    <row r="96" spans="1:20" ht="12.75">
      <c r="A96" s="7" t="s">
        <v>49</v>
      </c>
      <c r="B96" t="s">
        <v>9</v>
      </c>
      <c r="C96">
        <v>8636</v>
      </c>
      <c r="D96">
        <v>41.766202258</v>
      </c>
      <c r="E96">
        <v>48.892191079</v>
      </c>
      <c r="F96">
        <v>57.23398871</v>
      </c>
      <c r="G96">
        <v>368</v>
      </c>
      <c r="H96">
        <v>42.612320519</v>
      </c>
      <c r="I96">
        <v>0.0538834085</v>
      </c>
      <c r="J96">
        <v>-0.3125</v>
      </c>
      <c r="K96">
        <v>-0.1549</v>
      </c>
      <c r="L96">
        <v>0.0026</v>
      </c>
      <c r="M96">
        <v>0.7316352878</v>
      </c>
      <c r="N96">
        <v>0.8564640872</v>
      </c>
      <c r="O96">
        <v>1.0025906963</v>
      </c>
      <c r="P96">
        <v>0</v>
      </c>
      <c r="Q96">
        <v>0.1236144175</v>
      </c>
      <c r="R96">
        <v>0.1450658441</v>
      </c>
      <c r="S96">
        <v>0.0495244109</v>
      </c>
      <c r="T96">
        <v>0.0015531654</v>
      </c>
    </row>
    <row r="97" spans="1:20" ht="12.75">
      <c r="A97" s="7" t="s">
        <v>50</v>
      </c>
      <c r="B97" t="s">
        <v>9</v>
      </c>
      <c r="C97">
        <v>18954</v>
      </c>
      <c r="D97">
        <v>30.359016101</v>
      </c>
      <c r="E97">
        <v>34.918755992</v>
      </c>
      <c r="F97">
        <v>40.163341131</v>
      </c>
      <c r="G97">
        <v>612</v>
      </c>
      <c r="H97">
        <v>32.288698955</v>
      </c>
      <c r="I97" s="28">
        <v>5.786917E-12</v>
      </c>
      <c r="J97">
        <v>-0.6315</v>
      </c>
      <c r="K97">
        <v>-0.4915</v>
      </c>
      <c r="L97">
        <v>-0.3516</v>
      </c>
      <c r="M97">
        <v>0.5318110405</v>
      </c>
      <c r="N97">
        <v>0.6116858299</v>
      </c>
      <c r="O97">
        <v>0.7035573277</v>
      </c>
      <c r="P97">
        <v>0</v>
      </c>
      <c r="Q97">
        <v>0.1236144175</v>
      </c>
      <c r="R97">
        <v>0.1450658441</v>
      </c>
      <c r="S97">
        <v>0.0495244109</v>
      </c>
      <c r="T97" s="28">
        <v>2.032775E-31</v>
      </c>
    </row>
    <row r="98" spans="1:20" ht="12.75">
      <c r="A98" s="7" t="s">
        <v>17</v>
      </c>
      <c r="B98" t="s">
        <v>9</v>
      </c>
      <c r="C98">
        <v>32383</v>
      </c>
      <c r="D98">
        <v>7.5265138395</v>
      </c>
      <c r="E98">
        <v>8.9043985948</v>
      </c>
      <c r="F98">
        <v>10.534533786</v>
      </c>
      <c r="G98">
        <v>259</v>
      </c>
      <c r="H98">
        <v>7.9980236544</v>
      </c>
      <c r="I98" s="28">
        <v>4.7026E-104</v>
      </c>
      <c r="J98">
        <v>-2.0261</v>
      </c>
      <c r="K98">
        <v>-1.858</v>
      </c>
      <c r="L98">
        <v>-1.6899</v>
      </c>
      <c r="M98">
        <v>0.1318449565</v>
      </c>
      <c r="N98">
        <v>0.1559819154</v>
      </c>
      <c r="O98">
        <v>0.1845376463</v>
      </c>
      <c r="P98">
        <v>0</v>
      </c>
      <c r="Q98">
        <v>0.1236144175</v>
      </c>
      <c r="R98">
        <v>0.1450658441</v>
      </c>
      <c r="S98">
        <v>0.0495244109</v>
      </c>
      <c r="T98" s="28">
        <v>1.04825E-306</v>
      </c>
    </row>
    <row r="99" spans="1:20" ht="12.75">
      <c r="A99" s="7" t="s">
        <v>18</v>
      </c>
      <c r="B99" t="s">
        <v>9</v>
      </c>
      <c r="C99">
        <v>5427</v>
      </c>
      <c r="D99">
        <v>19.387838463</v>
      </c>
      <c r="E99">
        <v>23.83137219</v>
      </c>
      <c r="F99">
        <v>29.29332744</v>
      </c>
      <c r="G99">
        <v>133</v>
      </c>
      <c r="H99">
        <v>24.507094159</v>
      </c>
      <c r="I99" s="28">
        <v>1.067796E-16</v>
      </c>
      <c r="J99">
        <v>-1.0799</v>
      </c>
      <c r="K99">
        <v>-0.8736</v>
      </c>
      <c r="L99">
        <v>-0.6672</v>
      </c>
      <c r="M99">
        <v>0.3396245291</v>
      </c>
      <c r="N99">
        <v>0.4174636885</v>
      </c>
      <c r="O99">
        <v>0.5131429456</v>
      </c>
      <c r="P99">
        <v>0</v>
      </c>
      <c r="Q99">
        <v>0.1236144175</v>
      </c>
      <c r="R99">
        <v>0.1450658441</v>
      </c>
      <c r="S99">
        <v>0.0495244109</v>
      </c>
      <c r="T99" s="28">
        <v>9.971309E-54</v>
      </c>
    </row>
    <row r="100" spans="1:20" ht="12.75">
      <c r="A100" s="7" t="s">
        <v>51</v>
      </c>
      <c r="B100" t="s">
        <v>9</v>
      </c>
      <c r="C100">
        <v>7032</v>
      </c>
      <c r="D100">
        <v>12.145777782</v>
      </c>
      <c r="E100">
        <v>15.048530065</v>
      </c>
      <c r="F100">
        <v>18.645018966</v>
      </c>
      <c r="G100">
        <v>121</v>
      </c>
      <c r="H100">
        <v>17.20705347</v>
      </c>
      <c r="I100" s="28">
        <v>3.341498E-34</v>
      </c>
      <c r="J100">
        <v>-1.5476</v>
      </c>
      <c r="K100">
        <v>-1.3333</v>
      </c>
      <c r="L100">
        <v>-1.119</v>
      </c>
      <c r="M100">
        <v>0.2127624525</v>
      </c>
      <c r="N100">
        <v>0.2636111265</v>
      </c>
      <c r="O100">
        <v>0.3266122626</v>
      </c>
      <c r="P100">
        <v>0</v>
      </c>
      <c r="Q100">
        <v>0.1236144175</v>
      </c>
      <c r="R100">
        <v>0.1450658441</v>
      </c>
      <c r="S100">
        <v>0.0495244109</v>
      </c>
      <c r="T100" s="28">
        <v>1.30086E-110</v>
      </c>
    </row>
    <row r="101" spans="1:20" ht="12.75">
      <c r="A101" s="7" t="s">
        <v>52</v>
      </c>
      <c r="B101" t="s">
        <v>9</v>
      </c>
      <c r="C101">
        <v>15095</v>
      </c>
      <c r="D101">
        <v>17.93354698</v>
      </c>
      <c r="E101">
        <v>20.986259058</v>
      </c>
      <c r="F101">
        <v>24.558614629</v>
      </c>
      <c r="G101">
        <v>348</v>
      </c>
      <c r="H101">
        <v>23.053991388</v>
      </c>
      <c r="I101" s="28">
        <v>9.965501E-36</v>
      </c>
      <c r="J101">
        <v>-1.1579</v>
      </c>
      <c r="K101">
        <v>-1.0007</v>
      </c>
      <c r="L101">
        <v>-0.8435</v>
      </c>
      <c r="M101">
        <v>0.3141491229</v>
      </c>
      <c r="N101">
        <v>0.3676247026</v>
      </c>
      <c r="O101">
        <v>0.4302030855</v>
      </c>
      <c r="P101">
        <v>0</v>
      </c>
      <c r="Q101">
        <v>0.1236144175</v>
      </c>
      <c r="R101">
        <v>0.1450658441</v>
      </c>
      <c r="S101">
        <v>0.0495244109</v>
      </c>
      <c r="T101" s="28">
        <v>8.724573E-97</v>
      </c>
    </row>
    <row r="102" spans="1:20" ht="12.75">
      <c r="A102" s="7" t="s">
        <v>53</v>
      </c>
      <c r="B102" t="s">
        <v>9</v>
      </c>
      <c r="C102">
        <v>38061</v>
      </c>
      <c r="D102">
        <v>24.653020172</v>
      </c>
      <c r="E102">
        <v>28.064587524</v>
      </c>
      <c r="F102">
        <v>31.948258971</v>
      </c>
      <c r="G102">
        <v>1041</v>
      </c>
      <c r="H102">
        <v>27.35083156</v>
      </c>
      <c r="I102" s="28">
        <v>6.786658E-27</v>
      </c>
      <c r="J102">
        <v>-0.8397</v>
      </c>
      <c r="K102">
        <v>-0.7101</v>
      </c>
      <c r="L102">
        <v>-0.5804</v>
      </c>
      <c r="M102">
        <v>0.4318568252</v>
      </c>
      <c r="N102">
        <v>0.4916186165</v>
      </c>
      <c r="O102">
        <v>0.5596504442</v>
      </c>
      <c r="P102">
        <v>0</v>
      </c>
      <c r="Q102">
        <v>0.1236144175</v>
      </c>
      <c r="R102">
        <v>0.1450658441</v>
      </c>
      <c r="S102">
        <v>0.0495244109</v>
      </c>
      <c r="T102" s="28">
        <v>1.374587E-67</v>
      </c>
    </row>
    <row r="103" spans="1:20" ht="12.75">
      <c r="A103" s="7" t="s">
        <v>54</v>
      </c>
      <c r="B103" t="s">
        <v>9</v>
      </c>
      <c r="C103">
        <v>8470</v>
      </c>
      <c r="D103">
        <v>42.50830349</v>
      </c>
      <c r="E103">
        <v>49.52313818</v>
      </c>
      <c r="F103">
        <v>57.695579778</v>
      </c>
      <c r="G103">
        <v>371</v>
      </c>
      <c r="H103">
        <v>43.801652893</v>
      </c>
      <c r="I103">
        <v>0.0681991617</v>
      </c>
      <c r="J103">
        <v>-0.2949</v>
      </c>
      <c r="K103">
        <v>-0.1421</v>
      </c>
      <c r="L103">
        <v>0.0106</v>
      </c>
      <c r="M103">
        <v>0.7446349722</v>
      </c>
      <c r="N103">
        <v>0.8675166402</v>
      </c>
      <c r="O103">
        <v>1.0106765718</v>
      </c>
      <c r="P103">
        <v>0</v>
      </c>
      <c r="Q103">
        <v>0.1236144175</v>
      </c>
      <c r="R103">
        <v>0.1450658441</v>
      </c>
      <c r="S103">
        <v>0.0495244109</v>
      </c>
      <c r="T103">
        <v>0.0001437716</v>
      </c>
    </row>
    <row r="104" spans="1:20" ht="12.75">
      <c r="A104" s="7" t="s">
        <v>19</v>
      </c>
      <c r="B104" t="s">
        <v>9</v>
      </c>
      <c r="C104">
        <v>27950</v>
      </c>
      <c r="D104">
        <v>46.941939251</v>
      </c>
      <c r="E104">
        <v>53.186553581</v>
      </c>
      <c r="F104">
        <v>60.261879397</v>
      </c>
      <c r="G104">
        <v>1506</v>
      </c>
      <c r="H104">
        <v>53.881932021</v>
      </c>
      <c r="I104">
        <v>0.2668447094</v>
      </c>
      <c r="J104">
        <v>-0.1956</v>
      </c>
      <c r="K104">
        <v>-0.0708</v>
      </c>
      <c r="L104">
        <v>0.0541</v>
      </c>
      <c r="M104">
        <v>0.822300745</v>
      </c>
      <c r="N104">
        <v>0.9316901545</v>
      </c>
      <c r="O104">
        <v>1.0556314698</v>
      </c>
      <c r="P104">
        <v>0</v>
      </c>
      <c r="Q104">
        <v>0.1236144175</v>
      </c>
      <c r="R104">
        <v>0.1450658441</v>
      </c>
      <c r="S104">
        <v>0.0495244109</v>
      </c>
      <c r="T104">
        <v>0.1689304917</v>
      </c>
    </row>
    <row r="105" spans="1:20" ht="12.75">
      <c r="A105" s="7" t="s">
        <v>20</v>
      </c>
      <c r="B105" t="s">
        <v>9</v>
      </c>
      <c r="C105">
        <v>43346</v>
      </c>
      <c r="D105">
        <v>50.972027495</v>
      </c>
      <c r="E105">
        <v>57.417175563</v>
      </c>
      <c r="F105">
        <v>64.67727912</v>
      </c>
      <c r="G105">
        <v>2711</v>
      </c>
      <c r="H105">
        <v>62.543256587</v>
      </c>
      <c r="I105">
        <v>0.924161657</v>
      </c>
      <c r="J105">
        <v>-0.1133</v>
      </c>
      <c r="K105">
        <v>0.0058</v>
      </c>
      <c r="L105">
        <v>0.1248</v>
      </c>
      <c r="M105">
        <v>0.8928974144</v>
      </c>
      <c r="N105">
        <v>1.0057996537</v>
      </c>
      <c r="O105">
        <v>1.1329777946</v>
      </c>
      <c r="P105">
        <v>0</v>
      </c>
      <c r="Q105">
        <v>0.1236144175</v>
      </c>
      <c r="R105">
        <v>0.1450658441</v>
      </c>
      <c r="S105">
        <v>0.0495244109</v>
      </c>
      <c r="T105">
        <v>0.9016661072</v>
      </c>
    </row>
    <row r="106" spans="1:20" ht="12.75">
      <c r="A106" s="7" t="s">
        <v>21</v>
      </c>
      <c r="B106" t="s">
        <v>9</v>
      </c>
      <c r="C106">
        <v>26847</v>
      </c>
      <c r="D106">
        <v>52.909108113</v>
      </c>
      <c r="E106">
        <v>59.834193426</v>
      </c>
      <c r="F106">
        <v>67.665678569</v>
      </c>
      <c r="G106">
        <v>1755</v>
      </c>
      <c r="H106">
        <v>65.370432451</v>
      </c>
      <c r="I106">
        <v>0.4537459078</v>
      </c>
      <c r="J106">
        <v>-0.076</v>
      </c>
      <c r="K106">
        <v>0.047</v>
      </c>
      <c r="L106">
        <v>0.17</v>
      </c>
      <c r="M106">
        <v>0.9268300312</v>
      </c>
      <c r="N106">
        <v>1.0481395234</v>
      </c>
      <c r="O106">
        <v>1.1853267843</v>
      </c>
      <c r="P106">
        <v>0</v>
      </c>
      <c r="Q106">
        <v>0.1236144175</v>
      </c>
      <c r="R106">
        <v>0.1450658441</v>
      </c>
      <c r="S106">
        <v>0.0495244109</v>
      </c>
      <c r="T106">
        <v>0.3935290087</v>
      </c>
    </row>
    <row r="107" spans="1:20" ht="12.75">
      <c r="A107" s="7" t="s">
        <v>22</v>
      </c>
      <c r="B107" t="s">
        <v>9</v>
      </c>
      <c r="C107">
        <v>13829</v>
      </c>
      <c r="D107">
        <v>50.12880603</v>
      </c>
      <c r="E107">
        <v>57.371492205</v>
      </c>
      <c r="F107">
        <v>65.660612699</v>
      </c>
      <c r="G107">
        <v>774</v>
      </c>
      <c r="H107">
        <v>55.969339793</v>
      </c>
      <c r="I107">
        <v>0.9422616041</v>
      </c>
      <c r="J107">
        <v>-0.13</v>
      </c>
      <c r="K107">
        <v>0.005</v>
      </c>
      <c r="L107">
        <v>0.1399</v>
      </c>
      <c r="M107">
        <v>0.8781263664</v>
      </c>
      <c r="N107">
        <v>1.0049994</v>
      </c>
      <c r="O107">
        <v>1.1502032426</v>
      </c>
      <c r="P107">
        <v>0</v>
      </c>
      <c r="Q107">
        <v>0.1236144175</v>
      </c>
      <c r="R107">
        <v>0.1450658441</v>
      </c>
      <c r="S107">
        <v>0.0495244109</v>
      </c>
      <c r="T107">
        <v>0.0464644818</v>
      </c>
    </row>
    <row r="108" spans="1:20" ht="12.75">
      <c r="A108" s="7" t="s">
        <v>23</v>
      </c>
      <c r="B108" t="s">
        <v>9</v>
      </c>
      <c r="C108">
        <v>21797</v>
      </c>
      <c r="D108">
        <v>11.532727141</v>
      </c>
      <c r="E108">
        <v>13.53035025</v>
      </c>
      <c r="F108">
        <v>15.873988488</v>
      </c>
      <c r="G108">
        <v>342</v>
      </c>
      <c r="H108">
        <v>15.690232601</v>
      </c>
      <c r="I108" s="28">
        <v>8.072614E-70</v>
      </c>
      <c r="J108">
        <v>-1.5994</v>
      </c>
      <c r="K108">
        <v>-1.4396</v>
      </c>
      <c r="L108">
        <v>-1.2799</v>
      </c>
      <c r="M108">
        <v>0.2020233989</v>
      </c>
      <c r="N108">
        <v>0.2370165628</v>
      </c>
      <c r="O108">
        <v>0.2780710122</v>
      </c>
      <c r="P108">
        <v>0</v>
      </c>
      <c r="Q108">
        <v>0.1236144175</v>
      </c>
      <c r="R108">
        <v>0.1450658441</v>
      </c>
      <c r="S108">
        <v>0.0495244109</v>
      </c>
      <c r="T108" s="28">
        <v>3.20125E-209</v>
      </c>
    </row>
    <row r="109" spans="1:20" ht="12.75">
      <c r="A109" s="7" t="s">
        <v>24</v>
      </c>
      <c r="B109" t="s">
        <v>9</v>
      </c>
      <c r="C109">
        <v>8883</v>
      </c>
      <c r="D109">
        <v>17.932249058</v>
      </c>
      <c r="E109">
        <v>21.401069471</v>
      </c>
      <c r="F109">
        <v>25.540899696</v>
      </c>
      <c r="G109">
        <v>227</v>
      </c>
      <c r="H109">
        <v>25.55442981</v>
      </c>
      <c r="I109" s="28">
        <v>1.533362E-27</v>
      </c>
      <c r="J109">
        <v>-1.158</v>
      </c>
      <c r="K109">
        <v>-0.9811</v>
      </c>
      <c r="L109">
        <v>-0.8043</v>
      </c>
      <c r="M109">
        <v>0.3141263867</v>
      </c>
      <c r="N109">
        <v>0.3748911027</v>
      </c>
      <c r="O109">
        <v>0.4474101663</v>
      </c>
      <c r="P109">
        <v>0</v>
      </c>
      <c r="Q109">
        <v>0.1236144175</v>
      </c>
      <c r="R109">
        <v>0.1450658441</v>
      </c>
      <c r="S109">
        <v>0.0495244109</v>
      </c>
      <c r="T109" s="28">
        <v>5.255383E-87</v>
      </c>
    </row>
    <row r="110" spans="1:20" ht="12.75">
      <c r="A110" s="7" t="s">
        <v>25</v>
      </c>
      <c r="B110" t="s">
        <v>9</v>
      </c>
      <c r="C110">
        <v>11616</v>
      </c>
      <c r="D110">
        <v>22.747586063</v>
      </c>
      <c r="E110">
        <v>26.725929692</v>
      </c>
      <c r="F110">
        <v>31.40004904</v>
      </c>
      <c r="G110">
        <v>310</v>
      </c>
      <c r="H110">
        <v>26.687327824</v>
      </c>
      <c r="I110" s="28">
        <v>2.734508E-20</v>
      </c>
      <c r="J110">
        <v>-0.9201</v>
      </c>
      <c r="K110">
        <v>-0.7589</v>
      </c>
      <c r="L110">
        <v>-0.5978</v>
      </c>
      <c r="M110">
        <v>0.398478573</v>
      </c>
      <c r="N110">
        <v>0.4681688113</v>
      </c>
      <c r="O110">
        <v>0.5500472314</v>
      </c>
      <c r="P110">
        <v>0</v>
      </c>
      <c r="Q110">
        <v>0.1236144175</v>
      </c>
      <c r="R110">
        <v>0.1450658441</v>
      </c>
      <c r="S110">
        <v>0.0495244109</v>
      </c>
      <c r="T110" s="28">
        <v>1.639838E-63</v>
      </c>
    </row>
    <row r="111" spans="1:20" ht="12.75">
      <c r="A111" s="7" t="s">
        <v>26</v>
      </c>
      <c r="B111" t="s">
        <v>9</v>
      </c>
      <c r="C111">
        <v>22481</v>
      </c>
      <c r="D111">
        <v>20.898539061</v>
      </c>
      <c r="E111">
        <v>24.097023364</v>
      </c>
      <c r="F111">
        <v>27.785030011</v>
      </c>
      <c r="G111">
        <v>558</v>
      </c>
      <c r="H111">
        <v>24.820959922</v>
      </c>
      <c r="I111" s="28">
        <v>1.691981E-32</v>
      </c>
      <c r="J111">
        <v>-1.0049</v>
      </c>
      <c r="K111">
        <v>-0.8625</v>
      </c>
      <c r="L111">
        <v>-0.7201</v>
      </c>
      <c r="M111">
        <v>0.3660880763</v>
      </c>
      <c r="N111">
        <v>0.4221172065</v>
      </c>
      <c r="O111">
        <v>0.4867214956</v>
      </c>
      <c r="P111">
        <v>0</v>
      </c>
      <c r="Q111">
        <v>0.1236144175</v>
      </c>
      <c r="R111">
        <v>0.1450658441</v>
      </c>
      <c r="S111">
        <v>0.0495244109</v>
      </c>
      <c r="T111" s="28">
        <v>1.67902E-114</v>
      </c>
    </row>
    <row r="112" spans="1:20" ht="12.75">
      <c r="A112" s="7" t="s">
        <v>27</v>
      </c>
      <c r="B112" t="s">
        <v>9</v>
      </c>
      <c r="C112">
        <v>17769</v>
      </c>
      <c r="D112">
        <v>51.696147622</v>
      </c>
      <c r="E112">
        <v>59.057336148</v>
      </c>
      <c r="F112">
        <v>67.466709093</v>
      </c>
      <c r="G112">
        <v>961</v>
      </c>
      <c r="H112">
        <v>54.082953458</v>
      </c>
      <c r="I112">
        <v>0.6172101125</v>
      </c>
      <c r="J112">
        <v>-0.0992</v>
      </c>
      <c r="K112">
        <v>0.0339</v>
      </c>
      <c r="L112">
        <v>0.1671</v>
      </c>
      <c r="M112">
        <v>0.9055821166</v>
      </c>
      <c r="N112">
        <v>1.0345310034</v>
      </c>
      <c r="O112">
        <v>1.1818413563</v>
      </c>
      <c r="P112">
        <v>0</v>
      </c>
      <c r="Q112">
        <v>0.1236144175</v>
      </c>
      <c r="R112">
        <v>0.1450658441</v>
      </c>
      <c r="S112">
        <v>0.0495244109</v>
      </c>
      <c r="T112">
        <v>0.7866446719</v>
      </c>
    </row>
    <row r="113" spans="1:20" ht="12.75">
      <c r="A113" s="7" t="s">
        <v>28</v>
      </c>
      <c r="B113" t="s">
        <v>9</v>
      </c>
      <c r="C113">
        <v>4557</v>
      </c>
      <c r="D113">
        <v>41.413436905</v>
      </c>
      <c r="E113">
        <v>49.221780168</v>
      </c>
      <c r="F113">
        <v>58.502356336</v>
      </c>
      <c r="G113">
        <v>247</v>
      </c>
      <c r="H113">
        <v>54.202326092</v>
      </c>
      <c r="I113">
        <v>0.092589958</v>
      </c>
      <c r="J113">
        <v>-0.321</v>
      </c>
      <c r="K113">
        <v>-0.1482</v>
      </c>
      <c r="L113">
        <v>0.0245</v>
      </c>
      <c r="M113">
        <v>0.7254557559</v>
      </c>
      <c r="N113">
        <v>0.8622376312</v>
      </c>
      <c r="O113">
        <v>1.0248091998</v>
      </c>
      <c r="P113">
        <v>0</v>
      </c>
      <c r="Q113">
        <v>0.1236144175</v>
      </c>
      <c r="R113">
        <v>0.1450658441</v>
      </c>
      <c r="S113">
        <v>0.0495244109</v>
      </c>
      <c r="T113">
        <v>0.0009561706</v>
      </c>
    </row>
    <row r="114" spans="1:20" ht="12.75">
      <c r="A114" s="7" t="s">
        <v>29</v>
      </c>
      <c r="B114" t="s">
        <v>9</v>
      </c>
      <c r="C114">
        <v>8154</v>
      </c>
      <c r="D114">
        <v>39.365548791</v>
      </c>
      <c r="E114">
        <v>45.860033276</v>
      </c>
      <c r="F114">
        <v>53.425970593</v>
      </c>
      <c r="G114">
        <v>458</v>
      </c>
      <c r="H114">
        <v>56.168751533</v>
      </c>
      <c r="I114">
        <v>0.0049469695</v>
      </c>
      <c r="J114">
        <v>-0.3717</v>
      </c>
      <c r="K114">
        <v>-0.219</v>
      </c>
      <c r="L114">
        <v>-0.0663</v>
      </c>
      <c r="M114">
        <v>0.6895820798</v>
      </c>
      <c r="N114">
        <v>0.8033485649</v>
      </c>
      <c r="O114">
        <v>0.9358841182</v>
      </c>
      <c r="P114">
        <v>0</v>
      </c>
      <c r="Q114">
        <v>0.1236144175</v>
      </c>
      <c r="R114">
        <v>0.1450658441</v>
      </c>
      <c r="S114">
        <v>0.0495244109</v>
      </c>
      <c r="T114">
        <v>0.000442525</v>
      </c>
    </row>
    <row r="115" spans="1:20" ht="12.75">
      <c r="A115" s="7" t="s">
        <v>30</v>
      </c>
      <c r="B115" t="s">
        <v>9</v>
      </c>
      <c r="C115">
        <v>10881</v>
      </c>
      <c r="D115">
        <v>43.982245847</v>
      </c>
      <c r="E115">
        <v>50.625035816</v>
      </c>
      <c r="F115">
        <v>58.271109219</v>
      </c>
      <c r="G115">
        <v>607</v>
      </c>
      <c r="H115">
        <v>55.78531385</v>
      </c>
      <c r="I115">
        <v>0.0941939742</v>
      </c>
      <c r="J115">
        <v>-0.2608</v>
      </c>
      <c r="K115">
        <v>-0.1201</v>
      </c>
      <c r="L115">
        <v>0.0205</v>
      </c>
      <c r="M115">
        <v>0.7704546106</v>
      </c>
      <c r="N115">
        <v>0.8868190223</v>
      </c>
      <c r="O115">
        <v>1.0207583515</v>
      </c>
      <c r="P115">
        <v>0</v>
      </c>
      <c r="Q115">
        <v>0.1236144175</v>
      </c>
      <c r="R115">
        <v>0.1450658441</v>
      </c>
      <c r="S115">
        <v>0.0495244109</v>
      </c>
      <c r="T115" s="28">
        <v>3.7877648E-06</v>
      </c>
    </row>
    <row r="116" spans="1:20" ht="12.75">
      <c r="A116" s="7" t="s">
        <v>31</v>
      </c>
      <c r="B116" t="s">
        <v>9</v>
      </c>
      <c r="C116">
        <v>11747</v>
      </c>
      <c r="D116">
        <v>73.728390122</v>
      </c>
      <c r="E116">
        <v>84.162519577</v>
      </c>
      <c r="F116">
        <v>96.073299441</v>
      </c>
      <c r="G116">
        <v>910</v>
      </c>
      <c r="H116">
        <v>77.466587214</v>
      </c>
      <c r="I116" s="28">
        <v>9.0219257E-09</v>
      </c>
      <c r="J116">
        <v>0.2558</v>
      </c>
      <c r="K116">
        <v>0.3882</v>
      </c>
      <c r="L116">
        <v>0.5206</v>
      </c>
      <c r="M116">
        <v>1.29152973</v>
      </c>
      <c r="N116">
        <v>1.4743085534</v>
      </c>
      <c r="O116">
        <v>1.6829544533</v>
      </c>
      <c r="P116">
        <v>0</v>
      </c>
      <c r="Q116">
        <v>0.1236144175</v>
      </c>
      <c r="R116">
        <v>0.1450658441</v>
      </c>
      <c r="S116">
        <v>0.0495244109</v>
      </c>
      <c r="T116" s="28">
        <v>8.862148E-11</v>
      </c>
    </row>
    <row r="117" spans="1:20" ht="12.75">
      <c r="A117" s="7" t="s">
        <v>32</v>
      </c>
      <c r="B117" t="s">
        <v>9</v>
      </c>
      <c r="C117">
        <v>5102</v>
      </c>
      <c r="D117">
        <v>55.660666056</v>
      </c>
      <c r="E117">
        <v>66.84270826</v>
      </c>
      <c r="F117">
        <v>80.271185456</v>
      </c>
      <c r="G117">
        <v>195</v>
      </c>
      <c r="H117">
        <v>38.220305762</v>
      </c>
      <c r="I117">
        <v>0.0911737646</v>
      </c>
      <c r="J117">
        <v>-0.0253</v>
      </c>
      <c r="K117">
        <v>0.1578</v>
      </c>
      <c r="L117">
        <v>0.3409</v>
      </c>
      <c r="M117">
        <v>0.9750301734</v>
      </c>
      <c r="N117">
        <v>1.1709104839</v>
      </c>
      <c r="O117">
        <v>1.4061424956</v>
      </c>
      <c r="P117">
        <v>0</v>
      </c>
      <c r="Q117">
        <v>0.1236144175</v>
      </c>
      <c r="R117">
        <v>0.1450658441</v>
      </c>
      <c r="S117">
        <v>0.0495244109</v>
      </c>
      <c r="T117">
        <v>0.2171733393</v>
      </c>
    </row>
    <row r="118" spans="1:20" ht="12.75">
      <c r="A118" s="7" t="s">
        <v>34</v>
      </c>
      <c r="B118" t="s">
        <v>9</v>
      </c>
      <c r="C118">
        <v>12546</v>
      </c>
      <c r="D118">
        <v>28.580374498</v>
      </c>
      <c r="E118">
        <v>33.272205684</v>
      </c>
      <c r="F118">
        <v>38.734260502</v>
      </c>
      <c r="G118">
        <v>409</v>
      </c>
      <c r="H118">
        <v>32.600031883</v>
      </c>
      <c r="I118" s="28">
        <v>3.382328E-12</v>
      </c>
      <c r="J118">
        <v>-0.6918</v>
      </c>
      <c r="K118">
        <v>-0.5398</v>
      </c>
      <c r="L118">
        <v>-0.3878</v>
      </c>
      <c r="M118">
        <v>0.5006538634</v>
      </c>
      <c r="N118">
        <v>0.5828425489</v>
      </c>
      <c r="O118">
        <v>0.6785235501</v>
      </c>
      <c r="P118">
        <v>0</v>
      </c>
      <c r="Q118">
        <v>0.1236144175</v>
      </c>
      <c r="R118">
        <v>0.1450658441</v>
      </c>
      <c r="S118">
        <v>0.0495244109</v>
      </c>
      <c r="T118" s="28">
        <v>4.60632E-29</v>
      </c>
    </row>
    <row r="119" spans="1:20" ht="12.75">
      <c r="A119" s="7" t="s">
        <v>35</v>
      </c>
      <c r="B119" t="s">
        <v>9</v>
      </c>
      <c r="C119">
        <v>16299</v>
      </c>
      <c r="D119">
        <v>59.856850721</v>
      </c>
      <c r="E119">
        <v>68.257828396</v>
      </c>
      <c r="F119">
        <v>77.837892927</v>
      </c>
      <c r="G119">
        <v>949</v>
      </c>
      <c r="H119">
        <v>58.224430947</v>
      </c>
      <c r="I119">
        <v>0.0076473361</v>
      </c>
      <c r="J119">
        <v>0.0474</v>
      </c>
      <c r="K119">
        <v>0.1787</v>
      </c>
      <c r="L119">
        <v>0.3101</v>
      </c>
      <c r="M119">
        <v>1.0485364203</v>
      </c>
      <c r="N119">
        <v>1.1956997099</v>
      </c>
      <c r="O119">
        <v>1.3635175361</v>
      </c>
      <c r="P119">
        <v>0</v>
      </c>
      <c r="Q119">
        <v>0.1236144175</v>
      </c>
      <c r="R119">
        <v>0.1450658441</v>
      </c>
      <c r="S119">
        <v>0.0495244109</v>
      </c>
      <c r="T119">
        <v>0.5595194661</v>
      </c>
    </row>
    <row r="120" spans="1:20" ht="12.75">
      <c r="A120" s="7" t="s">
        <v>36</v>
      </c>
      <c r="B120" t="s">
        <v>9</v>
      </c>
      <c r="C120">
        <v>8167</v>
      </c>
      <c r="D120">
        <v>59.495211332</v>
      </c>
      <c r="E120">
        <v>69.535478609</v>
      </c>
      <c r="F120">
        <v>81.270116991</v>
      </c>
      <c r="G120">
        <v>353</v>
      </c>
      <c r="H120">
        <v>43.222725603</v>
      </c>
      <c r="I120">
        <v>0.013157033</v>
      </c>
      <c r="J120">
        <v>0.0413</v>
      </c>
      <c r="K120">
        <v>0.1973</v>
      </c>
      <c r="L120">
        <v>0.3532</v>
      </c>
      <c r="M120">
        <v>1.0422014383</v>
      </c>
      <c r="N120">
        <v>1.2180808202</v>
      </c>
      <c r="O120">
        <v>1.4236411792</v>
      </c>
      <c r="P120">
        <v>0</v>
      </c>
      <c r="Q120">
        <v>0.1236144175</v>
      </c>
      <c r="R120">
        <v>0.1450658441</v>
      </c>
      <c r="S120">
        <v>0.0495244109</v>
      </c>
      <c r="T120">
        <v>0.1891685882</v>
      </c>
    </row>
    <row r="121" spans="1:20" ht="12.75">
      <c r="A121" s="7" t="s">
        <v>37</v>
      </c>
      <c r="B121" t="s">
        <v>9</v>
      </c>
      <c r="C121">
        <v>1917</v>
      </c>
      <c r="D121">
        <v>114.76064712</v>
      </c>
      <c r="E121">
        <v>139.33220765</v>
      </c>
      <c r="F121">
        <v>169.16481892</v>
      </c>
      <c r="G121">
        <v>181</v>
      </c>
      <c r="H121">
        <v>94.418362024</v>
      </c>
      <c r="I121" s="28">
        <v>1.982201E-19</v>
      </c>
      <c r="J121">
        <v>0.6983</v>
      </c>
      <c r="K121">
        <v>0.8923</v>
      </c>
      <c r="L121">
        <v>1.0863</v>
      </c>
      <c r="M121">
        <v>2.0103082049</v>
      </c>
      <c r="N121">
        <v>2.4407380689</v>
      </c>
      <c r="O121">
        <v>2.9633278652</v>
      </c>
      <c r="P121">
        <v>0</v>
      </c>
      <c r="Q121">
        <v>0.1236144175</v>
      </c>
      <c r="R121">
        <v>0.1450658441</v>
      </c>
      <c r="S121">
        <v>0.0495244109</v>
      </c>
      <c r="T121" s="28">
        <v>3.806822E-20</v>
      </c>
    </row>
    <row r="122" spans="1:20" ht="12.75">
      <c r="A122" s="7" t="s">
        <v>38</v>
      </c>
      <c r="B122" t="s">
        <v>9</v>
      </c>
      <c r="C122">
        <v>20970</v>
      </c>
      <c r="D122">
        <v>59.373050092</v>
      </c>
      <c r="E122">
        <v>67.891513368</v>
      </c>
      <c r="F122">
        <v>77.632150954</v>
      </c>
      <c r="G122">
        <v>1006</v>
      </c>
      <c r="H122">
        <v>47.973295184</v>
      </c>
      <c r="I122">
        <v>0.0112707051</v>
      </c>
      <c r="J122">
        <v>0.0393</v>
      </c>
      <c r="K122">
        <v>0.1734</v>
      </c>
      <c r="L122">
        <v>0.3074</v>
      </c>
      <c r="M122">
        <v>1.040061491</v>
      </c>
      <c r="N122">
        <v>1.1892828229</v>
      </c>
      <c r="O122">
        <v>1.3599134716</v>
      </c>
      <c r="P122">
        <v>0</v>
      </c>
      <c r="Q122">
        <v>0.1236144175</v>
      </c>
      <c r="R122">
        <v>0.1450658441</v>
      </c>
      <c r="S122">
        <v>0.0495244109</v>
      </c>
      <c r="T122">
        <v>0.0102445763</v>
      </c>
    </row>
    <row r="123" spans="1:20" ht="12.75">
      <c r="A123" s="7" t="s">
        <v>39</v>
      </c>
      <c r="B123" t="s">
        <v>9</v>
      </c>
      <c r="C123">
        <v>1332</v>
      </c>
      <c r="D123">
        <v>49.654338612</v>
      </c>
      <c r="E123">
        <v>65.349872559</v>
      </c>
      <c r="F123">
        <v>86.006700783</v>
      </c>
      <c r="G123">
        <v>64</v>
      </c>
      <c r="H123">
        <v>48.048048048</v>
      </c>
      <c r="I123">
        <v>0.3346891335</v>
      </c>
      <c r="J123">
        <v>-0.1395</v>
      </c>
      <c r="K123">
        <v>0.1352</v>
      </c>
      <c r="L123">
        <v>0.4099</v>
      </c>
      <c r="M123">
        <v>0.8698149307</v>
      </c>
      <c r="N123">
        <v>1.1447598832</v>
      </c>
      <c r="O123">
        <v>1.506613814</v>
      </c>
      <c r="P123">
        <v>0</v>
      </c>
      <c r="Q123">
        <v>0.1236144175</v>
      </c>
      <c r="R123">
        <v>0.1450658441</v>
      </c>
      <c r="S123">
        <v>0.0495244109</v>
      </c>
      <c r="T123">
        <v>0.1756422148</v>
      </c>
    </row>
    <row r="124" spans="1:20" ht="12.75">
      <c r="A124" s="7" t="s">
        <v>40</v>
      </c>
      <c r="B124" t="s">
        <v>9</v>
      </c>
      <c r="C124">
        <v>3791</v>
      </c>
      <c r="D124">
        <v>66.705938867</v>
      </c>
      <c r="E124">
        <v>79.888261529</v>
      </c>
      <c r="F124">
        <v>95.675654051</v>
      </c>
      <c r="G124">
        <v>216</v>
      </c>
      <c r="H124">
        <v>56.97705091</v>
      </c>
      <c r="I124">
        <v>0.000259652</v>
      </c>
      <c r="J124">
        <v>0.1557</v>
      </c>
      <c r="K124">
        <v>0.3361</v>
      </c>
      <c r="L124">
        <v>0.5164</v>
      </c>
      <c r="M124">
        <v>1.1685146397</v>
      </c>
      <c r="N124">
        <v>1.3994346638</v>
      </c>
      <c r="O124">
        <v>1.6759887398</v>
      </c>
      <c r="P124">
        <v>0</v>
      </c>
      <c r="Q124">
        <v>0.1236144175</v>
      </c>
      <c r="R124">
        <v>0.1450658441</v>
      </c>
      <c r="S124">
        <v>0.0495244109</v>
      </c>
      <c r="T124">
        <v>0.0092789255</v>
      </c>
    </row>
    <row r="125" spans="1:20" ht="12.75">
      <c r="A125" s="7" t="s">
        <v>41</v>
      </c>
      <c r="B125" t="s">
        <v>9</v>
      </c>
      <c r="C125">
        <v>6054</v>
      </c>
      <c r="D125">
        <v>49.789447571</v>
      </c>
      <c r="E125">
        <v>59.412780359</v>
      </c>
      <c r="F125">
        <v>70.896116389</v>
      </c>
      <c r="G125">
        <v>217</v>
      </c>
      <c r="H125">
        <v>35.844070036</v>
      </c>
      <c r="I125">
        <v>0.6576950246</v>
      </c>
      <c r="J125">
        <v>-0.1368</v>
      </c>
      <c r="K125">
        <v>0.0399</v>
      </c>
      <c r="L125">
        <v>0.2167</v>
      </c>
      <c r="M125">
        <v>0.8721816884</v>
      </c>
      <c r="N125">
        <v>1.0407574619</v>
      </c>
      <c r="O125">
        <v>1.241915657</v>
      </c>
      <c r="P125">
        <v>0</v>
      </c>
      <c r="Q125">
        <v>0.1236144175</v>
      </c>
      <c r="R125">
        <v>0.1450658441</v>
      </c>
      <c r="S125">
        <v>0.0495244109</v>
      </c>
      <c r="T125">
        <v>0.9997662113</v>
      </c>
    </row>
    <row r="126" spans="1:20" ht="12.75">
      <c r="A126" s="7" t="s">
        <v>42</v>
      </c>
      <c r="B126" t="s">
        <v>9</v>
      </c>
      <c r="C126">
        <v>2250</v>
      </c>
      <c r="D126">
        <v>48.38043879</v>
      </c>
      <c r="E126">
        <v>61.748843943</v>
      </c>
      <c r="F126">
        <v>78.811185339</v>
      </c>
      <c r="G126">
        <v>84</v>
      </c>
      <c r="H126">
        <v>37.333333333</v>
      </c>
      <c r="I126">
        <v>0.5282154122</v>
      </c>
      <c r="J126">
        <v>-0.1655</v>
      </c>
      <c r="K126">
        <v>0.0785</v>
      </c>
      <c r="L126">
        <v>0.3225</v>
      </c>
      <c r="M126">
        <v>0.8474995174</v>
      </c>
      <c r="N126">
        <v>1.0816792231</v>
      </c>
      <c r="O126">
        <v>1.380567089</v>
      </c>
      <c r="P126">
        <v>0</v>
      </c>
      <c r="Q126">
        <v>0.1236144175</v>
      </c>
      <c r="R126">
        <v>0.1450658441</v>
      </c>
      <c r="S126">
        <v>0.0495244109</v>
      </c>
      <c r="T126">
        <v>0.0368307101</v>
      </c>
    </row>
    <row r="127" spans="1:20" ht="12.75">
      <c r="A127" s="7" t="s">
        <v>43</v>
      </c>
      <c r="B127" t="s">
        <v>9</v>
      </c>
      <c r="C127">
        <v>10262</v>
      </c>
      <c r="D127">
        <v>67.985342023</v>
      </c>
      <c r="E127">
        <v>78.989189915</v>
      </c>
      <c r="F127">
        <v>91.774078614</v>
      </c>
      <c r="G127">
        <v>425</v>
      </c>
      <c r="H127">
        <v>41.414928864</v>
      </c>
      <c r="I127">
        <v>2.20755E-05</v>
      </c>
      <c r="J127">
        <v>0.1747</v>
      </c>
      <c r="K127">
        <v>0.3248</v>
      </c>
      <c r="L127">
        <v>0.4748</v>
      </c>
      <c r="M127">
        <v>1.190926457</v>
      </c>
      <c r="N127">
        <v>1.3836852664</v>
      </c>
      <c r="O127">
        <v>1.6076432807</v>
      </c>
      <c r="P127">
        <v>0</v>
      </c>
      <c r="Q127">
        <v>0.1236144175</v>
      </c>
      <c r="R127">
        <v>0.1450658441</v>
      </c>
      <c r="S127">
        <v>0.0495244109</v>
      </c>
      <c r="T127" s="28">
        <v>2.869225E-17</v>
      </c>
    </row>
    <row r="128" spans="1:20" ht="12.75">
      <c r="A128" s="7" t="s">
        <v>44</v>
      </c>
      <c r="B128" t="s">
        <v>9</v>
      </c>
      <c r="C128">
        <v>6771</v>
      </c>
      <c r="D128">
        <v>50.795968759</v>
      </c>
      <c r="E128">
        <v>60.25913511</v>
      </c>
      <c r="F128">
        <v>71.485266506</v>
      </c>
      <c r="G128">
        <v>252</v>
      </c>
      <c r="H128">
        <v>37.217545414</v>
      </c>
      <c r="I128">
        <v>0.534863051</v>
      </c>
      <c r="J128">
        <v>-0.1167</v>
      </c>
      <c r="K128">
        <v>0.0541</v>
      </c>
      <c r="L128">
        <v>0.2249</v>
      </c>
      <c r="M128">
        <v>0.8898133231</v>
      </c>
      <c r="N128">
        <v>1.055583397</v>
      </c>
      <c r="O128">
        <v>1.2522360355</v>
      </c>
      <c r="P128">
        <v>0</v>
      </c>
      <c r="Q128">
        <v>0.1236144175</v>
      </c>
      <c r="R128">
        <v>0.1450658441</v>
      </c>
      <c r="S128">
        <v>0.0495244109</v>
      </c>
      <c r="T128">
        <v>0.2177514616</v>
      </c>
    </row>
    <row r="129" spans="1:20" ht="12.75">
      <c r="A129" s="7" t="s">
        <v>45</v>
      </c>
      <c r="B129" t="s">
        <v>9</v>
      </c>
      <c r="C129">
        <v>5072</v>
      </c>
      <c r="D129">
        <v>72.916602606</v>
      </c>
      <c r="E129">
        <v>86.239086518</v>
      </c>
      <c r="F129">
        <v>101.99570163</v>
      </c>
      <c r="G129">
        <v>258</v>
      </c>
      <c r="H129">
        <v>50.867507886</v>
      </c>
      <c r="I129" s="28">
        <v>1.4451329E-06</v>
      </c>
      <c r="J129">
        <v>0.2448</v>
      </c>
      <c r="K129">
        <v>0.4126</v>
      </c>
      <c r="L129">
        <v>0.5804</v>
      </c>
      <c r="M129">
        <v>1.2773093231</v>
      </c>
      <c r="N129">
        <v>1.510684608</v>
      </c>
      <c r="O129">
        <v>1.7866995438</v>
      </c>
      <c r="P129">
        <v>0</v>
      </c>
      <c r="Q129">
        <v>0.1236144175</v>
      </c>
      <c r="R129">
        <v>0.1450658441</v>
      </c>
      <c r="S129">
        <v>0.0495244109</v>
      </c>
      <c r="T129" s="28">
        <v>3.8338294E-08</v>
      </c>
    </row>
    <row r="130" spans="1:20" ht="12.75">
      <c r="A130" s="7" t="s">
        <v>47</v>
      </c>
      <c r="B130" t="s">
        <v>9</v>
      </c>
      <c r="C130">
        <v>3150</v>
      </c>
      <c r="D130">
        <v>47.360071765</v>
      </c>
      <c r="E130">
        <v>59.189422622</v>
      </c>
      <c r="F130">
        <v>73.973446824</v>
      </c>
      <c r="G130">
        <v>107</v>
      </c>
      <c r="H130">
        <v>33.968253968</v>
      </c>
      <c r="I130">
        <v>0.7504386636</v>
      </c>
      <c r="J130">
        <v>-0.1868</v>
      </c>
      <c r="K130">
        <v>0.0362</v>
      </c>
      <c r="L130">
        <v>0.2591</v>
      </c>
      <c r="M130">
        <v>0.8296253397</v>
      </c>
      <c r="N130">
        <v>1.036844815</v>
      </c>
      <c r="O130">
        <v>1.2958224864</v>
      </c>
      <c r="P130">
        <v>0</v>
      </c>
      <c r="Q130">
        <v>0.1236144175</v>
      </c>
      <c r="R130">
        <v>0.1450658441</v>
      </c>
      <c r="S130">
        <v>0.0495244109</v>
      </c>
      <c r="T130">
        <v>0.0073431797</v>
      </c>
    </row>
    <row r="131" spans="1:20" ht="13.5" thickBot="1">
      <c r="A131" s="7" t="s">
        <v>46</v>
      </c>
      <c r="B131" t="s">
        <v>9</v>
      </c>
      <c r="C131">
        <v>4655</v>
      </c>
      <c r="D131">
        <v>49.620512669</v>
      </c>
      <c r="E131">
        <v>60.384349146</v>
      </c>
      <c r="F131">
        <v>73.483110626</v>
      </c>
      <c r="G131">
        <v>157</v>
      </c>
      <c r="H131">
        <v>33.727175081</v>
      </c>
      <c r="I131">
        <v>0.5749668175</v>
      </c>
      <c r="J131">
        <v>-0.1402</v>
      </c>
      <c r="K131">
        <v>0.0562</v>
      </c>
      <c r="L131">
        <v>0.2525</v>
      </c>
      <c r="M131">
        <v>0.8692223881</v>
      </c>
      <c r="N131">
        <v>1.0577768214</v>
      </c>
      <c r="O131">
        <v>1.2872330709</v>
      </c>
      <c r="P131">
        <v>0</v>
      </c>
      <c r="Q131">
        <v>0.1236144175</v>
      </c>
      <c r="R131">
        <v>0.1450658441</v>
      </c>
      <c r="S131">
        <v>0.0495244109</v>
      </c>
      <c r="T131">
        <v>0.9232534705</v>
      </c>
    </row>
    <row r="132" spans="1:20" ht="13.5" thickTop="1">
      <c r="A132" s="8" t="s">
        <v>74</v>
      </c>
      <c r="B132" t="s">
        <v>90</v>
      </c>
      <c r="C132" t="s">
        <v>85</v>
      </c>
      <c r="D132" t="s">
        <v>85</v>
      </c>
      <c r="E132" t="s">
        <v>85</v>
      </c>
      <c r="F132" t="s">
        <v>85</v>
      </c>
      <c r="G132" t="s">
        <v>85</v>
      </c>
      <c r="H132" t="s">
        <v>85</v>
      </c>
      <c r="I132">
        <v>0.0666736772</v>
      </c>
      <c r="J132">
        <v>-0.0061</v>
      </c>
      <c r="K132">
        <v>0.089</v>
      </c>
      <c r="L132">
        <v>0.184</v>
      </c>
      <c r="M132">
        <v>0.9939019822</v>
      </c>
      <c r="N132">
        <v>1.0930338285</v>
      </c>
      <c r="O132">
        <v>1.2020530914</v>
      </c>
      <c r="P132">
        <v>0</v>
      </c>
      <c r="Q132">
        <v>0.3455476799</v>
      </c>
      <c r="R132">
        <v>0.0155579264</v>
      </c>
      <c r="S132">
        <v>0.0045648211</v>
      </c>
      <c r="T132">
        <v>0.0001123158</v>
      </c>
    </row>
    <row r="133" spans="1:20" ht="12.75">
      <c r="A133" s="7" t="s">
        <v>73</v>
      </c>
      <c r="B133" t="s">
        <v>90</v>
      </c>
      <c r="C133" t="s">
        <v>85</v>
      </c>
      <c r="D133" t="s">
        <v>85</v>
      </c>
      <c r="E133" t="s">
        <v>85</v>
      </c>
      <c r="F133" t="s">
        <v>85</v>
      </c>
      <c r="G133" t="s">
        <v>85</v>
      </c>
      <c r="H133" t="s">
        <v>85</v>
      </c>
      <c r="I133">
        <v>0.4858647177</v>
      </c>
      <c r="J133">
        <v>-0.0589</v>
      </c>
      <c r="K133">
        <v>0.0325</v>
      </c>
      <c r="L133">
        <v>0.1239</v>
      </c>
      <c r="M133">
        <v>0.9428145648</v>
      </c>
      <c r="N133">
        <v>1.0330240239</v>
      </c>
      <c r="O133">
        <v>1.1318648159</v>
      </c>
      <c r="P133">
        <v>0</v>
      </c>
      <c r="Q133">
        <v>0.3455476799</v>
      </c>
      <c r="R133">
        <v>0.0155579264</v>
      </c>
      <c r="S133">
        <v>0.0045648211</v>
      </c>
      <c r="T133" s="28">
        <v>8.215522E-31</v>
      </c>
    </row>
    <row r="134" spans="1:20" ht="12.75">
      <c r="A134" s="7" t="s">
        <v>72</v>
      </c>
      <c r="B134" t="s">
        <v>90</v>
      </c>
      <c r="C134" t="s">
        <v>85</v>
      </c>
      <c r="D134" t="s">
        <v>85</v>
      </c>
      <c r="E134" t="s">
        <v>85</v>
      </c>
      <c r="F134" t="s">
        <v>85</v>
      </c>
      <c r="G134" t="s">
        <v>85</v>
      </c>
      <c r="H134" t="s">
        <v>85</v>
      </c>
      <c r="I134">
        <v>0.4859906704</v>
      </c>
      <c r="J134">
        <v>-0.0581</v>
      </c>
      <c r="K134">
        <v>0.032</v>
      </c>
      <c r="L134">
        <v>0.1221</v>
      </c>
      <c r="M134">
        <v>0.9435931453</v>
      </c>
      <c r="N134">
        <v>1.0325388176</v>
      </c>
      <c r="O134">
        <v>1.1298687526</v>
      </c>
      <c r="P134">
        <v>0</v>
      </c>
      <c r="Q134">
        <v>0.3455476799</v>
      </c>
      <c r="R134">
        <v>0.0155579264</v>
      </c>
      <c r="S134">
        <v>0.0045648211</v>
      </c>
      <c r="T134">
        <v>0.00500553</v>
      </c>
    </row>
    <row r="135" spans="1:20" ht="12.75">
      <c r="A135" s="7" t="s">
        <v>71</v>
      </c>
      <c r="B135" t="s">
        <v>90</v>
      </c>
      <c r="C135" t="s">
        <v>85</v>
      </c>
      <c r="D135" t="s">
        <v>85</v>
      </c>
      <c r="E135" t="s">
        <v>85</v>
      </c>
      <c r="F135" t="s">
        <v>85</v>
      </c>
      <c r="G135" t="s">
        <v>85</v>
      </c>
      <c r="H135" t="s">
        <v>85</v>
      </c>
      <c r="I135" s="28">
        <v>7.7591787E-06</v>
      </c>
      <c r="J135">
        <v>0.1241</v>
      </c>
      <c r="K135">
        <v>0.2209</v>
      </c>
      <c r="L135">
        <v>0.3177</v>
      </c>
      <c r="M135">
        <v>1.1320869543</v>
      </c>
      <c r="N135">
        <v>1.24716238</v>
      </c>
      <c r="O135">
        <v>1.3739350993</v>
      </c>
      <c r="P135">
        <v>0</v>
      </c>
      <c r="Q135">
        <v>0.3455476799</v>
      </c>
      <c r="R135">
        <v>0.0155579264</v>
      </c>
      <c r="S135">
        <v>0.0045648211</v>
      </c>
      <c r="T135" s="28">
        <v>3.69707E-217</v>
      </c>
    </row>
    <row r="136" spans="1:20" ht="12.75">
      <c r="A136" s="7" t="s">
        <v>70</v>
      </c>
      <c r="B136" t="s">
        <v>90</v>
      </c>
      <c r="C136" t="s">
        <v>85</v>
      </c>
      <c r="D136" t="s">
        <v>85</v>
      </c>
      <c r="E136" t="s">
        <v>85</v>
      </c>
      <c r="F136" t="s">
        <v>85</v>
      </c>
      <c r="G136" t="s">
        <v>85</v>
      </c>
      <c r="H136" t="s">
        <v>85</v>
      </c>
      <c r="I136">
        <v>0.0669020872</v>
      </c>
      <c r="J136">
        <v>-0.0059</v>
      </c>
      <c r="K136">
        <v>0.0849</v>
      </c>
      <c r="L136">
        <v>0.1758</v>
      </c>
      <c r="M136">
        <v>0.9941019242</v>
      </c>
      <c r="N136">
        <v>1.088635531</v>
      </c>
      <c r="O136">
        <v>1.1921587622</v>
      </c>
      <c r="P136">
        <v>0</v>
      </c>
      <c r="Q136">
        <v>0.3455476799</v>
      </c>
      <c r="R136">
        <v>0.0155579264</v>
      </c>
      <c r="S136">
        <v>0.0045648211</v>
      </c>
      <c r="T136">
        <v>0.2904298474</v>
      </c>
    </row>
    <row r="137" spans="1:20" ht="12.75">
      <c r="A137" s="7" t="s">
        <v>69</v>
      </c>
      <c r="B137" t="s">
        <v>90</v>
      </c>
      <c r="C137" t="s">
        <v>85</v>
      </c>
      <c r="D137" t="s">
        <v>85</v>
      </c>
      <c r="E137" t="s">
        <v>85</v>
      </c>
      <c r="F137" t="s">
        <v>85</v>
      </c>
      <c r="G137" t="s">
        <v>85</v>
      </c>
      <c r="H137" t="s">
        <v>85</v>
      </c>
      <c r="I137">
        <v>0.3113957606</v>
      </c>
      <c r="J137">
        <v>-0.0558</v>
      </c>
      <c r="K137">
        <v>0.0596</v>
      </c>
      <c r="L137">
        <v>0.175</v>
      </c>
      <c r="M137">
        <v>0.9457399819</v>
      </c>
      <c r="N137">
        <v>1.0614037774</v>
      </c>
      <c r="O137">
        <v>1.1912132301</v>
      </c>
      <c r="P137">
        <v>0</v>
      </c>
      <c r="Q137">
        <v>0.3455476799</v>
      </c>
      <c r="R137">
        <v>0.0155579264</v>
      </c>
      <c r="S137">
        <v>0.0045648211</v>
      </c>
      <c r="T137" s="28">
        <v>5.66893E-297</v>
      </c>
    </row>
    <row r="138" spans="1:20" ht="12.75">
      <c r="A138" s="7" t="s">
        <v>68</v>
      </c>
      <c r="B138" t="s">
        <v>90</v>
      </c>
      <c r="C138" t="s">
        <v>85</v>
      </c>
      <c r="D138" t="s">
        <v>85</v>
      </c>
      <c r="E138" t="s">
        <v>85</v>
      </c>
      <c r="F138" t="s">
        <v>85</v>
      </c>
      <c r="G138" t="s">
        <v>85</v>
      </c>
      <c r="H138" t="s">
        <v>85</v>
      </c>
      <c r="I138">
        <v>0.6525198525</v>
      </c>
      <c r="J138">
        <v>-0.0763</v>
      </c>
      <c r="K138">
        <v>0.0228</v>
      </c>
      <c r="L138">
        <v>0.1218</v>
      </c>
      <c r="M138">
        <v>0.9265396847</v>
      </c>
      <c r="N138">
        <v>1.0230167057</v>
      </c>
      <c r="O138">
        <v>1.1295395086</v>
      </c>
      <c r="P138">
        <v>0</v>
      </c>
      <c r="Q138">
        <v>0.3455476799</v>
      </c>
      <c r="R138">
        <v>0.0155579264</v>
      </c>
      <c r="S138">
        <v>0.0045648211</v>
      </c>
      <c r="T138">
        <v>0.3045407533</v>
      </c>
    </row>
    <row r="139" spans="1:20" ht="12.75">
      <c r="A139" s="7" t="s">
        <v>33</v>
      </c>
      <c r="B139" t="s">
        <v>90</v>
      </c>
      <c r="C139" t="s">
        <v>85</v>
      </c>
      <c r="D139" t="s">
        <v>85</v>
      </c>
      <c r="E139" t="s">
        <v>85</v>
      </c>
      <c r="F139" t="s">
        <v>85</v>
      </c>
      <c r="G139" t="s">
        <v>85</v>
      </c>
      <c r="H139" t="s">
        <v>85</v>
      </c>
      <c r="I139">
        <v>0.8952588681</v>
      </c>
      <c r="J139">
        <v>-0.3487</v>
      </c>
      <c r="K139">
        <v>-0.0219</v>
      </c>
      <c r="L139">
        <v>0.3048</v>
      </c>
      <c r="M139">
        <v>0.7056353209</v>
      </c>
      <c r="N139">
        <v>0.9782935138</v>
      </c>
      <c r="O139">
        <v>1.3563071048</v>
      </c>
      <c r="P139">
        <v>0</v>
      </c>
      <c r="Q139">
        <v>0.3455476799</v>
      </c>
      <c r="R139">
        <v>0.0155579264</v>
      </c>
      <c r="S139">
        <v>0.0045648211</v>
      </c>
      <c r="T139">
        <v>0.165546714</v>
      </c>
    </row>
    <row r="140" spans="1:20" ht="12.75">
      <c r="A140" s="7" t="s">
        <v>67</v>
      </c>
      <c r="B140" t="s">
        <v>90</v>
      </c>
      <c r="C140" t="s">
        <v>85</v>
      </c>
      <c r="D140" t="s">
        <v>85</v>
      </c>
      <c r="E140" t="s">
        <v>85</v>
      </c>
      <c r="F140" t="s">
        <v>85</v>
      </c>
      <c r="G140" t="s">
        <v>85</v>
      </c>
      <c r="H140" t="s">
        <v>85</v>
      </c>
      <c r="I140">
        <v>0.2391654025</v>
      </c>
      <c r="J140">
        <v>-0.1795</v>
      </c>
      <c r="K140">
        <v>-0.0674</v>
      </c>
      <c r="L140">
        <v>0.0448</v>
      </c>
      <c r="M140">
        <v>0.8356810286</v>
      </c>
      <c r="N140">
        <v>0.9348634151</v>
      </c>
      <c r="O140">
        <v>1.0458172136</v>
      </c>
      <c r="P140">
        <v>0</v>
      </c>
      <c r="Q140">
        <v>0.3455476799</v>
      </c>
      <c r="R140">
        <v>0.0155579264</v>
      </c>
      <c r="S140">
        <v>0.0045648211</v>
      </c>
      <c r="T140" s="28">
        <v>8.6173639E-08</v>
      </c>
    </row>
    <row r="141" spans="1:20" ht="13.5" thickBot="1">
      <c r="A141" s="7" t="s">
        <v>66</v>
      </c>
      <c r="B141" t="s">
        <v>90</v>
      </c>
      <c r="C141" t="s">
        <v>85</v>
      </c>
      <c r="D141" t="s">
        <v>85</v>
      </c>
      <c r="E141" t="s">
        <v>85</v>
      </c>
      <c r="F141" t="s">
        <v>85</v>
      </c>
      <c r="G141" t="s">
        <v>85</v>
      </c>
      <c r="H141" t="s">
        <v>85</v>
      </c>
      <c r="I141">
        <v>0.6978010994</v>
      </c>
      <c r="J141">
        <v>-0.1219</v>
      </c>
      <c r="K141">
        <v>-0.0202</v>
      </c>
      <c r="L141">
        <v>0.0816</v>
      </c>
      <c r="M141">
        <v>0.8852465762</v>
      </c>
      <c r="N141">
        <v>0.9800470511</v>
      </c>
      <c r="O141">
        <v>1.0849996467</v>
      </c>
      <c r="P141">
        <v>0</v>
      </c>
      <c r="Q141">
        <v>0.3455476799</v>
      </c>
      <c r="R141">
        <v>0.0155579264</v>
      </c>
      <c r="S141">
        <v>0.0045648211</v>
      </c>
      <c r="T141" s="28">
        <v>1.4573559E-07</v>
      </c>
    </row>
    <row r="142" spans="1:20" ht="13.5" thickTop="1">
      <c r="A142" s="9" t="s">
        <v>65</v>
      </c>
      <c r="B142" t="s">
        <v>90</v>
      </c>
      <c r="C142" t="s">
        <v>85</v>
      </c>
      <c r="D142" t="s">
        <v>85</v>
      </c>
      <c r="E142" t="s">
        <v>85</v>
      </c>
      <c r="F142" t="s">
        <v>85</v>
      </c>
      <c r="G142" t="s">
        <v>85</v>
      </c>
      <c r="H142" t="s">
        <v>85</v>
      </c>
      <c r="I142" s="28">
        <v>1.22415E-06</v>
      </c>
      <c r="J142">
        <v>0.0605</v>
      </c>
      <c r="K142">
        <v>0.1015</v>
      </c>
      <c r="L142">
        <v>0.1425</v>
      </c>
      <c r="M142">
        <v>1.0623657144</v>
      </c>
      <c r="N142">
        <v>1.1068331832</v>
      </c>
      <c r="O142">
        <v>1.1531619281</v>
      </c>
      <c r="P142">
        <v>0</v>
      </c>
      <c r="Q142">
        <v>0.3455476799</v>
      </c>
      <c r="R142">
        <v>0.0155579264</v>
      </c>
      <c r="S142">
        <v>0.0045648211</v>
      </c>
      <c r="T142" s="28">
        <v>3.967295E-85</v>
      </c>
    </row>
    <row r="143" spans="1:20" ht="12.75">
      <c r="A143" s="7" t="s">
        <v>64</v>
      </c>
      <c r="B143" t="s">
        <v>90</v>
      </c>
      <c r="C143" t="s">
        <v>85</v>
      </c>
      <c r="D143" t="s">
        <v>85</v>
      </c>
      <c r="E143" t="s">
        <v>85</v>
      </c>
      <c r="F143" t="s">
        <v>85</v>
      </c>
      <c r="G143" t="s">
        <v>85</v>
      </c>
      <c r="H143" t="s">
        <v>85</v>
      </c>
      <c r="I143">
        <v>0.3415629543</v>
      </c>
      <c r="J143">
        <v>-0.1125</v>
      </c>
      <c r="K143">
        <v>-0.0368</v>
      </c>
      <c r="L143">
        <v>0.039</v>
      </c>
      <c r="M143">
        <v>0.8935743406</v>
      </c>
      <c r="N143">
        <v>0.9639037596</v>
      </c>
      <c r="O143">
        <v>1.0397685068</v>
      </c>
      <c r="P143">
        <v>0</v>
      </c>
      <c r="Q143">
        <v>0.3455476799</v>
      </c>
      <c r="R143">
        <v>0.0155579264</v>
      </c>
      <c r="S143">
        <v>0.0045648211</v>
      </c>
      <c r="T143">
        <v>0.1016353745</v>
      </c>
    </row>
    <row r="144" spans="1:20" ht="12.75">
      <c r="A144" s="7" t="s">
        <v>63</v>
      </c>
      <c r="B144" t="s">
        <v>90</v>
      </c>
      <c r="C144" t="s">
        <v>85</v>
      </c>
      <c r="D144" t="s">
        <v>85</v>
      </c>
      <c r="E144" t="s">
        <v>85</v>
      </c>
      <c r="F144" t="s">
        <v>85</v>
      </c>
      <c r="G144" t="s">
        <v>85</v>
      </c>
      <c r="H144" t="s">
        <v>85</v>
      </c>
      <c r="I144">
        <v>0.0019493919</v>
      </c>
      <c r="J144">
        <v>0.0464</v>
      </c>
      <c r="K144">
        <v>0.1262</v>
      </c>
      <c r="L144">
        <v>0.2061</v>
      </c>
      <c r="M144">
        <v>1.0474602638</v>
      </c>
      <c r="N144">
        <v>1.13455128</v>
      </c>
      <c r="O144">
        <v>1.2288834732</v>
      </c>
      <c r="P144">
        <v>0</v>
      </c>
      <c r="Q144">
        <v>0.3455476799</v>
      </c>
      <c r="R144">
        <v>0.0155579264</v>
      </c>
      <c r="S144">
        <v>0.0045648211</v>
      </c>
      <c r="T144" s="28">
        <v>2.723216E-10</v>
      </c>
    </row>
    <row r="145" spans="1:20" ht="13.5" thickBot="1">
      <c r="A145" s="7" t="s">
        <v>62</v>
      </c>
      <c r="B145" t="s">
        <v>90</v>
      </c>
      <c r="C145" t="s">
        <v>85</v>
      </c>
      <c r="D145" t="s">
        <v>85</v>
      </c>
      <c r="E145" t="s">
        <v>85</v>
      </c>
      <c r="F145" t="s">
        <v>85</v>
      </c>
      <c r="G145" t="s">
        <v>85</v>
      </c>
      <c r="H145" t="s">
        <v>85</v>
      </c>
      <c r="I145">
        <v>0.0093743226</v>
      </c>
      <c r="J145">
        <v>0.0241</v>
      </c>
      <c r="K145">
        <v>0.1028</v>
      </c>
      <c r="L145">
        <v>0.1814</v>
      </c>
      <c r="M145">
        <v>1.0244336578</v>
      </c>
      <c r="N145">
        <v>1.1082184172</v>
      </c>
      <c r="O145">
        <v>1.198855632</v>
      </c>
      <c r="P145">
        <v>0</v>
      </c>
      <c r="Q145">
        <v>0.3455476799</v>
      </c>
      <c r="R145">
        <v>0.0155579264</v>
      </c>
      <c r="S145">
        <v>0.0045648211</v>
      </c>
      <c r="T145" t="s">
        <v>85</v>
      </c>
    </row>
    <row r="146" spans="1:20" ht="13.5" thickTop="1">
      <c r="A146" s="9" t="s">
        <v>61</v>
      </c>
      <c r="B146" t="s">
        <v>90</v>
      </c>
      <c r="C146" t="s">
        <v>85</v>
      </c>
      <c r="D146" t="s">
        <v>85</v>
      </c>
      <c r="E146" t="s">
        <v>85</v>
      </c>
      <c r="F146" t="s">
        <v>85</v>
      </c>
      <c r="G146" t="s">
        <v>85</v>
      </c>
      <c r="H146" t="s">
        <v>85</v>
      </c>
      <c r="I146">
        <v>0.5024288013</v>
      </c>
      <c r="J146">
        <v>-0.0973</v>
      </c>
      <c r="K146">
        <v>0.0506</v>
      </c>
      <c r="L146">
        <v>0.1984</v>
      </c>
      <c r="M146">
        <v>0.9073248605</v>
      </c>
      <c r="N146">
        <v>1.0518922643</v>
      </c>
      <c r="O146">
        <v>1.2194941238</v>
      </c>
      <c r="P146">
        <v>0</v>
      </c>
      <c r="Q146">
        <v>0.1236144175</v>
      </c>
      <c r="R146">
        <v>0.1450658441</v>
      </c>
      <c r="S146">
        <v>0.0495244109</v>
      </c>
      <c r="T146">
        <v>0.1131140653</v>
      </c>
    </row>
    <row r="147" spans="1:20" ht="12.75">
      <c r="A147" s="7" t="s">
        <v>60</v>
      </c>
      <c r="B147" t="s">
        <v>90</v>
      </c>
      <c r="C147" t="s">
        <v>85</v>
      </c>
      <c r="D147" t="s">
        <v>85</v>
      </c>
      <c r="E147" t="s">
        <v>85</v>
      </c>
      <c r="F147" t="s">
        <v>85</v>
      </c>
      <c r="G147" t="s">
        <v>85</v>
      </c>
      <c r="H147" t="s">
        <v>85</v>
      </c>
      <c r="I147">
        <v>0.5277607321</v>
      </c>
      <c r="J147">
        <v>-0.0928</v>
      </c>
      <c r="K147">
        <v>0.0441</v>
      </c>
      <c r="L147">
        <v>0.1811</v>
      </c>
      <c r="M147">
        <v>0.9113437801</v>
      </c>
      <c r="N147">
        <v>1.0451106409</v>
      </c>
      <c r="O147">
        <v>1.1985117752</v>
      </c>
      <c r="P147">
        <v>0</v>
      </c>
      <c r="Q147">
        <v>0.1236144175</v>
      </c>
      <c r="R147">
        <v>0.1450658441</v>
      </c>
      <c r="S147">
        <v>0.0495244109</v>
      </c>
      <c r="T147">
        <v>3.57637E-05</v>
      </c>
    </row>
    <row r="148" spans="1:20" ht="12.75">
      <c r="A148" s="7" t="s">
        <v>59</v>
      </c>
      <c r="B148" t="s">
        <v>90</v>
      </c>
      <c r="C148" t="s">
        <v>85</v>
      </c>
      <c r="D148" t="s">
        <v>85</v>
      </c>
      <c r="E148" t="s">
        <v>85</v>
      </c>
      <c r="F148" t="s">
        <v>85</v>
      </c>
      <c r="G148" t="s">
        <v>85</v>
      </c>
      <c r="H148" t="s">
        <v>85</v>
      </c>
      <c r="I148">
        <v>0.0461770491</v>
      </c>
      <c r="J148">
        <v>0.0027</v>
      </c>
      <c r="K148">
        <v>0.1587</v>
      </c>
      <c r="L148">
        <v>0.3147</v>
      </c>
      <c r="M148">
        <v>1.0026944327</v>
      </c>
      <c r="N148">
        <v>1.171973508</v>
      </c>
      <c r="O148">
        <v>1.3698309862</v>
      </c>
      <c r="P148">
        <v>0</v>
      </c>
      <c r="Q148">
        <v>0.1236144175</v>
      </c>
      <c r="R148">
        <v>0.1450658441</v>
      </c>
      <c r="S148">
        <v>0.0495244109</v>
      </c>
      <c r="T148">
        <v>0.3790784616</v>
      </c>
    </row>
    <row r="149" spans="1:20" ht="12.75">
      <c r="A149" s="7" t="s">
        <v>58</v>
      </c>
      <c r="B149" t="s">
        <v>90</v>
      </c>
      <c r="C149" t="s">
        <v>85</v>
      </c>
      <c r="D149" t="s">
        <v>85</v>
      </c>
      <c r="E149" t="s">
        <v>85</v>
      </c>
      <c r="F149" t="s">
        <v>85</v>
      </c>
      <c r="G149" t="s">
        <v>85</v>
      </c>
      <c r="H149" t="s">
        <v>85</v>
      </c>
      <c r="I149">
        <v>0.1287407644</v>
      </c>
      <c r="J149">
        <v>-0.0397</v>
      </c>
      <c r="K149">
        <v>0.1367</v>
      </c>
      <c r="L149">
        <v>0.3131</v>
      </c>
      <c r="M149">
        <v>0.9610949557</v>
      </c>
      <c r="N149">
        <v>1.1465166838</v>
      </c>
      <c r="O149">
        <v>1.3677113778</v>
      </c>
      <c r="P149">
        <v>0</v>
      </c>
      <c r="Q149">
        <v>0.1236144175</v>
      </c>
      <c r="R149">
        <v>0.1450658441</v>
      </c>
      <c r="S149">
        <v>0.0495244109</v>
      </c>
      <c r="T149">
        <v>0.0111022149</v>
      </c>
    </row>
    <row r="150" spans="1:20" ht="12.75">
      <c r="A150" s="7" t="s">
        <v>57</v>
      </c>
      <c r="B150" t="s">
        <v>90</v>
      </c>
      <c r="C150" t="s">
        <v>85</v>
      </c>
      <c r="D150" t="s">
        <v>85</v>
      </c>
      <c r="E150" t="s">
        <v>85</v>
      </c>
      <c r="F150" t="s">
        <v>85</v>
      </c>
      <c r="G150" t="s">
        <v>85</v>
      </c>
      <c r="H150" t="s">
        <v>85</v>
      </c>
      <c r="I150">
        <v>0.7401641284</v>
      </c>
      <c r="J150">
        <v>-0.1486</v>
      </c>
      <c r="K150">
        <v>0.0303</v>
      </c>
      <c r="L150">
        <v>0.2091</v>
      </c>
      <c r="M150">
        <v>0.8619249184</v>
      </c>
      <c r="N150">
        <v>1.0307247861</v>
      </c>
      <c r="O150">
        <v>1.2325825162</v>
      </c>
      <c r="P150">
        <v>0</v>
      </c>
      <c r="Q150">
        <v>0.1236144175</v>
      </c>
      <c r="R150">
        <v>0.1450658441</v>
      </c>
      <c r="S150">
        <v>0.0495244109</v>
      </c>
      <c r="T150" s="28">
        <v>6.6478784E-06</v>
      </c>
    </row>
    <row r="151" spans="1:20" ht="12.75">
      <c r="A151" s="7" t="s">
        <v>56</v>
      </c>
      <c r="B151" t="s">
        <v>90</v>
      </c>
      <c r="C151" t="s">
        <v>85</v>
      </c>
      <c r="D151" t="s">
        <v>85</v>
      </c>
      <c r="E151" t="s">
        <v>85</v>
      </c>
      <c r="F151" t="s">
        <v>85</v>
      </c>
      <c r="G151" t="s">
        <v>85</v>
      </c>
      <c r="H151" t="s">
        <v>85</v>
      </c>
      <c r="I151">
        <v>0.8471331023</v>
      </c>
      <c r="J151">
        <v>-0.1425</v>
      </c>
      <c r="K151">
        <v>-0.0128</v>
      </c>
      <c r="L151">
        <v>0.117</v>
      </c>
      <c r="M151">
        <v>0.8671826625</v>
      </c>
      <c r="N151">
        <v>0.9873197243</v>
      </c>
      <c r="O151">
        <v>1.1241002389</v>
      </c>
      <c r="P151">
        <v>0</v>
      </c>
      <c r="Q151">
        <v>0.1236144175</v>
      </c>
      <c r="R151">
        <v>0.1450658441</v>
      </c>
      <c r="S151">
        <v>0.0495244109</v>
      </c>
      <c r="T151" s="28">
        <v>1.052673E-15</v>
      </c>
    </row>
    <row r="152" spans="1:20" ht="12.75">
      <c r="A152" s="7" t="s">
        <v>55</v>
      </c>
      <c r="B152" t="s">
        <v>90</v>
      </c>
      <c r="C152" t="s">
        <v>85</v>
      </c>
      <c r="D152" t="s">
        <v>85</v>
      </c>
      <c r="E152" t="s">
        <v>85</v>
      </c>
      <c r="F152" t="s">
        <v>85</v>
      </c>
      <c r="G152" t="s">
        <v>85</v>
      </c>
      <c r="H152" t="s">
        <v>85</v>
      </c>
      <c r="I152">
        <v>0.2857141325</v>
      </c>
      <c r="J152">
        <v>-0.0586</v>
      </c>
      <c r="K152">
        <v>0.0701</v>
      </c>
      <c r="L152">
        <v>0.1987</v>
      </c>
      <c r="M152">
        <v>0.943109948</v>
      </c>
      <c r="N152">
        <v>1.0725835138</v>
      </c>
      <c r="O152">
        <v>1.2198316819</v>
      </c>
      <c r="P152">
        <v>0</v>
      </c>
      <c r="Q152">
        <v>0.1236144175</v>
      </c>
      <c r="R152">
        <v>0.1450658441</v>
      </c>
      <c r="S152">
        <v>0.0495244109</v>
      </c>
      <c r="T152" s="28">
        <v>6.347985E-23</v>
      </c>
    </row>
    <row r="153" spans="1:20" ht="12.75">
      <c r="A153" s="7" t="s">
        <v>14</v>
      </c>
      <c r="B153" t="s">
        <v>90</v>
      </c>
      <c r="C153" t="s">
        <v>85</v>
      </c>
      <c r="D153" t="s">
        <v>85</v>
      </c>
      <c r="E153" t="s">
        <v>85</v>
      </c>
      <c r="F153" t="s">
        <v>85</v>
      </c>
      <c r="G153" t="s">
        <v>85</v>
      </c>
      <c r="H153" t="s">
        <v>85</v>
      </c>
      <c r="I153">
        <v>0.2858900416</v>
      </c>
      <c r="J153">
        <v>-0.0692</v>
      </c>
      <c r="K153">
        <v>0.0827</v>
      </c>
      <c r="L153">
        <v>0.2346</v>
      </c>
      <c r="M153">
        <v>0.9331462547</v>
      </c>
      <c r="N153">
        <v>1.0862264565</v>
      </c>
      <c r="O153">
        <v>1.2644190649</v>
      </c>
      <c r="P153">
        <v>0</v>
      </c>
      <c r="Q153">
        <v>0.1236144175</v>
      </c>
      <c r="R153">
        <v>0.1450658441</v>
      </c>
      <c r="S153">
        <v>0.0495244109</v>
      </c>
      <c r="T153">
        <v>0.2674816965</v>
      </c>
    </row>
    <row r="154" spans="1:20" ht="12.75">
      <c r="A154" s="7" t="s">
        <v>13</v>
      </c>
      <c r="B154" t="s">
        <v>90</v>
      </c>
      <c r="C154" t="s">
        <v>85</v>
      </c>
      <c r="D154" t="s">
        <v>85</v>
      </c>
      <c r="E154" t="s">
        <v>85</v>
      </c>
      <c r="F154" t="s">
        <v>85</v>
      </c>
      <c r="G154" t="s">
        <v>85</v>
      </c>
      <c r="H154" t="s">
        <v>85</v>
      </c>
      <c r="I154">
        <v>0.4012628601</v>
      </c>
      <c r="J154">
        <v>-0.2121</v>
      </c>
      <c r="K154">
        <v>-0.0636</v>
      </c>
      <c r="L154">
        <v>0.0849</v>
      </c>
      <c r="M154">
        <v>0.808893432</v>
      </c>
      <c r="N154">
        <v>0.9383861622</v>
      </c>
      <c r="O154">
        <v>1.0886089002</v>
      </c>
      <c r="P154">
        <v>0</v>
      </c>
      <c r="Q154">
        <v>0.1236144175</v>
      </c>
      <c r="R154">
        <v>0.1450658441</v>
      </c>
      <c r="S154">
        <v>0.0495244109</v>
      </c>
      <c r="T154">
        <v>1.08645E-05</v>
      </c>
    </row>
    <row r="155" spans="1:20" ht="12.75">
      <c r="A155" s="7" t="s">
        <v>12</v>
      </c>
      <c r="B155" t="s">
        <v>90</v>
      </c>
      <c r="C155" t="s">
        <v>85</v>
      </c>
      <c r="D155" t="s">
        <v>85</v>
      </c>
      <c r="E155" t="s">
        <v>85</v>
      </c>
      <c r="F155" t="s">
        <v>85</v>
      </c>
      <c r="G155" t="s">
        <v>85</v>
      </c>
      <c r="H155" t="s">
        <v>85</v>
      </c>
      <c r="I155">
        <v>0.5279785903</v>
      </c>
      <c r="J155">
        <v>-0.1016</v>
      </c>
      <c r="K155">
        <v>0.0482</v>
      </c>
      <c r="L155">
        <v>0.198</v>
      </c>
      <c r="M155">
        <v>0.9034302077</v>
      </c>
      <c r="N155">
        <v>1.0494122731</v>
      </c>
      <c r="O155">
        <v>1.21898306</v>
      </c>
      <c r="P155">
        <v>0</v>
      </c>
      <c r="Q155">
        <v>0.1236144175</v>
      </c>
      <c r="R155">
        <v>0.1450658441</v>
      </c>
      <c r="S155">
        <v>0.0495244109</v>
      </c>
      <c r="T155">
        <v>0.580961878</v>
      </c>
    </row>
    <row r="156" spans="1:20" ht="12.75">
      <c r="A156" s="7" t="s">
        <v>11</v>
      </c>
      <c r="B156" t="s">
        <v>90</v>
      </c>
      <c r="C156" t="s">
        <v>85</v>
      </c>
      <c r="D156" t="s">
        <v>85</v>
      </c>
      <c r="E156" t="s">
        <v>85</v>
      </c>
      <c r="F156" t="s">
        <v>85</v>
      </c>
      <c r="G156" t="s">
        <v>85</v>
      </c>
      <c r="H156" t="s">
        <v>85</v>
      </c>
      <c r="I156">
        <v>0.6300112101</v>
      </c>
      <c r="J156">
        <v>-0.1937</v>
      </c>
      <c r="K156">
        <v>-0.0382</v>
      </c>
      <c r="L156">
        <v>0.1173</v>
      </c>
      <c r="M156">
        <v>0.8239087427</v>
      </c>
      <c r="N156">
        <v>0.9625072978</v>
      </c>
      <c r="O156">
        <v>1.1244210072</v>
      </c>
      <c r="P156">
        <v>0</v>
      </c>
      <c r="Q156">
        <v>0.1236144175</v>
      </c>
      <c r="R156">
        <v>0.1450658441</v>
      </c>
      <c r="S156">
        <v>0.0495244109</v>
      </c>
      <c r="T156">
        <v>0.0155503571</v>
      </c>
    </row>
    <row r="157" spans="1:20" ht="12.75">
      <c r="A157" s="7" t="s">
        <v>15</v>
      </c>
      <c r="B157" t="s">
        <v>90</v>
      </c>
      <c r="C157" t="s">
        <v>85</v>
      </c>
      <c r="D157" t="s">
        <v>85</v>
      </c>
      <c r="E157" t="s">
        <v>85</v>
      </c>
      <c r="F157" t="s">
        <v>85</v>
      </c>
      <c r="G157" t="s">
        <v>85</v>
      </c>
      <c r="H157" t="s">
        <v>85</v>
      </c>
      <c r="I157">
        <v>0.8902115101</v>
      </c>
      <c r="J157">
        <v>-0.13</v>
      </c>
      <c r="K157">
        <v>0.0099</v>
      </c>
      <c r="L157">
        <v>0.1497</v>
      </c>
      <c r="M157">
        <v>0.8780737925</v>
      </c>
      <c r="N157">
        <v>1.0098998747</v>
      </c>
      <c r="O157">
        <v>1.1615171362</v>
      </c>
      <c r="P157">
        <v>0</v>
      </c>
      <c r="Q157">
        <v>0.1236144175</v>
      </c>
      <c r="R157">
        <v>0.1450658441</v>
      </c>
      <c r="S157">
        <v>0.0495244109</v>
      </c>
      <c r="T157">
        <v>0.1653449898</v>
      </c>
    </row>
    <row r="158" spans="1:20" ht="12.75">
      <c r="A158" s="7" t="s">
        <v>16</v>
      </c>
      <c r="B158" t="s">
        <v>90</v>
      </c>
      <c r="C158" t="s">
        <v>85</v>
      </c>
      <c r="D158" t="s">
        <v>85</v>
      </c>
      <c r="E158" t="s">
        <v>85</v>
      </c>
      <c r="F158" t="s">
        <v>85</v>
      </c>
      <c r="G158" t="s">
        <v>85</v>
      </c>
      <c r="H158" t="s">
        <v>85</v>
      </c>
      <c r="I158">
        <v>0.100532421</v>
      </c>
      <c r="J158">
        <v>-0.0239</v>
      </c>
      <c r="K158">
        <v>0.1234</v>
      </c>
      <c r="L158">
        <v>0.2707</v>
      </c>
      <c r="M158">
        <v>0.9764096238</v>
      </c>
      <c r="N158">
        <v>1.1313503209</v>
      </c>
      <c r="O158">
        <v>1.3108776455</v>
      </c>
      <c r="P158">
        <v>0</v>
      </c>
      <c r="Q158">
        <v>0.1236144175</v>
      </c>
      <c r="R158">
        <v>0.1450658441</v>
      </c>
      <c r="S158">
        <v>0.0495244109</v>
      </c>
      <c r="T158">
        <v>1.06506E-05</v>
      </c>
    </row>
    <row r="159" spans="1:20" ht="12.75">
      <c r="A159" s="7" t="s">
        <v>48</v>
      </c>
      <c r="B159" t="s">
        <v>90</v>
      </c>
      <c r="C159" t="s">
        <v>85</v>
      </c>
      <c r="D159" t="s">
        <v>85</v>
      </c>
      <c r="E159" t="s">
        <v>85</v>
      </c>
      <c r="F159" t="s">
        <v>85</v>
      </c>
      <c r="G159" t="s">
        <v>85</v>
      </c>
      <c r="H159" t="s">
        <v>85</v>
      </c>
      <c r="I159">
        <v>0.0856395175</v>
      </c>
      <c r="J159">
        <v>-0.0306</v>
      </c>
      <c r="K159">
        <v>0.2181</v>
      </c>
      <c r="L159">
        <v>0.4668</v>
      </c>
      <c r="M159">
        <v>0.969871118</v>
      </c>
      <c r="N159">
        <v>1.2437073493</v>
      </c>
      <c r="O159">
        <v>1.5948592982</v>
      </c>
      <c r="P159">
        <v>0</v>
      </c>
      <c r="Q159">
        <v>0.1236144175</v>
      </c>
      <c r="R159">
        <v>0.1450658441</v>
      </c>
      <c r="S159">
        <v>0.0495244109</v>
      </c>
      <c r="T159" s="28">
        <v>6.07793E-144</v>
      </c>
    </row>
    <row r="160" spans="1:20" ht="12.75">
      <c r="A160" s="7" t="s">
        <v>49</v>
      </c>
      <c r="B160" t="s">
        <v>90</v>
      </c>
      <c r="C160" t="s">
        <v>85</v>
      </c>
      <c r="D160" t="s">
        <v>85</v>
      </c>
      <c r="E160" t="s">
        <v>85</v>
      </c>
      <c r="F160" t="s">
        <v>85</v>
      </c>
      <c r="G160" t="s">
        <v>85</v>
      </c>
      <c r="H160" t="s">
        <v>85</v>
      </c>
      <c r="I160">
        <v>0.2610396517</v>
      </c>
      <c r="J160">
        <v>-0.0809</v>
      </c>
      <c r="K160">
        <v>0.1088</v>
      </c>
      <c r="L160">
        <v>0.2984</v>
      </c>
      <c r="M160">
        <v>0.9222919937</v>
      </c>
      <c r="N160">
        <v>1.1148852042</v>
      </c>
      <c r="O160">
        <v>1.3476957699</v>
      </c>
      <c r="P160">
        <v>0</v>
      </c>
      <c r="Q160">
        <v>0.1236144175</v>
      </c>
      <c r="R160">
        <v>0.1450658441</v>
      </c>
      <c r="S160">
        <v>0.0495244109</v>
      </c>
      <c r="T160">
        <v>0.0015531654</v>
      </c>
    </row>
    <row r="161" spans="1:20" ht="12.75">
      <c r="A161" s="7" t="s">
        <v>50</v>
      </c>
      <c r="B161" t="s">
        <v>90</v>
      </c>
      <c r="C161" t="s">
        <v>85</v>
      </c>
      <c r="D161" t="s">
        <v>85</v>
      </c>
      <c r="E161" t="s">
        <v>85</v>
      </c>
      <c r="F161" t="s">
        <v>85</v>
      </c>
      <c r="G161" t="s">
        <v>85</v>
      </c>
      <c r="H161" t="s">
        <v>85</v>
      </c>
      <c r="I161">
        <v>0.1084322466</v>
      </c>
      <c r="J161">
        <v>-0.03</v>
      </c>
      <c r="K161">
        <v>0.1358</v>
      </c>
      <c r="L161">
        <v>0.3017</v>
      </c>
      <c r="M161">
        <v>0.9704303395</v>
      </c>
      <c r="N161">
        <v>1.145509015</v>
      </c>
      <c r="O161">
        <v>1.3521742366</v>
      </c>
      <c r="P161">
        <v>0</v>
      </c>
      <c r="Q161">
        <v>0.1236144175</v>
      </c>
      <c r="R161">
        <v>0.1450658441</v>
      </c>
      <c r="S161">
        <v>0.0495244109</v>
      </c>
      <c r="T161" s="28">
        <v>2.032775E-31</v>
      </c>
    </row>
    <row r="162" spans="1:20" ht="12.75">
      <c r="A162" s="7" t="s">
        <v>17</v>
      </c>
      <c r="B162" t="s">
        <v>90</v>
      </c>
      <c r="C162" t="s">
        <v>85</v>
      </c>
      <c r="D162" t="s">
        <v>85</v>
      </c>
      <c r="E162" t="s">
        <v>85</v>
      </c>
      <c r="F162" t="s">
        <v>85</v>
      </c>
      <c r="G162" t="s">
        <v>85</v>
      </c>
      <c r="H162" t="s">
        <v>85</v>
      </c>
      <c r="I162">
        <v>0.00116239</v>
      </c>
      <c r="J162">
        <v>0.1344</v>
      </c>
      <c r="K162">
        <v>0.3388</v>
      </c>
      <c r="L162">
        <v>0.5433</v>
      </c>
      <c r="M162">
        <v>1.143799776</v>
      </c>
      <c r="N162">
        <v>1.4032747549</v>
      </c>
      <c r="O162">
        <v>1.7216125401</v>
      </c>
      <c r="P162">
        <v>0</v>
      </c>
      <c r="Q162">
        <v>0.1236144175</v>
      </c>
      <c r="R162">
        <v>0.1450658441</v>
      </c>
      <c r="S162">
        <v>0.0495244109</v>
      </c>
      <c r="T162" s="28">
        <v>1.04825E-306</v>
      </c>
    </row>
    <row r="163" spans="1:20" ht="12.75">
      <c r="A163" s="7" t="s">
        <v>18</v>
      </c>
      <c r="B163" t="s">
        <v>90</v>
      </c>
      <c r="C163" t="s">
        <v>85</v>
      </c>
      <c r="D163" t="s">
        <v>85</v>
      </c>
      <c r="E163" t="s">
        <v>85</v>
      </c>
      <c r="F163" t="s">
        <v>85</v>
      </c>
      <c r="G163" t="s">
        <v>85</v>
      </c>
      <c r="H163" t="s">
        <v>85</v>
      </c>
      <c r="I163">
        <v>0.720059658</v>
      </c>
      <c r="J163">
        <v>-0.2248</v>
      </c>
      <c r="K163">
        <v>0.0503</v>
      </c>
      <c r="L163">
        <v>0.3253</v>
      </c>
      <c r="M163">
        <v>0.7987093206</v>
      </c>
      <c r="N163">
        <v>1.0515792452</v>
      </c>
      <c r="O163">
        <v>1.3845073301</v>
      </c>
      <c r="P163">
        <v>0</v>
      </c>
      <c r="Q163">
        <v>0.1236144175</v>
      </c>
      <c r="R163">
        <v>0.1450658441</v>
      </c>
      <c r="S163">
        <v>0.0495244109</v>
      </c>
      <c r="T163" s="28">
        <v>9.971309E-54</v>
      </c>
    </row>
    <row r="164" spans="1:20" ht="12.75">
      <c r="A164" s="7" t="s">
        <v>51</v>
      </c>
      <c r="B164" t="s">
        <v>90</v>
      </c>
      <c r="C164" t="s">
        <v>85</v>
      </c>
      <c r="D164" t="s">
        <v>85</v>
      </c>
      <c r="E164" t="s">
        <v>85</v>
      </c>
      <c r="F164" t="s">
        <v>85</v>
      </c>
      <c r="G164" t="s">
        <v>85</v>
      </c>
      <c r="H164" t="s">
        <v>85</v>
      </c>
      <c r="I164">
        <v>0.4852855494</v>
      </c>
      <c r="J164">
        <v>-0.1824</v>
      </c>
      <c r="K164">
        <v>0.1008</v>
      </c>
      <c r="L164">
        <v>0.3841</v>
      </c>
      <c r="M164">
        <v>0.8332742803</v>
      </c>
      <c r="N164">
        <v>1.106103501</v>
      </c>
      <c r="O164">
        <v>1.4682619922</v>
      </c>
      <c r="P164">
        <v>0</v>
      </c>
      <c r="Q164">
        <v>0.1236144175</v>
      </c>
      <c r="R164">
        <v>0.1450658441</v>
      </c>
      <c r="S164">
        <v>0.0495244109</v>
      </c>
      <c r="T164" s="28">
        <v>1.30086E-110</v>
      </c>
    </row>
    <row r="165" spans="1:20" ht="12.75">
      <c r="A165" s="7" t="s">
        <v>52</v>
      </c>
      <c r="B165" t="s">
        <v>90</v>
      </c>
      <c r="C165" t="s">
        <v>85</v>
      </c>
      <c r="D165" t="s">
        <v>85</v>
      </c>
      <c r="E165" t="s">
        <v>85</v>
      </c>
      <c r="F165" t="s">
        <v>85</v>
      </c>
      <c r="G165" t="s">
        <v>85</v>
      </c>
      <c r="H165" t="s">
        <v>85</v>
      </c>
      <c r="I165">
        <v>0.0187890352</v>
      </c>
      <c r="J165">
        <v>0.0384</v>
      </c>
      <c r="K165">
        <v>0.2317</v>
      </c>
      <c r="L165">
        <v>0.4249</v>
      </c>
      <c r="M165">
        <v>1.0391758346</v>
      </c>
      <c r="N165">
        <v>1.2607225117</v>
      </c>
      <c r="O165">
        <v>1.5295017441</v>
      </c>
      <c r="P165">
        <v>0</v>
      </c>
      <c r="Q165">
        <v>0.1236144175</v>
      </c>
      <c r="R165">
        <v>0.1450658441</v>
      </c>
      <c r="S165">
        <v>0.0495244109</v>
      </c>
      <c r="T165" s="28">
        <v>8.724573E-97</v>
      </c>
    </row>
    <row r="166" spans="1:20" ht="12.75">
      <c r="A166" s="7" t="s">
        <v>53</v>
      </c>
      <c r="B166" t="s">
        <v>90</v>
      </c>
      <c r="C166" t="s">
        <v>85</v>
      </c>
      <c r="D166" t="s">
        <v>85</v>
      </c>
      <c r="E166" t="s">
        <v>85</v>
      </c>
      <c r="F166" t="s">
        <v>85</v>
      </c>
      <c r="G166" t="s">
        <v>85</v>
      </c>
      <c r="H166" t="s">
        <v>85</v>
      </c>
      <c r="I166">
        <v>0.0081564266</v>
      </c>
      <c r="J166">
        <v>0.0521</v>
      </c>
      <c r="K166">
        <v>0.2009</v>
      </c>
      <c r="L166">
        <v>0.3497</v>
      </c>
      <c r="M166">
        <v>1.0534375244</v>
      </c>
      <c r="N166">
        <v>1.2224904881</v>
      </c>
      <c r="O166">
        <v>1.4186726396</v>
      </c>
      <c r="P166">
        <v>0</v>
      </c>
      <c r="Q166">
        <v>0.1236144175</v>
      </c>
      <c r="R166">
        <v>0.1450658441</v>
      </c>
      <c r="S166">
        <v>0.0495244109</v>
      </c>
      <c r="T166" s="28">
        <v>1.374587E-67</v>
      </c>
    </row>
    <row r="167" spans="1:20" ht="12.75">
      <c r="A167" s="7" t="s">
        <v>54</v>
      </c>
      <c r="B167" t="s">
        <v>90</v>
      </c>
      <c r="C167" t="s">
        <v>85</v>
      </c>
      <c r="D167" t="s">
        <v>85</v>
      </c>
      <c r="E167" t="s">
        <v>85</v>
      </c>
      <c r="F167" t="s">
        <v>85</v>
      </c>
      <c r="G167" t="s">
        <v>85</v>
      </c>
      <c r="H167" t="s">
        <v>85</v>
      </c>
      <c r="I167">
        <v>0.5883371123</v>
      </c>
      <c r="J167">
        <v>-0.1357</v>
      </c>
      <c r="K167">
        <v>0.0518</v>
      </c>
      <c r="L167">
        <v>0.2392</v>
      </c>
      <c r="M167">
        <v>0.8731147415</v>
      </c>
      <c r="N167">
        <v>1.0531290176</v>
      </c>
      <c r="O167">
        <v>1.2702577049</v>
      </c>
      <c r="P167">
        <v>0</v>
      </c>
      <c r="Q167">
        <v>0.1236144175</v>
      </c>
      <c r="R167">
        <v>0.1450658441</v>
      </c>
      <c r="S167">
        <v>0.0495244109</v>
      </c>
      <c r="T167">
        <v>0.0001437716</v>
      </c>
    </row>
    <row r="168" spans="1:20" ht="12.75">
      <c r="A168" s="7" t="s">
        <v>19</v>
      </c>
      <c r="B168" t="s">
        <v>90</v>
      </c>
      <c r="C168" t="s">
        <v>85</v>
      </c>
      <c r="D168" t="s">
        <v>85</v>
      </c>
      <c r="E168" t="s">
        <v>85</v>
      </c>
      <c r="F168" t="s">
        <v>85</v>
      </c>
      <c r="G168" t="s">
        <v>85</v>
      </c>
      <c r="H168" t="s">
        <v>85</v>
      </c>
      <c r="I168">
        <v>0.0688350543</v>
      </c>
      <c r="J168">
        <v>-0.0101</v>
      </c>
      <c r="K168">
        <v>0.1303</v>
      </c>
      <c r="L168">
        <v>0.2707</v>
      </c>
      <c r="M168">
        <v>0.9899897338</v>
      </c>
      <c r="N168">
        <v>1.1391953494</v>
      </c>
      <c r="O168">
        <v>1.3108883858</v>
      </c>
      <c r="P168">
        <v>0</v>
      </c>
      <c r="Q168">
        <v>0.1236144175</v>
      </c>
      <c r="R168">
        <v>0.1450658441</v>
      </c>
      <c r="S168">
        <v>0.0495244109</v>
      </c>
      <c r="T168">
        <v>0.1689304917</v>
      </c>
    </row>
    <row r="169" spans="1:20" ht="12.75">
      <c r="A169" s="7" t="s">
        <v>20</v>
      </c>
      <c r="B169" t="s">
        <v>90</v>
      </c>
      <c r="C169" t="s">
        <v>85</v>
      </c>
      <c r="D169" t="s">
        <v>85</v>
      </c>
      <c r="E169" t="s">
        <v>85</v>
      </c>
      <c r="F169" t="s">
        <v>85</v>
      </c>
      <c r="G169" t="s">
        <v>85</v>
      </c>
      <c r="H169" t="s">
        <v>85</v>
      </c>
      <c r="I169">
        <v>0.2284360671</v>
      </c>
      <c r="J169">
        <v>-0.0504</v>
      </c>
      <c r="K169">
        <v>0.0804</v>
      </c>
      <c r="L169">
        <v>0.2112</v>
      </c>
      <c r="M169">
        <v>0.9508155369</v>
      </c>
      <c r="N169">
        <v>1.0837153867</v>
      </c>
      <c r="O169">
        <v>1.2351912581</v>
      </c>
      <c r="P169">
        <v>0</v>
      </c>
      <c r="Q169">
        <v>0.1236144175</v>
      </c>
      <c r="R169">
        <v>0.1450658441</v>
      </c>
      <c r="S169">
        <v>0.0495244109</v>
      </c>
      <c r="T169">
        <v>0.9016661072</v>
      </c>
    </row>
    <row r="170" spans="1:20" ht="12.75">
      <c r="A170" s="7" t="s">
        <v>21</v>
      </c>
      <c r="B170" t="s">
        <v>90</v>
      </c>
      <c r="C170" t="s">
        <v>85</v>
      </c>
      <c r="D170" t="s">
        <v>85</v>
      </c>
      <c r="E170" t="s">
        <v>85</v>
      </c>
      <c r="F170" t="s">
        <v>85</v>
      </c>
      <c r="G170" t="s">
        <v>85</v>
      </c>
      <c r="H170" t="s">
        <v>85</v>
      </c>
      <c r="I170">
        <v>0.3844666508</v>
      </c>
      <c r="J170">
        <v>-0.0768</v>
      </c>
      <c r="K170">
        <v>0.0612</v>
      </c>
      <c r="L170">
        <v>0.1993</v>
      </c>
      <c r="M170">
        <v>0.9260947766</v>
      </c>
      <c r="N170">
        <v>1.0631599819</v>
      </c>
      <c r="O170">
        <v>1.2205113079</v>
      </c>
      <c r="P170">
        <v>0</v>
      </c>
      <c r="Q170">
        <v>0.1236144175</v>
      </c>
      <c r="R170">
        <v>0.1450658441</v>
      </c>
      <c r="S170">
        <v>0.0495244109</v>
      </c>
      <c r="T170">
        <v>0.3935290087</v>
      </c>
    </row>
    <row r="171" spans="1:20" ht="12.75">
      <c r="A171" s="7" t="s">
        <v>22</v>
      </c>
      <c r="B171" t="s">
        <v>90</v>
      </c>
      <c r="C171" t="s">
        <v>85</v>
      </c>
      <c r="D171" t="s">
        <v>85</v>
      </c>
      <c r="E171" t="s">
        <v>85</v>
      </c>
      <c r="F171" t="s">
        <v>85</v>
      </c>
      <c r="G171" t="s">
        <v>85</v>
      </c>
      <c r="H171" t="s">
        <v>85</v>
      </c>
      <c r="I171">
        <v>0.3641337371</v>
      </c>
      <c r="J171">
        <v>-0.2338</v>
      </c>
      <c r="K171">
        <v>-0.074</v>
      </c>
      <c r="L171">
        <v>0.0858</v>
      </c>
      <c r="M171">
        <v>0.7915269276</v>
      </c>
      <c r="N171">
        <v>0.9286794745</v>
      </c>
      <c r="O171">
        <v>1.0895972534</v>
      </c>
      <c r="P171">
        <v>0</v>
      </c>
      <c r="Q171">
        <v>0.1236144175</v>
      </c>
      <c r="R171">
        <v>0.1450658441</v>
      </c>
      <c r="S171">
        <v>0.0495244109</v>
      </c>
      <c r="T171">
        <v>0.0464644818</v>
      </c>
    </row>
    <row r="172" spans="1:20" ht="12.75">
      <c r="A172" s="7" t="s">
        <v>23</v>
      </c>
      <c r="B172" t="s">
        <v>90</v>
      </c>
      <c r="C172" t="s">
        <v>85</v>
      </c>
      <c r="D172" t="s">
        <v>85</v>
      </c>
      <c r="E172" t="s">
        <v>85</v>
      </c>
      <c r="F172" t="s">
        <v>85</v>
      </c>
      <c r="G172" t="s">
        <v>85</v>
      </c>
      <c r="H172" t="s">
        <v>85</v>
      </c>
      <c r="I172">
        <v>0.075794747</v>
      </c>
      <c r="J172">
        <v>-0.0185</v>
      </c>
      <c r="K172">
        <v>0.1782</v>
      </c>
      <c r="L172">
        <v>0.375</v>
      </c>
      <c r="M172">
        <v>0.9816656871</v>
      </c>
      <c r="N172">
        <v>1.1951148202</v>
      </c>
      <c r="O172">
        <v>1.4549754079</v>
      </c>
      <c r="P172">
        <v>0</v>
      </c>
      <c r="Q172">
        <v>0.1236144175</v>
      </c>
      <c r="R172">
        <v>0.1450658441</v>
      </c>
      <c r="S172">
        <v>0.0495244109</v>
      </c>
      <c r="T172" s="28">
        <v>3.20125E-209</v>
      </c>
    </row>
    <row r="173" spans="1:20" ht="12.75">
      <c r="A173" s="7" t="s">
        <v>24</v>
      </c>
      <c r="B173" t="s">
        <v>90</v>
      </c>
      <c r="C173" t="s">
        <v>85</v>
      </c>
      <c r="D173" t="s">
        <v>85</v>
      </c>
      <c r="E173" t="s">
        <v>85</v>
      </c>
      <c r="F173" t="s">
        <v>85</v>
      </c>
      <c r="G173" t="s">
        <v>85</v>
      </c>
      <c r="H173" t="s">
        <v>85</v>
      </c>
      <c r="I173">
        <v>0.5384518241</v>
      </c>
      <c r="J173">
        <v>-0.1559</v>
      </c>
      <c r="K173">
        <v>0.0713</v>
      </c>
      <c r="L173">
        <v>0.2985</v>
      </c>
      <c r="M173">
        <v>0.8556553731</v>
      </c>
      <c r="N173">
        <v>1.0739115995</v>
      </c>
      <c r="O173">
        <v>1.3478395154</v>
      </c>
      <c r="P173">
        <v>0</v>
      </c>
      <c r="Q173">
        <v>0.1236144175</v>
      </c>
      <c r="R173">
        <v>0.1450658441</v>
      </c>
      <c r="S173">
        <v>0.0495244109</v>
      </c>
      <c r="T173" s="28">
        <v>5.255383E-87</v>
      </c>
    </row>
    <row r="174" spans="1:20" ht="12.75">
      <c r="A174" s="7" t="s">
        <v>25</v>
      </c>
      <c r="B174" t="s">
        <v>90</v>
      </c>
      <c r="C174" t="s">
        <v>85</v>
      </c>
      <c r="D174" t="s">
        <v>85</v>
      </c>
      <c r="E174" t="s">
        <v>85</v>
      </c>
      <c r="F174" t="s">
        <v>85</v>
      </c>
      <c r="G174" t="s">
        <v>85</v>
      </c>
      <c r="H174" t="s">
        <v>85</v>
      </c>
      <c r="I174">
        <v>0.3867859679</v>
      </c>
      <c r="J174">
        <v>-0.111</v>
      </c>
      <c r="K174">
        <v>0.0878</v>
      </c>
      <c r="L174">
        <v>0.2867</v>
      </c>
      <c r="M174">
        <v>0.8949015376</v>
      </c>
      <c r="N174">
        <v>1.0917744735</v>
      </c>
      <c r="O174">
        <v>1.3319582668</v>
      </c>
      <c r="P174">
        <v>0</v>
      </c>
      <c r="Q174">
        <v>0.1236144175</v>
      </c>
      <c r="R174">
        <v>0.1450658441</v>
      </c>
      <c r="S174">
        <v>0.0495244109</v>
      </c>
      <c r="T174" s="28">
        <v>1.639838E-63</v>
      </c>
    </row>
    <row r="175" spans="1:20" ht="12.75">
      <c r="A175" s="7" t="s">
        <v>26</v>
      </c>
      <c r="B175" t="s">
        <v>90</v>
      </c>
      <c r="C175" t="s">
        <v>85</v>
      </c>
      <c r="D175" t="s">
        <v>85</v>
      </c>
      <c r="E175" t="s">
        <v>85</v>
      </c>
      <c r="F175" t="s">
        <v>85</v>
      </c>
      <c r="G175" t="s">
        <v>85</v>
      </c>
      <c r="H175" t="s">
        <v>85</v>
      </c>
      <c r="I175">
        <v>0.528555016</v>
      </c>
      <c r="J175">
        <v>-0.2286</v>
      </c>
      <c r="K175">
        <v>-0.0556</v>
      </c>
      <c r="L175">
        <v>0.1174</v>
      </c>
      <c r="M175">
        <v>0.795642641</v>
      </c>
      <c r="N175">
        <v>0.9458969228</v>
      </c>
      <c r="O175">
        <v>1.1245261913</v>
      </c>
      <c r="P175">
        <v>0</v>
      </c>
      <c r="Q175">
        <v>0.1236144175</v>
      </c>
      <c r="R175">
        <v>0.1450658441</v>
      </c>
      <c r="S175">
        <v>0.0495244109</v>
      </c>
      <c r="T175" s="28">
        <v>1.67902E-114</v>
      </c>
    </row>
    <row r="176" spans="1:20" ht="12.75">
      <c r="A176" s="7" t="s">
        <v>27</v>
      </c>
      <c r="B176" t="s">
        <v>90</v>
      </c>
      <c r="C176" t="s">
        <v>85</v>
      </c>
      <c r="D176" t="s">
        <v>85</v>
      </c>
      <c r="E176" t="s">
        <v>85</v>
      </c>
      <c r="F176" t="s">
        <v>85</v>
      </c>
      <c r="G176" t="s">
        <v>85</v>
      </c>
      <c r="H176" t="s">
        <v>85</v>
      </c>
      <c r="I176">
        <v>0.696558366</v>
      </c>
      <c r="J176">
        <v>-0.1242</v>
      </c>
      <c r="K176">
        <v>0.0309</v>
      </c>
      <c r="L176">
        <v>0.1859</v>
      </c>
      <c r="M176">
        <v>0.8831927434</v>
      </c>
      <c r="N176">
        <v>1.0313338442</v>
      </c>
      <c r="O176">
        <v>1.2043231856</v>
      </c>
      <c r="P176">
        <v>0</v>
      </c>
      <c r="Q176">
        <v>0.1236144175</v>
      </c>
      <c r="R176">
        <v>0.1450658441</v>
      </c>
      <c r="S176">
        <v>0.0495244109</v>
      </c>
      <c r="T176">
        <v>0.7866446719</v>
      </c>
    </row>
    <row r="177" spans="1:20" ht="12.75">
      <c r="A177" s="7" t="s">
        <v>28</v>
      </c>
      <c r="B177" t="s">
        <v>90</v>
      </c>
      <c r="C177" t="s">
        <v>85</v>
      </c>
      <c r="D177" t="s">
        <v>85</v>
      </c>
      <c r="E177" t="s">
        <v>85</v>
      </c>
      <c r="F177" t="s">
        <v>85</v>
      </c>
      <c r="G177" t="s">
        <v>85</v>
      </c>
      <c r="H177" t="s">
        <v>85</v>
      </c>
      <c r="I177">
        <v>0.5463951371</v>
      </c>
      <c r="J177">
        <v>-0.1503</v>
      </c>
      <c r="K177">
        <v>0.0668</v>
      </c>
      <c r="L177">
        <v>0.2839</v>
      </c>
      <c r="M177">
        <v>0.8604810296</v>
      </c>
      <c r="N177">
        <v>1.0690823303</v>
      </c>
      <c r="O177">
        <v>1.3282536042</v>
      </c>
      <c r="P177">
        <v>0</v>
      </c>
      <c r="Q177">
        <v>0.1236144175</v>
      </c>
      <c r="R177">
        <v>0.1450658441</v>
      </c>
      <c r="S177">
        <v>0.0495244109</v>
      </c>
      <c r="T177">
        <v>0.0009561706</v>
      </c>
    </row>
    <row r="178" spans="1:20" ht="12.75">
      <c r="A178" s="7" t="s">
        <v>29</v>
      </c>
      <c r="B178" t="s">
        <v>90</v>
      </c>
      <c r="C178" t="s">
        <v>85</v>
      </c>
      <c r="D178" t="s">
        <v>85</v>
      </c>
      <c r="E178" t="s">
        <v>85</v>
      </c>
      <c r="F178" t="s">
        <v>85</v>
      </c>
      <c r="G178" t="s">
        <v>85</v>
      </c>
      <c r="H178" t="s">
        <v>85</v>
      </c>
      <c r="I178">
        <v>0.0178645196</v>
      </c>
      <c r="J178">
        <v>0.0382</v>
      </c>
      <c r="K178">
        <v>0.2214</v>
      </c>
      <c r="L178">
        <v>0.4046</v>
      </c>
      <c r="M178">
        <v>1.0389158035</v>
      </c>
      <c r="N178">
        <v>1.2477908406</v>
      </c>
      <c r="O178">
        <v>1.4986604079</v>
      </c>
      <c r="P178">
        <v>0</v>
      </c>
      <c r="Q178">
        <v>0.1236144175</v>
      </c>
      <c r="R178">
        <v>0.1450658441</v>
      </c>
      <c r="S178">
        <v>0.0495244109</v>
      </c>
      <c r="T178">
        <v>0.000442525</v>
      </c>
    </row>
    <row r="179" spans="1:20" ht="12.75">
      <c r="A179" s="7" t="s">
        <v>30</v>
      </c>
      <c r="B179" t="s">
        <v>90</v>
      </c>
      <c r="C179" t="s">
        <v>85</v>
      </c>
      <c r="D179" t="s">
        <v>85</v>
      </c>
      <c r="E179" t="s">
        <v>85</v>
      </c>
      <c r="F179" t="s">
        <v>85</v>
      </c>
      <c r="G179" t="s">
        <v>85</v>
      </c>
      <c r="H179" t="s">
        <v>85</v>
      </c>
      <c r="I179">
        <v>0.7174580475</v>
      </c>
      <c r="J179">
        <v>-0.2015</v>
      </c>
      <c r="K179">
        <v>-0.0314</v>
      </c>
      <c r="L179">
        <v>0.1387</v>
      </c>
      <c r="M179">
        <v>0.8175173561</v>
      </c>
      <c r="N179">
        <v>0.9690865663</v>
      </c>
      <c r="O179">
        <v>1.1487569848</v>
      </c>
      <c r="P179">
        <v>0</v>
      </c>
      <c r="Q179">
        <v>0.1236144175</v>
      </c>
      <c r="R179">
        <v>0.1450658441</v>
      </c>
      <c r="S179">
        <v>0.0495244109</v>
      </c>
      <c r="T179" s="28">
        <v>3.7877648E-06</v>
      </c>
    </row>
    <row r="180" spans="1:20" ht="12.75">
      <c r="A180" s="7" t="s">
        <v>31</v>
      </c>
      <c r="B180" t="s">
        <v>90</v>
      </c>
      <c r="C180" t="s">
        <v>85</v>
      </c>
      <c r="D180" t="s">
        <v>85</v>
      </c>
      <c r="E180" t="s">
        <v>85</v>
      </c>
      <c r="F180" t="s">
        <v>85</v>
      </c>
      <c r="G180" t="s">
        <v>85</v>
      </c>
      <c r="H180" t="s">
        <v>85</v>
      </c>
      <c r="I180">
        <v>0.0234959128</v>
      </c>
      <c r="J180">
        <v>-0.3381</v>
      </c>
      <c r="K180">
        <v>-0.1813</v>
      </c>
      <c r="L180">
        <v>-0.0244</v>
      </c>
      <c r="M180">
        <v>0.7131000578</v>
      </c>
      <c r="N180">
        <v>0.834199014</v>
      </c>
      <c r="O180">
        <v>0.9758630467</v>
      </c>
      <c r="P180">
        <v>0</v>
      </c>
      <c r="Q180">
        <v>0.1236144175</v>
      </c>
      <c r="R180">
        <v>0.1450658441</v>
      </c>
      <c r="S180">
        <v>0.0495244109</v>
      </c>
      <c r="T180" s="28">
        <v>8.862148E-11</v>
      </c>
    </row>
    <row r="181" spans="1:20" ht="12.75">
      <c r="A181" s="7" t="s">
        <v>32</v>
      </c>
      <c r="B181" t="s">
        <v>90</v>
      </c>
      <c r="C181" t="s">
        <v>85</v>
      </c>
      <c r="D181" t="s">
        <v>85</v>
      </c>
      <c r="E181" t="s">
        <v>85</v>
      </c>
      <c r="F181" t="s">
        <v>85</v>
      </c>
      <c r="G181" t="s">
        <v>85</v>
      </c>
      <c r="H181" t="s">
        <v>85</v>
      </c>
      <c r="I181">
        <v>0.399816014</v>
      </c>
      <c r="J181">
        <v>-0.3371</v>
      </c>
      <c r="K181">
        <v>-0.1013</v>
      </c>
      <c r="L181">
        <v>0.1345</v>
      </c>
      <c r="M181">
        <v>0.7138333429</v>
      </c>
      <c r="N181">
        <v>0.9036643851</v>
      </c>
      <c r="O181">
        <v>1.143977553</v>
      </c>
      <c r="P181">
        <v>0</v>
      </c>
      <c r="Q181">
        <v>0.1236144175</v>
      </c>
      <c r="R181">
        <v>0.1450658441</v>
      </c>
      <c r="S181">
        <v>0.0495244109</v>
      </c>
      <c r="T181">
        <v>0.2171733393</v>
      </c>
    </row>
    <row r="182" spans="1:20" ht="12.75">
      <c r="A182" s="7" t="s">
        <v>34</v>
      </c>
      <c r="B182" t="s">
        <v>90</v>
      </c>
      <c r="C182" t="s">
        <v>85</v>
      </c>
      <c r="D182" t="s">
        <v>85</v>
      </c>
      <c r="E182" t="s">
        <v>85</v>
      </c>
      <c r="F182" t="s">
        <v>85</v>
      </c>
      <c r="G182" t="s">
        <v>85</v>
      </c>
      <c r="H182" t="s">
        <v>85</v>
      </c>
      <c r="I182">
        <v>0.0252117794</v>
      </c>
      <c r="J182">
        <v>0.0261</v>
      </c>
      <c r="K182">
        <v>0.2098</v>
      </c>
      <c r="L182">
        <v>0.3935</v>
      </c>
      <c r="M182">
        <v>1.0264139472</v>
      </c>
      <c r="N182">
        <v>1.2333829256</v>
      </c>
      <c r="O182">
        <v>1.4820857075</v>
      </c>
      <c r="P182">
        <v>0</v>
      </c>
      <c r="Q182">
        <v>0.1236144175</v>
      </c>
      <c r="R182">
        <v>0.1450658441</v>
      </c>
      <c r="S182">
        <v>0.0495244109</v>
      </c>
      <c r="T182" s="28">
        <v>4.60632E-29</v>
      </c>
    </row>
    <row r="183" spans="1:20" ht="12.75">
      <c r="A183" s="7" t="s">
        <v>35</v>
      </c>
      <c r="B183" t="s">
        <v>90</v>
      </c>
      <c r="C183" t="s">
        <v>85</v>
      </c>
      <c r="D183" t="s">
        <v>85</v>
      </c>
      <c r="E183" t="s">
        <v>85</v>
      </c>
      <c r="F183" t="s">
        <v>85</v>
      </c>
      <c r="G183" t="s">
        <v>85</v>
      </c>
      <c r="H183" t="s">
        <v>85</v>
      </c>
      <c r="I183">
        <v>0.0061426127</v>
      </c>
      <c r="J183">
        <v>-0.3778</v>
      </c>
      <c r="K183">
        <v>-0.2203</v>
      </c>
      <c r="L183">
        <v>-0.0627</v>
      </c>
      <c r="M183">
        <v>0.6853567186</v>
      </c>
      <c r="N183">
        <v>0.8023080733</v>
      </c>
      <c r="O183">
        <v>0.9392163628</v>
      </c>
      <c r="P183">
        <v>0</v>
      </c>
      <c r="Q183">
        <v>0.1236144175</v>
      </c>
      <c r="R183">
        <v>0.1450658441</v>
      </c>
      <c r="S183">
        <v>0.0495244109</v>
      </c>
      <c r="T183">
        <v>0.5595194661</v>
      </c>
    </row>
    <row r="184" spans="1:20" ht="12.75">
      <c r="A184" s="7" t="s">
        <v>36</v>
      </c>
      <c r="B184" t="s">
        <v>90</v>
      </c>
      <c r="C184" t="s">
        <v>85</v>
      </c>
      <c r="D184" t="s">
        <v>85</v>
      </c>
      <c r="E184" t="s">
        <v>85</v>
      </c>
      <c r="F184" t="s">
        <v>85</v>
      </c>
      <c r="G184" t="s">
        <v>85</v>
      </c>
      <c r="H184" t="s">
        <v>85</v>
      </c>
      <c r="I184">
        <v>0.0655655856</v>
      </c>
      <c r="J184">
        <v>-0.3849</v>
      </c>
      <c r="K184">
        <v>-0.1864</v>
      </c>
      <c r="L184">
        <v>0.012</v>
      </c>
      <c r="M184">
        <v>0.6805503729</v>
      </c>
      <c r="N184">
        <v>0.8299216152</v>
      </c>
      <c r="O184">
        <v>1.012077746</v>
      </c>
      <c r="P184">
        <v>0</v>
      </c>
      <c r="Q184">
        <v>0.1236144175</v>
      </c>
      <c r="R184">
        <v>0.1450658441</v>
      </c>
      <c r="S184">
        <v>0.0495244109</v>
      </c>
      <c r="T184">
        <v>0.1891685882</v>
      </c>
    </row>
    <row r="185" spans="1:20" ht="12.75">
      <c r="A185" s="7" t="s">
        <v>37</v>
      </c>
      <c r="B185" t="s">
        <v>90</v>
      </c>
      <c r="C185" t="s">
        <v>85</v>
      </c>
      <c r="D185" t="s">
        <v>85</v>
      </c>
      <c r="E185" t="s">
        <v>85</v>
      </c>
      <c r="F185" t="s">
        <v>85</v>
      </c>
      <c r="G185" t="s">
        <v>85</v>
      </c>
      <c r="H185" t="s">
        <v>85</v>
      </c>
      <c r="I185" s="28">
        <v>6.4563294E-06</v>
      </c>
      <c r="J185">
        <v>-0.9156</v>
      </c>
      <c r="K185">
        <v>-0.6383</v>
      </c>
      <c r="L185">
        <v>-0.3609</v>
      </c>
      <c r="M185">
        <v>0.4002881026</v>
      </c>
      <c r="N185">
        <v>0.5282151899</v>
      </c>
      <c r="O185">
        <v>0.6970261795</v>
      </c>
      <c r="P185">
        <v>0</v>
      </c>
      <c r="Q185">
        <v>0.1236144175</v>
      </c>
      <c r="R185">
        <v>0.1450658441</v>
      </c>
      <c r="S185">
        <v>0.0495244109</v>
      </c>
      <c r="T185" s="28">
        <v>3.806822E-20</v>
      </c>
    </row>
    <row r="186" spans="1:20" ht="12.75">
      <c r="A186" s="7" t="s">
        <v>38</v>
      </c>
      <c r="B186" t="s">
        <v>90</v>
      </c>
      <c r="C186" t="s">
        <v>85</v>
      </c>
      <c r="D186" t="s">
        <v>85</v>
      </c>
      <c r="E186" t="s">
        <v>85</v>
      </c>
      <c r="F186" t="s">
        <v>85</v>
      </c>
      <c r="G186" t="s">
        <v>85</v>
      </c>
      <c r="H186" t="s">
        <v>85</v>
      </c>
      <c r="I186">
        <v>0.4310867062</v>
      </c>
      <c r="J186">
        <v>-0.2225</v>
      </c>
      <c r="K186">
        <v>-0.0638</v>
      </c>
      <c r="L186">
        <v>0.095</v>
      </c>
      <c r="M186">
        <v>0.8005254553</v>
      </c>
      <c r="N186">
        <v>0.9382288745</v>
      </c>
      <c r="O186">
        <v>1.0996195251</v>
      </c>
      <c r="P186">
        <v>0</v>
      </c>
      <c r="Q186">
        <v>0.1236144175</v>
      </c>
      <c r="R186">
        <v>0.1450658441</v>
      </c>
      <c r="S186">
        <v>0.0495244109</v>
      </c>
      <c r="T186">
        <v>0.0102445763</v>
      </c>
    </row>
    <row r="187" spans="1:20" ht="12.75">
      <c r="A187" s="7" t="s">
        <v>39</v>
      </c>
      <c r="B187" t="s">
        <v>90</v>
      </c>
      <c r="C187" t="s">
        <v>85</v>
      </c>
      <c r="D187" t="s">
        <v>85</v>
      </c>
      <c r="E187" t="s">
        <v>85</v>
      </c>
      <c r="F187" t="s">
        <v>85</v>
      </c>
      <c r="G187" t="s">
        <v>85</v>
      </c>
      <c r="H187" t="s">
        <v>85</v>
      </c>
      <c r="I187">
        <v>0.9459113076</v>
      </c>
      <c r="J187">
        <v>-0.3517</v>
      </c>
      <c r="K187">
        <v>0.0126</v>
      </c>
      <c r="L187">
        <v>0.3769</v>
      </c>
      <c r="M187">
        <v>0.7034777903</v>
      </c>
      <c r="N187">
        <v>1.0126907549</v>
      </c>
      <c r="O187">
        <v>1.4578179714</v>
      </c>
      <c r="P187">
        <v>0</v>
      </c>
      <c r="Q187">
        <v>0.1236144175</v>
      </c>
      <c r="R187">
        <v>0.1450658441</v>
      </c>
      <c r="S187">
        <v>0.0495244109</v>
      </c>
      <c r="T187">
        <v>0.1756422148</v>
      </c>
    </row>
    <row r="188" spans="1:20" ht="12.75">
      <c r="A188" s="7" t="s">
        <v>40</v>
      </c>
      <c r="B188" t="s">
        <v>90</v>
      </c>
      <c r="C188" t="s">
        <v>85</v>
      </c>
      <c r="D188" t="s">
        <v>85</v>
      </c>
      <c r="E188" t="s">
        <v>85</v>
      </c>
      <c r="F188" t="s">
        <v>85</v>
      </c>
      <c r="G188" t="s">
        <v>85</v>
      </c>
      <c r="H188" t="s">
        <v>85</v>
      </c>
      <c r="I188">
        <v>0.0104832931</v>
      </c>
      <c r="J188">
        <v>-0.5503</v>
      </c>
      <c r="K188">
        <v>-0.3117</v>
      </c>
      <c r="L188">
        <v>-0.073</v>
      </c>
      <c r="M188">
        <v>0.5767631557</v>
      </c>
      <c r="N188">
        <v>0.7322289756</v>
      </c>
      <c r="O188">
        <v>0.9296004216</v>
      </c>
      <c r="P188">
        <v>0</v>
      </c>
      <c r="Q188">
        <v>0.1236144175</v>
      </c>
      <c r="R188">
        <v>0.1450658441</v>
      </c>
      <c r="S188">
        <v>0.0495244109</v>
      </c>
      <c r="T188">
        <v>0.0092789255</v>
      </c>
    </row>
    <row r="189" spans="1:20" ht="12.75">
      <c r="A189" s="7" t="s">
        <v>41</v>
      </c>
      <c r="B189" t="s">
        <v>90</v>
      </c>
      <c r="C189" t="s">
        <v>85</v>
      </c>
      <c r="D189" t="s">
        <v>85</v>
      </c>
      <c r="E189" t="s">
        <v>85</v>
      </c>
      <c r="F189" t="s">
        <v>85</v>
      </c>
      <c r="G189" t="s">
        <v>85</v>
      </c>
      <c r="H189" t="s">
        <v>85</v>
      </c>
      <c r="I189">
        <v>0.9385613663</v>
      </c>
      <c r="J189">
        <v>-0.2176</v>
      </c>
      <c r="K189">
        <v>0.0089</v>
      </c>
      <c r="L189">
        <v>0.2355</v>
      </c>
      <c r="M189">
        <v>0.8044100271</v>
      </c>
      <c r="N189">
        <v>1.0089494118</v>
      </c>
      <c r="O189">
        <v>1.2654975464</v>
      </c>
      <c r="P189">
        <v>0</v>
      </c>
      <c r="Q189">
        <v>0.1236144175</v>
      </c>
      <c r="R189">
        <v>0.1450658441</v>
      </c>
      <c r="S189">
        <v>0.0495244109</v>
      </c>
      <c r="T189">
        <v>0.9997662113</v>
      </c>
    </row>
    <row r="190" spans="1:20" ht="12.75">
      <c r="A190" s="7" t="s">
        <v>42</v>
      </c>
      <c r="B190" t="s">
        <v>90</v>
      </c>
      <c r="C190" t="s">
        <v>85</v>
      </c>
      <c r="D190" t="s">
        <v>85</v>
      </c>
      <c r="E190" t="s">
        <v>85</v>
      </c>
      <c r="F190" t="s">
        <v>85</v>
      </c>
      <c r="G190" t="s">
        <v>85</v>
      </c>
      <c r="H190" t="s">
        <v>85</v>
      </c>
      <c r="I190">
        <v>0.2236759386</v>
      </c>
      <c r="J190">
        <v>-0.1176</v>
      </c>
      <c r="K190">
        <v>0.1925</v>
      </c>
      <c r="L190">
        <v>0.5025</v>
      </c>
      <c r="M190">
        <v>0.8890876368</v>
      </c>
      <c r="N190">
        <v>1.212261602</v>
      </c>
      <c r="O190">
        <v>1.65290589</v>
      </c>
      <c r="P190">
        <v>0</v>
      </c>
      <c r="Q190">
        <v>0.1236144175</v>
      </c>
      <c r="R190">
        <v>0.1450658441</v>
      </c>
      <c r="S190">
        <v>0.0495244109</v>
      </c>
      <c r="T190">
        <v>0.0368307101</v>
      </c>
    </row>
    <row r="191" spans="1:20" ht="12.75">
      <c r="A191" s="7" t="s">
        <v>43</v>
      </c>
      <c r="B191" t="s">
        <v>90</v>
      </c>
      <c r="C191" t="s">
        <v>85</v>
      </c>
      <c r="D191" t="s">
        <v>85</v>
      </c>
      <c r="E191" t="s">
        <v>85</v>
      </c>
      <c r="F191" t="s">
        <v>85</v>
      </c>
      <c r="G191" t="s">
        <v>85</v>
      </c>
      <c r="H191" t="s">
        <v>85</v>
      </c>
      <c r="I191">
        <v>0.1311758929</v>
      </c>
      <c r="J191">
        <v>-0.0415</v>
      </c>
      <c r="K191">
        <v>0.139</v>
      </c>
      <c r="L191">
        <v>0.3196</v>
      </c>
      <c r="M191">
        <v>0.9593541016</v>
      </c>
      <c r="N191">
        <v>1.1491721528</v>
      </c>
      <c r="O191">
        <v>1.3765476528</v>
      </c>
      <c r="P191">
        <v>0</v>
      </c>
      <c r="Q191">
        <v>0.1236144175</v>
      </c>
      <c r="R191">
        <v>0.1450658441</v>
      </c>
      <c r="S191">
        <v>0.0495244109</v>
      </c>
      <c r="T191" s="28">
        <v>2.869225E-17</v>
      </c>
    </row>
    <row r="192" spans="1:20" ht="12.75">
      <c r="A192" s="7" t="s">
        <v>44</v>
      </c>
      <c r="B192" t="s">
        <v>90</v>
      </c>
      <c r="C192" t="s">
        <v>85</v>
      </c>
      <c r="D192" t="s">
        <v>85</v>
      </c>
      <c r="E192" t="s">
        <v>85</v>
      </c>
      <c r="F192" t="s">
        <v>85</v>
      </c>
      <c r="G192" t="s">
        <v>85</v>
      </c>
      <c r="H192" t="s">
        <v>85</v>
      </c>
      <c r="I192">
        <v>0.3994073887</v>
      </c>
      <c r="J192">
        <v>-0.1217</v>
      </c>
      <c r="K192">
        <v>0.0918</v>
      </c>
      <c r="L192">
        <v>0.3053</v>
      </c>
      <c r="M192">
        <v>0.8854007232</v>
      </c>
      <c r="N192">
        <v>1.0961456646</v>
      </c>
      <c r="O192">
        <v>1.3570525599</v>
      </c>
      <c r="P192">
        <v>0</v>
      </c>
      <c r="Q192">
        <v>0.1236144175</v>
      </c>
      <c r="R192">
        <v>0.1450658441</v>
      </c>
      <c r="S192">
        <v>0.0495244109</v>
      </c>
      <c r="T192">
        <v>0.2177514616</v>
      </c>
    </row>
    <row r="193" spans="1:20" ht="12.75">
      <c r="A193" s="7" t="s">
        <v>45</v>
      </c>
      <c r="B193" t="s">
        <v>90</v>
      </c>
      <c r="C193" t="s">
        <v>85</v>
      </c>
      <c r="D193" t="s">
        <v>85</v>
      </c>
      <c r="E193" t="s">
        <v>85</v>
      </c>
      <c r="F193" t="s">
        <v>85</v>
      </c>
      <c r="G193" t="s">
        <v>85</v>
      </c>
      <c r="H193" t="s">
        <v>85</v>
      </c>
      <c r="I193">
        <v>0.0744105707</v>
      </c>
      <c r="J193">
        <v>-0.4146</v>
      </c>
      <c r="K193">
        <v>-0.1976</v>
      </c>
      <c r="L193">
        <v>0.0195</v>
      </c>
      <c r="M193">
        <v>0.6605726209</v>
      </c>
      <c r="N193">
        <v>0.8207106445</v>
      </c>
      <c r="O193">
        <v>1.0196698149</v>
      </c>
      <c r="P193">
        <v>0</v>
      </c>
      <c r="Q193">
        <v>0.1236144175</v>
      </c>
      <c r="R193">
        <v>0.1450658441</v>
      </c>
      <c r="S193">
        <v>0.0495244109</v>
      </c>
      <c r="T193" s="28">
        <v>3.8338294E-08</v>
      </c>
    </row>
    <row r="194" spans="1:20" ht="12.75">
      <c r="A194" s="7" t="s">
        <v>47</v>
      </c>
      <c r="B194" t="s">
        <v>90</v>
      </c>
      <c r="C194" t="s">
        <v>85</v>
      </c>
      <c r="D194" t="s">
        <v>85</v>
      </c>
      <c r="E194" t="s">
        <v>85</v>
      </c>
      <c r="F194" t="s">
        <v>85</v>
      </c>
      <c r="G194" t="s">
        <v>85</v>
      </c>
      <c r="H194" t="s">
        <v>85</v>
      </c>
      <c r="I194">
        <v>0.0411015435</v>
      </c>
      <c r="J194">
        <v>-0.6429</v>
      </c>
      <c r="K194">
        <v>-0.3281</v>
      </c>
      <c r="L194">
        <v>-0.0133</v>
      </c>
      <c r="M194">
        <v>0.5257594426</v>
      </c>
      <c r="N194">
        <v>0.7203018504</v>
      </c>
      <c r="O194">
        <v>0.9868291724</v>
      </c>
      <c r="P194">
        <v>0</v>
      </c>
      <c r="Q194">
        <v>0.1236144175</v>
      </c>
      <c r="R194">
        <v>0.1450658441</v>
      </c>
      <c r="S194">
        <v>0.0495244109</v>
      </c>
      <c r="T194">
        <v>0.0073431797</v>
      </c>
    </row>
    <row r="195" spans="1:20" ht="12.75">
      <c r="A195" s="7" t="s">
        <v>46</v>
      </c>
      <c r="B195" t="s">
        <v>90</v>
      </c>
      <c r="C195" t="s">
        <v>85</v>
      </c>
      <c r="D195" t="s">
        <v>85</v>
      </c>
      <c r="E195" t="s">
        <v>85</v>
      </c>
      <c r="F195" t="s">
        <v>85</v>
      </c>
      <c r="G195" t="s">
        <v>85</v>
      </c>
      <c r="H195" t="s">
        <v>85</v>
      </c>
      <c r="I195">
        <v>0.7805497398</v>
      </c>
      <c r="J195">
        <v>-0.2891</v>
      </c>
      <c r="K195">
        <v>-0.036</v>
      </c>
      <c r="L195">
        <v>0.2171</v>
      </c>
      <c r="M195">
        <v>0.7489635912</v>
      </c>
      <c r="N195">
        <v>0.9646636224</v>
      </c>
      <c r="O195">
        <v>1.2424848355</v>
      </c>
      <c r="P195">
        <v>0</v>
      </c>
      <c r="Q195">
        <v>0.1236144175</v>
      </c>
      <c r="R195">
        <v>0.1450658441</v>
      </c>
      <c r="S195">
        <v>0.0495244109</v>
      </c>
      <c r="T195">
        <v>0.9232534705</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2005-08-12T18:33:39Z</cp:lastPrinted>
  <dcterms:created xsi:type="dcterms:W3CDTF">2002-03-11T20:47:31Z</dcterms:created>
  <dcterms:modified xsi:type="dcterms:W3CDTF">2005-11-03T20:31:26Z</dcterms:modified>
  <cp:category/>
  <cp:version/>
  <cp:contentType/>
  <cp:contentStatus/>
</cp:coreProperties>
</file>