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5" yWindow="65446" windowWidth="9555" windowHeight="8835" activeTab="3"/>
  </bookViews>
  <sheets>
    <sheet name="341-RHA" sheetId="1" r:id="rId1"/>
    <sheet name="342-District " sheetId="2" r:id="rId2"/>
    <sheet name="ordered-data" sheetId="3" r:id="rId3"/>
    <sheet name="orig-data" sheetId="4" r:id="rId4"/>
  </sheets>
  <definedNames/>
  <calcPr fullCalcOnLoad="1"/>
</workbook>
</file>

<file path=xl/sharedStrings.xml><?xml version="1.0" encoding="utf-8"?>
<sst xmlns="http://schemas.openxmlformats.org/spreadsheetml/2006/main" count="878" uniqueCount="173">
  <si>
    <t>pop</t>
  </si>
  <si>
    <t>prob</t>
  </si>
  <si>
    <t>SE Southern</t>
  </si>
  <si>
    <t>males</t>
  </si>
  <si>
    <t>females</t>
  </si>
  <si>
    <t>data labels</t>
  </si>
  <si>
    <t>GA12-45   Assin North 2</t>
  </si>
  <si>
    <t>GA21-45   Assin East 1</t>
  </si>
  <si>
    <t>GA22-45   Assin East 2</t>
  </si>
  <si>
    <t>GA31-45   Assin West 1</t>
  </si>
  <si>
    <t>GA32-45   Assin West 2</t>
  </si>
  <si>
    <t>GA11-45   Assin North 1</t>
  </si>
  <si>
    <t>A3M-40    Cent Morden/Winkler</t>
  </si>
  <si>
    <t>A2L-40     Cent Swan Lake</t>
  </si>
  <si>
    <t>C4-30       IL Southwest</t>
  </si>
  <si>
    <t>C3-30       IL Southeast</t>
  </si>
  <si>
    <t>C1-30       IL Northeast</t>
  </si>
  <si>
    <t>C2-30       IL Northwest</t>
  </si>
  <si>
    <t>E1-60       PL Central</t>
  </si>
  <si>
    <t>E4-60       PL West</t>
  </si>
  <si>
    <t>E2-60       PL East</t>
  </si>
  <si>
    <t>E3-60       PL North</t>
  </si>
  <si>
    <t>BN5-20     Springfield</t>
  </si>
  <si>
    <t>BN4-20     Iron Rose</t>
  </si>
  <si>
    <t>BN7-20     Winnipeg River</t>
  </si>
  <si>
    <t>BN2-20     Brokenhead</t>
  </si>
  <si>
    <t>BN1-20     Blue Water</t>
  </si>
  <si>
    <t>BN6-20     Northern Remote</t>
  </si>
  <si>
    <t>FC-90      Churchill</t>
  </si>
  <si>
    <t>D1-70       F Flon/Snow L/Cran</t>
  </si>
  <si>
    <t>D2-70      The Pas/OCN/Kelsey</t>
  </si>
  <si>
    <t>D4-70      Nor-Man Other</t>
  </si>
  <si>
    <t>FB4-80    Gillam/Fox Lake</t>
  </si>
  <si>
    <t>FB2-80    Thompson</t>
  </si>
  <si>
    <t>FB9-80    Thick Por/Pik/Wab</t>
  </si>
  <si>
    <t>FB3-80    Lynn/Leaf/SIL</t>
  </si>
  <si>
    <t>FB7-80    Cross Lake</t>
  </si>
  <si>
    <t>FBA-80    Tad/Broch/Lac Br</t>
  </si>
  <si>
    <t>FB8-80    Island Lake</t>
  </si>
  <si>
    <t>FB6-80    Norway House</t>
  </si>
  <si>
    <t>FBB-80   Oxford H &amp; Gods</t>
  </si>
  <si>
    <t>FBC-80   Sha/York/Split/War</t>
  </si>
  <si>
    <t>FB5-80    Nelson House</t>
  </si>
  <si>
    <t>A4A-40     Cent Altona</t>
  </si>
  <si>
    <t>A1C-40     Cent Cartier/SFX</t>
  </si>
  <si>
    <t>A4R-40     Cent Red River</t>
  </si>
  <si>
    <t>A3L-40     Cent Louise/Pembina</t>
  </si>
  <si>
    <t>A2P-40     Cent Carman</t>
  </si>
  <si>
    <t>A1P-40     Cent Portage</t>
  </si>
  <si>
    <t>A1S-40     Cent Seven Regions</t>
  </si>
  <si>
    <t>G2E-15     Bdn East</t>
  </si>
  <si>
    <t>G2W-15    Bdn West</t>
  </si>
  <si>
    <t>G1-15       Bdn Rural</t>
  </si>
  <si>
    <t>BS3-25     SE Southern</t>
  </si>
  <si>
    <t>BS4-25     SE Western</t>
  </si>
  <si>
    <t>BS1-25     SE Central</t>
  </si>
  <si>
    <t>BS2-25     SE Northern</t>
  </si>
  <si>
    <t>Z              Manitoba</t>
  </si>
  <si>
    <t>3.WP       Winnipeg</t>
  </si>
  <si>
    <t>2.RN        Rural North</t>
  </si>
  <si>
    <t>1.RS        Rural South</t>
  </si>
  <si>
    <t>FB-80      Burntwood</t>
  </si>
  <si>
    <t>D-70        Nor-Man</t>
  </si>
  <si>
    <t>BN-20      North Eastman</t>
  </si>
  <si>
    <t>E-60        Parkland</t>
  </si>
  <si>
    <t>C-30        Interlake</t>
  </si>
  <si>
    <t>A-40        Central</t>
  </si>
  <si>
    <t>GA-45      Assiniboine</t>
  </si>
  <si>
    <t>G-15        Brandon</t>
  </si>
  <si>
    <t>BS-25      South Eastman</t>
  </si>
  <si>
    <t>region/district code &amp; name</t>
  </si>
  <si>
    <t>North Eastman</t>
  </si>
  <si>
    <t>Mb avg males</t>
  </si>
  <si>
    <t>Mb avg females</t>
  </si>
  <si>
    <t>count</t>
  </si>
  <si>
    <t>crd_rate</t>
  </si>
  <si>
    <t>Lci_est</t>
  </si>
  <si>
    <t>Uci_est</t>
  </si>
  <si>
    <t>Lci_ratio</t>
  </si>
  <si>
    <t>rate_ratio</t>
  </si>
  <si>
    <t>Uci_ratio</t>
  </si>
  <si>
    <t xml:space="preserve"> </t>
  </si>
  <si>
    <t>Lci_adj</t>
  </si>
  <si>
    <t>adj_rate</t>
  </si>
  <si>
    <t>Uci_adj</t>
  </si>
  <si>
    <t>estimate</t>
  </si>
  <si>
    <t>male/female</t>
  </si>
  <si>
    <t>CI Work</t>
  </si>
  <si>
    <t>m = males significant</t>
  </si>
  <si>
    <t>f   = females significant</t>
  </si>
  <si>
    <t>d  = males &amp; females signif different</t>
  </si>
  <si>
    <t>Supression</t>
  </si>
  <si>
    <t>mc   = supress male count</t>
  </si>
  <si>
    <t>fc     = suppress female count</t>
  </si>
  <si>
    <t>mp   = supress male pop</t>
  </si>
  <si>
    <t>fp     = supress female pop</t>
  </si>
  <si>
    <t>NE Iron Rose</t>
  </si>
  <si>
    <t>NE Brokenhead</t>
  </si>
  <si>
    <t>NM F Flon/Snow L/Cran</t>
  </si>
  <si>
    <t>BW Tad/Broch/Lac Br</t>
  </si>
  <si>
    <t>BDN Rural</t>
  </si>
  <si>
    <t>AS West 1</t>
  </si>
  <si>
    <t>AS  East 1</t>
  </si>
  <si>
    <t>AS  West 2</t>
  </si>
  <si>
    <t>AS  North 1</t>
  </si>
  <si>
    <t>CE  Swan Lake</t>
  </si>
  <si>
    <t>CE  Portage</t>
  </si>
  <si>
    <t>areaType3prob</t>
  </si>
  <si>
    <t>area_sexType3pr</t>
  </si>
  <si>
    <t>sexType3prob</t>
  </si>
  <si>
    <t>sexEstprob</t>
  </si>
  <si>
    <t>areaEstprob</t>
  </si>
  <si>
    <t>Males</t>
  </si>
  <si>
    <t>Females</t>
  </si>
  <si>
    <t>Diabetes Prevalence 2001/02-2003/04 per cent age 20-79</t>
  </si>
  <si>
    <t>Diab M</t>
  </si>
  <si>
    <t>Diab F</t>
  </si>
  <si>
    <t>South Eastman (m,f,d)</t>
  </si>
  <si>
    <t>Brandon (f,d)</t>
  </si>
  <si>
    <t>Assiniboine (f,d)</t>
  </si>
  <si>
    <t>Rural South (f,d)</t>
  </si>
  <si>
    <t>Winnipeg (f,d)</t>
  </si>
  <si>
    <t>BDN West (f,d)</t>
  </si>
  <si>
    <t>AS  East 2 (f,d)</t>
  </si>
  <si>
    <t>IL Southwest (f,d)</t>
  </si>
  <si>
    <t>IL Southeast (f,d)</t>
  </si>
  <si>
    <t>PL Central (f,d)</t>
  </si>
  <si>
    <t>BW Lynn/Leaf/SIL (f,d)</t>
  </si>
  <si>
    <t>BW Nelson House (f,d)</t>
  </si>
  <si>
    <t>Central (m,f,d)</t>
  </si>
  <si>
    <t>Parkland (m,f,d)</t>
  </si>
  <si>
    <t>Nor-Man (m,f,d)</t>
  </si>
  <si>
    <t>Burntwood (m,f,d)</t>
  </si>
  <si>
    <t>North (m,f,d)</t>
  </si>
  <si>
    <t>SE Central (m,f,d)</t>
  </si>
  <si>
    <t>NE Northern Remote (m,f,d)</t>
  </si>
  <si>
    <t>NM Nor-Man Other (m,f,d)</t>
  </si>
  <si>
    <t>BW Island Lake (m,f,d)</t>
  </si>
  <si>
    <t>BW Norway House (m,f,d)</t>
  </si>
  <si>
    <t>BW Oxford H &amp; Gods (m,f,d)</t>
  </si>
  <si>
    <t>BW Sha/York/Split/War (m,f,d)</t>
  </si>
  <si>
    <t>Interlake (d)</t>
  </si>
  <si>
    <t>Churchill (f)</t>
  </si>
  <si>
    <t>Manitoba (d)</t>
  </si>
  <si>
    <t>SE Northern (f)</t>
  </si>
  <si>
    <t>SE Western (m,f)</t>
  </si>
  <si>
    <t>BDN East (m,d)</t>
  </si>
  <si>
    <t>AS  North 2 (f)</t>
  </si>
  <si>
    <t>CE Altona (m,f)</t>
  </si>
  <si>
    <t>CE  Cartier/SFX (m,f)</t>
  </si>
  <si>
    <t>CE  Red River (f,d)</t>
  </si>
  <si>
    <t>CE  Morden/Winkler (m,f)</t>
  </si>
  <si>
    <t>CE  Carman (m,f)</t>
  </si>
  <si>
    <t>CE  Seven Regions (m,f)</t>
  </si>
  <si>
    <t>IL Northeast (m,f)</t>
  </si>
  <si>
    <t>IL Northwest (m,f)</t>
  </si>
  <si>
    <t>PL North (m,f)</t>
  </si>
  <si>
    <t>NE Springfield (m,f)</t>
  </si>
  <si>
    <t>NE Winnipeg River (m,f)</t>
  </si>
  <si>
    <t>NE Blue Water (m,f)</t>
  </si>
  <si>
    <t>NM The Pas/OCN/Kelsey (m,f)</t>
  </si>
  <si>
    <t>BW Gillam/Fox Lake (m,f)</t>
  </si>
  <si>
    <t>BW Thompson (m,f)</t>
  </si>
  <si>
    <t>BW Cross Lake (m,f)</t>
  </si>
  <si>
    <t>CE  Louise/Pembina (f)</t>
  </si>
  <si>
    <t>PL East (f)</t>
  </si>
  <si>
    <t>BW Thick Por/Pik/Wab (f)</t>
  </si>
  <si>
    <t>PL West (d)</t>
  </si>
  <si>
    <t>MF diff</t>
  </si>
  <si>
    <t>New</t>
  </si>
  <si>
    <t>Old</t>
  </si>
  <si>
    <t>Order</t>
  </si>
  <si>
    <t>order</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</si>
</sst>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0.0"/>
    <numFmt numFmtId="175" formatCode="0;\-0;;@"/>
    <numFmt numFmtId="176" formatCode="0.000000"/>
    <numFmt numFmtId="177" formatCode="0.00000"/>
    <numFmt numFmtId="178" formatCode="_-* #,##0.000_-;\-* #,##0.000_-;_-* &quot;-&quot;??_-;_-@_-"/>
  </numFmts>
  <fonts count="10">
    <font>
      <sz val="10"/>
      <name val="Arial"/>
      <family val="0"/>
    </font>
    <font>
      <b/>
      <sz val="10"/>
      <name val="Arial"/>
      <family val="2"/>
    </font>
    <font>
      <u val="single"/>
      <sz val="10"/>
      <color indexed="12"/>
      <name val="Arial"/>
      <family val="0"/>
    </font>
    <font>
      <u val="single"/>
      <sz val="10"/>
      <color indexed="36"/>
      <name val="Arial"/>
      <family val="0"/>
    </font>
    <font>
      <i/>
      <sz val="10"/>
      <name val="Arial"/>
      <family val="2"/>
    </font>
    <font>
      <sz val="8"/>
      <name val="Univers 45 Light"/>
      <family val="2"/>
    </font>
    <font>
      <sz val="7"/>
      <name val="Univers 45 Light"/>
      <family val="2"/>
    </font>
    <font>
      <b/>
      <sz val="5"/>
      <name val="Arial MT"/>
      <family val="3"/>
    </font>
    <font>
      <sz val="9"/>
      <name val="Univers 45 Light"/>
      <family val="2"/>
    </font>
    <font>
      <b/>
      <sz val="11"/>
      <name val="Univers 45 Light"/>
      <family val="2"/>
    </font>
  </fonts>
  <fills count="3">
    <fill>
      <patternFill/>
    </fill>
    <fill>
      <patternFill patternType="gray125"/>
    </fill>
    <fill>
      <patternFill patternType="solid">
        <fgColor indexed="22"/>
        <bgColor indexed="64"/>
      </patternFill>
    </fill>
  </fills>
  <borders count="3">
    <border>
      <left/>
      <right/>
      <top/>
      <bottom/>
      <diagonal/>
    </border>
    <border>
      <left>
        <color indexed="63"/>
      </left>
      <right>
        <color indexed="63"/>
      </right>
      <top style="thick"/>
      <bottom>
        <color indexed="63"/>
      </bottom>
    </border>
    <border>
      <left>
        <color indexed="63"/>
      </left>
      <right>
        <color indexed="63"/>
      </right>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1" fillId="0" borderId="0" xfId="0" applyFont="1" applyAlignment="1">
      <alignment horizontal="center"/>
    </xf>
    <xf numFmtId="2" fontId="0" fillId="0" borderId="0" xfId="0" applyNumberFormat="1" applyAlignment="1">
      <alignment/>
    </xf>
    <xf numFmtId="1" fontId="0" fillId="0" borderId="0" xfId="0" applyNumberFormat="1" applyAlignment="1">
      <alignment/>
    </xf>
    <xf numFmtId="2" fontId="1" fillId="0" borderId="0" xfId="0" applyNumberFormat="1" applyFont="1" applyAlignment="1">
      <alignment/>
    </xf>
    <xf numFmtId="174" fontId="0" fillId="0" borderId="0" xfId="0" applyNumberFormat="1" applyAlignment="1">
      <alignment/>
    </xf>
    <xf numFmtId="2" fontId="1" fillId="0" borderId="0" xfId="0" applyNumberFormat="1" applyFont="1" applyAlignment="1">
      <alignment horizontal="center"/>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0" xfId="0" applyAlignment="1">
      <alignment horizontal="center"/>
    </xf>
    <xf numFmtId="2" fontId="0" fillId="0" borderId="0" xfId="0" applyNumberFormat="1" applyAlignment="1">
      <alignment horizontal="center"/>
    </xf>
    <xf numFmtId="2" fontId="1" fillId="0" borderId="0" xfId="0" applyNumberFormat="1" applyFont="1" applyAlignment="1" quotePrefix="1">
      <alignment horizontal="center"/>
    </xf>
    <xf numFmtId="1" fontId="0" fillId="0" borderId="0" xfId="0" applyNumberFormat="1" applyAlignment="1" quotePrefix="1">
      <alignment horizontal="center"/>
    </xf>
    <xf numFmtId="2" fontId="0" fillId="0" borderId="0" xfId="0" applyNumberFormat="1" applyAlignment="1" quotePrefix="1">
      <alignment horizontal="center"/>
    </xf>
    <xf numFmtId="0" fontId="0" fillId="0" borderId="0" xfId="0" applyAlignment="1" quotePrefix="1">
      <alignment horizontal="center"/>
    </xf>
    <xf numFmtId="1" fontId="0" fillId="0" borderId="0" xfId="0" applyNumberFormat="1" applyAlignment="1">
      <alignment horizontal="center"/>
    </xf>
    <xf numFmtId="2" fontId="0" fillId="0" borderId="0" xfId="0" applyNumberFormat="1" applyAlignment="1">
      <alignment horizontal="right"/>
    </xf>
    <xf numFmtId="2" fontId="1" fillId="0" borderId="0" xfId="0" applyNumberFormat="1" applyFont="1" applyAlignment="1">
      <alignment horizontal="right"/>
    </xf>
    <xf numFmtId="1" fontId="0" fillId="0" borderId="0" xfId="0" applyNumberFormat="1" applyAlignment="1">
      <alignment horizontal="right"/>
    </xf>
    <xf numFmtId="174" fontId="0" fillId="0" borderId="0" xfId="0" applyNumberFormat="1" applyAlignment="1">
      <alignment horizontal="right"/>
    </xf>
    <xf numFmtId="2" fontId="0" fillId="2" borderId="0" xfId="0" applyNumberFormat="1" applyFill="1" applyAlignment="1">
      <alignment horizontal="center"/>
    </xf>
    <xf numFmtId="2" fontId="0" fillId="2" borderId="0" xfId="0" applyNumberFormat="1" applyFill="1" applyAlignment="1" quotePrefix="1">
      <alignment horizontal="center"/>
    </xf>
    <xf numFmtId="2" fontId="0" fillId="2" borderId="0" xfId="0" applyNumberFormat="1" applyFill="1" applyAlignment="1">
      <alignment/>
    </xf>
    <xf numFmtId="175" fontId="0" fillId="2" borderId="0" xfId="0" applyNumberFormat="1" applyFill="1" applyAlignment="1">
      <alignment/>
    </xf>
    <xf numFmtId="2" fontId="0" fillId="0" borderId="0" xfId="0" applyNumberFormat="1" applyFill="1" applyAlignment="1">
      <alignment/>
    </xf>
    <xf numFmtId="0" fontId="4" fillId="0" borderId="0" xfId="0" applyFont="1" applyAlignment="1">
      <alignment horizontal="left"/>
    </xf>
    <xf numFmtId="0" fontId="1" fillId="0" borderId="0" xfId="0" applyFont="1" applyAlignment="1">
      <alignment/>
    </xf>
    <xf numFmtId="11" fontId="0" fillId="0" borderId="0" xfId="0" applyNumberFormat="1" applyAlignment="1">
      <alignment/>
    </xf>
    <xf numFmtId="10" fontId="1" fillId="0" borderId="0" xfId="0" applyNumberFormat="1" applyFont="1" applyAlignment="1">
      <alignment/>
    </xf>
    <xf numFmtId="10" fontId="1" fillId="0" borderId="0" xfId="0" applyNumberFormat="1" applyFont="1" applyAlignment="1">
      <alignment horizontal="right"/>
    </xf>
    <xf numFmtId="2" fontId="4" fillId="0" borderId="0" xfId="0" applyNumberFormat="1" applyFont="1" applyAlignment="1">
      <alignment/>
    </xf>
    <xf numFmtId="10" fontId="4" fillId="0" borderId="0" xfId="0" applyNumberFormat="1" applyFont="1" applyAlignment="1">
      <alignment/>
    </xf>
    <xf numFmtId="178" fontId="0" fillId="0" borderId="0" xfId="15" applyNumberFormat="1" applyFont="1" applyAlignment="1">
      <alignment horizontal="right"/>
    </xf>
    <xf numFmtId="0" fontId="0" fillId="0" borderId="0" xfId="0" applyFont="1" applyAlignment="1">
      <alignment/>
    </xf>
    <xf numFmtId="0" fontId="4"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1" i="0" u="none" baseline="0"/>
              <a:t>Figure 3.4.1: Diabetes Treatment Prevalence by RHA, 
2001/02 – 2003/04
</a:t>
            </a:r>
            <a:r>
              <a:rPr lang="en-US" cap="none" sz="800" b="0" i="0" u="none" baseline="0"/>
              <a:t>Age-adjusted percent of residents treated for diabetes age 20-79</a:t>
            </a:r>
          </a:p>
        </c:rich>
      </c:tx>
      <c:layout>
        <c:manualLayout>
          <c:xMode val="factor"/>
          <c:yMode val="factor"/>
          <c:x val="0.017"/>
          <c:y val="-0.01925"/>
        </c:manualLayout>
      </c:layout>
      <c:spPr>
        <a:noFill/>
        <a:ln>
          <a:noFill/>
        </a:ln>
      </c:spPr>
    </c:title>
    <c:plotArea>
      <c:layout>
        <c:manualLayout>
          <c:xMode val="edge"/>
          <c:yMode val="edge"/>
          <c:x val="0"/>
          <c:y val="0.13"/>
          <c:w val="1"/>
          <c:h val="0.74625"/>
        </c:manualLayout>
      </c:layout>
      <c:barChart>
        <c:barDir val="bar"/>
        <c:grouping val="clustered"/>
        <c:varyColors val="0"/>
        <c:ser>
          <c:idx val="0"/>
          <c:order val="0"/>
          <c:tx>
            <c:strRef>
              <c:f>'ordered-data'!$I$3</c:f>
              <c:strCache>
                <c:ptCount val="1"/>
                <c:pt idx="0">
                  <c:v>Mb avg 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males</c:name>
            <c:spPr>
              <a:ln w="12700">
                <a:solidFill>
                  <a:srgbClr val="C0C0C0"/>
                </a:solidFill>
                <a:prstDash val="sysDot"/>
              </a:ln>
            </c:spPr>
            <c:trendlineType val="linear"/>
            <c:forward val="0.5"/>
            <c:backward val="0.5"/>
            <c:dispEq val="0"/>
            <c:dispRSqr val="0"/>
          </c:trendline>
          <c:cat>
            <c:strRef>
              <c:f>'ordered-data'!$C$4:$C$18</c:f>
              <c:strCache>
                <c:ptCount val="15"/>
                <c:pt idx="0">
                  <c:v>South Eastman (m,f,d)</c:v>
                </c:pt>
                <c:pt idx="1">
                  <c:v>Central (m,f,d)</c:v>
                </c:pt>
                <c:pt idx="2">
                  <c:v>Assiniboine (f,d)</c:v>
                </c:pt>
                <c:pt idx="3">
                  <c:v>Brandon (f,d)</c:v>
                </c:pt>
                <c:pt idx="4">
                  <c:v>Parkland (m,f,d)</c:v>
                </c:pt>
                <c:pt idx="5">
                  <c:v>Interlake (d)</c:v>
                </c:pt>
                <c:pt idx="6">
                  <c:v>North Eastman</c:v>
                </c:pt>
                <c:pt idx="7">
                  <c:v>Churchill (f)</c:v>
                </c:pt>
                <c:pt idx="8">
                  <c:v>Nor-Man (m,f,d)</c:v>
                </c:pt>
                <c:pt idx="9">
                  <c:v>Burntwood (m,f,d)</c:v>
                </c:pt>
                <c:pt idx="11">
                  <c:v>Rural South (f,d)</c:v>
                </c:pt>
                <c:pt idx="12">
                  <c:v>North (m,f,d)</c:v>
                </c:pt>
                <c:pt idx="13">
                  <c:v>Winnipeg (f,d)</c:v>
                </c:pt>
                <c:pt idx="14">
                  <c:v>Manitoba (d)</c:v>
                </c:pt>
              </c:strCache>
            </c:strRef>
          </c:cat>
          <c:val>
            <c:numRef>
              <c:f>'ordered-data'!$I$4:$I$18</c:f>
              <c:numCache>
                <c:ptCount val="15"/>
                <c:pt idx="0">
                  <c:v>0.0681953633</c:v>
                </c:pt>
                <c:pt idx="1">
                  <c:v>0.0681953633</c:v>
                </c:pt>
                <c:pt idx="2">
                  <c:v>0.0681953633</c:v>
                </c:pt>
                <c:pt idx="3">
                  <c:v>0.0681953633</c:v>
                </c:pt>
                <c:pt idx="4">
                  <c:v>0.0681953633</c:v>
                </c:pt>
                <c:pt idx="5">
                  <c:v>0.0681953633</c:v>
                </c:pt>
                <c:pt idx="6">
                  <c:v>0.0681953633</c:v>
                </c:pt>
                <c:pt idx="7">
                  <c:v>0.0681953633</c:v>
                </c:pt>
                <c:pt idx="8">
                  <c:v>0.0681953633</c:v>
                </c:pt>
                <c:pt idx="9">
                  <c:v>0.0681953633</c:v>
                </c:pt>
                <c:pt idx="11">
                  <c:v>0.0681953633</c:v>
                </c:pt>
                <c:pt idx="12">
                  <c:v>0.0681953633</c:v>
                </c:pt>
                <c:pt idx="13">
                  <c:v>0.0681953633</c:v>
                </c:pt>
                <c:pt idx="14">
                  <c:v>0.0681953633</c:v>
                </c:pt>
              </c:numCache>
            </c:numRef>
          </c:val>
        </c:ser>
        <c:ser>
          <c:idx val="1"/>
          <c:order val="1"/>
          <c:tx>
            <c:strRef>
              <c:f>'ordered-data'!$J$3</c:f>
              <c:strCache>
                <c:ptCount val="1"/>
                <c:pt idx="0">
                  <c:v>Males</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'ordered-data'!$C$4:$C$18</c:f>
              <c:strCache>
                <c:ptCount val="15"/>
                <c:pt idx="0">
                  <c:v>South Eastman (m,f,d)</c:v>
                </c:pt>
                <c:pt idx="1">
                  <c:v>Central (m,f,d)</c:v>
                </c:pt>
                <c:pt idx="2">
                  <c:v>Assiniboine (f,d)</c:v>
                </c:pt>
                <c:pt idx="3">
                  <c:v>Brandon (f,d)</c:v>
                </c:pt>
                <c:pt idx="4">
                  <c:v>Parkland (m,f,d)</c:v>
                </c:pt>
                <c:pt idx="5">
                  <c:v>Interlake (d)</c:v>
                </c:pt>
                <c:pt idx="6">
                  <c:v>North Eastman</c:v>
                </c:pt>
                <c:pt idx="7">
                  <c:v>Churchill (f)</c:v>
                </c:pt>
                <c:pt idx="8">
                  <c:v>Nor-Man (m,f,d)</c:v>
                </c:pt>
                <c:pt idx="9">
                  <c:v>Burntwood (m,f,d)</c:v>
                </c:pt>
                <c:pt idx="11">
                  <c:v>Rural South (f,d)</c:v>
                </c:pt>
                <c:pt idx="12">
                  <c:v>North (m,f,d)</c:v>
                </c:pt>
                <c:pt idx="13">
                  <c:v>Winnipeg (f,d)</c:v>
                </c:pt>
                <c:pt idx="14">
                  <c:v>Manitoba (d)</c:v>
                </c:pt>
              </c:strCache>
            </c:strRef>
          </c:cat>
          <c:val>
            <c:numRef>
              <c:f>'ordered-data'!$J$4:$J$18</c:f>
              <c:numCache>
                <c:ptCount val="15"/>
                <c:pt idx="0">
                  <c:v>0.0567070546</c:v>
                </c:pt>
                <c:pt idx="1">
                  <c:v>0.0582297246</c:v>
                </c:pt>
                <c:pt idx="2">
                  <c:v>0.0668693035</c:v>
                </c:pt>
                <c:pt idx="3">
                  <c:v>0.0742051847</c:v>
                </c:pt>
                <c:pt idx="4">
                  <c:v>0.0783389202</c:v>
                </c:pt>
                <c:pt idx="5">
                  <c:v>0.0719685046</c:v>
                </c:pt>
                <c:pt idx="6">
                  <c:v>0.0682302873</c:v>
                </c:pt>
                <c:pt idx="7">
                  <c:v>0.0995875514</c:v>
                </c:pt>
                <c:pt idx="8">
                  <c:v>0.0917769878</c:v>
                </c:pt>
                <c:pt idx="9">
                  <c:v>0.1218211868</c:v>
                </c:pt>
                <c:pt idx="11">
                  <c:v>0.065303253</c:v>
                </c:pt>
                <c:pt idx="12">
                  <c:v>0.109092211</c:v>
                </c:pt>
                <c:pt idx="13">
                  <c:v>0.0664604531</c:v>
                </c:pt>
                <c:pt idx="14">
                  <c:v>0.0681953633</c:v>
                </c:pt>
              </c:numCache>
            </c:numRef>
          </c:val>
        </c:ser>
        <c:ser>
          <c:idx val="2"/>
          <c:order val="2"/>
          <c:tx>
            <c:strRef>
              <c:f>'ordered-data'!$K$3</c:f>
              <c:strCache>
                <c:ptCount val="1"/>
                <c:pt idx="0">
                  <c:v>Females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'ordered-data'!$C$4:$C$18</c:f>
              <c:strCache>
                <c:ptCount val="15"/>
                <c:pt idx="0">
                  <c:v>South Eastman (m,f,d)</c:v>
                </c:pt>
                <c:pt idx="1">
                  <c:v>Central (m,f,d)</c:v>
                </c:pt>
                <c:pt idx="2">
                  <c:v>Assiniboine (f,d)</c:v>
                </c:pt>
                <c:pt idx="3">
                  <c:v>Brandon (f,d)</c:v>
                </c:pt>
                <c:pt idx="4">
                  <c:v>Parkland (m,f,d)</c:v>
                </c:pt>
                <c:pt idx="5">
                  <c:v>Interlake (d)</c:v>
                </c:pt>
                <c:pt idx="6">
                  <c:v>North Eastman</c:v>
                </c:pt>
                <c:pt idx="7">
                  <c:v>Churchill (f)</c:v>
                </c:pt>
                <c:pt idx="8">
                  <c:v>Nor-Man (m,f,d)</c:v>
                </c:pt>
                <c:pt idx="9">
                  <c:v>Burntwood (m,f,d)</c:v>
                </c:pt>
                <c:pt idx="11">
                  <c:v>Rural South (f,d)</c:v>
                </c:pt>
                <c:pt idx="12">
                  <c:v>North (m,f,d)</c:v>
                </c:pt>
                <c:pt idx="13">
                  <c:v>Winnipeg (f,d)</c:v>
                </c:pt>
                <c:pt idx="14">
                  <c:v>Manitoba (d)</c:v>
                </c:pt>
              </c:strCache>
            </c:strRef>
          </c:cat>
          <c:val>
            <c:numRef>
              <c:f>'ordered-data'!$K$4:$K$18</c:f>
              <c:numCache>
                <c:ptCount val="15"/>
                <c:pt idx="0">
                  <c:v>0.0437490775</c:v>
                </c:pt>
                <c:pt idx="1">
                  <c:v>0.0462389548</c:v>
                </c:pt>
                <c:pt idx="2">
                  <c:v>0.0527647779</c:v>
                </c:pt>
                <c:pt idx="3">
                  <c:v>0.0534168932</c:v>
                </c:pt>
                <c:pt idx="4">
                  <c:v>0.069586546</c:v>
                </c:pt>
                <c:pt idx="5">
                  <c:v>0.0616047853</c:v>
                </c:pt>
                <c:pt idx="6">
                  <c:v>0.0621792361</c:v>
                </c:pt>
                <c:pt idx="7">
                  <c:v>0.1475252586</c:v>
                </c:pt>
                <c:pt idx="8">
                  <c:v>0.1092830216</c:v>
                </c:pt>
                <c:pt idx="9">
                  <c:v>0.1674526979</c:v>
                </c:pt>
                <c:pt idx="11">
                  <c:v>0.0538139082</c:v>
                </c:pt>
                <c:pt idx="12">
                  <c:v>0.1422186299</c:v>
                </c:pt>
                <c:pt idx="13">
                  <c:v>0.0564609458</c:v>
                </c:pt>
                <c:pt idx="14">
                  <c:v>0.0627288766</c:v>
                </c:pt>
              </c:numCache>
            </c:numRef>
          </c:val>
        </c:ser>
        <c:ser>
          <c:idx val="3"/>
          <c:order val="3"/>
          <c:tx>
            <c:strRef>
              <c:f>'ordered-data'!$L$3</c:f>
              <c:strCache>
                <c:ptCount val="1"/>
                <c:pt idx="0">
                  <c:v>Mb avg females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females</c:name>
            <c:spPr>
              <a:ln w="12700">
                <a:solidFill>
                  <a:srgbClr val="000000"/>
                </a:solidFill>
                <a:prstDash val="sysDot"/>
              </a:ln>
            </c:spPr>
            <c:trendlineType val="linear"/>
            <c:forward val="0.5"/>
            <c:backward val="0.5"/>
            <c:dispEq val="0"/>
            <c:dispRSqr val="0"/>
          </c:trendline>
          <c:cat>
            <c:strRef>
              <c:f>'ordered-data'!$C$4:$C$18</c:f>
              <c:strCache>
                <c:ptCount val="15"/>
                <c:pt idx="0">
                  <c:v>South Eastman (m,f,d)</c:v>
                </c:pt>
                <c:pt idx="1">
                  <c:v>Central (m,f,d)</c:v>
                </c:pt>
                <c:pt idx="2">
                  <c:v>Assiniboine (f,d)</c:v>
                </c:pt>
                <c:pt idx="3">
                  <c:v>Brandon (f,d)</c:v>
                </c:pt>
                <c:pt idx="4">
                  <c:v>Parkland (m,f,d)</c:v>
                </c:pt>
                <c:pt idx="5">
                  <c:v>Interlake (d)</c:v>
                </c:pt>
                <c:pt idx="6">
                  <c:v>North Eastman</c:v>
                </c:pt>
                <c:pt idx="7">
                  <c:v>Churchill (f)</c:v>
                </c:pt>
                <c:pt idx="8">
                  <c:v>Nor-Man (m,f,d)</c:v>
                </c:pt>
                <c:pt idx="9">
                  <c:v>Burntwood (m,f,d)</c:v>
                </c:pt>
                <c:pt idx="11">
                  <c:v>Rural South (f,d)</c:v>
                </c:pt>
                <c:pt idx="12">
                  <c:v>North (m,f,d)</c:v>
                </c:pt>
                <c:pt idx="13">
                  <c:v>Winnipeg (f,d)</c:v>
                </c:pt>
                <c:pt idx="14">
                  <c:v>Manitoba (d)</c:v>
                </c:pt>
              </c:strCache>
            </c:strRef>
          </c:cat>
          <c:val>
            <c:numRef>
              <c:f>'ordered-data'!$L$4:$L$18</c:f>
              <c:numCache>
                <c:ptCount val="15"/>
                <c:pt idx="0">
                  <c:v>0.0627288766</c:v>
                </c:pt>
                <c:pt idx="1">
                  <c:v>0.0627288766</c:v>
                </c:pt>
                <c:pt idx="2">
                  <c:v>0.0627288766</c:v>
                </c:pt>
                <c:pt idx="3">
                  <c:v>0.0627288766</c:v>
                </c:pt>
                <c:pt idx="4">
                  <c:v>0.0627288766</c:v>
                </c:pt>
                <c:pt idx="5">
                  <c:v>0.0627288766</c:v>
                </c:pt>
                <c:pt idx="6">
                  <c:v>0.0627288766</c:v>
                </c:pt>
                <c:pt idx="7">
                  <c:v>0.0627288766</c:v>
                </c:pt>
                <c:pt idx="8">
                  <c:v>0.0627288766</c:v>
                </c:pt>
                <c:pt idx="9">
                  <c:v>0.0627288766</c:v>
                </c:pt>
                <c:pt idx="11">
                  <c:v>0.0627288766</c:v>
                </c:pt>
                <c:pt idx="12">
                  <c:v>0.0627288766</c:v>
                </c:pt>
                <c:pt idx="13">
                  <c:v>0.0627288766</c:v>
                </c:pt>
                <c:pt idx="14">
                  <c:v>0.0627288766</c:v>
                </c:pt>
              </c:numCache>
            </c:numRef>
          </c:val>
        </c:ser>
        <c:gapWidth val="50"/>
        <c:axId val="23299445"/>
        <c:axId val="8368414"/>
      </c:barChart>
      <c:catAx>
        <c:axId val="23299445"/>
        <c:scaling>
          <c:orientation val="maxMin"/>
        </c:scaling>
        <c:axPos val="l"/>
        <c:delete val="0"/>
        <c:numFmt formatCode="General" sourceLinked="1"/>
        <c:majorTickMark val="none"/>
        <c:minorTickMark val="none"/>
        <c:tickLblPos val="nextTo"/>
        <c:txPr>
          <a:bodyPr/>
          <a:lstStyle/>
          <a:p>
            <a:pPr>
              <a:defRPr lang="en-US" cap="none" sz="800" b="0" i="0" u="none" baseline="0"/>
            </a:pPr>
          </a:p>
        </c:txPr>
        <c:crossAx val="8368414"/>
        <c:crosses val="autoZero"/>
        <c:auto val="0"/>
        <c:lblOffset val="100"/>
        <c:noMultiLvlLbl val="0"/>
      </c:catAx>
      <c:valAx>
        <c:axId val="8368414"/>
        <c:scaling>
          <c:orientation val="minMax"/>
          <c:max val="0.3"/>
          <c:min val="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pPr>
          </a:p>
        </c:txPr>
        <c:crossAx val="23299445"/>
        <c:crossesAt val="1"/>
        <c:crossBetween val="between"/>
        <c:dispUnits/>
        <c:majorUnit val="0.05"/>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3675"/>
          <c:y val="0.151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1" i="0" u="none" baseline="0"/>
              <a:t>Figure 3.4.2: Diabetes Treatment Prevalence by District, 
2001/02 – 2003/04
</a:t>
            </a:r>
            <a:r>
              <a:rPr lang="en-US" cap="none" sz="800" b="0" i="0" u="none" baseline="0"/>
              <a:t>Age-adjusted percent of residents treated for diabetes 20-79</a:t>
            </a:r>
          </a:p>
        </c:rich>
      </c:tx>
      <c:layout>
        <c:manualLayout>
          <c:xMode val="factor"/>
          <c:yMode val="factor"/>
          <c:x val="0"/>
          <c:y val="-0.02"/>
        </c:manualLayout>
      </c:layout>
      <c:spPr>
        <a:noFill/>
        <a:ln>
          <a:noFill/>
        </a:ln>
      </c:spPr>
    </c:title>
    <c:plotArea>
      <c:layout>
        <c:manualLayout>
          <c:xMode val="edge"/>
          <c:yMode val="edge"/>
          <c:x val="0.00175"/>
          <c:y val="0.07025"/>
          <c:w val="0.96375"/>
          <c:h val="0.919"/>
        </c:manualLayout>
      </c:layout>
      <c:barChart>
        <c:barDir val="bar"/>
        <c:grouping val="clustered"/>
        <c:varyColors val="0"/>
        <c:ser>
          <c:idx val="0"/>
          <c:order val="0"/>
          <c:tx>
            <c:strRef>
              <c:f>'ordered-data'!$I$3</c:f>
              <c:strCache>
                <c:ptCount val="1"/>
                <c:pt idx="0">
                  <c:v>Mb avg 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males</c:name>
            <c:spPr>
              <a:ln w="12700">
                <a:solidFill>
                  <a:srgbClr val="C0C0C0"/>
                </a:solidFill>
                <a:prstDash val="sysDot"/>
              </a:ln>
            </c:spPr>
            <c:trendlineType val="linear"/>
            <c:forward val="0.5"/>
            <c:backward val="0.5"/>
            <c:dispEq val="0"/>
            <c:dispRSqr val="0"/>
          </c:trendline>
          <c:cat>
            <c:strRef>
              <c:f>'ordered-data'!$C$20:$C$77</c:f>
              <c:strCache>
                <c:ptCount val="58"/>
                <c:pt idx="0">
                  <c:v>SE Northern (f)</c:v>
                </c:pt>
                <c:pt idx="1">
                  <c:v>SE Central (m,f,d)</c:v>
                </c:pt>
                <c:pt idx="2">
                  <c:v>SE Western (m,f)</c:v>
                </c:pt>
                <c:pt idx="3">
                  <c:v>SE Southern</c:v>
                </c:pt>
                <c:pt idx="5">
                  <c:v>CE Altona (m,f)</c:v>
                </c:pt>
                <c:pt idx="6">
                  <c:v>CE  Cartier/SFX (m,f)</c:v>
                </c:pt>
                <c:pt idx="7">
                  <c:v>CE  Red River (f,d)</c:v>
                </c:pt>
                <c:pt idx="8">
                  <c:v>CE  Louise/Pembina (f)</c:v>
                </c:pt>
                <c:pt idx="9">
                  <c:v>CE  Morden/Winkler (m,f)</c:v>
                </c:pt>
                <c:pt idx="10">
                  <c:v>CE  Carman (m,f)</c:v>
                </c:pt>
                <c:pt idx="11">
                  <c:v>CE  Swan Lake</c:v>
                </c:pt>
                <c:pt idx="12">
                  <c:v>CE  Portage</c:v>
                </c:pt>
                <c:pt idx="13">
                  <c:v>CE  Seven Regions (m,f)</c:v>
                </c:pt>
                <c:pt idx="15">
                  <c:v>AS  East 2 (f,d)</c:v>
                </c:pt>
                <c:pt idx="16">
                  <c:v>AS West 1</c:v>
                </c:pt>
                <c:pt idx="17">
                  <c:v>AS  North 2 (f)</c:v>
                </c:pt>
                <c:pt idx="18">
                  <c:v>AS  West 2</c:v>
                </c:pt>
                <c:pt idx="19">
                  <c:v>AS  North 1</c:v>
                </c:pt>
                <c:pt idx="20">
                  <c:v>AS  East 1</c:v>
                </c:pt>
                <c:pt idx="22">
                  <c:v>BDN Rural</c:v>
                </c:pt>
                <c:pt idx="23">
                  <c:v>BDN West (f,d)</c:v>
                </c:pt>
                <c:pt idx="24">
                  <c:v>BDN East (m,d)</c:v>
                </c:pt>
                <c:pt idx="26">
                  <c:v>PL West (d)</c:v>
                </c:pt>
                <c:pt idx="27">
                  <c:v>PL Central (f,d)</c:v>
                </c:pt>
                <c:pt idx="28">
                  <c:v>PL East (f)</c:v>
                </c:pt>
                <c:pt idx="29">
                  <c:v>PL North (m,f)</c:v>
                </c:pt>
                <c:pt idx="31">
                  <c:v>IL Southwest (f,d)</c:v>
                </c:pt>
                <c:pt idx="32">
                  <c:v>IL Southeast (f,d)</c:v>
                </c:pt>
                <c:pt idx="33">
                  <c:v>IL Northeast (m,f)</c:v>
                </c:pt>
                <c:pt idx="34">
                  <c:v>IL Northwest (m,f)</c:v>
                </c:pt>
                <c:pt idx="36">
                  <c:v>NE Springfield (m,f)</c:v>
                </c:pt>
                <c:pt idx="37">
                  <c:v>NE Iron Rose</c:v>
                </c:pt>
                <c:pt idx="38">
                  <c:v>NE Winnipeg River (m,f)</c:v>
                </c:pt>
                <c:pt idx="39">
                  <c:v>NE Brokenhead</c:v>
                </c:pt>
                <c:pt idx="40">
                  <c:v>NE Blue Water (m,f)</c:v>
                </c:pt>
                <c:pt idx="41">
                  <c:v>NE Northern Remote (m,f,d)</c:v>
                </c:pt>
                <c:pt idx="43">
                  <c:v>NM F Flon/Snow L/Cran</c:v>
                </c:pt>
                <c:pt idx="44">
                  <c:v>NM The Pas/OCN/Kelsey (m,f)</c:v>
                </c:pt>
                <c:pt idx="45">
                  <c:v>NM Nor-Man Other (m,f,d)</c:v>
                </c:pt>
                <c:pt idx="47">
                  <c:v>BW Thompson (m,f)</c:v>
                </c:pt>
                <c:pt idx="48">
                  <c:v>BW Gillam/Fox Lake (m,f)</c:v>
                </c:pt>
                <c:pt idx="49">
                  <c:v>BW Lynn/Leaf/SIL (f,d)</c:v>
                </c:pt>
                <c:pt idx="50">
                  <c:v>BW Thick Por/Pik/Wab (f)</c:v>
                </c:pt>
                <c:pt idx="51">
                  <c:v>BW Island Lake (m,f,d)</c:v>
                </c:pt>
                <c:pt idx="52">
                  <c:v>BW Cross Lake (m,f)</c:v>
                </c:pt>
                <c:pt idx="53">
                  <c:v>BW Norway House (m,f,d)</c:v>
                </c:pt>
                <c:pt idx="54">
                  <c:v>BW Tad/Broch/Lac Br</c:v>
                </c:pt>
                <c:pt idx="55">
                  <c:v>BW Oxford H &amp; Gods (m,f,d)</c:v>
                </c:pt>
                <c:pt idx="56">
                  <c:v>BW Sha/York/Split/War (m,f,d)</c:v>
                </c:pt>
                <c:pt idx="57">
                  <c:v>BW Nelson House (f,d)</c:v>
                </c:pt>
              </c:strCache>
            </c:strRef>
          </c:cat>
          <c:val>
            <c:numRef>
              <c:f>'ordered-data'!$I$20:$I$77</c:f>
              <c:numCache>
                <c:ptCount val="58"/>
                <c:pt idx="0">
                  <c:v>0.0681953633</c:v>
                </c:pt>
                <c:pt idx="1">
                  <c:v>0.0681953633</c:v>
                </c:pt>
                <c:pt idx="2">
                  <c:v>0.0681953633</c:v>
                </c:pt>
                <c:pt idx="3">
                  <c:v>0.0681953633</c:v>
                </c:pt>
                <c:pt idx="5">
                  <c:v>0.0681953633</c:v>
                </c:pt>
                <c:pt idx="6">
                  <c:v>0.0681953633</c:v>
                </c:pt>
                <c:pt idx="7">
                  <c:v>0.0681953633</c:v>
                </c:pt>
                <c:pt idx="8">
                  <c:v>0.0681953633</c:v>
                </c:pt>
                <c:pt idx="9">
                  <c:v>0.0681953633</c:v>
                </c:pt>
                <c:pt idx="10">
                  <c:v>0.0681953633</c:v>
                </c:pt>
                <c:pt idx="11">
                  <c:v>0.0681953633</c:v>
                </c:pt>
                <c:pt idx="12">
                  <c:v>0.0681953633</c:v>
                </c:pt>
                <c:pt idx="13">
                  <c:v>0.0681953633</c:v>
                </c:pt>
                <c:pt idx="15">
                  <c:v>0.0681953633</c:v>
                </c:pt>
                <c:pt idx="16">
                  <c:v>0.0681953633</c:v>
                </c:pt>
                <c:pt idx="17">
                  <c:v>0.0681953633</c:v>
                </c:pt>
                <c:pt idx="18">
                  <c:v>0.0681953633</c:v>
                </c:pt>
                <c:pt idx="19">
                  <c:v>0.0681953633</c:v>
                </c:pt>
                <c:pt idx="20">
                  <c:v>0.0681953633</c:v>
                </c:pt>
                <c:pt idx="22">
                  <c:v>0.0681953633</c:v>
                </c:pt>
                <c:pt idx="23">
                  <c:v>0.0681953633</c:v>
                </c:pt>
                <c:pt idx="24">
                  <c:v>0.0681953633</c:v>
                </c:pt>
                <c:pt idx="26">
                  <c:v>0.0681953633</c:v>
                </c:pt>
                <c:pt idx="27">
                  <c:v>0.0681953633</c:v>
                </c:pt>
                <c:pt idx="28">
                  <c:v>0.0681953633</c:v>
                </c:pt>
                <c:pt idx="29">
                  <c:v>0.0681953633</c:v>
                </c:pt>
                <c:pt idx="31">
                  <c:v>0.0681953633</c:v>
                </c:pt>
                <c:pt idx="32">
                  <c:v>0.0681953633</c:v>
                </c:pt>
                <c:pt idx="33">
                  <c:v>0.0681953633</c:v>
                </c:pt>
                <c:pt idx="34">
                  <c:v>0.0681953633</c:v>
                </c:pt>
                <c:pt idx="36">
                  <c:v>0.0681953633</c:v>
                </c:pt>
                <c:pt idx="37">
                  <c:v>0.0681953633</c:v>
                </c:pt>
                <c:pt idx="38">
                  <c:v>0.0681953633</c:v>
                </c:pt>
                <c:pt idx="39">
                  <c:v>0.0681953633</c:v>
                </c:pt>
                <c:pt idx="40">
                  <c:v>0.0681953633</c:v>
                </c:pt>
                <c:pt idx="41">
                  <c:v>0.0681953633</c:v>
                </c:pt>
                <c:pt idx="43">
                  <c:v>0.0681953633</c:v>
                </c:pt>
                <c:pt idx="44">
                  <c:v>0.0681953633</c:v>
                </c:pt>
                <c:pt idx="45">
                  <c:v>0.0681953633</c:v>
                </c:pt>
                <c:pt idx="47">
                  <c:v>0.0681953633</c:v>
                </c:pt>
                <c:pt idx="48">
                  <c:v>0.0681953633</c:v>
                </c:pt>
                <c:pt idx="49">
                  <c:v>0.0681953633</c:v>
                </c:pt>
                <c:pt idx="50">
                  <c:v>0.0681953633</c:v>
                </c:pt>
                <c:pt idx="51">
                  <c:v>0.0681953633</c:v>
                </c:pt>
                <c:pt idx="52">
                  <c:v>0.0681953633</c:v>
                </c:pt>
                <c:pt idx="53">
                  <c:v>0.0681953633</c:v>
                </c:pt>
                <c:pt idx="54">
                  <c:v>0.0681953633</c:v>
                </c:pt>
                <c:pt idx="55">
                  <c:v>0.0681953633</c:v>
                </c:pt>
                <c:pt idx="56">
                  <c:v>0.0681953633</c:v>
                </c:pt>
                <c:pt idx="57">
                  <c:v>0.0681953633</c:v>
                </c:pt>
              </c:numCache>
            </c:numRef>
          </c:val>
        </c:ser>
        <c:ser>
          <c:idx val="1"/>
          <c:order val="1"/>
          <c:tx>
            <c:strRef>
              <c:f>'ordered-data'!$J$3</c:f>
              <c:strCache>
                <c:ptCount val="1"/>
                <c:pt idx="0">
                  <c:v>Males</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'ordered-data'!$C$20:$C$77</c:f>
              <c:strCache>
                <c:ptCount val="58"/>
                <c:pt idx="0">
                  <c:v>SE Northern (f)</c:v>
                </c:pt>
                <c:pt idx="1">
                  <c:v>SE Central (m,f,d)</c:v>
                </c:pt>
                <c:pt idx="2">
                  <c:v>SE Western (m,f)</c:v>
                </c:pt>
                <c:pt idx="3">
                  <c:v>SE Southern</c:v>
                </c:pt>
                <c:pt idx="5">
                  <c:v>CE Altona (m,f)</c:v>
                </c:pt>
                <c:pt idx="6">
                  <c:v>CE  Cartier/SFX (m,f)</c:v>
                </c:pt>
                <c:pt idx="7">
                  <c:v>CE  Red River (f,d)</c:v>
                </c:pt>
                <c:pt idx="8">
                  <c:v>CE  Louise/Pembina (f)</c:v>
                </c:pt>
                <c:pt idx="9">
                  <c:v>CE  Morden/Winkler (m,f)</c:v>
                </c:pt>
                <c:pt idx="10">
                  <c:v>CE  Carman (m,f)</c:v>
                </c:pt>
                <c:pt idx="11">
                  <c:v>CE  Swan Lake</c:v>
                </c:pt>
                <c:pt idx="12">
                  <c:v>CE  Portage</c:v>
                </c:pt>
                <c:pt idx="13">
                  <c:v>CE  Seven Regions (m,f)</c:v>
                </c:pt>
                <c:pt idx="15">
                  <c:v>AS  East 2 (f,d)</c:v>
                </c:pt>
                <c:pt idx="16">
                  <c:v>AS West 1</c:v>
                </c:pt>
                <c:pt idx="17">
                  <c:v>AS  North 2 (f)</c:v>
                </c:pt>
                <c:pt idx="18">
                  <c:v>AS  West 2</c:v>
                </c:pt>
                <c:pt idx="19">
                  <c:v>AS  North 1</c:v>
                </c:pt>
                <c:pt idx="20">
                  <c:v>AS  East 1</c:v>
                </c:pt>
                <c:pt idx="22">
                  <c:v>BDN Rural</c:v>
                </c:pt>
                <c:pt idx="23">
                  <c:v>BDN West (f,d)</c:v>
                </c:pt>
                <c:pt idx="24">
                  <c:v>BDN East (m,d)</c:v>
                </c:pt>
                <c:pt idx="26">
                  <c:v>PL West (d)</c:v>
                </c:pt>
                <c:pt idx="27">
                  <c:v>PL Central (f,d)</c:v>
                </c:pt>
                <c:pt idx="28">
                  <c:v>PL East (f)</c:v>
                </c:pt>
                <c:pt idx="29">
                  <c:v>PL North (m,f)</c:v>
                </c:pt>
                <c:pt idx="31">
                  <c:v>IL Southwest (f,d)</c:v>
                </c:pt>
                <c:pt idx="32">
                  <c:v>IL Southeast (f,d)</c:v>
                </c:pt>
                <c:pt idx="33">
                  <c:v>IL Northeast (m,f)</c:v>
                </c:pt>
                <c:pt idx="34">
                  <c:v>IL Northwest (m,f)</c:v>
                </c:pt>
                <c:pt idx="36">
                  <c:v>NE Springfield (m,f)</c:v>
                </c:pt>
                <c:pt idx="37">
                  <c:v>NE Iron Rose</c:v>
                </c:pt>
                <c:pt idx="38">
                  <c:v>NE Winnipeg River (m,f)</c:v>
                </c:pt>
                <c:pt idx="39">
                  <c:v>NE Brokenhead</c:v>
                </c:pt>
                <c:pt idx="40">
                  <c:v>NE Blue Water (m,f)</c:v>
                </c:pt>
                <c:pt idx="41">
                  <c:v>NE Northern Remote (m,f,d)</c:v>
                </c:pt>
                <c:pt idx="43">
                  <c:v>NM F Flon/Snow L/Cran</c:v>
                </c:pt>
                <c:pt idx="44">
                  <c:v>NM The Pas/OCN/Kelsey (m,f)</c:v>
                </c:pt>
                <c:pt idx="45">
                  <c:v>NM Nor-Man Other (m,f,d)</c:v>
                </c:pt>
                <c:pt idx="47">
                  <c:v>BW Thompson (m,f)</c:v>
                </c:pt>
                <c:pt idx="48">
                  <c:v>BW Gillam/Fox Lake (m,f)</c:v>
                </c:pt>
                <c:pt idx="49">
                  <c:v>BW Lynn/Leaf/SIL (f,d)</c:v>
                </c:pt>
                <c:pt idx="50">
                  <c:v>BW Thick Por/Pik/Wab (f)</c:v>
                </c:pt>
                <c:pt idx="51">
                  <c:v>BW Island Lake (m,f,d)</c:v>
                </c:pt>
                <c:pt idx="52">
                  <c:v>BW Cross Lake (m,f)</c:v>
                </c:pt>
                <c:pt idx="53">
                  <c:v>BW Norway House (m,f,d)</c:v>
                </c:pt>
                <c:pt idx="54">
                  <c:v>BW Tad/Broch/Lac Br</c:v>
                </c:pt>
                <c:pt idx="55">
                  <c:v>BW Oxford H &amp; Gods (m,f,d)</c:v>
                </c:pt>
                <c:pt idx="56">
                  <c:v>BW Sha/York/Split/War (m,f,d)</c:v>
                </c:pt>
                <c:pt idx="57">
                  <c:v>BW Nelson House (f,d)</c:v>
                </c:pt>
              </c:strCache>
            </c:strRef>
          </c:cat>
          <c:val>
            <c:numRef>
              <c:f>'ordered-data'!$J$20:$J$77</c:f>
              <c:numCache>
                <c:ptCount val="58"/>
                <c:pt idx="0">
                  <c:v>0.0601675147</c:v>
                </c:pt>
                <c:pt idx="1">
                  <c:v>0.0519777151</c:v>
                </c:pt>
                <c:pt idx="2">
                  <c:v>0.0539593011</c:v>
                </c:pt>
                <c:pt idx="3">
                  <c:v>0.0732307348</c:v>
                </c:pt>
                <c:pt idx="5">
                  <c:v>0.0451822275</c:v>
                </c:pt>
                <c:pt idx="6">
                  <c:v>0.0489186492</c:v>
                </c:pt>
                <c:pt idx="7">
                  <c:v>0.05762533</c:v>
                </c:pt>
                <c:pt idx="8">
                  <c:v>0.0595097554</c:v>
                </c:pt>
                <c:pt idx="9">
                  <c:v>0.0487995158</c:v>
                </c:pt>
                <c:pt idx="10">
                  <c:v>0.05176831</c:v>
                </c:pt>
                <c:pt idx="11">
                  <c:v>0.0591987355</c:v>
                </c:pt>
                <c:pt idx="12">
                  <c:v>0.0673714717</c:v>
                </c:pt>
                <c:pt idx="13">
                  <c:v>0.139003071</c:v>
                </c:pt>
                <c:pt idx="15">
                  <c:v>0.0590990561</c:v>
                </c:pt>
                <c:pt idx="16">
                  <c:v>0.0802045569</c:v>
                </c:pt>
                <c:pt idx="17">
                  <c:v>0.0661006393</c:v>
                </c:pt>
                <c:pt idx="18">
                  <c:v>0.0703627522</c:v>
                </c:pt>
                <c:pt idx="19">
                  <c:v>0.0642192782</c:v>
                </c:pt>
                <c:pt idx="20">
                  <c:v>0.0658650605</c:v>
                </c:pt>
                <c:pt idx="22">
                  <c:v>0.066061069</c:v>
                </c:pt>
                <c:pt idx="23">
                  <c:v>0.0699237185</c:v>
                </c:pt>
                <c:pt idx="24">
                  <c:v>0.0816140635</c:v>
                </c:pt>
                <c:pt idx="26">
                  <c:v>0.0732893623</c:v>
                </c:pt>
                <c:pt idx="27">
                  <c:v>0.0709203365</c:v>
                </c:pt>
                <c:pt idx="28">
                  <c:v>0.0819682504</c:v>
                </c:pt>
                <c:pt idx="29">
                  <c:v>0.0866701722</c:v>
                </c:pt>
                <c:pt idx="31">
                  <c:v>0.0664635163</c:v>
                </c:pt>
                <c:pt idx="32">
                  <c:v>0.06556079</c:v>
                </c:pt>
                <c:pt idx="33">
                  <c:v>0.0781035811</c:v>
                </c:pt>
                <c:pt idx="34">
                  <c:v>0.0994346988</c:v>
                </c:pt>
                <c:pt idx="36">
                  <c:v>0.0501510163</c:v>
                </c:pt>
                <c:pt idx="37">
                  <c:v>0.0664627153</c:v>
                </c:pt>
                <c:pt idx="38">
                  <c:v>0.0528954066</c:v>
                </c:pt>
                <c:pt idx="39">
                  <c:v>0.0584009502</c:v>
                </c:pt>
                <c:pt idx="40">
                  <c:v>0.1114505272</c:v>
                </c:pt>
                <c:pt idx="41">
                  <c:v>0.2006501327</c:v>
                </c:pt>
                <c:pt idx="43">
                  <c:v>0.0765405176</c:v>
                </c:pt>
                <c:pt idx="44">
                  <c:v>0.1021325426</c:v>
                </c:pt>
                <c:pt idx="45">
                  <c:v>0.10191408</c:v>
                </c:pt>
                <c:pt idx="47">
                  <c:v>0.0859515666</c:v>
                </c:pt>
                <c:pt idx="48">
                  <c:v>0.1226649305</c:v>
                </c:pt>
                <c:pt idx="49">
                  <c:v>0.0945858355</c:v>
                </c:pt>
                <c:pt idx="50">
                  <c:v>0.108030158</c:v>
                </c:pt>
                <c:pt idx="51">
                  <c:v>0.2571965204</c:v>
                </c:pt>
                <c:pt idx="52">
                  <c:v>0.1867065755</c:v>
                </c:pt>
                <c:pt idx="53">
                  <c:v>0.1835198327</c:v>
                </c:pt>
                <c:pt idx="54">
                  <c:v>0.0294074094</c:v>
                </c:pt>
                <c:pt idx="55">
                  <c:v>0.1207606328</c:v>
                </c:pt>
                <c:pt idx="56">
                  <c:v>0.1691637012</c:v>
                </c:pt>
                <c:pt idx="57">
                  <c:v>0.088608914</c:v>
                </c:pt>
              </c:numCache>
            </c:numRef>
          </c:val>
        </c:ser>
        <c:ser>
          <c:idx val="2"/>
          <c:order val="2"/>
          <c:tx>
            <c:strRef>
              <c:f>'ordered-data'!$K$3</c:f>
              <c:strCache>
                <c:ptCount val="1"/>
                <c:pt idx="0">
                  <c:v>Females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'ordered-data'!$C$20:$C$77</c:f>
              <c:strCache>
                <c:ptCount val="58"/>
                <c:pt idx="0">
                  <c:v>SE Northern (f)</c:v>
                </c:pt>
                <c:pt idx="1">
                  <c:v>SE Central (m,f,d)</c:v>
                </c:pt>
                <c:pt idx="2">
                  <c:v>SE Western (m,f)</c:v>
                </c:pt>
                <c:pt idx="3">
                  <c:v>SE Southern</c:v>
                </c:pt>
                <c:pt idx="5">
                  <c:v>CE Altona (m,f)</c:v>
                </c:pt>
                <c:pt idx="6">
                  <c:v>CE  Cartier/SFX (m,f)</c:v>
                </c:pt>
                <c:pt idx="7">
                  <c:v>CE  Red River (f,d)</c:v>
                </c:pt>
                <c:pt idx="8">
                  <c:v>CE  Louise/Pembina (f)</c:v>
                </c:pt>
                <c:pt idx="9">
                  <c:v>CE  Morden/Winkler (m,f)</c:v>
                </c:pt>
                <c:pt idx="10">
                  <c:v>CE  Carman (m,f)</c:v>
                </c:pt>
                <c:pt idx="11">
                  <c:v>CE  Swan Lake</c:v>
                </c:pt>
                <c:pt idx="12">
                  <c:v>CE  Portage</c:v>
                </c:pt>
                <c:pt idx="13">
                  <c:v>CE  Seven Regions (m,f)</c:v>
                </c:pt>
                <c:pt idx="15">
                  <c:v>AS  East 2 (f,d)</c:v>
                </c:pt>
                <c:pt idx="16">
                  <c:v>AS West 1</c:v>
                </c:pt>
                <c:pt idx="17">
                  <c:v>AS  North 2 (f)</c:v>
                </c:pt>
                <c:pt idx="18">
                  <c:v>AS  West 2</c:v>
                </c:pt>
                <c:pt idx="19">
                  <c:v>AS  North 1</c:v>
                </c:pt>
                <c:pt idx="20">
                  <c:v>AS  East 1</c:v>
                </c:pt>
                <c:pt idx="22">
                  <c:v>BDN Rural</c:v>
                </c:pt>
                <c:pt idx="23">
                  <c:v>BDN West (f,d)</c:v>
                </c:pt>
                <c:pt idx="24">
                  <c:v>BDN East (m,d)</c:v>
                </c:pt>
                <c:pt idx="26">
                  <c:v>PL West (d)</c:v>
                </c:pt>
                <c:pt idx="27">
                  <c:v>PL Central (f,d)</c:v>
                </c:pt>
                <c:pt idx="28">
                  <c:v>PL East (f)</c:v>
                </c:pt>
                <c:pt idx="29">
                  <c:v>PL North (m,f)</c:v>
                </c:pt>
                <c:pt idx="31">
                  <c:v>IL Southwest (f,d)</c:v>
                </c:pt>
                <c:pt idx="32">
                  <c:v>IL Southeast (f,d)</c:v>
                </c:pt>
                <c:pt idx="33">
                  <c:v>IL Northeast (m,f)</c:v>
                </c:pt>
                <c:pt idx="34">
                  <c:v>IL Northwest (m,f)</c:v>
                </c:pt>
                <c:pt idx="36">
                  <c:v>NE Springfield (m,f)</c:v>
                </c:pt>
                <c:pt idx="37">
                  <c:v>NE Iron Rose</c:v>
                </c:pt>
                <c:pt idx="38">
                  <c:v>NE Winnipeg River (m,f)</c:v>
                </c:pt>
                <c:pt idx="39">
                  <c:v>NE Brokenhead</c:v>
                </c:pt>
                <c:pt idx="40">
                  <c:v>NE Blue Water (m,f)</c:v>
                </c:pt>
                <c:pt idx="41">
                  <c:v>NE Northern Remote (m,f,d)</c:v>
                </c:pt>
                <c:pt idx="43">
                  <c:v>NM F Flon/Snow L/Cran</c:v>
                </c:pt>
                <c:pt idx="44">
                  <c:v>NM The Pas/OCN/Kelsey (m,f)</c:v>
                </c:pt>
                <c:pt idx="45">
                  <c:v>NM Nor-Man Other (m,f,d)</c:v>
                </c:pt>
                <c:pt idx="47">
                  <c:v>BW Thompson (m,f)</c:v>
                </c:pt>
                <c:pt idx="48">
                  <c:v>BW Gillam/Fox Lake (m,f)</c:v>
                </c:pt>
                <c:pt idx="49">
                  <c:v>BW Lynn/Leaf/SIL (f,d)</c:v>
                </c:pt>
                <c:pt idx="50">
                  <c:v>BW Thick Por/Pik/Wab (f)</c:v>
                </c:pt>
                <c:pt idx="51">
                  <c:v>BW Island Lake (m,f,d)</c:v>
                </c:pt>
                <c:pt idx="52">
                  <c:v>BW Cross Lake (m,f)</c:v>
                </c:pt>
                <c:pt idx="53">
                  <c:v>BW Norway House (m,f,d)</c:v>
                </c:pt>
                <c:pt idx="54">
                  <c:v>BW Tad/Broch/Lac Br</c:v>
                </c:pt>
                <c:pt idx="55">
                  <c:v>BW Oxford H &amp; Gods (m,f,d)</c:v>
                </c:pt>
                <c:pt idx="56">
                  <c:v>BW Sha/York/Split/War (m,f,d)</c:v>
                </c:pt>
                <c:pt idx="57">
                  <c:v>BW Nelson House (f,d)</c:v>
                </c:pt>
              </c:strCache>
            </c:strRef>
          </c:cat>
          <c:val>
            <c:numRef>
              <c:f>'ordered-data'!$K$20:$K$77</c:f>
              <c:numCache>
                <c:ptCount val="58"/>
                <c:pt idx="0">
                  <c:v>0.0494501218</c:v>
                </c:pt>
                <c:pt idx="1">
                  <c:v>0.0387698173</c:v>
                </c:pt>
                <c:pt idx="2">
                  <c:v>0.0401347621</c:v>
                </c:pt>
                <c:pt idx="3">
                  <c:v>0.0576683513</c:v>
                </c:pt>
                <c:pt idx="5">
                  <c:v>0.031555217</c:v>
                </c:pt>
                <c:pt idx="6">
                  <c:v>0.0413557003</c:v>
                </c:pt>
                <c:pt idx="7">
                  <c:v>0.0420677061</c:v>
                </c:pt>
                <c:pt idx="8">
                  <c:v>0.038526063</c:v>
                </c:pt>
                <c:pt idx="9">
                  <c:v>0.0384113692</c:v>
                </c:pt>
                <c:pt idx="10">
                  <c:v>0.0401221337</c:v>
                </c:pt>
                <c:pt idx="11">
                  <c:v>0.0558365892</c:v>
                </c:pt>
                <c:pt idx="12">
                  <c:v>0.0594248269</c:v>
                </c:pt>
                <c:pt idx="13">
                  <c:v>0.1073541106</c:v>
                </c:pt>
                <c:pt idx="15">
                  <c:v>0.034762642</c:v>
                </c:pt>
                <c:pt idx="16">
                  <c:v>0.0637639978</c:v>
                </c:pt>
                <c:pt idx="17">
                  <c:v>0.0508138163</c:v>
                </c:pt>
                <c:pt idx="18">
                  <c:v>0.056772604</c:v>
                </c:pt>
                <c:pt idx="19">
                  <c:v>0.0633106432</c:v>
                </c:pt>
                <c:pt idx="20">
                  <c:v>0.0564312224</c:v>
                </c:pt>
                <c:pt idx="22">
                  <c:v>0.0564673556</c:v>
                </c:pt>
                <c:pt idx="23">
                  <c:v>0.0447603686</c:v>
                </c:pt>
                <c:pt idx="24">
                  <c:v>0.0642516659</c:v>
                </c:pt>
                <c:pt idx="26">
                  <c:v>0.05231432</c:v>
                </c:pt>
                <c:pt idx="27">
                  <c:v>0.0517115026</c:v>
                </c:pt>
                <c:pt idx="28">
                  <c:v>0.1000375408</c:v>
                </c:pt>
                <c:pt idx="29">
                  <c:v>0.0864073918</c:v>
                </c:pt>
                <c:pt idx="31">
                  <c:v>0.0503550621</c:v>
                </c:pt>
                <c:pt idx="32">
                  <c:v>0.0528539997</c:v>
                </c:pt>
                <c:pt idx="33">
                  <c:v>0.0725451259</c:v>
                </c:pt>
                <c:pt idx="34">
                  <c:v>0.1152134702</c:v>
                </c:pt>
                <c:pt idx="36">
                  <c:v>0.0371299889</c:v>
                </c:pt>
                <c:pt idx="37">
                  <c:v>0.0541597708</c:v>
                </c:pt>
                <c:pt idx="38">
                  <c:v>0.0464189301</c:v>
                </c:pt>
                <c:pt idx="39">
                  <c:v>0.0539491651</c:v>
                </c:pt>
                <c:pt idx="40">
                  <c:v>0.1228056782</c:v>
                </c:pt>
                <c:pt idx="41">
                  <c:v>0.3314887944</c:v>
                </c:pt>
                <c:pt idx="43">
                  <c:v>0.0658904852</c:v>
                </c:pt>
                <c:pt idx="44">
                  <c:v>0.1269507824</c:v>
                </c:pt>
                <c:pt idx="45">
                  <c:v>0.2094763976</c:v>
                </c:pt>
                <c:pt idx="47">
                  <c:v>0.0900088156</c:v>
                </c:pt>
                <c:pt idx="48">
                  <c:v>0.1708593891</c:v>
                </c:pt>
                <c:pt idx="49">
                  <c:v>0.1582417059</c:v>
                </c:pt>
                <c:pt idx="50">
                  <c:v>0.211478787</c:v>
                </c:pt>
                <c:pt idx="51">
                  <c:v>0.4071561397</c:v>
                </c:pt>
                <c:pt idx="52">
                  <c:v>0.2312891785</c:v>
                </c:pt>
                <c:pt idx="53">
                  <c:v>0.2591955352</c:v>
                </c:pt>
                <c:pt idx="54">
                  <c:v>0.067076109</c:v>
                </c:pt>
                <c:pt idx="55">
                  <c:v>0.2223021054</c:v>
                </c:pt>
                <c:pt idx="56">
                  <c:v>0.2870021295</c:v>
                </c:pt>
                <c:pt idx="57">
                  <c:v>0.1658517257</c:v>
                </c:pt>
              </c:numCache>
            </c:numRef>
          </c:val>
        </c:ser>
        <c:ser>
          <c:idx val="3"/>
          <c:order val="3"/>
          <c:tx>
            <c:strRef>
              <c:f>'ordered-data'!$L$3</c:f>
              <c:strCache>
                <c:ptCount val="1"/>
                <c:pt idx="0">
                  <c:v>Mb avg females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females</c:name>
            <c:spPr>
              <a:ln w="12700">
                <a:solidFill>
                  <a:srgbClr val="000000"/>
                </a:solidFill>
                <a:prstDash val="sysDot"/>
              </a:ln>
            </c:spPr>
            <c:trendlineType val="linear"/>
            <c:forward val="0.5"/>
            <c:backward val="0.5"/>
            <c:dispEq val="0"/>
            <c:dispRSqr val="0"/>
          </c:trendline>
          <c:cat>
            <c:strRef>
              <c:f>'ordered-data'!$C$20:$C$77</c:f>
              <c:strCache>
                <c:ptCount val="58"/>
                <c:pt idx="0">
                  <c:v>SE Northern (f)</c:v>
                </c:pt>
                <c:pt idx="1">
                  <c:v>SE Central (m,f,d)</c:v>
                </c:pt>
                <c:pt idx="2">
                  <c:v>SE Western (m,f)</c:v>
                </c:pt>
                <c:pt idx="3">
                  <c:v>SE Southern</c:v>
                </c:pt>
                <c:pt idx="5">
                  <c:v>CE Altona (m,f)</c:v>
                </c:pt>
                <c:pt idx="6">
                  <c:v>CE  Cartier/SFX (m,f)</c:v>
                </c:pt>
                <c:pt idx="7">
                  <c:v>CE  Red River (f,d)</c:v>
                </c:pt>
                <c:pt idx="8">
                  <c:v>CE  Louise/Pembina (f)</c:v>
                </c:pt>
                <c:pt idx="9">
                  <c:v>CE  Morden/Winkler (m,f)</c:v>
                </c:pt>
                <c:pt idx="10">
                  <c:v>CE  Carman (m,f)</c:v>
                </c:pt>
                <c:pt idx="11">
                  <c:v>CE  Swan Lake</c:v>
                </c:pt>
                <c:pt idx="12">
                  <c:v>CE  Portage</c:v>
                </c:pt>
                <c:pt idx="13">
                  <c:v>CE  Seven Regions (m,f)</c:v>
                </c:pt>
                <c:pt idx="15">
                  <c:v>AS  East 2 (f,d)</c:v>
                </c:pt>
                <c:pt idx="16">
                  <c:v>AS West 1</c:v>
                </c:pt>
                <c:pt idx="17">
                  <c:v>AS  North 2 (f)</c:v>
                </c:pt>
                <c:pt idx="18">
                  <c:v>AS  West 2</c:v>
                </c:pt>
                <c:pt idx="19">
                  <c:v>AS  North 1</c:v>
                </c:pt>
                <c:pt idx="20">
                  <c:v>AS  East 1</c:v>
                </c:pt>
                <c:pt idx="22">
                  <c:v>BDN Rural</c:v>
                </c:pt>
                <c:pt idx="23">
                  <c:v>BDN West (f,d)</c:v>
                </c:pt>
                <c:pt idx="24">
                  <c:v>BDN East (m,d)</c:v>
                </c:pt>
                <c:pt idx="26">
                  <c:v>PL West (d)</c:v>
                </c:pt>
                <c:pt idx="27">
                  <c:v>PL Central (f,d)</c:v>
                </c:pt>
                <c:pt idx="28">
                  <c:v>PL East (f)</c:v>
                </c:pt>
                <c:pt idx="29">
                  <c:v>PL North (m,f)</c:v>
                </c:pt>
                <c:pt idx="31">
                  <c:v>IL Southwest (f,d)</c:v>
                </c:pt>
                <c:pt idx="32">
                  <c:v>IL Southeast (f,d)</c:v>
                </c:pt>
                <c:pt idx="33">
                  <c:v>IL Northeast (m,f)</c:v>
                </c:pt>
                <c:pt idx="34">
                  <c:v>IL Northwest (m,f)</c:v>
                </c:pt>
                <c:pt idx="36">
                  <c:v>NE Springfield (m,f)</c:v>
                </c:pt>
                <c:pt idx="37">
                  <c:v>NE Iron Rose</c:v>
                </c:pt>
                <c:pt idx="38">
                  <c:v>NE Winnipeg River (m,f)</c:v>
                </c:pt>
                <c:pt idx="39">
                  <c:v>NE Brokenhead</c:v>
                </c:pt>
                <c:pt idx="40">
                  <c:v>NE Blue Water (m,f)</c:v>
                </c:pt>
                <c:pt idx="41">
                  <c:v>NE Northern Remote (m,f,d)</c:v>
                </c:pt>
                <c:pt idx="43">
                  <c:v>NM F Flon/Snow L/Cran</c:v>
                </c:pt>
                <c:pt idx="44">
                  <c:v>NM The Pas/OCN/Kelsey (m,f)</c:v>
                </c:pt>
                <c:pt idx="45">
                  <c:v>NM Nor-Man Other (m,f,d)</c:v>
                </c:pt>
                <c:pt idx="47">
                  <c:v>BW Thompson (m,f)</c:v>
                </c:pt>
                <c:pt idx="48">
                  <c:v>BW Gillam/Fox Lake (m,f)</c:v>
                </c:pt>
                <c:pt idx="49">
                  <c:v>BW Lynn/Leaf/SIL (f,d)</c:v>
                </c:pt>
                <c:pt idx="50">
                  <c:v>BW Thick Por/Pik/Wab (f)</c:v>
                </c:pt>
                <c:pt idx="51">
                  <c:v>BW Island Lake (m,f,d)</c:v>
                </c:pt>
                <c:pt idx="52">
                  <c:v>BW Cross Lake (m,f)</c:v>
                </c:pt>
                <c:pt idx="53">
                  <c:v>BW Norway House (m,f,d)</c:v>
                </c:pt>
                <c:pt idx="54">
                  <c:v>BW Tad/Broch/Lac Br</c:v>
                </c:pt>
                <c:pt idx="55">
                  <c:v>BW Oxford H &amp; Gods (m,f,d)</c:v>
                </c:pt>
                <c:pt idx="56">
                  <c:v>BW Sha/York/Split/War (m,f,d)</c:v>
                </c:pt>
                <c:pt idx="57">
                  <c:v>BW Nelson House (f,d)</c:v>
                </c:pt>
              </c:strCache>
            </c:strRef>
          </c:cat>
          <c:val>
            <c:numRef>
              <c:f>'ordered-data'!$L$20:$L$77</c:f>
              <c:numCache>
                <c:ptCount val="58"/>
                <c:pt idx="0">
                  <c:v>0.0627288766</c:v>
                </c:pt>
                <c:pt idx="1">
                  <c:v>0.0627288766</c:v>
                </c:pt>
                <c:pt idx="2">
                  <c:v>0.0627288766</c:v>
                </c:pt>
                <c:pt idx="3">
                  <c:v>0.0627288766</c:v>
                </c:pt>
                <c:pt idx="5">
                  <c:v>0.0627288766</c:v>
                </c:pt>
                <c:pt idx="6">
                  <c:v>0.0627288766</c:v>
                </c:pt>
                <c:pt idx="7">
                  <c:v>0.0627288766</c:v>
                </c:pt>
                <c:pt idx="8">
                  <c:v>0.0627288766</c:v>
                </c:pt>
                <c:pt idx="9">
                  <c:v>0.0627288766</c:v>
                </c:pt>
                <c:pt idx="10">
                  <c:v>0.0627288766</c:v>
                </c:pt>
                <c:pt idx="11">
                  <c:v>0.0627288766</c:v>
                </c:pt>
                <c:pt idx="12">
                  <c:v>0.0627288766</c:v>
                </c:pt>
                <c:pt idx="13">
                  <c:v>0.0627288766</c:v>
                </c:pt>
                <c:pt idx="15">
                  <c:v>0.0627288766</c:v>
                </c:pt>
                <c:pt idx="16">
                  <c:v>0.0627288766</c:v>
                </c:pt>
                <c:pt idx="17">
                  <c:v>0.0627288766</c:v>
                </c:pt>
                <c:pt idx="18">
                  <c:v>0.0627288766</c:v>
                </c:pt>
                <c:pt idx="19">
                  <c:v>0.0627288766</c:v>
                </c:pt>
                <c:pt idx="20">
                  <c:v>0.0627288766</c:v>
                </c:pt>
                <c:pt idx="22">
                  <c:v>0.0627288766</c:v>
                </c:pt>
                <c:pt idx="23">
                  <c:v>0.0627288766</c:v>
                </c:pt>
                <c:pt idx="24">
                  <c:v>0.0627288766</c:v>
                </c:pt>
                <c:pt idx="26">
                  <c:v>0.0627288766</c:v>
                </c:pt>
                <c:pt idx="27">
                  <c:v>0.0627288766</c:v>
                </c:pt>
                <c:pt idx="28">
                  <c:v>0.0627288766</c:v>
                </c:pt>
                <c:pt idx="29">
                  <c:v>0.0627288766</c:v>
                </c:pt>
                <c:pt idx="31">
                  <c:v>0.0627288766</c:v>
                </c:pt>
                <c:pt idx="32">
                  <c:v>0.0627288766</c:v>
                </c:pt>
                <c:pt idx="33">
                  <c:v>0.0627288766</c:v>
                </c:pt>
                <c:pt idx="34">
                  <c:v>0.0627288766</c:v>
                </c:pt>
                <c:pt idx="36">
                  <c:v>0.0627288766</c:v>
                </c:pt>
                <c:pt idx="37">
                  <c:v>0.0627288766</c:v>
                </c:pt>
                <c:pt idx="38">
                  <c:v>0.0627288766</c:v>
                </c:pt>
                <c:pt idx="39">
                  <c:v>0.0627288766</c:v>
                </c:pt>
                <c:pt idx="40">
                  <c:v>0.0627288766</c:v>
                </c:pt>
                <c:pt idx="41">
                  <c:v>0.0627288766</c:v>
                </c:pt>
                <c:pt idx="43">
                  <c:v>0.0627288766</c:v>
                </c:pt>
                <c:pt idx="44">
                  <c:v>0.0627288766</c:v>
                </c:pt>
                <c:pt idx="45">
                  <c:v>0.0627288766</c:v>
                </c:pt>
                <c:pt idx="47">
                  <c:v>0.0627288766</c:v>
                </c:pt>
                <c:pt idx="48">
                  <c:v>0.0627288766</c:v>
                </c:pt>
                <c:pt idx="49">
                  <c:v>0.0627288766</c:v>
                </c:pt>
                <c:pt idx="50">
                  <c:v>0.0627288766</c:v>
                </c:pt>
                <c:pt idx="51">
                  <c:v>0.0627288766</c:v>
                </c:pt>
                <c:pt idx="52">
                  <c:v>0.0627288766</c:v>
                </c:pt>
                <c:pt idx="53">
                  <c:v>0.0627288766</c:v>
                </c:pt>
                <c:pt idx="54">
                  <c:v>0.0627288766</c:v>
                </c:pt>
                <c:pt idx="55">
                  <c:v>0.0627288766</c:v>
                </c:pt>
                <c:pt idx="56">
                  <c:v>0.0627288766</c:v>
                </c:pt>
                <c:pt idx="57">
                  <c:v>0.0627288766</c:v>
                </c:pt>
              </c:numCache>
            </c:numRef>
          </c:val>
        </c:ser>
        <c:gapWidth val="30"/>
        <c:axId val="8206863"/>
        <c:axId val="6752904"/>
      </c:barChart>
      <c:catAx>
        <c:axId val="8206863"/>
        <c:scaling>
          <c:orientation val="maxMin"/>
        </c:scaling>
        <c:axPos val="l"/>
        <c:delete val="0"/>
        <c:numFmt formatCode="General" sourceLinked="1"/>
        <c:majorTickMark val="none"/>
        <c:minorTickMark val="none"/>
        <c:tickLblPos val="nextTo"/>
        <c:txPr>
          <a:bodyPr/>
          <a:lstStyle/>
          <a:p>
            <a:pPr>
              <a:defRPr lang="en-US" cap="none" sz="500" b="1" i="0" u="none" baseline="0"/>
            </a:pPr>
          </a:p>
        </c:txPr>
        <c:crossAx val="6752904"/>
        <c:crosses val="autoZero"/>
        <c:auto val="0"/>
        <c:lblOffset val="100"/>
        <c:noMultiLvlLbl val="0"/>
      </c:catAx>
      <c:valAx>
        <c:axId val="6752904"/>
        <c:scaling>
          <c:orientation val="minMax"/>
          <c:max val="0.3"/>
          <c:min val="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pPr>
          </a:p>
        </c:txPr>
        <c:crossAx val="8206863"/>
        <c:crossesAt val="1"/>
        <c:crossBetween val="between"/>
        <c:dispUnits/>
        <c:majorUnit val="0.05"/>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6945"/>
          <c:y val="0.082"/>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300" verticalDpi="3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300" verticalDpi="3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0.2055</cdr:x>
      <cdr:y>0.887</cdr:y>
    </cdr:from>
    <cdr:to>
      <cdr:x>0.97825</cdr:x>
      <cdr:y>1</cdr:y>
    </cdr:to>
    <cdr:sp>
      <cdr:nvSpPr>
        <cdr:cNvPr id="1" name="TextBox 2"/>
        <cdr:cNvSpPr txBox="1">
          <a:spLocks noChangeArrowheads="1"/>
        </cdr:cNvSpPr>
      </cdr:nvSpPr>
      <cdr:spPr>
        <a:xfrm>
          <a:off x="1171575" y="4038600"/>
          <a:ext cx="4410075" cy="514350"/>
        </a:xfrm>
        <a:prstGeom prst="rect">
          <a:avLst/>
        </a:prstGeom>
        <a:noFill/>
        <a:ln w="9525" cmpd="sng">
          <a:noFill/>
        </a:ln>
      </cdr:spPr>
      <cdr:txBody>
        <a:bodyPr vertOverflow="clip" wrap="square"/>
        <a:p>
          <a:pPr algn="l">
            <a:defRPr/>
          </a:pPr>
          <a:r>
            <a:rPr lang="en-US" cap="none" sz="700" b="0" i="0" u="none" baseline="0"/>
            <a:t>'m' indicates area's rate for males was statistically different from Manitoba average for males 
'f' indicates area's rate for females was statistically different from Manitoba average for females
'd' indicates difference between male and female rates was statistically significant for that area
's' indicates data suppressed due to small numbers
</a:t>
          </a:r>
        </a:p>
      </cdr:txBody>
    </cdr:sp>
  </cdr:relSizeAnchor>
  <cdr:relSizeAnchor xmlns:cdr="http://schemas.openxmlformats.org/drawingml/2006/chartDrawing">
    <cdr:from>
      <cdr:x>0.627</cdr:x>
      <cdr:y>0.9695</cdr:y>
    </cdr:from>
    <cdr:to>
      <cdr:x>1</cdr:x>
      <cdr:y>0.99725</cdr:y>
    </cdr:to>
    <cdr:sp>
      <cdr:nvSpPr>
        <cdr:cNvPr id="2" name="mchp"/>
        <cdr:cNvSpPr txBox="1">
          <a:spLocks noChangeArrowheads="1"/>
        </cdr:cNvSpPr>
      </cdr:nvSpPr>
      <cdr:spPr>
        <a:xfrm>
          <a:off x="3571875" y="4419600"/>
          <a:ext cx="2133600" cy="123825"/>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2005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0.94575</cdr:x>
      <cdr:y>0.8455</cdr:y>
    </cdr:from>
    <cdr:to>
      <cdr:x>0.999</cdr:x>
      <cdr:y>0.86675</cdr:y>
    </cdr:to>
    <cdr:sp>
      <cdr:nvSpPr>
        <cdr:cNvPr id="1" name="TextBox 3"/>
        <cdr:cNvSpPr txBox="1">
          <a:spLocks noChangeArrowheads="1"/>
        </cdr:cNvSpPr>
      </cdr:nvSpPr>
      <cdr:spPr>
        <a:xfrm>
          <a:off x="5391150" y="6943725"/>
          <a:ext cx="304800" cy="171450"/>
        </a:xfrm>
        <a:prstGeom prst="rect">
          <a:avLst/>
        </a:prstGeom>
        <a:noFill/>
        <a:ln w="9525" cmpd="sng">
          <a:noFill/>
        </a:ln>
      </cdr:spPr>
      <cdr:txBody>
        <a:bodyPr vertOverflow="clip" wrap="square"/>
        <a:p>
          <a:pPr algn="l">
            <a:defRPr/>
          </a:pPr>
          <a:r>
            <a:rPr lang="en-US" cap="none" sz="800" b="0" i="0" u="none" baseline="0"/>
            <a:t>41%</a:t>
          </a:r>
        </a:p>
      </cdr:txBody>
    </cdr:sp>
  </cdr:relSizeAnchor>
  <cdr:relSizeAnchor xmlns:cdr="http://schemas.openxmlformats.org/drawingml/2006/chartDrawing">
    <cdr:from>
      <cdr:x>0.94575</cdr:x>
      <cdr:y>0.69175</cdr:y>
    </cdr:from>
    <cdr:to>
      <cdr:x>1</cdr:x>
      <cdr:y>0.712</cdr:y>
    </cdr:to>
    <cdr:sp>
      <cdr:nvSpPr>
        <cdr:cNvPr id="2" name="TextBox 4"/>
        <cdr:cNvSpPr txBox="1">
          <a:spLocks noChangeArrowheads="1"/>
        </cdr:cNvSpPr>
      </cdr:nvSpPr>
      <cdr:spPr>
        <a:xfrm>
          <a:off x="5391150" y="5676900"/>
          <a:ext cx="304800" cy="161925"/>
        </a:xfrm>
        <a:prstGeom prst="rect">
          <a:avLst/>
        </a:prstGeom>
        <a:noFill/>
        <a:ln w="9525" cmpd="sng">
          <a:noFill/>
        </a:ln>
      </cdr:spPr>
      <cdr:txBody>
        <a:bodyPr vertOverflow="clip" wrap="square"/>
        <a:p>
          <a:pPr algn="l">
            <a:defRPr/>
          </a:pPr>
          <a:r>
            <a:rPr lang="en-US" cap="none" sz="800" b="0" i="0" u="none" baseline="0"/>
            <a:t>33%</a:t>
          </a:r>
        </a:p>
      </cdr:txBody>
    </cdr:sp>
  </cdr:relSizeAnchor>
  <cdr:relSizeAnchor xmlns:cdr="http://schemas.openxmlformats.org/drawingml/2006/chartDrawing">
    <cdr:from>
      <cdr:x>0.62725</cdr:x>
      <cdr:y>0.98325</cdr:y>
    </cdr:from>
    <cdr:to>
      <cdr:x>1</cdr:x>
      <cdr:y>0.9985</cdr:y>
    </cdr:to>
    <cdr:sp>
      <cdr:nvSpPr>
        <cdr:cNvPr id="3" name="mchp"/>
        <cdr:cNvSpPr txBox="1">
          <a:spLocks noChangeArrowheads="1"/>
        </cdr:cNvSpPr>
      </cdr:nvSpPr>
      <cdr:spPr>
        <a:xfrm>
          <a:off x="3571875" y="8077200"/>
          <a:ext cx="2133600" cy="123825"/>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2005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81"/>
  <sheetViews>
    <sheetView workbookViewId="0" topLeftCell="A1">
      <pane xSplit="8" ySplit="3" topLeftCell="I4" activePane="bottomRight" state="frozen"/>
      <selection pane="topLeft" activeCell="A1" sqref="A1"/>
      <selection pane="topRight" activeCell="F1" sqref="F1"/>
      <selection pane="bottomLeft" activeCell="A4" sqref="A4"/>
      <selection pane="bottomRight" activeCell="J19" sqref="J19"/>
    </sheetView>
  </sheetViews>
  <sheetFormatPr defaultColWidth="9.140625" defaultRowHeight="12.75"/>
  <cols>
    <col min="1" max="2" width="6.7109375" style="34" customWidth="1"/>
    <col min="3" max="3" width="27.00390625" style="0" customWidth="1"/>
    <col min="4" max="6" width="2.57421875" style="0" customWidth="1"/>
    <col min="7" max="8" width="4.7109375" style="0" customWidth="1"/>
    <col min="9" max="9" width="7.140625" style="2" customWidth="1"/>
    <col min="10" max="11" width="9.140625" style="4" customWidth="1"/>
    <col min="12" max="12" width="6.421875" style="2" customWidth="1"/>
    <col min="13" max="13" width="9.140625" style="3" customWidth="1"/>
    <col min="14" max="15" width="9.140625" style="2" customWidth="1"/>
    <col min="16" max="16" width="9.140625" style="3" customWidth="1"/>
    <col min="17" max="17" width="9.140625" style="2" customWidth="1"/>
    <col min="18" max="18" width="2.8515625" style="25" customWidth="1"/>
    <col min="19" max="19" width="9.00390625" style="0" customWidth="1"/>
    <col min="20" max="21" width="9.140625" style="2" customWidth="1"/>
    <col min="22" max="22" width="9.57421875" style="3" bestFit="1" customWidth="1"/>
    <col min="23" max="23" width="9.140625" style="2" customWidth="1"/>
  </cols>
  <sheetData>
    <row r="1" spans="1:23" s="10" customFormat="1" ht="12.75">
      <c r="A1" s="34" t="s">
        <v>169</v>
      </c>
      <c r="B1" s="34" t="s">
        <v>170</v>
      </c>
      <c r="D1" s="35" t="s">
        <v>87</v>
      </c>
      <c r="E1" s="35"/>
      <c r="F1" s="35"/>
      <c r="G1" s="35" t="s">
        <v>91</v>
      </c>
      <c r="H1" s="35"/>
      <c r="I1" s="11" t="str">
        <f>J3</f>
        <v>Males</v>
      </c>
      <c r="J1" s="6" t="s">
        <v>115</v>
      </c>
      <c r="K1" s="6" t="s">
        <v>116</v>
      </c>
      <c r="L1" s="11" t="str">
        <f>K3</f>
        <v>Females</v>
      </c>
      <c r="M1" s="13" t="str">
        <f>J3</f>
        <v>Males</v>
      </c>
      <c r="N1" s="14" t="str">
        <f>J3</f>
        <v>Males</v>
      </c>
      <c r="O1" s="14" t="str">
        <f>J3</f>
        <v>Males</v>
      </c>
      <c r="P1" s="13" t="str">
        <f>J3</f>
        <v>Males</v>
      </c>
      <c r="Q1" s="14" t="str">
        <f>J3</f>
        <v>Males</v>
      </c>
      <c r="R1" s="21"/>
      <c r="S1" s="13" t="str">
        <f>K3</f>
        <v>Females</v>
      </c>
      <c r="T1" s="14" t="str">
        <f>K3</f>
        <v>Females</v>
      </c>
      <c r="U1" s="14" t="str">
        <f>K3</f>
        <v>Females</v>
      </c>
      <c r="V1" s="13" t="str">
        <f>K3</f>
        <v>Females</v>
      </c>
      <c r="W1" s="14" t="str">
        <f>K3</f>
        <v>Females</v>
      </c>
    </row>
    <row r="2" spans="1:23" s="10" customFormat="1" ht="12.75">
      <c r="A2" s="34" t="s">
        <v>171</v>
      </c>
      <c r="B2" s="34" t="s">
        <v>172</v>
      </c>
      <c r="D2" s="26" t="s">
        <v>88</v>
      </c>
      <c r="E2" s="26" t="s">
        <v>89</v>
      </c>
      <c r="F2" s="26" t="s">
        <v>90</v>
      </c>
      <c r="G2" s="26" t="s">
        <v>94</v>
      </c>
      <c r="H2" s="26" t="s">
        <v>95</v>
      </c>
      <c r="I2" s="11" t="s">
        <v>81</v>
      </c>
      <c r="J2" s="12" t="str">
        <f>'orig-data'!E3</f>
        <v>adj_rate</v>
      </c>
      <c r="K2" s="12" t="str">
        <f>'orig-data'!E3</f>
        <v>adj_rate</v>
      </c>
      <c r="L2" s="11"/>
      <c r="M2" s="13" t="str">
        <f>'orig-data'!C3</f>
        <v>pop</v>
      </c>
      <c r="N2" s="14" t="str">
        <f>'orig-data'!D3</f>
        <v>Lci_adj</v>
      </c>
      <c r="O2" s="14" t="str">
        <f>'orig-data'!F3</f>
        <v>Uci_adj</v>
      </c>
      <c r="P2" s="13" t="str">
        <f>'orig-data'!G3</f>
        <v>count</v>
      </c>
      <c r="Q2" s="14" t="str">
        <f>'orig-data'!H3</f>
        <v>crd_rate</v>
      </c>
      <c r="R2" s="22"/>
      <c r="S2" s="15" t="str">
        <f>'orig-data'!C3</f>
        <v>pop</v>
      </c>
      <c r="T2" s="14" t="str">
        <f>'orig-data'!D3</f>
        <v>Lci_adj</v>
      </c>
      <c r="U2" s="14" t="str">
        <f>'orig-data'!F3</f>
        <v>Uci_adj</v>
      </c>
      <c r="V2" s="13" t="str">
        <f>'orig-data'!G3</f>
        <v>count</v>
      </c>
      <c r="W2" s="14" t="str">
        <f>'orig-data'!H3</f>
        <v>crd_rate</v>
      </c>
    </row>
    <row r="3" spans="1:23" s="10" customFormat="1" ht="12.75">
      <c r="A3" s="34"/>
      <c r="B3" s="34"/>
      <c r="G3" s="26" t="s">
        <v>92</v>
      </c>
      <c r="H3" s="26" t="s">
        <v>93</v>
      </c>
      <c r="I3" s="14" t="s">
        <v>72</v>
      </c>
      <c r="J3" s="6" t="s">
        <v>112</v>
      </c>
      <c r="K3" s="6" t="s">
        <v>113</v>
      </c>
      <c r="L3" s="14" t="s">
        <v>73</v>
      </c>
      <c r="M3" s="16" t="s">
        <v>81</v>
      </c>
      <c r="N3" s="11"/>
      <c r="O3" s="11"/>
      <c r="P3" s="16"/>
      <c r="Q3" s="11"/>
      <c r="R3" s="21"/>
      <c r="T3" s="11"/>
      <c r="U3" s="11"/>
      <c r="V3" s="16"/>
      <c r="W3" s="11"/>
    </row>
    <row r="4" spans="1:23" ht="12.75">
      <c r="A4" s="34">
        <v>1</v>
      </c>
      <c r="B4" s="34">
        <v>1</v>
      </c>
      <c r="C4" s="7" t="s">
        <v>117</v>
      </c>
      <c r="D4" s="7" t="str">
        <f>IF(AND('orig-data'!Q4&gt;0,'orig-data'!Q4&lt;0.9999),IF(AND('orig-data'!I4&lt;0.01,'orig-data'!I4&gt;0),"m"," "),IF(AND('orig-data'!T4&lt;0.01,'orig-data'!T4&gt;0),"m",""))</f>
        <v>m</v>
      </c>
      <c r="E4" s="7" t="str">
        <f>IF(AND('orig-data'!Q68&gt;0,'orig-data'!Q68&lt;0.9999),IF(AND('orig-data'!I68&lt;0.01,'orig-data'!I68&gt;0),"f"," "),IF(AND('orig-data'!T68&lt;0.01,'orig-data'!T68&gt;0),"f",""))</f>
        <v>f</v>
      </c>
      <c r="F4" s="7" t="str">
        <f>IF(AND('orig-data'!Q4&gt;0,'orig-data'!Q4&lt;0.9999),IF(AND('orig-data'!I132&lt;0.01,'orig-data'!I132&gt;0),"d"," "),IF(AND('orig-data'!S4&lt;0.05,'orig-data'!S4&gt;0),"d",""))</f>
        <v>d</v>
      </c>
      <c r="G4" s="7" t="str">
        <f aca="true" t="shared" si="0" ref="G4:G13">IF(AND(M4&gt;0,M4&lt;=5),"mp"," ")&amp;IF(AND(P4&gt;0,P4&lt;=5),"mc"," ")</f>
        <v>  </v>
      </c>
      <c r="H4" s="7" t="str">
        <f aca="true" t="shared" si="1" ref="H4:H13">IF(AND(S4&gt;0,S4&lt;=5),"fp"," ")&amp;IF(AND(V4&gt;0,V4&lt;=5),"fc"," ")</f>
        <v>  </v>
      </c>
      <c r="I4" s="2">
        <f aca="true" t="shared" si="2" ref="I4:I13">J$18</f>
        <v>0.0681953633</v>
      </c>
      <c r="J4" s="29">
        <f>'orig-data'!E4</f>
        <v>0.0567070546</v>
      </c>
      <c r="K4" s="30">
        <f>'orig-data'!E68</f>
        <v>0.0437490775</v>
      </c>
      <c r="L4" s="17">
        <f aca="true" t="shared" si="3" ref="L4:L13">K$18</f>
        <v>0.0627288766</v>
      </c>
      <c r="M4" s="19">
        <f>'orig-data'!C4</f>
        <v>18946</v>
      </c>
      <c r="N4" s="17">
        <f>'orig-data'!D4</f>
        <v>0.052794826</v>
      </c>
      <c r="O4" s="17">
        <f>'orig-data'!F4</f>
        <v>0.0609091892</v>
      </c>
      <c r="P4" s="19">
        <f>'orig-data'!G4</f>
        <v>1024</v>
      </c>
      <c r="Q4" s="17">
        <f>'orig-data'!H4</f>
        <v>0.0540483479</v>
      </c>
      <c r="R4" s="23"/>
      <c r="S4" s="19">
        <f>'orig-data'!C68</f>
        <v>18270</v>
      </c>
      <c r="T4" s="17">
        <f>'orig-data'!D68</f>
        <v>0.0403893329</v>
      </c>
      <c r="U4" s="17">
        <f>'orig-data'!F68</f>
        <v>0.0473882989</v>
      </c>
      <c r="V4" s="19">
        <f>'orig-data'!G68</f>
        <v>771</v>
      </c>
      <c r="W4" s="17">
        <f>'orig-data'!H68</f>
        <v>0.0422003284</v>
      </c>
    </row>
    <row r="5" spans="1:23" ht="12.75">
      <c r="A5" s="34">
        <v>2</v>
      </c>
      <c r="B5" s="34">
        <v>4</v>
      </c>
      <c r="C5" s="7" t="s">
        <v>129</v>
      </c>
      <c r="D5" s="7" t="str">
        <f>IF(AND('orig-data'!Q7&gt;0,'orig-data'!Q7&lt;0.9999),IF(AND('orig-data'!I7&lt;0.01,'orig-data'!I7&gt;0),"m"," "),IF(AND('orig-data'!T7&lt;0.01,'orig-data'!T7&gt;0),"m",""))</f>
        <v>m</v>
      </c>
      <c r="E5" s="7" t="str">
        <f>IF(AND('orig-data'!Q71&gt;0,'orig-data'!Q71&lt;0.9999),IF(AND('orig-data'!I71&lt;0.01,'orig-data'!I71&gt;0),"f"," "),IF(AND('orig-data'!T71&lt;0.01,'orig-data'!T71&gt;0),"f",""))</f>
        <v>f</v>
      </c>
      <c r="F5" s="7" t="str">
        <f>IF(AND('orig-data'!Q7&gt;0,'orig-data'!Q7&lt;0.9999),IF(AND('orig-data'!I135&lt;0.01,'orig-data'!I135&gt;0),"d"," "),IF(AND('orig-data'!S7&lt;0.05,'orig-data'!S7&gt;0),"d",""))</f>
        <v>d</v>
      </c>
      <c r="G5" s="7" t="str">
        <f t="shared" si="0"/>
        <v>  </v>
      </c>
      <c r="H5" s="7" t="str">
        <f t="shared" si="1"/>
        <v>  </v>
      </c>
      <c r="I5" s="2">
        <f t="shared" si="2"/>
        <v>0.0681953633</v>
      </c>
      <c r="J5" s="29">
        <f>'orig-data'!E7</f>
        <v>0.0582297246</v>
      </c>
      <c r="K5" s="30">
        <f>'orig-data'!E71</f>
        <v>0.0462389548</v>
      </c>
      <c r="L5" s="17">
        <f t="shared" si="3"/>
        <v>0.0627288766</v>
      </c>
      <c r="M5" s="19">
        <f>'orig-data'!C7</f>
        <v>32058</v>
      </c>
      <c r="N5" s="17">
        <f>'orig-data'!D7</f>
        <v>0.0550161245</v>
      </c>
      <c r="O5" s="17">
        <f>'orig-data'!F7</f>
        <v>0.0616310374</v>
      </c>
      <c r="P5" s="19">
        <f>'orig-data'!G7</f>
        <v>1902</v>
      </c>
      <c r="Q5" s="17">
        <f>'orig-data'!H7</f>
        <v>0.0593299644</v>
      </c>
      <c r="R5" s="23"/>
      <c r="S5" s="19">
        <f>'orig-data'!C71</f>
        <v>31646</v>
      </c>
      <c r="T5" s="17">
        <f>'orig-data'!D71</f>
        <v>0.0434799243</v>
      </c>
      <c r="U5" s="17">
        <f>'orig-data'!F71</f>
        <v>0.0491730604</v>
      </c>
      <c r="V5" s="19">
        <f>'orig-data'!G71</f>
        <v>1566</v>
      </c>
      <c r="W5" s="17">
        <f>'orig-data'!H71</f>
        <v>0.049484927</v>
      </c>
    </row>
    <row r="6" spans="1:23" ht="12.75">
      <c r="A6" s="34">
        <v>3</v>
      </c>
      <c r="B6" s="34">
        <v>3</v>
      </c>
      <c r="C6" s="7" t="s">
        <v>119</v>
      </c>
      <c r="D6" s="7" t="str">
        <f>IF(AND('orig-data'!Q6&gt;0,'orig-data'!Q6&lt;0.9999),IF(AND('orig-data'!I6&lt;0.01,'orig-data'!I6&gt;0),"m"," "),IF(AND('orig-data'!T6&lt;0.01,'orig-data'!T6&gt;0),"m",""))</f>
        <v> </v>
      </c>
      <c r="E6" s="7" t="str">
        <f>IF(AND('orig-data'!Q70&gt;0,'orig-data'!Q70&lt;0.9999),IF(AND('orig-data'!I70&lt;0.01,'orig-data'!I70&gt;0),"f"," "),IF(AND('orig-data'!T70&lt;0.01,'orig-data'!T70&gt;0),"f",""))</f>
        <v>f</v>
      </c>
      <c r="F6" s="7" t="str">
        <f>IF(AND('orig-data'!Q6&gt;0,'orig-data'!Q6&lt;0.9999),IF(AND('orig-data'!I134&lt;0.01,'orig-data'!I134&gt;0),"d"," "),IF(AND('orig-data'!S6&lt;0.05,'orig-data'!S6&gt;0),"d",""))</f>
        <v>d</v>
      </c>
      <c r="G6" s="7" t="str">
        <f t="shared" si="0"/>
        <v>  </v>
      </c>
      <c r="H6" s="7" t="str">
        <f t="shared" si="1"/>
        <v>  </v>
      </c>
      <c r="I6" s="2">
        <f t="shared" si="2"/>
        <v>0.0681953633</v>
      </c>
      <c r="J6" s="29">
        <f>'orig-data'!E6</f>
        <v>0.0668693035</v>
      </c>
      <c r="K6" s="30">
        <f>'orig-data'!E70</f>
        <v>0.0527647779</v>
      </c>
      <c r="L6" s="17">
        <f t="shared" si="3"/>
        <v>0.0627288766</v>
      </c>
      <c r="M6" s="19">
        <f>'orig-data'!C6</f>
        <v>23548</v>
      </c>
      <c r="N6" s="17">
        <f>'orig-data'!D6</f>
        <v>0.0631856792</v>
      </c>
      <c r="O6" s="17">
        <f>'orig-data'!F6</f>
        <v>0.0707676773</v>
      </c>
      <c r="P6" s="19">
        <f>'orig-data'!G6</f>
        <v>1815</v>
      </c>
      <c r="Q6" s="17">
        <f>'orig-data'!H6</f>
        <v>0.0770766095</v>
      </c>
      <c r="R6" s="23"/>
      <c r="S6" s="19">
        <f>'orig-data'!C70</f>
        <v>23210</v>
      </c>
      <c r="T6" s="17">
        <f>'orig-data'!D70</f>
        <v>0.0496032215</v>
      </c>
      <c r="U6" s="17">
        <f>'orig-data'!F70</f>
        <v>0.0561278422</v>
      </c>
      <c r="V6" s="19">
        <f>'orig-data'!G70</f>
        <v>1499</v>
      </c>
      <c r="W6" s="17">
        <f>'orig-data'!H70</f>
        <v>0.0645842309</v>
      </c>
    </row>
    <row r="7" spans="1:23" ht="12.75">
      <c r="A7" s="34">
        <v>4</v>
      </c>
      <c r="B7" s="34">
        <v>2</v>
      </c>
      <c r="C7" s="7" t="s">
        <v>118</v>
      </c>
      <c r="D7" s="7" t="str">
        <f>IF(AND('orig-data'!Q5&gt;0,'orig-data'!Q5&lt;0.9999),IF(AND('orig-data'!I5&lt;0.01,'orig-data'!I5&gt;0),"m"," "),IF(AND('orig-data'!T5&lt;0.01,'orig-data'!T5&gt;0),"m",""))</f>
        <v> </v>
      </c>
      <c r="E7" s="7" t="str">
        <f>IF(AND('orig-data'!Q69&gt;0,'orig-data'!Q69&lt;0.9999),IF(AND('orig-data'!I69&lt;0.01,'orig-data'!I69&gt;0),"f"," "),IF(AND('orig-data'!T69&lt;0.01,'orig-data'!T69&gt;0),"f",""))</f>
        <v>f</v>
      </c>
      <c r="F7" s="7" t="str">
        <f>IF(AND('orig-data'!Q5&gt;0,'orig-data'!Q5&lt;0.9999),IF(AND('orig-data'!I133&lt;0.01,'orig-data'!I133&gt;0),"d"," "),IF(AND('orig-data'!S5&lt;0.05,'orig-data'!S5&gt;0),"d",""))</f>
        <v>d</v>
      </c>
      <c r="G7" s="7" t="str">
        <f t="shared" si="0"/>
        <v>  </v>
      </c>
      <c r="H7" s="7" t="str">
        <f t="shared" si="1"/>
        <v>  </v>
      </c>
      <c r="I7" s="2">
        <f t="shared" si="2"/>
        <v>0.0681953633</v>
      </c>
      <c r="J7" s="29">
        <f>'orig-data'!E5</f>
        <v>0.0742051847</v>
      </c>
      <c r="K7" s="30">
        <f>'orig-data'!E69</f>
        <v>0.0534168932</v>
      </c>
      <c r="L7" s="17">
        <f t="shared" si="3"/>
        <v>0.0627288766</v>
      </c>
      <c r="M7" s="19">
        <f>'orig-data'!C5</f>
        <v>15719</v>
      </c>
      <c r="N7" s="17">
        <f>'orig-data'!D5</f>
        <v>0.0693185751</v>
      </c>
      <c r="O7" s="17">
        <f>'orig-data'!F5</f>
        <v>0.0794362757</v>
      </c>
      <c r="P7" s="19">
        <f>'orig-data'!G5</f>
        <v>1140</v>
      </c>
      <c r="Q7" s="17">
        <f>'orig-data'!H5</f>
        <v>0.0725236974</v>
      </c>
      <c r="R7" s="23"/>
      <c r="S7" s="19">
        <f>'orig-data'!C69</f>
        <v>17237</v>
      </c>
      <c r="T7" s="17">
        <f>'orig-data'!D69</f>
        <v>0.0495990086</v>
      </c>
      <c r="U7" s="17">
        <f>'orig-data'!F69</f>
        <v>0.0575286595</v>
      </c>
      <c r="V7" s="19">
        <f>'orig-data'!G69</f>
        <v>936</v>
      </c>
      <c r="W7" s="17">
        <f>'orig-data'!H69</f>
        <v>0.0543017927</v>
      </c>
    </row>
    <row r="8" spans="1:23" ht="12.75">
      <c r="A8" s="34">
        <v>5</v>
      </c>
      <c r="B8" s="34">
        <v>6</v>
      </c>
      <c r="C8" s="7" t="s">
        <v>130</v>
      </c>
      <c r="D8" s="7" t="str">
        <f>IF(AND('orig-data'!Q9&gt;0,'orig-data'!Q9&lt;0.9999),IF(AND('orig-data'!I9&lt;0.01,'orig-data'!I9&gt;0),"m"," "),IF(AND('orig-data'!T9&lt;0.01,'orig-data'!T9&gt;0),"m",""))</f>
        <v>m</v>
      </c>
      <c r="E8" s="7" t="str">
        <f>IF(AND('orig-data'!Q73&gt;0,'orig-data'!Q73&lt;0.9999),IF(AND('orig-data'!I73&lt;0.01,'orig-data'!I73&gt;0),"f"," "),IF(AND('orig-data'!T73&lt;0.01,'orig-data'!T73&gt;0),"f",""))</f>
        <v>f</v>
      </c>
      <c r="F8" s="7" t="str">
        <f>IF(AND('orig-data'!Q9&gt;0,'orig-data'!Q9&lt;0.9999),IF(AND('orig-data'!I137&lt;0.01,'orig-data'!I137&gt;0),"d"," "),IF(AND('orig-data'!S9&lt;0.05,'orig-data'!S9&gt;0),"d",""))</f>
        <v>d</v>
      </c>
      <c r="G8" s="7" t="str">
        <f t="shared" si="0"/>
        <v>  </v>
      </c>
      <c r="H8" s="7" t="str">
        <f t="shared" si="1"/>
        <v>  </v>
      </c>
      <c r="I8" s="2">
        <f t="shared" si="2"/>
        <v>0.0681953633</v>
      </c>
      <c r="J8" s="29">
        <f>'orig-data'!E9</f>
        <v>0.0783389202</v>
      </c>
      <c r="K8" s="30">
        <f>'orig-data'!E73</f>
        <v>0.069586546</v>
      </c>
      <c r="L8" s="17">
        <f t="shared" si="3"/>
        <v>0.0627288766</v>
      </c>
      <c r="M8" s="19">
        <f>'orig-data'!C9</f>
        <v>14400</v>
      </c>
      <c r="N8" s="17">
        <f>'orig-data'!D9</f>
        <v>0.0734441824</v>
      </c>
      <c r="O8" s="17">
        <f>'orig-data'!F9</f>
        <v>0.083559871</v>
      </c>
      <c r="P8" s="19">
        <f>'orig-data'!G9</f>
        <v>1296</v>
      </c>
      <c r="Q8" s="17">
        <f>'orig-data'!H9</f>
        <v>0.09</v>
      </c>
      <c r="R8" s="23"/>
      <c r="S8" s="19">
        <f>'orig-data'!C73</f>
        <v>14113</v>
      </c>
      <c r="T8" s="17">
        <f>'orig-data'!D73</f>
        <v>0.0649956725</v>
      </c>
      <c r="U8" s="17">
        <f>'orig-data'!F73</f>
        <v>0.0745016891</v>
      </c>
      <c r="V8" s="19">
        <f>'orig-data'!G73</f>
        <v>1168</v>
      </c>
      <c r="W8" s="17">
        <f>'orig-data'!H73</f>
        <v>0.0827605754</v>
      </c>
    </row>
    <row r="9" spans="1:23" ht="12.75">
      <c r="A9" s="34">
        <v>6</v>
      </c>
      <c r="B9" s="34">
        <v>5</v>
      </c>
      <c r="C9" s="7" t="s">
        <v>141</v>
      </c>
      <c r="D9" s="7" t="str">
        <f>IF(AND('orig-data'!Q8&gt;0,'orig-data'!Q8&lt;0.9999),IF(AND('orig-data'!I8&lt;0.01,'orig-data'!I8&gt;0),"m"," "),IF(AND('orig-data'!T8&lt;0.01,'orig-data'!T8&gt;0),"m",""))</f>
        <v> </v>
      </c>
      <c r="E9" s="7" t="str">
        <f>IF(AND('orig-data'!Q72&gt;0,'orig-data'!Q72&lt;0.9999),IF(AND('orig-data'!I72&lt;0.01,'orig-data'!I72&gt;0),"f"," "),IF(AND('orig-data'!T72&lt;0.01,'orig-data'!T72&gt;0),"f",""))</f>
        <v> </v>
      </c>
      <c r="F9" s="7" t="str">
        <f>IF(AND('orig-data'!Q8&gt;0,'orig-data'!Q8&lt;0.9999),IF(AND('orig-data'!I136&lt;0.01,'orig-data'!I136&gt;0),"d"," "),IF(AND('orig-data'!S8&lt;0.05,'orig-data'!S8&gt;0),"d",""))</f>
        <v>d</v>
      </c>
      <c r="G9" s="7" t="str">
        <f t="shared" si="0"/>
        <v>  </v>
      </c>
      <c r="H9" s="7" t="str">
        <f t="shared" si="1"/>
        <v>  </v>
      </c>
      <c r="I9" s="2">
        <f t="shared" si="2"/>
        <v>0.0681953633</v>
      </c>
      <c r="J9" s="29">
        <f>'orig-data'!E8</f>
        <v>0.0719685046</v>
      </c>
      <c r="K9" s="30">
        <f>'orig-data'!E72</f>
        <v>0.0616047853</v>
      </c>
      <c r="L9" s="17">
        <f t="shared" si="3"/>
        <v>0.0627288766</v>
      </c>
      <c r="M9" s="19">
        <f>'orig-data'!C8</f>
        <v>26409</v>
      </c>
      <c r="N9" s="17">
        <f>'orig-data'!D8</f>
        <v>0.0680937599</v>
      </c>
      <c r="O9" s="17">
        <f>'orig-data'!F8</f>
        <v>0.0760637341</v>
      </c>
      <c r="P9" s="19">
        <f>'orig-data'!G8</f>
        <v>2098</v>
      </c>
      <c r="Q9" s="17">
        <f>'orig-data'!H8</f>
        <v>0.0794426143</v>
      </c>
      <c r="R9" s="23"/>
      <c r="S9" s="19">
        <f>'orig-data'!C72</f>
        <v>25804</v>
      </c>
      <c r="T9" s="17">
        <f>'orig-data'!D72</f>
        <v>0.0580585877</v>
      </c>
      <c r="U9" s="17">
        <f>'orig-data'!F72</f>
        <v>0.0653675833</v>
      </c>
      <c r="V9" s="19">
        <f>'orig-data'!G72</f>
        <v>1815</v>
      </c>
      <c r="W9" s="17">
        <f>'orig-data'!H72</f>
        <v>0.0703379321</v>
      </c>
    </row>
    <row r="10" spans="1:23" ht="12.75">
      <c r="A10" s="34">
        <v>7</v>
      </c>
      <c r="B10" s="34">
        <v>7</v>
      </c>
      <c r="C10" s="7" t="s">
        <v>71</v>
      </c>
      <c r="D10" s="7" t="str">
        <f>IF(AND('orig-data'!Q10&gt;0,'orig-data'!Q10&lt;0.9999),IF(AND('orig-data'!I10&lt;0.01,'orig-data'!I10&gt;0),"m"," "),IF(AND('orig-data'!T10&lt;0.01,'orig-data'!T10&gt;0),"m",""))</f>
        <v> </v>
      </c>
      <c r="E10" s="7" t="str">
        <f>IF(AND('orig-data'!Q74&gt;0,'orig-data'!Q74&lt;0.9999),IF(AND('orig-data'!I74&lt;0.01,'orig-data'!I74&gt;0),"f"," "),IF(AND('orig-data'!T74&lt;0.01,'orig-data'!T74&gt;0),"f",""))</f>
        <v> </v>
      </c>
      <c r="F10" s="7" t="str">
        <f>IF(AND('orig-data'!Q10&gt;0,'orig-data'!Q10&lt;0.9999),IF(AND('orig-data'!I138&lt;0.01,'orig-data'!I138&gt;0),"d"," "),IF(AND('orig-data'!S10&lt;0.05,'orig-data'!S10&gt;0),"d",""))</f>
        <v> </v>
      </c>
      <c r="G10" s="7" t="str">
        <f t="shared" si="0"/>
        <v>  </v>
      </c>
      <c r="H10" s="7" t="str">
        <f t="shared" si="1"/>
        <v>  </v>
      </c>
      <c r="I10" s="2">
        <f t="shared" si="2"/>
        <v>0.0681953633</v>
      </c>
      <c r="J10" s="29">
        <f>'orig-data'!E10</f>
        <v>0.0682302873</v>
      </c>
      <c r="K10" s="30">
        <f>'orig-data'!E74</f>
        <v>0.0621792361</v>
      </c>
      <c r="L10" s="17">
        <f t="shared" si="3"/>
        <v>0.0627288766</v>
      </c>
      <c r="M10" s="19">
        <f>'orig-data'!C10</f>
        <v>13847</v>
      </c>
      <c r="N10" s="17">
        <f>'orig-data'!D10</f>
        <v>0.0635143298</v>
      </c>
      <c r="O10" s="17">
        <f>'orig-data'!F10</f>
        <v>0.073296406</v>
      </c>
      <c r="P10" s="19">
        <f>'orig-data'!G10</f>
        <v>1082</v>
      </c>
      <c r="Q10" s="17">
        <f>'orig-data'!H10</f>
        <v>0.0781396692</v>
      </c>
      <c r="R10" s="23"/>
      <c r="S10" s="19">
        <f>'orig-data'!C74</f>
        <v>13162</v>
      </c>
      <c r="T10" s="17">
        <f>'orig-data'!D74</f>
        <v>0.0574660367</v>
      </c>
      <c r="U10" s="17">
        <f>'orig-data'!F74</f>
        <v>0.0672789985</v>
      </c>
      <c r="V10" s="19">
        <f>'orig-data'!G74</f>
        <v>1008</v>
      </c>
      <c r="W10" s="17">
        <f>'orig-data'!H74</f>
        <v>0.0765841058</v>
      </c>
    </row>
    <row r="11" spans="1:29" ht="12.75">
      <c r="A11" s="34">
        <v>8</v>
      </c>
      <c r="B11" s="34">
        <v>8</v>
      </c>
      <c r="C11" s="7" t="s">
        <v>142</v>
      </c>
      <c r="D11" s="7" t="str">
        <f>IF(AND('orig-data'!Q11&gt;0,'orig-data'!Q11&lt;0.9999),IF(AND('orig-data'!I11&lt;0.01,'orig-data'!I11&gt;0),"m"," "),IF(AND('orig-data'!T11&lt;0.01,'orig-data'!T11&gt;0),"m",""))</f>
        <v> </v>
      </c>
      <c r="E11" s="7" t="str">
        <f>IF(AND('orig-data'!Q75&gt;0,'orig-data'!Q75&lt;0.9999),IF(AND('orig-data'!I75&lt;0.01,'orig-data'!I75&gt;0),"f"," "),IF(AND('orig-data'!T75&lt;0.01,'orig-data'!T75&gt;0),"f",""))</f>
        <v>f</v>
      </c>
      <c r="F11" s="7" t="str">
        <f>IF(AND('orig-data'!Q11&gt;0,'orig-data'!Q11&lt;0.9999),IF(AND('orig-data'!I139&lt;0.01,'orig-data'!I139&gt;0),"d"," "),IF(AND('orig-data'!S11&lt;0.05,'orig-data'!S11&gt;0),"d",""))</f>
        <v> </v>
      </c>
      <c r="G11" s="7" t="str">
        <f t="shared" si="0"/>
        <v>  </v>
      </c>
      <c r="H11" s="7" t="str">
        <f t="shared" si="1"/>
        <v>  </v>
      </c>
      <c r="I11" s="2">
        <f t="shared" si="2"/>
        <v>0.0681953633</v>
      </c>
      <c r="J11" s="29">
        <f>'orig-data'!E11</f>
        <v>0.0995875514</v>
      </c>
      <c r="K11" s="30">
        <f>'orig-data'!E75</f>
        <v>0.1475252586</v>
      </c>
      <c r="L11" s="17">
        <f t="shared" si="3"/>
        <v>0.0627288766</v>
      </c>
      <c r="M11" s="19">
        <f>'orig-data'!C11</f>
        <v>362</v>
      </c>
      <c r="N11" s="17">
        <f>'orig-data'!D11</f>
        <v>0.0694432915</v>
      </c>
      <c r="O11" s="17">
        <f>'orig-data'!F11</f>
        <v>0.1428169686</v>
      </c>
      <c r="P11" s="19">
        <f>'orig-data'!G11</f>
        <v>30</v>
      </c>
      <c r="Q11" s="17">
        <f>'orig-data'!H11</f>
        <v>0.0828729282</v>
      </c>
      <c r="R11" s="23"/>
      <c r="S11" s="19">
        <f>'orig-data'!C75</f>
        <v>342</v>
      </c>
      <c r="T11" s="17">
        <f>'orig-data'!D75</f>
        <v>0.1078514769</v>
      </c>
      <c r="U11" s="17">
        <f>'orig-data'!F75</f>
        <v>0.2017932674</v>
      </c>
      <c r="V11" s="19">
        <f>'orig-data'!G75</f>
        <v>40</v>
      </c>
      <c r="W11" s="17">
        <f>'orig-data'!H75</f>
        <v>0.1169590643</v>
      </c>
      <c r="AC11" s="10"/>
    </row>
    <row r="12" spans="1:23" ht="12.75">
      <c r="A12" s="34">
        <v>9</v>
      </c>
      <c r="B12" s="34">
        <v>9</v>
      </c>
      <c r="C12" s="7" t="s">
        <v>131</v>
      </c>
      <c r="D12" s="7" t="str">
        <f>IF(AND('orig-data'!Q12&gt;0,'orig-data'!Q12&lt;0.9999),IF(AND('orig-data'!I12&lt;0.01,'orig-data'!I12&gt;0),"m"," "),IF(AND('orig-data'!T12&lt;0.01,'orig-data'!T12&gt;0),"m",""))</f>
        <v>m</v>
      </c>
      <c r="E12" s="7" t="str">
        <f>IF(AND('orig-data'!Q76&gt;0,'orig-data'!Q76&lt;0.9999),IF(AND('orig-data'!I76&lt;0.01,'orig-data'!I76&gt;0),"f"," "),IF(AND('orig-data'!T76&lt;0.01,'orig-data'!T76&gt;0),"f",""))</f>
        <v>f</v>
      </c>
      <c r="F12" s="7" t="str">
        <f>IF(AND('orig-data'!Q12&gt;0,'orig-data'!Q12&lt;0.9999),IF(AND('orig-data'!I140&lt;0.01,'orig-data'!I140&gt;0),"d"," "),IF(AND('orig-data'!S12&lt;0.05,'orig-data'!S12&gt;0),"d",""))</f>
        <v>d</v>
      </c>
      <c r="G12" s="7" t="str">
        <f t="shared" si="0"/>
        <v>  </v>
      </c>
      <c r="H12" s="7" t="str">
        <f t="shared" si="1"/>
        <v>  </v>
      </c>
      <c r="I12" s="2">
        <f t="shared" si="2"/>
        <v>0.0681953633</v>
      </c>
      <c r="J12" s="29">
        <f>'orig-data'!E12</f>
        <v>0.0917769878</v>
      </c>
      <c r="K12" s="30">
        <f>'orig-data'!E76</f>
        <v>0.1092830216</v>
      </c>
      <c r="L12" s="17">
        <f t="shared" si="3"/>
        <v>0.0627288766</v>
      </c>
      <c r="M12" s="19">
        <f>'orig-data'!C12</f>
        <v>8070</v>
      </c>
      <c r="N12" s="17">
        <f>'orig-data'!D12</f>
        <v>0.0843545246</v>
      </c>
      <c r="O12" s="17">
        <f>'orig-data'!F12</f>
        <v>0.0998525632</v>
      </c>
      <c r="P12" s="19">
        <f>'orig-data'!G12</f>
        <v>660</v>
      </c>
      <c r="Q12" s="17">
        <f>'orig-data'!H12</f>
        <v>0.0817843866</v>
      </c>
      <c r="R12" s="23"/>
      <c r="S12" s="19">
        <f>'orig-data'!C76</f>
        <v>7756</v>
      </c>
      <c r="T12" s="17">
        <f>'orig-data'!D76</f>
        <v>0.1006577568</v>
      </c>
      <c r="U12" s="17">
        <f>'orig-data'!F76</f>
        <v>0.1186473769</v>
      </c>
      <c r="V12" s="19">
        <f>'orig-data'!G76</f>
        <v>768</v>
      </c>
      <c r="W12" s="17">
        <f>'orig-data'!H76</f>
        <v>0.0990201135</v>
      </c>
    </row>
    <row r="13" spans="1:23" ht="12.75">
      <c r="A13" s="34">
        <v>10</v>
      </c>
      <c r="B13" s="34">
        <v>10</v>
      </c>
      <c r="C13" s="7" t="s">
        <v>132</v>
      </c>
      <c r="D13" s="7" t="str">
        <f>IF(AND('orig-data'!Q13&gt;0,'orig-data'!Q13&lt;0.9999),IF(AND('orig-data'!I13&lt;0.01,'orig-data'!I13&gt;0),"m"," "),IF(AND('orig-data'!T13&lt;0.01,'orig-data'!T13&gt;0),"m",""))</f>
        <v>m</v>
      </c>
      <c r="E13" s="7" t="str">
        <f>IF(AND('orig-data'!Q77&gt;0,'orig-data'!Q77&lt;0.9999),IF(AND('orig-data'!I77&lt;0.01,'orig-data'!I77&gt;0),"f"," "),IF(AND('orig-data'!T77&lt;0.01,'orig-data'!T77&gt;0),"f",""))</f>
        <v>f</v>
      </c>
      <c r="F13" s="7" t="str">
        <f>IF(AND('orig-data'!Q13&gt;0,'orig-data'!Q13&lt;0.9999),IF(AND('orig-data'!I141&lt;0.01,'orig-data'!I141&gt;0),"d"," "),IF(AND('orig-data'!S13&lt;0.05,'orig-data'!S13&gt;0),"d",""))</f>
        <v>d</v>
      </c>
      <c r="G13" s="7" t="str">
        <f t="shared" si="0"/>
        <v>  </v>
      </c>
      <c r="H13" s="7" t="str">
        <f t="shared" si="1"/>
        <v>  </v>
      </c>
      <c r="I13" s="2">
        <f t="shared" si="2"/>
        <v>0.0681953633</v>
      </c>
      <c r="J13" s="29">
        <f>'orig-data'!E13</f>
        <v>0.1218211868</v>
      </c>
      <c r="K13" s="30">
        <f>'orig-data'!E77</f>
        <v>0.1674526979</v>
      </c>
      <c r="L13" s="17">
        <f t="shared" si="3"/>
        <v>0.0627288766</v>
      </c>
      <c r="M13" s="19">
        <f>'orig-data'!C13</f>
        <v>13050</v>
      </c>
      <c r="N13" s="17">
        <f>'orig-data'!D13</f>
        <v>0.1136444297</v>
      </c>
      <c r="O13" s="17">
        <f>'orig-data'!F13</f>
        <v>0.1305862645</v>
      </c>
      <c r="P13" s="19">
        <f>'orig-data'!G13</f>
        <v>1231</v>
      </c>
      <c r="Q13" s="17">
        <f>'orig-data'!H13</f>
        <v>0.0943295019</v>
      </c>
      <c r="R13" s="23"/>
      <c r="S13" s="19">
        <f>'orig-data'!C77</f>
        <v>12316</v>
      </c>
      <c r="T13" s="17">
        <f>'orig-data'!D77</f>
        <v>0.1569128347</v>
      </c>
      <c r="U13" s="17">
        <f>'orig-data'!F77</f>
        <v>0.1787005256</v>
      </c>
      <c r="V13" s="19">
        <f>'orig-data'!G77</f>
        <v>1616</v>
      </c>
      <c r="W13" s="17">
        <f>'orig-data'!H77</f>
        <v>0.1312114323</v>
      </c>
    </row>
    <row r="14" spans="3:23" ht="12.75">
      <c r="C14" s="7"/>
      <c r="D14" s="7"/>
      <c r="E14" s="7"/>
      <c r="F14" s="7"/>
      <c r="G14" s="7"/>
      <c r="H14" s="7"/>
      <c r="J14" s="29"/>
      <c r="K14" s="30"/>
      <c r="L14" s="17"/>
      <c r="M14" s="19"/>
      <c r="N14" s="17"/>
      <c r="O14" s="17"/>
      <c r="P14" s="19"/>
      <c r="Q14" s="17"/>
      <c r="R14" s="23"/>
      <c r="S14" s="19"/>
      <c r="T14" s="17"/>
      <c r="U14" s="17"/>
      <c r="V14" s="19"/>
      <c r="W14" s="17"/>
    </row>
    <row r="15" spans="1:23" ht="12.75">
      <c r="A15" s="34">
        <v>12</v>
      </c>
      <c r="B15" s="34">
        <v>12</v>
      </c>
      <c r="C15" t="s">
        <v>120</v>
      </c>
      <c r="D15" s="7" t="str">
        <f>IF(AND('orig-data'!Q14&gt;0,'orig-data'!Q14&lt;0.9999),IF(AND('orig-data'!I14&lt;0.01,'orig-data'!I14&gt;0),"m"," "),IF(AND('orig-data'!T14&lt;0.01,'orig-data'!T14&gt;0),"m",""))</f>
        <v> </v>
      </c>
      <c r="E15" s="7" t="str">
        <f>IF(AND('orig-data'!Q78&gt;0,'orig-data'!Q78&lt;0.9999),IF(AND('orig-data'!I78&lt;0.01,'orig-data'!I78&gt;0),"f"," "),IF(AND('orig-data'!T78&lt;0.01,'orig-data'!T78&gt;0),"f",""))</f>
        <v>f</v>
      </c>
      <c r="F15" s="7" t="str">
        <f>IF(AND('orig-data'!Q14&gt;0,'orig-data'!Q14&lt;0.9999),IF(AND('orig-data'!I142&lt;0.01,'orig-data'!I142&gt;0),"d"," "),IF(AND('orig-data'!S14&lt;0.05,'orig-data'!S14&gt;0),"d",""))</f>
        <v>d</v>
      </c>
      <c r="G15" s="7" t="str">
        <f>IF(AND(M15&gt;0,M15&lt;=5),"mp"," ")&amp;IF(AND(P15&gt;0,P15&lt;=5),"mc"," ")</f>
        <v>  </v>
      </c>
      <c r="H15" s="7" t="str">
        <f>IF(AND(S15&gt;0,S15&lt;=5),"fp"," ")&amp;IF(AND(V15&gt;0,V15&lt;=5),"fc"," ")</f>
        <v>  </v>
      </c>
      <c r="I15" s="2">
        <f>J$18</f>
        <v>0.0681953633</v>
      </c>
      <c r="J15" s="29">
        <f>'orig-data'!E14</f>
        <v>0.065303253</v>
      </c>
      <c r="K15" s="30">
        <f>'orig-data'!E78</f>
        <v>0.0538139082</v>
      </c>
      <c r="L15" s="17">
        <f>K$18</f>
        <v>0.0627288766</v>
      </c>
      <c r="M15" s="19">
        <f>'orig-data'!C14</f>
        <v>129208</v>
      </c>
      <c r="N15" s="17">
        <f>'orig-data'!D14</f>
        <v>0.0629074733</v>
      </c>
      <c r="O15" s="17">
        <f>'orig-data'!F14</f>
        <v>0.067790274</v>
      </c>
      <c r="P15" s="19">
        <f>'orig-data'!G14</f>
        <v>9217</v>
      </c>
      <c r="Q15" s="17">
        <f>'orig-data'!H14</f>
        <v>0.0713345923</v>
      </c>
      <c r="R15" s="23"/>
      <c r="S15" s="19">
        <f>'orig-data'!C78</f>
        <v>126205</v>
      </c>
      <c r="T15" s="17">
        <f>'orig-data'!D78</f>
        <v>0.0517309724</v>
      </c>
      <c r="U15" s="17">
        <f>'orig-data'!F78</f>
        <v>0.055980713</v>
      </c>
      <c r="V15" s="19">
        <f>'orig-data'!G78</f>
        <v>7827</v>
      </c>
      <c r="W15" s="17">
        <f>'orig-data'!H78</f>
        <v>0.0620181451</v>
      </c>
    </row>
    <row r="16" spans="1:23" ht="12.75">
      <c r="A16" s="34">
        <v>13</v>
      </c>
      <c r="B16" s="34">
        <v>13</v>
      </c>
      <c r="C16" t="s">
        <v>133</v>
      </c>
      <c r="D16" s="7" t="str">
        <f>IF(AND('orig-data'!Q15&gt;0,'orig-data'!Q15&lt;0.9999),IF(AND('orig-data'!I15&lt;0.01,'orig-data'!I15&gt;0),"m"," "),IF(AND('orig-data'!T15&lt;0.01,'orig-data'!T15&gt;0),"m",""))</f>
        <v>m</v>
      </c>
      <c r="E16" s="7" t="str">
        <f>IF(AND('orig-data'!Q79&gt;0,'orig-data'!Q79&lt;0.9999),IF(AND('orig-data'!I79&lt;0.01,'orig-data'!I79&gt;0),"f"," "),IF(AND('orig-data'!T79&lt;0.01,'orig-data'!T79&gt;0),"f",""))</f>
        <v>f</v>
      </c>
      <c r="F16" s="7" t="str">
        <f>IF(AND('orig-data'!Q15&gt;0,'orig-data'!Q15&lt;0.9999),IF(AND('orig-data'!I143&lt;0.01,'orig-data'!I143&gt;0),"d"," "),IF(AND('orig-data'!S15&lt;0.05,'orig-data'!S15&gt;0),"d",""))</f>
        <v>d</v>
      </c>
      <c r="G16" s="7" t="str">
        <f>IF(AND(M16&gt;0,M16&lt;=5),"mp"," ")&amp;IF(AND(P16&gt;0,P16&lt;=5),"mc"," ")</f>
        <v>  </v>
      </c>
      <c r="H16" s="7" t="str">
        <f>IF(AND(S16&gt;0,S16&lt;=5),"fp"," ")&amp;IF(AND(V16&gt;0,V16&lt;=5),"fc"," ")</f>
        <v>  </v>
      </c>
      <c r="I16" s="2">
        <f>J$18</f>
        <v>0.0681953633</v>
      </c>
      <c r="J16" s="29">
        <f>'orig-data'!E15</f>
        <v>0.109092211</v>
      </c>
      <c r="K16" s="30">
        <f>'orig-data'!E79</f>
        <v>0.1422186299</v>
      </c>
      <c r="L16" s="17">
        <f>K$18</f>
        <v>0.0627288766</v>
      </c>
      <c r="M16" s="19">
        <f>'orig-data'!C15</f>
        <v>21482</v>
      </c>
      <c r="N16" s="17">
        <f>'orig-data'!D15</f>
        <v>0.1030333768</v>
      </c>
      <c r="O16" s="17">
        <f>'orig-data'!F15</f>
        <v>0.1155073324</v>
      </c>
      <c r="P16" s="19">
        <f>'orig-data'!G15</f>
        <v>1921</v>
      </c>
      <c r="Q16" s="17">
        <f>'orig-data'!H15</f>
        <v>0.0894237036</v>
      </c>
      <c r="R16" s="23"/>
      <c r="S16" s="19">
        <f>'orig-data'!C79</f>
        <v>20414</v>
      </c>
      <c r="T16" s="17">
        <f>'orig-data'!D79</f>
        <v>0.1346280856</v>
      </c>
      <c r="U16" s="17">
        <f>'orig-data'!F79</f>
        <v>0.1502371411</v>
      </c>
      <c r="V16" s="19">
        <f>'orig-data'!G79</f>
        <v>2424</v>
      </c>
      <c r="W16" s="17">
        <f>'orig-data'!H79</f>
        <v>0.1187420398</v>
      </c>
    </row>
    <row r="17" spans="1:23" ht="12.75">
      <c r="A17" s="34">
        <v>14</v>
      </c>
      <c r="B17" s="34">
        <v>14</v>
      </c>
      <c r="C17" t="s">
        <v>121</v>
      </c>
      <c r="D17" s="7" t="str">
        <f>IF(AND('orig-data'!Q16&gt;0,'orig-data'!Q16&lt;0.9999),IF(AND('orig-data'!I16&lt;0.01,'orig-data'!I16&gt;0),"m"," "),IF(AND('orig-data'!T16&lt;0.01,'orig-data'!T16&gt;0),"m",""))</f>
        <v> </v>
      </c>
      <c r="E17" s="7" t="str">
        <f>IF(AND('orig-data'!Q80&gt;0,'orig-data'!Q80&lt;0.9999),IF(AND('orig-data'!I80&lt;0.01,'orig-data'!I80&gt;0),"f"," "),IF(AND('orig-data'!T80&lt;0.01,'orig-data'!T80&gt;0),"f",""))</f>
        <v>f</v>
      </c>
      <c r="F17" s="7" t="str">
        <f>IF(AND('orig-data'!Q16&gt;0,'orig-data'!Q16&lt;0.9999),IF(AND('orig-data'!I144&lt;0.01,'orig-data'!I144&gt;0),"d"," "),IF(AND('orig-data'!S16&lt;0.05,'orig-data'!S16&gt;0),"d",""))</f>
        <v>d</v>
      </c>
      <c r="G17" s="7" t="str">
        <f>IF(AND(M17&gt;0,M17&lt;=5),"mp"," ")&amp;IF(AND(P17&gt;0,P17&lt;=5),"mc"," ")</f>
        <v>  </v>
      </c>
      <c r="H17" s="7" t="str">
        <f>IF(AND(S17&gt;0,S17&lt;=5),"fp"," ")&amp;IF(AND(V17&gt;0,V17&lt;=5),"fc"," ")</f>
        <v>  </v>
      </c>
      <c r="I17" s="2">
        <f>J$18</f>
        <v>0.0681953633</v>
      </c>
      <c r="J17" s="29">
        <f>'orig-data'!E16</f>
        <v>0.0664604531</v>
      </c>
      <c r="K17" s="30">
        <f>'orig-data'!E80</f>
        <v>0.0564609458</v>
      </c>
      <c r="L17" s="17">
        <f>K$18</f>
        <v>0.0627288766</v>
      </c>
      <c r="M17" s="19">
        <f>'orig-data'!C16</f>
        <v>226996</v>
      </c>
      <c r="N17" s="17">
        <f>'orig-data'!D16</f>
        <v>0.0636052546</v>
      </c>
      <c r="O17" s="17">
        <f>'orig-data'!F16</f>
        <v>0.0694438196</v>
      </c>
      <c r="P17" s="19">
        <f>'orig-data'!G16</f>
        <v>15006</v>
      </c>
      <c r="Q17" s="17">
        <f>'orig-data'!H16</f>
        <v>0.0661068918</v>
      </c>
      <c r="R17" s="23"/>
      <c r="S17" s="19">
        <f>'orig-data'!C80</f>
        <v>239226</v>
      </c>
      <c r="T17" s="17">
        <f>'orig-data'!D80</f>
        <v>0.0539762051</v>
      </c>
      <c r="U17" s="17">
        <f>'orig-data'!F80</f>
        <v>0.059060069</v>
      </c>
      <c r="V17" s="19">
        <f>'orig-data'!G80</f>
        <v>13682</v>
      </c>
      <c r="W17" s="17">
        <f>'orig-data'!H80</f>
        <v>0.05719278</v>
      </c>
    </row>
    <row r="18" spans="1:23" ht="12.75">
      <c r="A18" s="34">
        <v>15</v>
      </c>
      <c r="B18" s="34">
        <v>15</v>
      </c>
      <c r="C18" t="s">
        <v>143</v>
      </c>
      <c r="D18" s="7" t="str">
        <f>IF(AND('orig-data'!Q17&gt;0,'orig-data'!Q17&lt;0.9999),IF(AND('orig-data'!I17&lt;0.01,'orig-data'!I17&gt;0),"m"," "),IF(AND('orig-data'!T17&lt;0.01,'orig-data'!T17&gt;0),"m",""))</f>
        <v> </v>
      </c>
      <c r="E18" s="7" t="str">
        <f>IF(AND('orig-data'!Q81&gt;0,'orig-data'!Q81&lt;0.9999),IF(AND('orig-data'!I81&lt;0.01,'orig-data'!I81&gt;0),"f"," "),IF(AND('orig-data'!T81&lt;0.01,'orig-data'!T81&gt;0),"f",""))</f>
        <v> </v>
      </c>
      <c r="F18" s="7" t="str">
        <f>IF(AND('orig-data'!Q17&gt;0,'orig-data'!Q17&lt;0.9999),IF(AND('orig-data'!I145&lt;0.01,'orig-data'!I145&gt;0),"d"," "),IF(AND('orig-data'!S17&lt;0.05,'orig-data'!S17&gt;0),"d",""))</f>
        <v>d</v>
      </c>
      <c r="G18" s="7" t="str">
        <f>IF(AND(M18&gt;0,M18&lt;=5),"mp"," ")&amp;IF(AND(P18&gt;0,P18&lt;=5),"mc"," ")</f>
        <v>  </v>
      </c>
      <c r="H18" s="7" t="str">
        <f>IF(AND(S18&gt;0,S18&lt;=5),"fp"," ")&amp;IF(AND(V18&gt;0,V18&lt;=5),"fc"," ")</f>
        <v>  </v>
      </c>
      <c r="I18" s="2">
        <f>J$18</f>
        <v>0.0681953633</v>
      </c>
      <c r="J18" s="29">
        <f>'orig-data'!E17</f>
        <v>0.0681953633</v>
      </c>
      <c r="K18" s="30">
        <f>'orig-data'!E81</f>
        <v>0.0627288766</v>
      </c>
      <c r="L18" s="17">
        <f>K$18</f>
        <v>0.0627288766</v>
      </c>
      <c r="M18" s="19">
        <f>'orig-data'!C17</f>
        <v>393405</v>
      </c>
      <c r="N18" s="17">
        <f>'orig-data'!D17</f>
        <v>0.0654292077</v>
      </c>
      <c r="O18" s="17">
        <f>'orig-data'!F17</f>
        <v>0.0710784638</v>
      </c>
      <c r="P18" s="19">
        <f>'orig-data'!G17</f>
        <v>27284</v>
      </c>
      <c r="Q18" s="17">
        <f>'orig-data'!H17</f>
        <v>0.0693534653</v>
      </c>
      <c r="R18" s="23"/>
      <c r="S18" s="19">
        <f>'orig-data'!C81</f>
        <v>403082</v>
      </c>
      <c r="T18" s="17">
        <f>'orig-data'!D81</f>
        <v>0.0601557882</v>
      </c>
      <c r="U18" s="17">
        <f>'orig-data'!F81</f>
        <v>0.0654120255</v>
      </c>
      <c r="V18" s="19">
        <f>'orig-data'!G81</f>
        <v>24869</v>
      </c>
      <c r="W18" s="17">
        <f>'orig-data'!H81</f>
        <v>0.0616971237</v>
      </c>
    </row>
    <row r="19" spans="1:23" ht="12.75">
      <c r="A19" s="34">
        <v>16</v>
      </c>
      <c r="B19" s="34">
        <v>16</v>
      </c>
      <c r="D19" s="7"/>
      <c r="E19" s="7"/>
      <c r="F19" s="7"/>
      <c r="G19" s="7"/>
      <c r="H19" s="7"/>
      <c r="I19" s="31" t="s">
        <v>168</v>
      </c>
      <c r="J19" s="32">
        <f>(K18-J18)/AVERAGE(J18:K18)</f>
        <v>-0.0835061055794605</v>
      </c>
      <c r="K19" s="33">
        <f>(Q18*M18+W18*S18)/(M18+S18)</f>
        <v>0.06547878374862352</v>
      </c>
      <c r="L19" s="17"/>
      <c r="M19" s="19"/>
      <c r="N19" s="17"/>
      <c r="O19" s="17"/>
      <c r="P19" s="19"/>
      <c r="Q19" s="17"/>
      <c r="R19" s="23"/>
      <c r="S19" s="19"/>
      <c r="T19" s="17"/>
      <c r="U19" s="17"/>
      <c r="V19" s="19"/>
      <c r="W19" s="17"/>
    </row>
    <row r="20" spans="1:23" ht="12.75">
      <c r="A20" s="34">
        <v>17</v>
      </c>
      <c r="B20" s="34">
        <v>17</v>
      </c>
      <c r="C20" s="7" t="s">
        <v>144</v>
      </c>
      <c r="D20" s="7" t="str">
        <f>IF(AND('orig-data'!Q18&gt;0,'orig-data'!Q18&lt;0.9999),IF(AND('orig-data'!I18&lt;0.005,'orig-data'!I18&gt;0),"m"," "),IF(AND('orig-data'!T18&lt;0.005,'orig-data'!T18&gt;0),"m",""))</f>
        <v> </v>
      </c>
      <c r="E20" s="7" t="str">
        <f>IF(AND('orig-data'!Q82&lt;0.9999,'orig-data'!Q82&gt;0),IF(AND('orig-data'!I82&lt;0.005,'orig-data'!I82&gt;0),"f"," "),IF(AND('orig-data'!T82&lt;0.005,'orig-data'!T82&gt;0),"f",""))</f>
        <v>f</v>
      </c>
      <c r="F20" s="7" t="str">
        <f>IF(AND('orig-data'!Q18&lt;0.9999,'orig-data'!Q18&gt;0),IF(AND('orig-data'!I146&lt;0.005,'orig-data'!I146&gt;0),"d"," "),IF(AND('orig-data'!S18&lt;0.05,'orig-data'!S18&gt;0),"d",""))</f>
        <v> </v>
      </c>
      <c r="G20" s="7" t="str">
        <f>IF(AND(M20&gt;0,M20&lt;=5),"mp"," ")&amp;IF(AND(P20&gt;0,P20&lt;=5),"mc"," ")</f>
        <v>  </v>
      </c>
      <c r="H20" s="7" t="str">
        <f>IF(AND(S20&gt;0,S20&lt;=5),"fp"," ")&amp;IF(AND(V20&gt;0,V20&lt;=5),"fc"," ")</f>
        <v>  </v>
      </c>
      <c r="I20" s="2">
        <f>J$18</f>
        <v>0.0681953633</v>
      </c>
      <c r="J20" s="29">
        <f>'orig-data'!E18</f>
        <v>0.0601675147</v>
      </c>
      <c r="K20" s="30">
        <f>'orig-data'!E82</f>
        <v>0.0494501218</v>
      </c>
      <c r="L20" s="17">
        <f>K$18</f>
        <v>0.0627288766</v>
      </c>
      <c r="M20" s="19">
        <f>'orig-data'!C18</f>
        <v>5595</v>
      </c>
      <c r="N20" s="17">
        <f>'orig-data'!D18</f>
        <v>0.0535178948</v>
      </c>
      <c r="O20" s="17">
        <f>'orig-data'!F18</f>
        <v>0.0676433526</v>
      </c>
      <c r="P20" s="19">
        <f>'orig-data'!G18</f>
        <v>322</v>
      </c>
      <c r="Q20" s="17">
        <f>'orig-data'!H18</f>
        <v>0.0575513852</v>
      </c>
      <c r="R20" s="23"/>
      <c r="S20" s="19">
        <f>'orig-data'!C82</f>
        <v>5323</v>
      </c>
      <c r="T20" s="17">
        <f>'orig-data'!D82</f>
        <v>0.0433425682</v>
      </c>
      <c r="U20" s="17">
        <f>'orig-data'!F82</f>
        <v>0.0564183122</v>
      </c>
      <c r="V20" s="19">
        <f>'orig-data'!G82</f>
        <v>247</v>
      </c>
      <c r="W20" s="17">
        <f>'orig-data'!H82</f>
        <v>0.0464024047</v>
      </c>
    </row>
    <row r="21" spans="1:23" ht="12.75">
      <c r="A21" s="34">
        <v>18</v>
      </c>
      <c r="B21" s="34">
        <v>18</v>
      </c>
      <c r="C21" s="7" t="s">
        <v>134</v>
      </c>
      <c r="D21" s="7" t="str">
        <f>IF(AND('orig-data'!Q19&gt;0,'orig-data'!Q19&lt;0.9999),IF(AND('orig-data'!I19&lt;0.005,'orig-data'!I19&gt;0),"m"," "),IF(AND('orig-data'!T19&lt;0.005,'orig-data'!T19&gt;0),"m",""))</f>
        <v>m</v>
      </c>
      <c r="E21" s="7" t="str">
        <f>IF(AND('orig-data'!Q83&lt;0.9999,'orig-data'!Q83&gt;0),IF(AND('orig-data'!I83&lt;0.005,'orig-data'!I83&gt;0),"f"," "),IF(AND('orig-data'!T83&lt;0.005,'orig-data'!T83&gt;0),"f",""))</f>
        <v>f</v>
      </c>
      <c r="F21" s="7" t="str">
        <f>IF(AND('orig-data'!Q19&lt;0.9999,'orig-data'!Q19&gt;0),IF(AND('orig-data'!I147&lt;0.005,'orig-data'!I147&gt;0),"d"," "),IF(AND('orig-data'!S19&lt;0.05,'orig-data'!S19&gt;0),"d",""))</f>
        <v>d</v>
      </c>
      <c r="G21" s="7" t="str">
        <f>IF(AND(M21&gt;0,M21&lt;=5),"mp"," ")&amp;IF(AND(P21&gt;0,P21&lt;=5),"mc"," ")</f>
        <v>  </v>
      </c>
      <c r="H21" s="7" t="str">
        <f>IF(AND(S21&gt;0,S21&lt;=5),"fp"," ")&amp;IF(AND(V21&gt;0,V21&lt;=5),"fc"," ")</f>
        <v>  </v>
      </c>
      <c r="I21" s="2">
        <f>J$18</f>
        <v>0.0681953633</v>
      </c>
      <c r="J21" s="29">
        <f>'orig-data'!E19</f>
        <v>0.0519777151</v>
      </c>
      <c r="K21" s="30">
        <f>'orig-data'!E83</f>
        <v>0.0387698173</v>
      </c>
      <c r="L21" s="17">
        <f>K$18</f>
        <v>0.0627288766</v>
      </c>
      <c r="M21" s="19">
        <f>'orig-data'!C19</f>
        <v>7514</v>
      </c>
      <c r="N21" s="17">
        <f>'orig-data'!D19</f>
        <v>0.0463215923</v>
      </c>
      <c r="O21" s="17">
        <f>'orig-data'!F19</f>
        <v>0.0583244819</v>
      </c>
      <c r="P21" s="19">
        <f>'orig-data'!G19</f>
        <v>333</v>
      </c>
      <c r="Q21" s="17">
        <f>'orig-data'!H19</f>
        <v>0.0443172744</v>
      </c>
      <c r="R21" s="23"/>
      <c r="S21" s="19">
        <f>'orig-data'!C83</f>
        <v>7525</v>
      </c>
      <c r="T21" s="17">
        <f>'orig-data'!D83</f>
        <v>0.0341150916</v>
      </c>
      <c r="U21" s="17">
        <f>'orig-data'!F83</f>
        <v>0.0440596424</v>
      </c>
      <c r="V21" s="19">
        <f>'orig-data'!G83</f>
        <v>264</v>
      </c>
      <c r="W21" s="17">
        <f>'orig-data'!H83</f>
        <v>0.0350830565</v>
      </c>
    </row>
    <row r="22" spans="1:23" ht="12.75">
      <c r="A22" s="34">
        <v>19</v>
      </c>
      <c r="B22" s="34">
        <v>19</v>
      </c>
      <c r="C22" s="7" t="s">
        <v>145</v>
      </c>
      <c r="D22" s="7" t="str">
        <f>IF(AND('orig-data'!Q20&gt;0,'orig-data'!Q20&lt;0.9999),IF(AND('orig-data'!I20&lt;0.005,'orig-data'!I20&gt;0),"m"," "),IF(AND('orig-data'!T20&lt;0.005,'orig-data'!T20&gt;0),"m",""))</f>
        <v>m</v>
      </c>
      <c r="E22" s="7" t="str">
        <f>IF(AND('orig-data'!Q84&lt;0.9999,'orig-data'!Q84&gt;0),IF(AND('orig-data'!I84&lt;0.005,'orig-data'!I84&gt;0),"f"," "),IF(AND('orig-data'!T84&lt;0.005,'orig-data'!T84&gt;0),"f",""))</f>
        <v>f</v>
      </c>
      <c r="F22" s="7" t="str">
        <f>IF(AND('orig-data'!Q20&lt;0.9999,'orig-data'!Q20&gt;0),IF(AND('orig-data'!I148&lt;0.005,'orig-data'!I148&gt;0),"d"," "),IF(AND('orig-data'!S20&lt;0.05,'orig-data'!S20&gt;0),"d",""))</f>
        <v> </v>
      </c>
      <c r="G22" s="7" t="str">
        <f>IF(AND(M22&gt;0,M22&lt;=5),"mp"," ")&amp;IF(AND(P22&gt;0,P22&lt;=5),"mc"," ")</f>
        <v>  </v>
      </c>
      <c r="H22" s="7" t="str">
        <f>IF(AND(S22&gt;0,S22&lt;=5),"fp"," ")&amp;IF(AND(V22&gt;0,V22&lt;=5),"fc"," ")</f>
        <v>  </v>
      </c>
      <c r="I22" s="2">
        <f>J$18</f>
        <v>0.0681953633</v>
      </c>
      <c r="J22" s="29">
        <f>'orig-data'!E20</f>
        <v>0.0539593011</v>
      </c>
      <c r="K22" s="30">
        <f>'orig-data'!E84</f>
        <v>0.0401347621</v>
      </c>
      <c r="L22" s="17">
        <f>K$18</f>
        <v>0.0627288766</v>
      </c>
      <c r="M22" s="19">
        <f>'orig-data'!C20</f>
        <v>3712</v>
      </c>
      <c r="N22" s="17">
        <f>'orig-data'!D20</f>
        <v>0.0463994146</v>
      </c>
      <c r="O22" s="17">
        <f>'orig-data'!F20</f>
        <v>0.0627509247</v>
      </c>
      <c r="P22" s="19">
        <f>'orig-data'!G20</f>
        <v>183</v>
      </c>
      <c r="Q22" s="17">
        <f>'orig-data'!H20</f>
        <v>0.049299569</v>
      </c>
      <c r="R22" s="23"/>
      <c r="S22" s="19">
        <f>'orig-data'!C84</f>
        <v>3545</v>
      </c>
      <c r="T22" s="17">
        <f>'orig-data'!D84</f>
        <v>0.0336615232</v>
      </c>
      <c r="U22" s="17">
        <f>'orig-data'!F84</f>
        <v>0.0478528295</v>
      </c>
      <c r="V22" s="19">
        <f>'orig-data'!G84</f>
        <v>132</v>
      </c>
      <c r="W22" s="17">
        <f>'orig-data'!H84</f>
        <v>0.037235543</v>
      </c>
    </row>
    <row r="23" spans="1:23" ht="12.75">
      <c r="A23" s="34">
        <v>20</v>
      </c>
      <c r="B23" s="34">
        <v>20</v>
      </c>
      <c r="C23" s="7" t="s">
        <v>2</v>
      </c>
      <c r="D23" s="7" t="str">
        <f>IF(AND('orig-data'!Q21&gt;0,'orig-data'!Q21&lt;0.9999),IF(AND('orig-data'!I21&lt;0.005,'orig-data'!I21&gt;0),"m"," "),IF(AND('orig-data'!T21&lt;0.005,'orig-data'!T21&gt;0),"m",""))</f>
        <v> </v>
      </c>
      <c r="E23" s="7" t="str">
        <f>IF(AND('orig-data'!Q85&lt;0.9999,'orig-data'!Q85&gt;0),IF(AND('orig-data'!I85&lt;0.005,'orig-data'!I85&gt;0),"f"," "),IF(AND('orig-data'!T85&lt;0.005,'orig-data'!T85&gt;0),"f",""))</f>
        <v> </v>
      </c>
      <c r="F23" s="7" t="str">
        <f>IF(AND('orig-data'!Q21&lt;0.9999,'orig-data'!Q21&gt;0),IF(AND('orig-data'!I149&lt;0.005,'orig-data'!I149&gt;0),"d"," "),IF(AND('orig-data'!S21&lt;0.05,'orig-data'!S21&gt;0),"d",""))</f>
        <v> </v>
      </c>
      <c r="G23" s="7" t="str">
        <f>IF(AND(M23&gt;0,M23&lt;=5),"mp"," ")&amp;IF(AND(P23&gt;0,P23&lt;=5),"mc"," ")</f>
        <v>  </v>
      </c>
      <c r="H23" s="7" t="str">
        <f>IF(AND(S23&gt;0,S23&lt;=5),"fp"," ")&amp;IF(AND(V23&gt;0,V23&lt;=5),"fc"," ")</f>
        <v>  </v>
      </c>
      <c r="I23" s="2">
        <f>J$18</f>
        <v>0.0681953633</v>
      </c>
      <c r="J23" s="29">
        <f>'orig-data'!E21</f>
        <v>0.0732307348</v>
      </c>
      <c r="K23" s="30">
        <f>'orig-data'!E85</f>
        <v>0.0576683513</v>
      </c>
      <c r="L23" s="17">
        <f>K$18</f>
        <v>0.0627288766</v>
      </c>
      <c r="M23" s="19">
        <f>'orig-data'!C21</f>
        <v>2125</v>
      </c>
      <c r="N23" s="17">
        <f>'orig-data'!D21</f>
        <v>0.0630117399</v>
      </c>
      <c r="O23" s="17">
        <f>'orig-data'!F21</f>
        <v>0.0851070059</v>
      </c>
      <c r="P23" s="19">
        <f>'orig-data'!G21</f>
        <v>186</v>
      </c>
      <c r="Q23" s="17">
        <f>'orig-data'!H21</f>
        <v>0.0875294118</v>
      </c>
      <c r="R23" s="23"/>
      <c r="S23" s="19">
        <f>'orig-data'!C85</f>
        <v>1877</v>
      </c>
      <c r="T23" s="17">
        <f>'orig-data'!D85</f>
        <v>0.048225525</v>
      </c>
      <c r="U23" s="17">
        <f>'orig-data'!F85</f>
        <v>0.0689601355</v>
      </c>
      <c r="V23" s="19">
        <f>'orig-data'!G85</f>
        <v>128</v>
      </c>
      <c r="W23" s="17">
        <f>'orig-data'!H85</f>
        <v>0.0681939265</v>
      </c>
    </row>
    <row r="24" spans="3:23" ht="12.75">
      <c r="C24" s="7"/>
      <c r="D24" s="7"/>
      <c r="E24" s="7"/>
      <c r="F24" s="7"/>
      <c r="G24" s="7"/>
      <c r="H24" s="7"/>
      <c r="J24" s="29"/>
      <c r="K24" s="30"/>
      <c r="L24" s="17"/>
      <c r="M24" s="19"/>
      <c r="N24" s="17"/>
      <c r="O24" s="17"/>
      <c r="P24" s="19"/>
      <c r="Q24" s="17"/>
      <c r="R24" s="23"/>
      <c r="S24" s="19"/>
      <c r="T24" s="17"/>
      <c r="U24" s="17"/>
      <c r="V24" s="19"/>
      <c r="W24" s="17"/>
    </row>
    <row r="25" spans="1:23" ht="12.75">
      <c r="A25" s="34">
        <v>22</v>
      </c>
      <c r="B25" s="34">
        <v>33</v>
      </c>
      <c r="C25" s="7" t="s">
        <v>148</v>
      </c>
      <c r="D25" s="7" t="str">
        <f>IF(AND('orig-data'!Q31&gt;0,'orig-data'!Q31&lt;0.9999),IF(AND('orig-data'!I31&lt;0.005,'orig-data'!I31&gt;0),"m"," "),IF(AND('orig-data'!T31&lt;0.005,'orig-data'!T31&gt;0),"m",""))</f>
        <v>m</v>
      </c>
      <c r="E25" s="7" t="str">
        <f>IF(AND('orig-data'!Q95&lt;0.9999,'orig-data'!Q95&gt;0),IF(AND('orig-data'!I95&lt;0.005,'orig-data'!I95&gt;0),"f"," "),IF(AND('orig-data'!T95&lt;0.005,'orig-data'!T95&gt;0),"f",""))</f>
        <v>f</v>
      </c>
      <c r="F25" s="7" t="str">
        <f>IF(AND('orig-data'!Q31&lt;0.9999,'orig-data'!Q31&gt;0),IF(AND('orig-data'!I159&lt;0.005,'orig-data'!I159&gt;0),"d"," "),IF(AND('orig-data'!S31&lt;0.05,'orig-data'!S31&gt;0),"d",""))</f>
        <v> </v>
      </c>
      <c r="G25" s="7" t="str">
        <f aca="true" t="shared" si="4" ref="G25:G33">IF(AND(M25&gt;0,M25&lt;=5),"mp"," ")&amp;IF(AND(P25&gt;0,P25&lt;=5),"mc"," ")</f>
        <v>  </v>
      </c>
      <c r="H25" s="7" t="str">
        <f aca="true" t="shared" si="5" ref="H25:H33">IF(AND(S25&gt;0,S25&lt;=5),"fp"," ")&amp;IF(AND(V25&gt;0,V25&lt;=5),"fc"," ")</f>
        <v>  </v>
      </c>
      <c r="I25" s="2">
        <f aca="true" t="shared" si="6" ref="I25:I33">J$18</f>
        <v>0.0681953633</v>
      </c>
      <c r="J25" s="29">
        <f>'orig-data'!E31</f>
        <v>0.0451822275</v>
      </c>
      <c r="K25" s="30">
        <f>'orig-data'!E95</f>
        <v>0.031555217</v>
      </c>
      <c r="L25" s="17">
        <f aca="true" t="shared" si="7" ref="L25:L33">K$18</f>
        <v>0.0627288766</v>
      </c>
      <c r="M25" s="19">
        <f>'orig-data'!C31</f>
        <v>2707</v>
      </c>
      <c r="N25" s="17">
        <f>'orig-data'!D31</f>
        <v>0.0373651122</v>
      </c>
      <c r="O25" s="17">
        <f>'orig-data'!F31</f>
        <v>0.0546347532</v>
      </c>
      <c r="P25" s="19">
        <f>'orig-data'!G31</f>
        <v>112</v>
      </c>
      <c r="Q25" s="17">
        <f>'orig-data'!H31</f>
        <v>0.041374215</v>
      </c>
      <c r="R25" s="23"/>
      <c r="S25" s="19">
        <f>'orig-data'!C95</f>
        <v>2676</v>
      </c>
      <c r="T25" s="17">
        <f>'orig-data'!D95</f>
        <v>0.0253045898</v>
      </c>
      <c r="U25" s="17">
        <f>'orig-data'!F95</f>
        <v>0.0393498464</v>
      </c>
      <c r="V25" s="19">
        <f>'orig-data'!G95</f>
        <v>82</v>
      </c>
      <c r="W25" s="17">
        <f>'orig-data'!H95</f>
        <v>0.0306427504</v>
      </c>
    </row>
    <row r="26" spans="1:23" ht="12.75">
      <c r="A26" s="34">
        <v>23</v>
      </c>
      <c r="B26" s="34">
        <v>34</v>
      </c>
      <c r="C26" s="7" t="s">
        <v>149</v>
      </c>
      <c r="D26" s="7" t="str">
        <f>IF(AND('orig-data'!Q32&gt;0,'orig-data'!Q32&lt;0.9999),IF(AND('orig-data'!I32&lt;0.005,'orig-data'!I32&gt;0),"m"," "),IF(AND('orig-data'!T32&lt;0.005,'orig-data'!T32&gt;0),"m",""))</f>
        <v>m</v>
      </c>
      <c r="E26" s="7" t="str">
        <f>IF(AND('orig-data'!Q96&lt;0.9999,'orig-data'!Q96&gt;0),IF(AND('orig-data'!I96&lt;0.005,'orig-data'!I96&gt;0),"f"," "),IF(AND('orig-data'!T96&lt;0.005,'orig-data'!T96&gt;0),"f",""))</f>
        <v>f</v>
      </c>
      <c r="F26" s="7" t="str">
        <f>IF(AND('orig-data'!Q32&lt;0.9999,'orig-data'!Q32&gt;0),IF(AND('orig-data'!I160&lt;0.005,'orig-data'!I160&gt;0),"d"," "),IF(AND('orig-data'!S32&lt;0.05,'orig-data'!S32&gt;0),"d",""))</f>
        <v> </v>
      </c>
      <c r="G26" s="7" t="str">
        <f t="shared" si="4"/>
        <v>  </v>
      </c>
      <c r="H26" s="7" t="str">
        <f t="shared" si="5"/>
        <v>  </v>
      </c>
      <c r="I26" s="2">
        <f t="shared" si="6"/>
        <v>0.0681953633</v>
      </c>
      <c r="J26" s="29">
        <f>'orig-data'!E32</f>
        <v>0.0489186492</v>
      </c>
      <c r="K26" s="30">
        <f>'orig-data'!E96</f>
        <v>0.0413557003</v>
      </c>
      <c r="L26" s="17">
        <f t="shared" si="7"/>
        <v>0.0627288766</v>
      </c>
      <c r="M26" s="19">
        <f>'orig-data'!C32</f>
        <v>2482</v>
      </c>
      <c r="N26" s="17">
        <f>'orig-data'!D32</f>
        <v>0.040452038</v>
      </c>
      <c r="O26" s="17">
        <f>'orig-data'!F32</f>
        <v>0.0591573221</v>
      </c>
      <c r="P26" s="19">
        <f>'orig-data'!G32</f>
        <v>112</v>
      </c>
      <c r="Q26" s="17">
        <f>'orig-data'!H32</f>
        <v>0.0451248993</v>
      </c>
      <c r="R26" s="23"/>
      <c r="S26" s="19">
        <f>'orig-data'!C96</f>
        <v>1977</v>
      </c>
      <c r="T26" s="17">
        <f>'orig-data'!D96</f>
        <v>0.0329878211</v>
      </c>
      <c r="U26" s="17">
        <f>'orig-data'!F96</f>
        <v>0.0518462237</v>
      </c>
      <c r="V26" s="19">
        <f>'orig-data'!G96</f>
        <v>78</v>
      </c>
      <c r="W26" s="17">
        <f>'orig-data'!H96</f>
        <v>0.0394537178</v>
      </c>
    </row>
    <row r="27" spans="1:23" ht="12.75">
      <c r="A27" s="34">
        <v>24</v>
      </c>
      <c r="B27" s="34">
        <v>35</v>
      </c>
      <c r="C27" s="7" t="s">
        <v>150</v>
      </c>
      <c r="D27" s="7" t="str">
        <f>IF(AND('orig-data'!Q33&gt;0,'orig-data'!Q33&lt;0.9999),IF(AND('orig-data'!I33&lt;0.005,'orig-data'!I33&gt;0),"m"," "),IF(AND('orig-data'!T33&lt;0.005,'orig-data'!T33&gt;0),"m",""))</f>
        <v> </v>
      </c>
      <c r="E27" s="7" t="str">
        <f>IF(AND('orig-data'!Q97&lt;0.9999,'orig-data'!Q97&gt;0),IF(AND('orig-data'!I97&lt;0.005,'orig-data'!I97&gt;0),"f"," "),IF(AND('orig-data'!T97&lt;0.005,'orig-data'!T97&gt;0),"f",""))</f>
        <v>f</v>
      </c>
      <c r="F27" s="7" t="str">
        <f>IF(AND('orig-data'!Q33&lt;0.9999,'orig-data'!Q33&gt;0),IF(AND('orig-data'!I161&lt;0.005,'orig-data'!I161&gt;0),"d"," "),IF(AND('orig-data'!S33&lt;0.05,'orig-data'!S33&gt;0),"d",""))</f>
        <v>d</v>
      </c>
      <c r="G27" s="7" t="str">
        <f t="shared" si="4"/>
        <v>  </v>
      </c>
      <c r="H27" s="7" t="str">
        <f t="shared" si="5"/>
        <v>  </v>
      </c>
      <c r="I27" s="2">
        <f t="shared" si="6"/>
        <v>0.0681953633</v>
      </c>
      <c r="J27" s="29">
        <f>'orig-data'!E33</f>
        <v>0.05762533</v>
      </c>
      <c r="K27" s="30">
        <f>'orig-data'!E97</f>
        <v>0.0420677061</v>
      </c>
      <c r="L27" s="17">
        <f t="shared" si="7"/>
        <v>0.0627288766</v>
      </c>
      <c r="M27" s="19">
        <f>'orig-data'!C33</f>
        <v>4229</v>
      </c>
      <c r="N27" s="17">
        <f>'orig-data'!D33</f>
        <v>0.0503383556</v>
      </c>
      <c r="O27" s="17">
        <f>'orig-data'!F33</f>
        <v>0.0659671658</v>
      </c>
      <c r="P27" s="19">
        <f>'orig-data'!G33</f>
        <v>233</v>
      </c>
      <c r="Q27" s="17">
        <f>'orig-data'!H33</f>
        <v>0.0550957673</v>
      </c>
      <c r="R27" s="23"/>
      <c r="S27" s="19">
        <f>'orig-data'!C97</f>
        <v>4126</v>
      </c>
      <c r="T27" s="17">
        <f>'orig-data'!D97</f>
        <v>0.0359797172</v>
      </c>
      <c r="U27" s="17">
        <f>'orig-data'!F97</f>
        <v>0.04918582</v>
      </c>
      <c r="V27" s="19">
        <f>'orig-data'!G97</f>
        <v>170</v>
      </c>
      <c r="W27" s="17">
        <f>'orig-data'!H97</f>
        <v>0.0412021328</v>
      </c>
    </row>
    <row r="28" spans="1:23" ht="12.75">
      <c r="A28" s="34">
        <v>25</v>
      </c>
      <c r="B28" s="34">
        <v>38</v>
      </c>
      <c r="C28" s="7" t="s">
        <v>164</v>
      </c>
      <c r="D28" s="7" t="str">
        <f>IF(AND('orig-data'!Q36&gt;0,'orig-data'!Q36&lt;0.9999),IF(AND('orig-data'!I36&lt;0.005,'orig-data'!I36&gt;0),"m"," "),IF(AND('orig-data'!T36&lt;0.005,'orig-data'!T36&gt;0),"m",""))</f>
        <v> </v>
      </c>
      <c r="E28" s="7" t="str">
        <f>IF(AND('orig-data'!Q100&lt;0.9999,'orig-data'!Q100&gt;0),IF(AND('orig-data'!I100&lt;0.005,'orig-data'!I100&gt;0),"f"," "),IF(AND('orig-data'!T100&lt;0.005,'orig-data'!T100&gt;0),"f",""))</f>
        <v>f</v>
      </c>
      <c r="F28" s="7" t="str">
        <f>IF(AND('orig-data'!Q36&lt;0.9999,'orig-data'!Q36&gt;0),IF(AND('orig-data'!I164&lt;0.005,'orig-data'!I164&gt;0),"d"," "),IF(AND('orig-data'!S36&lt;0.05,'orig-data'!S36&gt;0),"d",""))</f>
        <v> </v>
      </c>
      <c r="G28" s="7" t="str">
        <f t="shared" si="4"/>
        <v>  </v>
      </c>
      <c r="H28" s="7" t="str">
        <f t="shared" si="5"/>
        <v>  </v>
      </c>
      <c r="I28" s="2">
        <f t="shared" si="6"/>
        <v>0.0681953633</v>
      </c>
      <c r="J28" s="29">
        <f>'orig-data'!E36</f>
        <v>0.0595097554</v>
      </c>
      <c r="K28" s="30">
        <f>'orig-data'!E100</f>
        <v>0.038526063</v>
      </c>
      <c r="L28" s="17">
        <f t="shared" si="7"/>
        <v>0.0627288766</v>
      </c>
      <c r="M28" s="19">
        <f>'orig-data'!C36</f>
        <v>1533</v>
      </c>
      <c r="N28" s="17">
        <f>'orig-data'!D36</f>
        <v>0.0489477815</v>
      </c>
      <c r="O28" s="17">
        <f>'orig-data'!F36</f>
        <v>0.0723507967</v>
      </c>
      <c r="P28" s="19">
        <f>'orig-data'!G36</f>
        <v>106</v>
      </c>
      <c r="Q28" s="17">
        <f>'orig-data'!H36</f>
        <v>0.0691454664</v>
      </c>
      <c r="R28" s="24"/>
      <c r="S28" s="19">
        <f>'orig-data'!C100</f>
        <v>1529</v>
      </c>
      <c r="T28" s="17">
        <f>'orig-data'!D100</f>
        <v>0.0303999162</v>
      </c>
      <c r="U28" s="17">
        <f>'orig-data'!F100</f>
        <v>0.0488243954</v>
      </c>
      <c r="V28" s="19">
        <f>'orig-data'!G100</f>
        <v>71</v>
      </c>
      <c r="W28" s="17">
        <f>'orig-data'!H100</f>
        <v>0.0464355788</v>
      </c>
    </row>
    <row r="29" spans="1:23" ht="12.75">
      <c r="A29" s="34">
        <v>26</v>
      </c>
      <c r="B29" s="34">
        <v>36</v>
      </c>
      <c r="C29" s="7" t="s">
        <v>151</v>
      </c>
      <c r="D29" s="7" t="str">
        <f>IF(AND('orig-data'!Q34&gt;0,'orig-data'!Q34&lt;0.9999),IF(AND('orig-data'!I34&lt;0.005,'orig-data'!I34&gt;0),"m"," "),IF(AND('orig-data'!T34&lt;0.005,'orig-data'!T34&gt;0),"m",""))</f>
        <v>m</v>
      </c>
      <c r="E29" s="7" t="str">
        <f>IF(AND('orig-data'!Q98&lt;0.9999,'orig-data'!Q98&gt;0),IF(AND('orig-data'!I98&lt;0.005,'orig-data'!I98&gt;0),"f"," "),IF(AND('orig-data'!T98&lt;0.005,'orig-data'!T98&gt;0),"f",""))</f>
        <v>f</v>
      </c>
      <c r="F29" s="7" t="str">
        <f>IF(AND('orig-data'!Q34&lt;0.9999,'orig-data'!Q34&gt;0),IF(AND('orig-data'!I162&lt;0.005,'orig-data'!I162&gt;0),"d"," "),IF(AND('orig-data'!S34&lt;0.05,'orig-data'!S34&gt;0),"d",""))</f>
        <v> </v>
      </c>
      <c r="G29" s="7" t="str">
        <f t="shared" si="4"/>
        <v>  </v>
      </c>
      <c r="H29" s="7" t="str">
        <f t="shared" si="5"/>
        <v>  </v>
      </c>
      <c r="I29" s="2">
        <f t="shared" si="6"/>
        <v>0.0681953633</v>
      </c>
      <c r="J29" s="29">
        <f>'orig-data'!E34</f>
        <v>0.0487995158</v>
      </c>
      <c r="K29" s="30">
        <f>'orig-data'!E98</f>
        <v>0.0384113692</v>
      </c>
      <c r="L29" s="17">
        <f t="shared" si="7"/>
        <v>0.0627288766</v>
      </c>
      <c r="M29" s="19">
        <f>'orig-data'!C34</f>
        <v>6758</v>
      </c>
      <c r="N29" s="17">
        <f>'orig-data'!D34</f>
        <v>0.0432433229</v>
      </c>
      <c r="O29" s="17">
        <f>'orig-data'!F34</f>
        <v>0.0550696058</v>
      </c>
      <c r="P29" s="19">
        <f>'orig-data'!G34</f>
        <v>299</v>
      </c>
      <c r="Q29" s="17">
        <f>'orig-data'!H34</f>
        <v>0.0442438591</v>
      </c>
      <c r="R29" s="23"/>
      <c r="S29" s="19">
        <f>'orig-data'!C98</f>
        <v>6893</v>
      </c>
      <c r="T29" s="17">
        <f>'orig-data'!D98</f>
        <v>0.0337616965</v>
      </c>
      <c r="U29" s="17">
        <f>'orig-data'!F98</f>
        <v>0.0437013964</v>
      </c>
      <c r="V29" s="19">
        <f>'orig-data'!G98</f>
        <v>260</v>
      </c>
      <c r="W29" s="17">
        <f>'orig-data'!H98</f>
        <v>0.0377194255</v>
      </c>
    </row>
    <row r="30" spans="1:23" ht="12.75">
      <c r="A30" s="34">
        <v>27</v>
      </c>
      <c r="B30" s="34">
        <v>39</v>
      </c>
      <c r="C30" s="7" t="s">
        <v>152</v>
      </c>
      <c r="D30" s="7" t="str">
        <f>IF(AND('orig-data'!Q37&gt;0,'orig-data'!Q37&lt;0.9999),IF(AND('orig-data'!I37&lt;0.005,'orig-data'!I37&gt;0),"m"," "),IF(AND('orig-data'!T37&lt;0.005,'orig-data'!T37&gt;0),"m",""))</f>
        <v>m</v>
      </c>
      <c r="E30" s="7" t="str">
        <f>IF(AND('orig-data'!Q101&lt;0.9999,'orig-data'!Q101&gt;0),IF(AND('orig-data'!I101&lt;0.005,'orig-data'!I101&gt;0),"f"," "),IF(AND('orig-data'!T101&lt;0.005,'orig-data'!T101&gt;0),"f",""))</f>
        <v>f</v>
      </c>
      <c r="F30" s="7" t="str">
        <f>IF(AND('orig-data'!Q37&lt;0.9999,'orig-data'!Q37&gt;0),IF(AND('orig-data'!I165&lt;0.005,'orig-data'!I165&gt;0),"d"," "),IF(AND('orig-data'!S37&lt;0.05,'orig-data'!S37&gt;0),"d",""))</f>
        <v> </v>
      </c>
      <c r="G30" s="7" t="str">
        <f t="shared" si="4"/>
        <v>  </v>
      </c>
      <c r="H30" s="7" t="str">
        <f t="shared" si="5"/>
        <v>  </v>
      </c>
      <c r="I30" s="2">
        <f t="shared" si="6"/>
        <v>0.0681953633</v>
      </c>
      <c r="J30" s="29">
        <f>'orig-data'!E37</f>
        <v>0.05176831</v>
      </c>
      <c r="K30" s="30">
        <f>'orig-data'!E101</f>
        <v>0.0401221337</v>
      </c>
      <c r="L30" s="17">
        <f t="shared" si="7"/>
        <v>0.0627288766</v>
      </c>
      <c r="M30" s="19">
        <f>'orig-data'!C37</f>
        <v>3420</v>
      </c>
      <c r="N30" s="17">
        <f>'orig-data'!D37</f>
        <v>0.0446839696</v>
      </c>
      <c r="O30" s="17">
        <f>'orig-data'!F37</f>
        <v>0.0599758246</v>
      </c>
      <c r="P30" s="19">
        <f>'orig-data'!G37</f>
        <v>194</v>
      </c>
      <c r="Q30" s="17">
        <f>'orig-data'!H37</f>
        <v>0.0567251462</v>
      </c>
      <c r="R30" s="24"/>
      <c r="S30" s="19">
        <f>'orig-data'!C101</f>
        <v>3309</v>
      </c>
      <c r="T30" s="17">
        <f>'orig-data'!D101</f>
        <v>0.0340354028</v>
      </c>
      <c r="U30" s="17">
        <f>'orig-data'!F101</f>
        <v>0.0472973869</v>
      </c>
      <c r="V30" s="19">
        <f>'orig-data'!G101</f>
        <v>153</v>
      </c>
      <c r="W30" s="17">
        <f>'orig-data'!H101</f>
        <v>0.046237534</v>
      </c>
    </row>
    <row r="31" spans="1:23" ht="12.75">
      <c r="A31" s="34">
        <v>28</v>
      </c>
      <c r="B31" s="34">
        <v>37</v>
      </c>
      <c r="C31" s="7" t="s">
        <v>105</v>
      </c>
      <c r="D31" s="7" t="str">
        <f>IF(AND('orig-data'!Q35&gt;0,'orig-data'!Q35&lt;0.9999),IF(AND('orig-data'!I35&lt;0.005,'orig-data'!I35&gt;0),"m"," "),IF(AND('orig-data'!T35&lt;0.005,'orig-data'!T35&gt;0),"m",""))</f>
        <v> </v>
      </c>
      <c r="E31" s="7" t="str">
        <f>IF(AND('orig-data'!Q99&lt;0.9999,'orig-data'!Q99&gt;0),IF(AND('orig-data'!I99&lt;0.005,'orig-data'!I99&gt;0),"f"," "),IF(AND('orig-data'!T99&lt;0.005,'orig-data'!T99&gt;0),"f",""))</f>
        <v> </v>
      </c>
      <c r="F31" s="7" t="str">
        <f>IF(AND('orig-data'!Q35&lt;0.9999,'orig-data'!Q35&gt;0),IF(AND('orig-data'!I163&lt;0.005,'orig-data'!I163&gt;0),"d"," "),IF(AND('orig-data'!S35&lt;0.05,'orig-data'!S35&gt;0),"d",""))</f>
        <v> </v>
      </c>
      <c r="G31" s="7" t="str">
        <f t="shared" si="4"/>
        <v>  </v>
      </c>
      <c r="H31" s="7" t="str">
        <f t="shared" si="5"/>
        <v>  </v>
      </c>
      <c r="I31" s="2">
        <f t="shared" si="6"/>
        <v>0.0681953633</v>
      </c>
      <c r="J31" s="29">
        <f>'orig-data'!E35</f>
        <v>0.0591987355</v>
      </c>
      <c r="K31" s="30">
        <f>'orig-data'!E99</f>
        <v>0.0558365892</v>
      </c>
      <c r="L31" s="17">
        <f t="shared" si="7"/>
        <v>0.0627288766</v>
      </c>
      <c r="M31" s="19">
        <f>'orig-data'!C35</f>
        <v>1163</v>
      </c>
      <c r="N31" s="17">
        <f>'orig-data'!D35</f>
        <v>0.0468712371</v>
      </c>
      <c r="O31" s="17">
        <f>'orig-data'!F35</f>
        <v>0.0747684614</v>
      </c>
      <c r="P31" s="19">
        <f>'orig-data'!G35</f>
        <v>73</v>
      </c>
      <c r="Q31" s="17">
        <f>'orig-data'!H35</f>
        <v>0.0627687016</v>
      </c>
      <c r="R31" s="23"/>
      <c r="S31" s="19">
        <f>'orig-data'!C99</f>
        <v>1129</v>
      </c>
      <c r="T31" s="17">
        <f>'orig-data'!D99</f>
        <v>0.043918175</v>
      </c>
      <c r="U31" s="17">
        <f>'orig-data'!F99</f>
        <v>0.0709893955</v>
      </c>
      <c r="V31" s="19">
        <f>'orig-data'!G99</f>
        <v>69</v>
      </c>
      <c r="W31" s="17">
        <f>'orig-data'!H99</f>
        <v>0.0611160319</v>
      </c>
    </row>
    <row r="32" spans="1:23" ht="12.75">
      <c r="A32" s="34">
        <v>29</v>
      </c>
      <c r="B32" s="34">
        <v>40</v>
      </c>
      <c r="C32" s="7" t="s">
        <v>106</v>
      </c>
      <c r="D32" s="7" t="str">
        <f>IF(AND('orig-data'!Q38&gt;0,'orig-data'!Q38&lt;0.9999),IF(AND('orig-data'!I38&lt;0.005,'orig-data'!I38&gt;0),"m"," "),IF(AND('orig-data'!T38&lt;0.005,'orig-data'!T38&gt;0),"m",""))</f>
        <v> </v>
      </c>
      <c r="E32" s="7" t="str">
        <f>IF(AND('orig-data'!Q102&lt;0.9999,'orig-data'!Q102&gt;0),IF(AND('orig-data'!I102&lt;0.005,'orig-data'!I102&gt;0),"f"," "),IF(AND('orig-data'!T102&lt;0.005,'orig-data'!T102&gt;0),"f",""))</f>
        <v> </v>
      </c>
      <c r="F32" s="7" t="str">
        <f>IF(AND('orig-data'!Q38&lt;0.9999,'orig-data'!Q38&gt;0),IF(AND('orig-data'!I166&lt;0.005,'orig-data'!I166&gt;0),"d"," "),IF(AND('orig-data'!S38&lt;0.05,'orig-data'!S38&gt;0),"d",""))</f>
        <v> </v>
      </c>
      <c r="G32" s="7" t="str">
        <f t="shared" si="4"/>
        <v>  </v>
      </c>
      <c r="H32" s="7" t="str">
        <f t="shared" si="5"/>
        <v>  </v>
      </c>
      <c r="I32" s="2">
        <f t="shared" si="6"/>
        <v>0.0681953633</v>
      </c>
      <c r="J32" s="29">
        <f>'orig-data'!E38</f>
        <v>0.0673714717</v>
      </c>
      <c r="K32" s="30">
        <f>'orig-data'!E102</f>
        <v>0.0594248269</v>
      </c>
      <c r="L32" s="17">
        <f t="shared" si="7"/>
        <v>0.0627288766</v>
      </c>
      <c r="M32" s="19">
        <f>'orig-data'!C38</f>
        <v>8038</v>
      </c>
      <c r="N32" s="17">
        <f>'orig-data'!D38</f>
        <v>0.0613153558</v>
      </c>
      <c r="O32" s="17">
        <f>'orig-data'!F38</f>
        <v>0.07402575</v>
      </c>
      <c r="P32" s="19">
        <f>'orig-data'!G38</f>
        <v>543</v>
      </c>
      <c r="Q32" s="17">
        <f>'orig-data'!H38</f>
        <v>0.0675541179</v>
      </c>
      <c r="R32" s="23"/>
      <c r="S32" s="19">
        <f>'orig-data'!C102</f>
        <v>8359</v>
      </c>
      <c r="T32" s="17">
        <f>'orig-data'!D102</f>
        <v>0.0539504583</v>
      </c>
      <c r="U32" s="17">
        <f>'orig-data'!F102</f>
        <v>0.0654546813</v>
      </c>
      <c r="V32" s="19">
        <f>'orig-data'!G102</f>
        <v>514</v>
      </c>
      <c r="W32" s="17">
        <f>'orig-data'!H102</f>
        <v>0.0614906089</v>
      </c>
    </row>
    <row r="33" spans="1:23" ht="12.75">
      <c r="A33" s="34">
        <v>30</v>
      </c>
      <c r="B33" s="34">
        <v>41</v>
      </c>
      <c r="C33" s="7" t="s">
        <v>153</v>
      </c>
      <c r="D33" s="7" t="str">
        <f>IF(AND('orig-data'!Q39&gt;0,'orig-data'!Q39&lt;0.9999),IF(AND('orig-data'!I39&lt;0.005,'orig-data'!I39&gt;0),"m"," "),IF(AND('orig-data'!T39&lt;0.005,'orig-data'!T39&gt;0),"m",""))</f>
        <v>m</v>
      </c>
      <c r="E33" s="7" t="str">
        <f>IF(AND('orig-data'!Q103&lt;0.9999,'orig-data'!Q103&gt;0),IF(AND('orig-data'!I103&lt;0.005,'orig-data'!I103&gt;0),"f"," "),IF(AND('orig-data'!T103&lt;0.005,'orig-data'!T103&gt;0),"f",""))</f>
        <v>f</v>
      </c>
      <c r="F33" s="7" t="str">
        <f>IF(AND('orig-data'!Q39&lt;0.9999,'orig-data'!Q39&gt;0),IF(AND('orig-data'!I167&lt;0.005,'orig-data'!I167&gt;0),"d"," "),IF(AND('orig-data'!S39&lt;0.05,'orig-data'!S39&gt;0),"d",""))</f>
        <v> </v>
      </c>
      <c r="G33" s="7" t="str">
        <f t="shared" si="4"/>
        <v>  </v>
      </c>
      <c r="H33" s="7" t="str">
        <f t="shared" si="5"/>
        <v>  </v>
      </c>
      <c r="I33" s="2">
        <f t="shared" si="6"/>
        <v>0.0681953633</v>
      </c>
      <c r="J33" s="29">
        <f>'orig-data'!E39</f>
        <v>0.139003071</v>
      </c>
      <c r="K33" s="30">
        <f>'orig-data'!E103</f>
        <v>0.1073541106</v>
      </c>
      <c r="L33" s="17">
        <f t="shared" si="7"/>
        <v>0.0627288766</v>
      </c>
      <c r="M33" s="19">
        <f>'orig-data'!C39</f>
        <v>1728</v>
      </c>
      <c r="N33" s="17">
        <f>'orig-data'!D39</f>
        <v>0.1213195799</v>
      </c>
      <c r="O33" s="17">
        <f>'orig-data'!F39</f>
        <v>0.1592641004</v>
      </c>
      <c r="P33" s="19">
        <f>'orig-data'!G39</f>
        <v>230</v>
      </c>
      <c r="Q33" s="17">
        <f>'orig-data'!H39</f>
        <v>0.1331018519</v>
      </c>
      <c r="R33" s="23"/>
      <c r="S33" s="19">
        <f>'orig-data'!C103</f>
        <v>1648</v>
      </c>
      <c r="T33" s="17">
        <f>'orig-data'!D103</f>
        <v>0.0917733099</v>
      </c>
      <c r="U33" s="17">
        <f>'orig-data'!F103</f>
        <v>0.1255801395</v>
      </c>
      <c r="V33" s="19">
        <f>'orig-data'!G103</f>
        <v>169</v>
      </c>
      <c r="W33" s="17">
        <f>'orig-data'!H103</f>
        <v>0.1025485437</v>
      </c>
    </row>
    <row r="34" spans="3:23" ht="12.75">
      <c r="C34" s="7"/>
      <c r="D34" s="7"/>
      <c r="E34" s="7"/>
      <c r="F34" s="7"/>
      <c r="G34" s="7"/>
      <c r="H34" s="7"/>
      <c r="J34" s="29"/>
      <c r="K34" s="30"/>
      <c r="L34" s="17"/>
      <c r="M34" s="19"/>
      <c r="N34" s="17"/>
      <c r="O34" s="17"/>
      <c r="P34" s="19"/>
      <c r="Q34" s="17"/>
      <c r="R34" s="23"/>
      <c r="S34" s="19"/>
      <c r="T34" s="17"/>
      <c r="U34" s="17"/>
      <c r="V34" s="19"/>
      <c r="W34" s="17"/>
    </row>
    <row r="35" spans="1:23" ht="12.75">
      <c r="A35" s="34">
        <v>32</v>
      </c>
      <c r="B35" s="34">
        <v>27</v>
      </c>
      <c r="C35" s="7" t="s">
        <v>123</v>
      </c>
      <c r="D35" s="7" t="str">
        <f>IF(AND('orig-data'!Q26&gt;0,'orig-data'!Q26&lt;0.9999),IF(AND('orig-data'!I26&lt;0.005,'orig-data'!I26&gt;0),"m"," "),IF(AND('orig-data'!T26&lt;0.005,'orig-data'!T26&gt;0),"m",""))</f>
        <v> </v>
      </c>
      <c r="E35" s="7" t="str">
        <f>IF(AND('orig-data'!Q90&lt;0.9999,'orig-data'!Q90&gt;0),IF(AND('orig-data'!I90&lt;0.005,'orig-data'!I90&gt;0),"f"," "),IF(AND('orig-data'!T90&lt;0.005,'orig-data'!T90&gt;0),"f",""))</f>
        <v>f</v>
      </c>
      <c r="F35" s="7" t="str">
        <f>IF(AND('orig-data'!Q26&lt;0.9999,'orig-data'!Q26&gt;0),IF(AND('orig-data'!I154&lt;0.005,'orig-data'!I154&gt;0),"d"," "),IF(AND('orig-data'!S26&lt;0.05,'orig-data'!S26&gt;0),"d",""))</f>
        <v>d</v>
      </c>
      <c r="G35" s="7" t="str">
        <f aca="true" t="shared" si="8" ref="G35:G40">IF(AND(M35&gt;0,M35&lt;=5),"mp"," ")&amp;IF(AND(P35&gt;0,P35&lt;=5),"mc"," ")</f>
        <v>  </v>
      </c>
      <c r="H35" s="7" t="str">
        <f aca="true" t="shared" si="9" ref="H35:H40">IF(AND(S35&gt;0,S35&lt;=5),"fp"," ")&amp;IF(AND(V35&gt;0,V35&lt;=5),"fc"," ")</f>
        <v>  </v>
      </c>
      <c r="I35" s="2">
        <f aca="true" t="shared" si="10" ref="I35:I40">J$18</f>
        <v>0.0681953633</v>
      </c>
      <c r="J35" s="29">
        <f>'orig-data'!E26</f>
        <v>0.0590990561</v>
      </c>
      <c r="K35" s="30">
        <f>'orig-data'!E90</f>
        <v>0.034762642</v>
      </c>
      <c r="L35" s="17">
        <f aca="true" t="shared" si="11" ref="L35:L40">K$18</f>
        <v>0.0627288766</v>
      </c>
      <c r="M35" s="19">
        <f>'orig-data'!C26</f>
        <v>4425</v>
      </c>
      <c r="N35" s="17">
        <f>'orig-data'!D26</f>
        <v>0.0523636283</v>
      </c>
      <c r="O35" s="17">
        <f>'orig-data'!F26</f>
        <v>0.0667008483</v>
      </c>
      <c r="P35" s="19">
        <f>'orig-data'!G26</f>
        <v>301</v>
      </c>
      <c r="Q35" s="17">
        <f>'orig-data'!H26</f>
        <v>0.0680225989</v>
      </c>
      <c r="R35" s="23"/>
      <c r="S35" s="19">
        <f>'orig-data'!C90</f>
        <v>4272</v>
      </c>
      <c r="T35" s="17">
        <f>'orig-data'!D90</f>
        <v>0.0298506154</v>
      </c>
      <c r="U35" s="17">
        <f>'orig-data'!F90</f>
        <v>0.0404829604</v>
      </c>
      <c r="V35" s="19">
        <f>'orig-data'!G90</f>
        <v>181</v>
      </c>
      <c r="W35" s="17">
        <f>'orig-data'!H90</f>
        <v>0.0423689139</v>
      </c>
    </row>
    <row r="36" spans="1:23" ht="12.75">
      <c r="A36" s="34">
        <v>33</v>
      </c>
      <c r="B36" s="34">
        <v>26</v>
      </c>
      <c r="C36" s="7" t="s">
        <v>101</v>
      </c>
      <c r="D36" s="7" t="str">
        <f>IF(AND('orig-data'!Q25&gt;0,'orig-data'!Q25&lt;0.9999),IF(AND('orig-data'!I25&lt;0.005,'orig-data'!I25&gt;0),"m"," "),IF(AND('orig-data'!T25&lt;0.005,'orig-data'!T25&gt;0),"m",""))</f>
        <v> </v>
      </c>
      <c r="E36" s="7" t="str">
        <f>IF(AND('orig-data'!Q89&lt;0.9999,'orig-data'!Q89&gt;0),IF(AND('orig-data'!I89&lt;0.005,'orig-data'!I89&gt;0),"f"," "),IF(AND('orig-data'!T89&lt;0.005,'orig-data'!T89&gt;0),"f",""))</f>
        <v> </v>
      </c>
      <c r="F36" s="7" t="str">
        <f>IF(AND('orig-data'!Q25&lt;0.9999,'orig-data'!Q25&gt;0),IF(AND('orig-data'!I153&lt;0.005,'orig-data'!I153&gt;0),"d"," "),IF(AND('orig-data'!S25&lt;0.05,'orig-data'!S25&gt;0),"d",""))</f>
        <v> </v>
      </c>
      <c r="G36" s="7" t="str">
        <f t="shared" si="8"/>
        <v>  </v>
      </c>
      <c r="H36" s="7" t="str">
        <f t="shared" si="9"/>
        <v>  </v>
      </c>
      <c r="I36" s="2">
        <f t="shared" si="10"/>
        <v>0.0681953633</v>
      </c>
      <c r="J36" s="29">
        <f>'orig-data'!E25</f>
        <v>0.0802045569</v>
      </c>
      <c r="K36" s="30">
        <f>'orig-data'!E89</f>
        <v>0.0637639978</v>
      </c>
      <c r="L36" s="17">
        <f t="shared" si="11"/>
        <v>0.0627288766</v>
      </c>
      <c r="M36" s="19">
        <f>'orig-data'!C25</f>
        <v>3024</v>
      </c>
      <c r="N36" s="17">
        <f>'orig-data'!D25</f>
        <v>0.0708631979</v>
      </c>
      <c r="O36" s="17">
        <f>'orig-data'!F25</f>
        <v>0.0907773166</v>
      </c>
      <c r="P36" s="19">
        <f>'orig-data'!G25</f>
        <v>286</v>
      </c>
      <c r="Q36" s="17">
        <f>'orig-data'!H25</f>
        <v>0.0945767196</v>
      </c>
      <c r="R36" s="23"/>
      <c r="S36" s="19">
        <f>'orig-data'!C89</f>
        <v>3121</v>
      </c>
      <c r="T36" s="17">
        <f>'orig-data'!D89</f>
        <v>0.0557899034</v>
      </c>
      <c r="U36" s="17">
        <f>'orig-data'!F89</f>
        <v>0.0728778358</v>
      </c>
      <c r="V36" s="19">
        <f>'orig-data'!G89</f>
        <v>242</v>
      </c>
      <c r="W36" s="17">
        <f>'orig-data'!H89</f>
        <v>0.0775392502</v>
      </c>
    </row>
    <row r="37" spans="1:23" ht="12.75">
      <c r="A37" s="34">
        <v>34</v>
      </c>
      <c r="B37" s="34">
        <v>29</v>
      </c>
      <c r="C37" s="7" t="s">
        <v>147</v>
      </c>
      <c r="D37" s="7" t="str">
        <f>IF(AND('orig-data'!Q28&gt;0,'orig-data'!Q28&lt;0.9999),IF(AND('orig-data'!I28&lt;0.005,'orig-data'!I28&gt;0),"m"," "),IF(AND('orig-data'!T28&lt;0.005,'orig-data'!T28&gt;0),"m",""))</f>
        <v> </v>
      </c>
      <c r="E37" s="7" t="str">
        <f>IF(AND('orig-data'!Q92&lt;0.9999,'orig-data'!Q92&gt;0),IF(AND('orig-data'!I92&lt;0.005,'orig-data'!I92&gt;0),"f"," "),IF(AND('orig-data'!T92&lt;0.005,'orig-data'!T92&gt;0),"f",""))</f>
        <v>f</v>
      </c>
      <c r="F37" s="7" t="str">
        <f>IF(AND('orig-data'!Q28&lt;0.9999,'orig-data'!Q28&gt;0),IF(AND('orig-data'!I156&lt;0.005,'orig-data'!I156&gt;0),"d"," "),IF(AND('orig-data'!S28&lt;0.05,'orig-data'!S28&gt;0),"d",""))</f>
        <v> </v>
      </c>
      <c r="G37" s="7" t="str">
        <f t="shared" si="8"/>
        <v>  </v>
      </c>
      <c r="H37" s="7" t="str">
        <f t="shared" si="9"/>
        <v>  </v>
      </c>
      <c r="I37" s="2">
        <f t="shared" si="10"/>
        <v>0.0681953633</v>
      </c>
      <c r="J37" s="29">
        <f>'orig-data'!E28</f>
        <v>0.0661006393</v>
      </c>
      <c r="K37" s="30">
        <f>'orig-data'!E92</f>
        <v>0.0508138163</v>
      </c>
      <c r="L37" s="17">
        <f t="shared" si="11"/>
        <v>0.0627288766</v>
      </c>
      <c r="M37" s="19">
        <f>'orig-data'!C28</f>
        <v>3464</v>
      </c>
      <c r="N37" s="17">
        <f>'orig-data'!D28</f>
        <v>0.0581945182</v>
      </c>
      <c r="O37" s="17">
        <f>'orig-data'!F28</f>
        <v>0.0750808607</v>
      </c>
      <c r="P37" s="19">
        <f>'orig-data'!G28</f>
        <v>268</v>
      </c>
      <c r="Q37" s="17">
        <f>'orig-data'!H28</f>
        <v>0.0773672055</v>
      </c>
      <c r="R37" s="23"/>
      <c r="S37" s="19">
        <f>'orig-data'!C92</f>
        <v>3329</v>
      </c>
      <c r="T37" s="17">
        <f>'orig-data'!D92</f>
        <v>0.044017798</v>
      </c>
      <c r="U37" s="17">
        <f>'orig-data'!F92</f>
        <v>0.058659089</v>
      </c>
      <c r="V37" s="19">
        <f>'orig-data'!G92</f>
        <v>206</v>
      </c>
      <c r="W37" s="17">
        <f>'orig-data'!H92</f>
        <v>0.0618804446</v>
      </c>
    </row>
    <row r="38" spans="1:23" ht="12.75">
      <c r="A38" s="34">
        <v>35</v>
      </c>
      <c r="B38" s="34">
        <v>30</v>
      </c>
      <c r="C38" s="7" t="s">
        <v>103</v>
      </c>
      <c r="D38" s="7" t="str">
        <f>IF(AND('orig-data'!Q29&gt;0,'orig-data'!Q29&lt;0.9999),IF(AND('orig-data'!I29&lt;0.005,'orig-data'!I29&gt;0),"m"," "),IF(AND('orig-data'!T29&lt;0.005,'orig-data'!T29&gt;0),"m",""))</f>
        <v> </v>
      </c>
      <c r="E38" s="7" t="str">
        <f>IF(AND('orig-data'!Q93&lt;0.9999,'orig-data'!Q93&gt;0),IF(AND('orig-data'!I93&lt;0.005,'orig-data'!I93&gt;0),"f"," "),IF(AND('orig-data'!T93&lt;0.005,'orig-data'!T93&gt;0),"f",""))</f>
        <v> </v>
      </c>
      <c r="F38" s="7" t="str">
        <f>IF(AND('orig-data'!Q29&lt;0.9999,'orig-data'!Q29&gt;0),IF(AND('orig-data'!I157&lt;0.005,'orig-data'!I157&gt;0),"d"," "),IF(AND('orig-data'!S29&lt;0.05,'orig-data'!S29&gt;0),"d",""))</f>
        <v> </v>
      </c>
      <c r="G38" s="7" t="str">
        <f t="shared" si="8"/>
        <v>  </v>
      </c>
      <c r="H38" s="7" t="str">
        <f t="shared" si="9"/>
        <v>  </v>
      </c>
      <c r="I38" s="2">
        <f t="shared" si="10"/>
        <v>0.0681953633</v>
      </c>
      <c r="J38" s="29">
        <f>'orig-data'!E29</f>
        <v>0.0703627522</v>
      </c>
      <c r="K38" s="30">
        <f>'orig-data'!E93</f>
        <v>0.056772604</v>
      </c>
      <c r="L38" s="17">
        <f t="shared" si="11"/>
        <v>0.0627288766</v>
      </c>
      <c r="M38" s="19">
        <f>'orig-data'!C29</f>
        <v>4722</v>
      </c>
      <c r="N38" s="17">
        <f>'orig-data'!D29</f>
        <v>0.0630434652</v>
      </c>
      <c r="O38" s="17">
        <f>'orig-data'!F29</f>
        <v>0.0785318015</v>
      </c>
      <c r="P38" s="19">
        <f>'orig-data'!G29</f>
        <v>377</v>
      </c>
      <c r="Q38" s="17">
        <f>'orig-data'!H29</f>
        <v>0.0798390512</v>
      </c>
      <c r="R38" s="23"/>
      <c r="S38" s="19">
        <f>'orig-data'!C93</f>
        <v>4821</v>
      </c>
      <c r="T38" s="17">
        <f>'orig-data'!D93</f>
        <v>0.0504598285</v>
      </c>
      <c r="U38" s="17">
        <f>'orig-data'!F93</f>
        <v>0.0638751391</v>
      </c>
      <c r="V38" s="19">
        <f>'orig-data'!G93</f>
        <v>322</v>
      </c>
      <c r="W38" s="17">
        <f>'orig-data'!H93</f>
        <v>0.0667911222</v>
      </c>
    </row>
    <row r="39" spans="1:23" ht="12.75">
      <c r="A39" s="34">
        <v>36</v>
      </c>
      <c r="B39" s="34">
        <v>31</v>
      </c>
      <c r="C39" s="7" t="s">
        <v>104</v>
      </c>
      <c r="D39" s="7" t="str">
        <f>IF(AND('orig-data'!Q30&gt;0,'orig-data'!Q30&lt;0.9999),IF(AND('orig-data'!I30&lt;0.005,'orig-data'!I30&gt;0),"m"," "),IF(AND('orig-data'!T30&lt;0.005,'orig-data'!T30&gt;0),"m",""))</f>
        <v> </v>
      </c>
      <c r="E39" s="7" t="str">
        <f>IF(AND('orig-data'!Q94&lt;0.9999,'orig-data'!Q94&gt;0),IF(AND('orig-data'!I94&lt;0.005,'orig-data'!I94&gt;0),"f"," "),IF(AND('orig-data'!T94&lt;0.005,'orig-data'!T94&gt;0),"f",""))</f>
        <v> </v>
      </c>
      <c r="F39" s="7" t="str">
        <f>IF(AND('orig-data'!Q30&lt;0.9999,'orig-data'!Q30&gt;0),IF(AND('orig-data'!I158&lt;0.005,'orig-data'!I158&gt;0),"d"," "),IF(AND('orig-data'!S30&lt;0.05,'orig-data'!S30&gt;0),"d",""))</f>
        <v> </v>
      </c>
      <c r="G39" s="7" t="str">
        <f t="shared" si="8"/>
        <v>  </v>
      </c>
      <c r="H39" s="7" t="str">
        <f t="shared" si="9"/>
        <v>  </v>
      </c>
      <c r="I39" s="2">
        <f t="shared" si="10"/>
        <v>0.0681953633</v>
      </c>
      <c r="J39" s="29">
        <f>'orig-data'!E30</f>
        <v>0.0642192782</v>
      </c>
      <c r="K39" s="30">
        <f>'orig-data'!E94</f>
        <v>0.0633106432</v>
      </c>
      <c r="L39" s="17">
        <f t="shared" si="11"/>
        <v>0.0627288766</v>
      </c>
      <c r="M39" s="19">
        <f>'orig-data'!C30</f>
        <v>4339</v>
      </c>
      <c r="N39" s="17">
        <f>'orig-data'!D30</f>
        <v>0.057086563</v>
      </c>
      <c r="O39" s="17">
        <f>'orig-data'!F30</f>
        <v>0.0722431947</v>
      </c>
      <c r="P39" s="19">
        <f>'orig-data'!G30</f>
        <v>321</v>
      </c>
      <c r="Q39" s="17">
        <f>'orig-data'!H30</f>
        <v>0.0739801798</v>
      </c>
      <c r="R39" s="23"/>
      <c r="S39" s="19">
        <f>'orig-data'!C94</f>
        <v>4149</v>
      </c>
      <c r="T39" s="17">
        <f>'orig-data'!D94</f>
        <v>0.0562242486</v>
      </c>
      <c r="U39" s="17">
        <f>'orig-data'!F94</f>
        <v>0.0712901932</v>
      </c>
      <c r="V39" s="19">
        <f>'orig-data'!G94</f>
        <v>317</v>
      </c>
      <c r="W39" s="17">
        <f>'orig-data'!H94</f>
        <v>0.0764039528</v>
      </c>
    </row>
    <row r="40" spans="1:23" ht="12.75">
      <c r="A40" s="34">
        <v>37</v>
      </c>
      <c r="B40" s="34">
        <v>28</v>
      </c>
      <c r="C40" s="7" t="s">
        <v>102</v>
      </c>
      <c r="D40" s="7" t="str">
        <f>IF(AND('orig-data'!Q27&gt;0,'orig-data'!Q27&lt;0.9999),IF(AND('orig-data'!I27&lt;0.005,'orig-data'!I27&gt;0),"m"," "),IF(AND('orig-data'!T27&lt;0.005,'orig-data'!T27&gt;0),"m",""))</f>
        <v> </v>
      </c>
      <c r="E40" s="7" t="str">
        <f>IF(AND('orig-data'!Q91&lt;0.9999,'orig-data'!Q91&gt;0),IF(AND('orig-data'!I91&lt;0.005,'orig-data'!I91&gt;0),"f"," "),IF(AND('orig-data'!T91&lt;0.005,'orig-data'!T91&gt;0),"f",""))</f>
        <v> </v>
      </c>
      <c r="F40" s="7" t="str">
        <f>IF(AND('orig-data'!Q27&lt;0.9999,'orig-data'!Q27&gt;0),IF(AND('orig-data'!I155&lt;0.005,'orig-data'!I155&gt;0),"d"," "),IF(AND('orig-data'!S27&lt;0.05,'orig-data'!S27&gt;0),"d",""))</f>
        <v> </v>
      </c>
      <c r="G40" s="7" t="str">
        <f t="shared" si="8"/>
        <v>  </v>
      </c>
      <c r="H40" s="7" t="str">
        <f t="shared" si="9"/>
        <v>  </v>
      </c>
      <c r="I40" s="2">
        <f t="shared" si="10"/>
        <v>0.0681953633</v>
      </c>
      <c r="J40" s="29">
        <f>'orig-data'!E27</f>
        <v>0.0658650605</v>
      </c>
      <c r="K40" s="30">
        <f>'orig-data'!E91</f>
        <v>0.0564312224</v>
      </c>
      <c r="L40" s="17">
        <f t="shared" si="11"/>
        <v>0.0627288766</v>
      </c>
      <c r="M40" s="19">
        <f>'orig-data'!C27</f>
        <v>3574</v>
      </c>
      <c r="N40" s="17">
        <f>'orig-data'!D27</f>
        <v>0.0579197752</v>
      </c>
      <c r="O40" s="17">
        <f>'orig-data'!F27</f>
        <v>0.0749002595</v>
      </c>
      <c r="P40" s="19">
        <f>'orig-data'!G27</f>
        <v>262</v>
      </c>
      <c r="Q40" s="17">
        <f>'orig-data'!H27</f>
        <v>0.0733072188</v>
      </c>
      <c r="R40" s="23"/>
      <c r="S40" s="19">
        <f>'orig-data'!C91</f>
        <v>3518</v>
      </c>
      <c r="T40" s="17">
        <f>'orig-data'!D91</f>
        <v>0.049240612</v>
      </c>
      <c r="U40" s="17">
        <f>'orig-data'!F91</f>
        <v>0.0646718782</v>
      </c>
      <c r="V40" s="19">
        <f>'orig-data'!G91</f>
        <v>231</v>
      </c>
      <c r="W40" s="17">
        <f>'orig-data'!H91</f>
        <v>0.0656623081</v>
      </c>
    </row>
    <row r="41" spans="3:23" ht="12.75">
      <c r="C41" s="7"/>
      <c r="D41" s="7"/>
      <c r="E41" s="7"/>
      <c r="F41" s="7"/>
      <c r="G41" s="7"/>
      <c r="H41" s="7"/>
      <c r="J41" s="29"/>
      <c r="K41" s="30"/>
      <c r="L41" s="17"/>
      <c r="M41" s="19"/>
      <c r="N41" s="17"/>
      <c r="O41" s="17"/>
      <c r="P41" s="19"/>
      <c r="Q41" s="17"/>
      <c r="R41" s="23"/>
      <c r="S41" s="19"/>
      <c r="T41" s="17"/>
      <c r="U41" s="17"/>
      <c r="V41" s="19"/>
      <c r="W41" s="17"/>
    </row>
    <row r="42" spans="1:23" ht="12.75">
      <c r="A42" s="34">
        <v>39</v>
      </c>
      <c r="B42" s="34">
        <v>22</v>
      </c>
      <c r="C42" s="7" t="s">
        <v>100</v>
      </c>
      <c r="D42" s="7" t="str">
        <f>IF(AND('orig-data'!Q22&gt;0,'orig-data'!Q22&lt;0.9999),IF(AND('orig-data'!I22&lt;0.005,'orig-data'!I22&gt;0),"m"," "),IF(AND('orig-data'!T22&lt;0.005,'orig-data'!T22&gt;0),"m",""))</f>
        <v> </v>
      </c>
      <c r="E42" s="7" t="str">
        <f>IF(AND('orig-data'!Q86&lt;0.9999,'orig-data'!Q86&gt;0),IF(AND('orig-data'!I86&lt;0.005,'orig-data'!I86&gt;0),"f"," "),IF(AND('orig-data'!T86&lt;0.005,'orig-data'!T86&gt;0),"f",""))</f>
        <v> </v>
      </c>
      <c r="F42" s="7" t="str">
        <f>IF(AND('orig-data'!Q22&lt;0.9999,'orig-data'!Q22&gt;0),IF(AND('orig-data'!I150&lt;0.005,'orig-data'!I150&gt;0),"d"," "),IF(AND('orig-data'!S22&lt;0.05,'orig-data'!S22&gt;0),"d",""))</f>
        <v> </v>
      </c>
      <c r="G42" s="7" t="str">
        <f>IF(AND(M42&gt;0,M42&lt;=5),"mp"," ")&amp;IF(AND(P42&gt;0,P42&lt;=5),"mc"," ")</f>
        <v>  </v>
      </c>
      <c r="H42" s="7" t="str">
        <f>IF(AND(S42&gt;0,S42&lt;=5),"fp"," ")&amp;IF(AND(V42&gt;0,V42&lt;=5),"fc"," ")</f>
        <v>  </v>
      </c>
      <c r="I42" s="2">
        <f>J$18</f>
        <v>0.0681953633</v>
      </c>
      <c r="J42" s="29">
        <f>'orig-data'!E22</f>
        <v>0.066061069</v>
      </c>
      <c r="K42" s="30">
        <f>'orig-data'!E86</f>
        <v>0.0564673556</v>
      </c>
      <c r="L42" s="17">
        <f>K$18</f>
        <v>0.0627288766</v>
      </c>
      <c r="M42" s="19">
        <f>'orig-data'!C22</f>
        <v>1605</v>
      </c>
      <c r="N42" s="17">
        <f>'orig-data'!D22</f>
        <v>0.0547493752</v>
      </c>
      <c r="O42" s="17">
        <f>'orig-data'!F22</f>
        <v>0.0797098564</v>
      </c>
      <c r="P42" s="19">
        <f>'orig-data'!G22</f>
        <v>115</v>
      </c>
      <c r="Q42" s="17">
        <f>'orig-data'!H22</f>
        <v>0.0716510903</v>
      </c>
      <c r="R42" s="23"/>
      <c r="S42" s="19">
        <f>'orig-data'!C86</f>
        <v>1810</v>
      </c>
      <c r="T42" s="17">
        <f>'orig-data'!D86</f>
        <v>0.046015377</v>
      </c>
      <c r="U42" s="17">
        <f>'orig-data'!F86</f>
        <v>0.0692934072</v>
      </c>
      <c r="V42" s="19">
        <f>'orig-data'!G86</f>
        <v>96</v>
      </c>
      <c r="W42" s="17">
        <f>'orig-data'!H86</f>
        <v>0.053038674</v>
      </c>
    </row>
    <row r="43" spans="1:23" ht="12.75">
      <c r="A43" s="34">
        <v>40</v>
      </c>
      <c r="B43" s="34">
        <v>23</v>
      </c>
      <c r="C43" s="7" t="s">
        <v>122</v>
      </c>
      <c r="D43" s="7" t="str">
        <f>IF(AND('orig-data'!Q23&gt;0,'orig-data'!Q23&lt;0.9999),IF(AND('orig-data'!I23&lt;0.005,'orig-data'!I23&gt;0),"m"," "),IF(AND('orig-data'!T23&lt;0.005,'orig-data'!T23&gt;0),"m",""))</f>
        <v> </v>
      </c>
      <c r="E43" s="7" t="str">
        <f>IF(AND('orig-data'!Q87&lt;0.9999,'orig-data'!Q87&gt;0),IF(AND('orig-data'!I87&lt;0.005,'orig-data'!I87&gt;0),"f"," "),IF(AND('orig-data'!T87&lt;0.005,'orig-data'!T87&gt;0),"f",""))</f>
        <v>f</v>
      </c>
      <c r="F43" s="7" t="str">
        <f>IF(AND('orig-data'!Q23&lt;0.9999,'orig-data'!Q23&gt;0),IF(AND('orig-data'!I151&lt;0.005,'orig-data'!I151&gt;0),"d"," "),IF(AND('orig-data'!S23&lt;0.05,'orig-data'!S23&gt;0),"d",""))</f>
        <v>d</v>
      </c>
      <c r="G43" s="7" t="str">
        <f>IF(AND(M43&gt;0,M43&lt;=5),"mp"," ")&amp;IF(AND(P43&gt;0,P43&lt;=5),"mc"," ")</f>
        <v>  </v>
      </c>
      <c r="H43" s="7" t="str">
        <f>IF(AND(S43&gt;0,S43&lt;=5),"fp"," ")&amp;IF(AND(V43&gt;0,V43&lt;=5),"fc"," ")</f>
        <v>  </v>
      </c>
      <c r="I43" s="2">
        <f>J$18</f>
        <v>0.0681953633</v>
      </c>
      <c r="J43" s="29">
        <f>'orig-data'!E23</f>
        <v>0.0699237185</v>
      </c>
      <c r="K43" s="30">
        <f>'orig-data'!E87</f>
        <v>0.0447603686</v>
      </c>
      <c r="L43" s="17">
        <f>K$18</f>
        <v>0.0627288766</v>
      </c>
      <c r="M43" s="19">
        <f>'orig-data'!C23</f>
        <v>7428</v>
      </c>
      <c r="N43" s="17">
        <f>'orig-data'!D23</f>
        <v>0.0635645564</v>
      </c>
      <c r="O43" s="17">
        <f>'orig-data'!F23</f>
        <v>0.0769190677</v>
      </c>
      <c r="P43" s="19">
        <f>'orig-data'!G23</f>
        <v>527</v>
      </c>
      <c r="Q43" s="17">
        <f>'orig-data'!H23</f>
        <v>0.0709477652</v>
      </c>
      <c r="R43" s="23"/>
      <c r="S43" s="19">
        <f>'orig-data'!C87</f>
        <v>8189</v>
      </c>
      <c r="T43" s="17">
        <f>'orig-data'!D87</f>
        <v>0.0401728973</v>
      </c>
      <c r="U43" s="17">
        <f>'orig-data'!F87</f>
        <v>0.049871698</v>
      </c>
      <c r="V43" s="19">
        <f>'orig-data'!G87</f>
        <v>392</v>
      </c>
      <c r="W43" s="17">
        <f>'orig-data'!H87</f>
        <v>0.0478690927</v>
      </c>
    </row>
    <row r="44" spans="1:23" ht="12.75">
      <c r="A44" s="34">
        <v>41</v>
      </c>
      <c r="B44" s="34">
        <v>24</v>
      </c>
      <c r="C44" s="7" t="s">
        <v>146</v>
      </c>
      <c r="D44" s="7" t="str">
        <f>IF(AND('orig-data'!Q24&gt;0,'orig-data'!Q24&lt;0.9999),IF(AND('orig-data'!I24&lt;0.005,'orig-data'!I24&gt;0),"m"," "),IF(AND('orig-data'!T24&lt;0.005,'orig-data'!T24&gt;0),"m",""))</f>
        <v>m</v>
      </c>
      <c r="E44" s="7" t="str">
        <f>IF(AND('orig-data'!Q88&lt;0.9999,'orig-data'!Q88&gt;0),IF(AND('orig-data'!I88&lt;0.005,'orig-data'!I88&gt;0),"f"," "),IF(AND('orig-data'!T88&lt;0.005,'orig-data'!T88&gt;0),"f",""))</f>
        <v> </v>
      </c>
      <c r="F44" s="7" t="str">
        <f>IF(AND('orig-data'!Q24&lt;0.9999,'orig-data'!Q24&gt;0),IF(AND('orig-data'!I152&lt;0.005,'orig-data'!I152&gt;0),"d"," "),IF(AND('orig-data'!S24&lt;0.05,'orig-data'!S24&gt;0),"d",""))</f>
        <v>d</v>
      </c>
      <c r="G44" s="7" t="str">
        <f>IF(AND(M44&gt;0,M44&lt;=5),"mp"," ")&amp;IF(AND(P44&gt;0,P44&lt;=5),"mc"," ")</f>
        <v>  </v>
      </c>
      <c r="H44" s="7" t="str">
        <f>IF(AND(S44&gt;0,S44&lt;=5),"fp"," ")&amp;IF(AND(V44&gt;0,V44&lt;=5),"fc"," ")</f>
        <v>  </v>
      </c>
      <c r="I44" s="2">
        <f>J$18</f>
        <v>0.0681953633</v>
      </c>
      <c r="J44" s="29">
        <f>'orig-data'!E24</f>
        <v>0.0816140635</v>
      </c>
      <c r="K44" s="30">
        <f>'orig-data'!E88</f>
        <v>0.0642516659</v>
      </c>
      <c r="L44" s="17">
        <f>K$18</f>
        <v>0.0627288766</v>
      </c>
      <c r="M44" s="19">
        <f>'orig-data'!C24</f>
        <v>6686</v>
      </c>
      <c r="N44" s="17">
        <f>'orig-data'!D24</f>
        <v>0.0740473037</v>
      </c>
      <c r="O44" s="17">
        <f>'orig-data'!F24</f>
        <v>0.0899540567</v>
      </c>
      <c r="P44" s="19">
        <f>'orig-data'!G24</f>
        <v>498</v>
      </c>
      <c r="Q44" s="17">
        <f>'orig-data'!H24</f>
        <v>0.0744839964</v>
      </c>
      <c r="R44" s="23"/>
      <c r="S44" s="19">
        <f>'orig-data'!C88</f>
        <v>7238</v>
      </c>
      <c r="T44" s="17">
        <f>'orig-data'!D88</f>
        <v>0.0580124649</v>
      </c>
      <c r="U44" s="17">
        <f>'orig-data'!F88</f>
        <v>0.0711618886</v>
      </c>
      <c r="V44" s="19">
        <f>'orig-data'!G88</f>
        <v>448</v>
      </c>
      <c r="W44" s="17">
        <f>'orig-data'!H88</f>
        <v>0.0618955513</v>
      </c>
    </row>
    <row r="45" spans="3:23" ht="12.75">
      <c r="C45" s="7"/>
      <c r="D45" s="7"/>
      <c r="E45" s="7"/>
      <c r="F45" s="7"/>
      <c r="G45" s="7"/>
      <c r="H45" s="7"/>
      <c r="J45" s="29"/>
      <c r="K45" s="30"/>
      <c r="L45" s="17"/>
      <c r="M45" s="19"/>
      <c r="N45" s="17"/>
      <c r="O45" s="17"/>
      <c r="P45" s="19"/>
      <c r="Q45" s="17"/>
      <c r="R45" s="23"/>
      <c r="S45" s="19"/>
      <c r="T45" s="17"/>
      <c r="U45" s="17"/>
      <c r="V45" s="19"/>
      <c r="W45" s="17"/>
    </row>
    <row r="46" spans="1:23" ht="12.75">
      <c r="A46" s="34">
        <v>43</v>
      </c>
      <c r="B46" s="34">
        <v>49</v>
      </c>
      <c r="C46" s="7" t="s">
        <v>167</v>
      </c>
      <c r="D46" s="7" t="str">
        <f>IF(AND('orig-data'!Q45&gt;0,'orig-data'!Q45&lt;0.9999),IF(AND('orig-data'!I45&lt;0.005,'orig-data'!I45&gt;0),"m"," "),IF(AND('orig-data'!T45&lt;0.005,'orig-data'!T45&gt;0),"m",""))</f>
        <v> </v>
      </c>
      <c r="E46" s="7" t="str">
        <f>IF(AND('orig-data'!Q109&lt;0.9999,'orig-data'!Q109&gt;0),IF(AND('orig-data'!I109&lt;0.005,'orig-data'!I109&gt;0),"f"," "),IF(AND('orig-data'!T109&lt;0.005,'orig-data'!T109&gt;0),"f",""))</f>
        <v> </v>
      </c>
      <c r="F46" s="7" t="str">
        <f>IF(AND('orig-data'!Q45&lt;0.9999,'orig-data'!Q45&gt;0),IF(AND('orig-data'!I173&lt;0.005,'orig-data'!I173&gt;0),"d"," "),IF(AND('orig-data'!S45&lt;0.05,'orig-data'!S45&gt;0),"d",""))</f>
        <v>d</v>
      </c>
      <c r="G46" s="7" t="str">
        <f>IF(AND(M46&gt;0,M46&lt;=5),"mp"," ")&amp;IF(AND(P46&gt;0,P46&lt;=5),"mc"," ")</f>
        <v>  </v>
      </c>
      <c r="H46" s="7" t="str">
        <f>IF(AND(S46&gt;0,S46&lt;=5),"fp"," ")&amp;IF(AND(V46&gt;0,V46&lt;=5),"fc"," ")</f>
        <v>  </v>
      </c>
      <c r="I46" s="2">
        <f>J$18</f>
        <v>0.0681953633</v>
      </c>
      <c r="J46" s="29">
        <f>'orig-data'!E45</f>
        <v>0.0732893623</v>
      </c>
      <c r="K46" s="30">
        <f>'orig-data'!E109</f>
        <v>0.05231432</v>
      </c>
      <c r="L46" s="17">
        <f>K$18</f>
        <v>0.0627288766</v>
      </c>
      <c r="M46" s="19">
        <f>'orig-data'!C45</f>
        <v>1968</v>
      </c>
      <c r="N46" s="17">
        <f>'orig-data'!D45</f>
        <v>0.0627873445</v>
      </c>
      <c r="O46" s="17">
        <f>'orig-data'!F45</f>
        <v>0.0855479822</v>
      </c>
      <c r="P46" s="19">
        <f>'orig-data'!G45</f>
        <v>175</v>
      </c>
      <c r="Q46" s="17">
        <f>'orig-data'!H45</f>
        <v>0.0889227642</v>
      </c>
      <c r="R46" s="23"/>
      <c r="S46" s="19">
        <f>'orig-data'!C109</f>
        <v>1928</v>
      </c>
      <c r="T46" s="17">
        <f>'orig-data'!D109</f>
        <v>0.043711181</v>
      </c>
      <c r="U46" s="17">
        <f>'orig-data'!F109</f>
        <v>0.06261071</v>
      </c>
      <c r="V46" s="19">
        <f>'orig-data'!G109</f>
        <v>127</v>
      </c>
      <c r="W46" s="17">
        <f>'orig-data'!H109</f>
        <v>0.0658713693</v>
      </c>
    </row>
    <row r="47" spans="1:23" ht="12.75">
      <c r="A47" s="34">
        <v>44</v>
      </c>
      <c r="B47" s="34">
        <v>48</v>
      </c>
      <c r="C47" s="7" t="s">
        <v>126</v>
      </c>
      <c r="D47" s="7" t="str">
        <f>IF(AND('orig-data'!Q44&gt;0,'orig-data'!Q44&lt;0.9999),IF(AND('orig-data'!I44&lt;0.005,'orig-data'!I44&gt;0),"m"," "),IF(AND('orig-data'!T44&lt;0.005,'orig-data'!T44&gt;0),"m",""))</f>
        <v> </v>
      </c>
      <c r="E47" s="7" t="str">
        <f>IF(AND('orig-data'!Q108&lt;0.9999,'orig-data'!Q108&gt;0),IF(AND('orig-data'!I108&lt;0.005,'orig-data'!I108&gt;0),"f"," "),IF(AND('orig-data'!T108&lt;0.005,'orig-data'!T108&gt;0),"f",""))</f>
        <v>f</v>
      </c>
      <c r="F47" s="7" t="str">
        <f>IF(AND('orig-data'!Q44&lt;0.9999,'orig-data'!Q44&gt;0),IF(AND('orig-data'!I172&lt;0.005,'orig-data'!I172&gt;0),"d"," "),IF(AND('orig-data'!S44&lt;0.05,'orig-data'!S44&gt;0),"d",""))</f>
        <v>d</v>
      </c>
      <c r="G47" s="7" t="str">
        <f>IF(AND(M47&gt;0,M47&lt;=5),"mp"," ")&amp;IF(AND(P47&gt;0,P47&lt;=5),"mc"," ")</f>
        <v>  </v>
      </c>
      <c r="H47" s="7" t="str">
        <f>IF(AND(S47&gt;0,S47&lt;=5),"fp"," ")&amp;IF(AND(V47&gt;0,V47&lt;=5),"fc"," ")</f>
        <v>  </v>
      </c>
      <c r="I47" s="2">
        <f>J$18</f>
        <v>0.0681953633</v>
      </c>
      <c r="J47" s="29">
        <f>'orig-data'!E44</f>
        <v>0.0709203365</v>
      </c>
      <c r="K47" s="30">
        <f>'orig-data'!E108</f>
        <v>0.0517115026</v>
      </c>
      <c r="L47" s="17">
        <f>K$18</f>
        <v>0.0627288766</v>
      </c>
      <c r="M47" s="19">
        <f>'orig-data'!C44</f>
        <v>4755</v>
      </c>
      <c r="N47" s="17">
        <f>'orig-data'!D44</f>
        <v>0.0637631823</v>
      </c>
      <c r="O47" s="17">
        <f>'orig-data'!F44</f>
        <v>0.0788808518</v>
      </c>
      <c r="P47" s="19">
        <f>'orig-data'!G44</f>
        <v>408</v>
      </c>
      <c r="Q47" s="17">
        <f>'orig-data'!H44</f>
        <v>0.0858044164</v>
      </c>
      <c r="R47" s="23"/>
      <c r="S47" s="19">
        <f>'orig-data'!C108</f>
        <v>4927</v>
      </c>
      <c r="T47" s="17">
        <f>'orig-data'!D108</f>
        <v>0.0459436816</v>
      </c>
      <c r="U47" s="17">
        <f>'orig-data'!F108</f>
        <v>0.0582034223</v>
      </c>
      <c r="V47" s="19">
        <f>'orig-data'!G108</f>
        <v>321</v>
      </c>
      <c r="W47" s="17">
        <f>'orig-data'!H108</f>
        <v>0.0651512076</v>
      </c>
    </row>
    <row r="48" spans="1:23" ht="12.75">
      <c r="A48" s="34">
        <v>45</v>
      </c>
      <c r="B48" s="34">
        <v>50</v>
      </c>
      <c r="C48" s="7" t="s">
        <v>165</v>
      </c>
      <c r="D48" s="7" t="str">
        <f>IF(AND('orig-data'!Q46&gt;0,'orig-data'!Q46&lt;0.9999),IF(AND('orig-data'!I46&lt;0.005,'orig-data'!I46&gt;0),"m"," "),IF(AND('orig-data'!T46&lt;0.005,'orig-data'!T46&gt;0),"m",""))</f>
        <v> </v>
      </c>
      <c r="E48" s="7" t="str">
        <f>IF(AND('orig-data'!Q110&lt;0.9999,'orig-data'!Q110&gt;0),IF(AND('orig-data'!I110&lt;0.005,'orig-data'!I110&gt;0),"f"," "),IF(AND('orig-data'!T110&lt;0.005,'orig-data'!T110&gt;0),"f",""))</f>
        <v>f</v>
      </c>
      <c r="F48" s="7" t="str">
        <f>IF(AND('orig-data'!Q46&lt;0.9999,'orig-data'!Q46&gt;0),IF(AND('orig-data'!I174&lt;0.005,'orig-data'!I174&gt;0),"d"," "),IF(AND('orig-data'!S46&lt;0.05,'orig-data'!S46&gt;0),"d",""))</f>
        <v> </v>
      </c>
      <c r="G48" s="7" t="str">
        <f>IF(AND(M48&gt;0,M48&lt;=5),"mp"," ")&amp;IF(AND(P48&gt;0,P48&lt;=5),"mc"," ")</f>
        <v>  </v>
      </c>
      <c r="H48" s="7" t="str">
        <f>IF(AND(S48&gt;0,S48&lt;=5),"fp"," ")&amp;IF(AND(V48&gt;0,V48&lt;=5),"fc"," ")</f>
        <v>  </v>
      </c>
      <c r="I48" s="2">
        <f>J$18</f>
        <v>0.0681953633</v>
      </c>
      <c r="J48" s="29">
        <f>'orig-data'!E46</f>
        <v>0.0819682504</v>
      </c>
      <c r="K48" s="30">
        <f>'orig-data'!E110</f>
        <v>0.1000375408</v>
      </c>
      <c r="L48" s="17">
        <f>K$18</f>
        <v>0.0627288766</v>
      </c>
      <c r="M48" s="19">
        <f>'orig-data'!C46</f>
        <v>2659</v>
      </c>
      <c r="N48" s="17">
        <f>'orig-data'!D46</f>
        <v>0.0717750983</v>
      </c>
      <c r="O48" s="17">
        <f>'orig-data'!F46</f>
        <v>0.0936089846</v>
      </c>
      <c r="P48" s="19">
        <f>'orig-data'!G46</f>
        <v>244</v>
      </c>
      <c r="Q48" s="17">
        <f>'orig-data'!H46</f>
        <v>0.091763821</v>
      </c>
      <c r="R48" s="23"/>
      <c r="S48" s="19">
        <f>'orig-data'!C110</f>
        <v>2479</v>
      </c>
      <c r="T48" s="17">
        <f>'orig-data'!D110</f>
        <v>0.0880657873</v>
      </c>
      <c r="U48" s="17">
        <f>'orig-data'!F110</f>
        <v>0.1136367466</v>
      </c>
      <c r="V48" s="19">
        <f>'orig-data'!G110</f>
        <v>268</v>
      </c>
      <c r="W48" s="17">
        <f>'orig-data'!H110</f>
        <v>0.1081081081</v>
      </c>
    </row>
    <row r="49" spans="1:23" ht="12.75">
      <c r="A49" s="34">
        <v>46</v>
      </c>
      <c r="B49" s="34">
        <v>51</v>
      </c>
      <c r="C49" s="7" t="s">
        <v>156</v>
      </c>
      <c r="D49" s="7" t="str">
        <f>IF(AND('orig-data'!Q47&gt;0,'orig-data'!Q47&lt;0.9999),IF(AND('orig-data'!I47&lt;0.005,'orig-data'!I47&gt;0),"m"," "),IF(AND('orig-data'!T47&lt;0.005,'orig-data'!T47&gt;0),"m",""))</f>
        <v>m</v>
      </c>
      <c r="E49" s="7" t="str">
        <f>IF(AND('orig-data'!Q111&lt;0.9999,'orig-data'!Q111&gt;0),IF(AND('orig-data'!I111&lt;0.005,'orig-data'!I111&gt;0),"f"," "),IF(AND('orig-data'!T111&lt;0.005,'orig-data'!T111&gt;0),"f",""))</f>
        <v>f</v>
      </c>
      <c r="F49" s="7" t="str">
        <f>IF(AND('orig-data'!Q47&lt;0.9999,'orig-data'!Q47&gt;0),IF(AND('orig-data'!I175&lt;0.005,'orig-data'!I175&gt;0),"d"," "),IF(AND('orig-data'!S47&lt;0.05,'orig-data'!S47&gt;0),"d",""))</f>
        <v> </v>
      </c>
      <c r="G49" s="7" t="str">
        <f>IF(AND(M49&gt;0,M49&lt;=5),"mp"," ")&amp;IF(AND(P49&gt;0,P49&lt;=5),"mc"," ")</f>
        <v>  </v>
      </c>
      <c r="H49" s="7" t="str">
        <f>IF(AND(S49&gt;0,S49&lt;=5),"fp"," ")&amp;IF(AND(V49&gt;0,V49&lt;=5),"fc"," ")</f>
        <v>  </v>
      </c>
      <c r="I49" s="2">
        <f>J$18</f>
        <v>0.0681953633</v>
      </c>
      <c r="J49" s="29">
        <f>'orig-data'!E47</f>
        <v>0.0866701722</v>
      </c>
      <c r="K49" s="30">
        <f>'orig-data'!E111</f>
        <v>0.0864073918</v>
      </c>
      <c r="L49" s="17">
        <f>K$18</f>
        <v>0.0627288766</v>
      </c>
      <c r="M49" s="19">
        <f>'orig-data'!C47</f>
        <v>5018</v>
      </c>
      <c r="N49" s="17">
        <f>'orig-data'!D47</f>
        <v>0.0784080496</v>
      </c>
      <c r="O49" s="17">
        <f>'orig-data'!F47</f>
        <v>0.0958029026</v>
      </c>
      <c r="P49" s="19">
        <f>'orig-data'!G47</f>
        <v>469</v>
      </c>
      <c r="Q49" s="17">
        <f>'orig-data'!H47</f>
        <v>0.0934635313</v>
      </c>
      <c r="R49" s="23"/>
      <c r="S49" s="19">
        <f>'orig-data'!C111</f>
        <v>4779</v>
      </c>
      <c r="T49" s="17">
        <f>'orig-data'!D111</f>
        <v>0.0780279074</v>
      </c>
      <c r="U49" s="17">
        <f>'orig-data'!F111</f>
        <v>0.0956867564</v>
      </c>
      <c r="V49" s="19">
        <f>'orig-data'!G111</f>
        <v>452</v>
      </c>
      <c r="W49" s="17">
        <f>'orig-data'!H111</f>
        <v>0.0945804562</v>
      </c>
    </row>
    <row r="50" spans="3:23" ht="12.75">
      <c r="C50" s="7"/>
      <c r="D50" s="7"/>
      <c r="E50" s="7"/>
      <c r="F50" s="7"/>
      <c r="G50" s="7"/>
      <c r="H50" s="7"/>
      <c r="J50" s="29"/>
      <c r="K50" s="30"/>
      <c r="L50" s="17"/>
      <c r="M50" s="19"/>
      <c r="N50" s="17"/>
      <c r="O50" s="17"/>
      <c r="P50" s="19"/>
      <c r="Q50" s="17"/>
      <c r="R50" s="23"/>
      <c r="S50" s="19"/>
      <c r="T50" s="17"/>
      <c r="U50" s="17"/>
      <c r="V50" s="19"/>
      <c r="W50" s="17"/>
    </row>
    <row r="51" spans="1:23" ht="12.75">
      <c r="A51" s="34">
        <v>48</v>
      </c>
      <c r="B51" s="34">
        <v>43</v>
      </c>
      <c r="C51" s="7" t="s">
        <v>124</v>
      </c>
      <c r="D51" s="7" t="str">
        <f>IF(AND('orig-data'!Q40&gt;0,'orig-data'!Q40&lt;0.9999),IF(AND('orig-data'!I40&lt;0.005,'orig-data'!I40&gt;0),"m"," "),IF(AND('orig-data'!T40&lt;0.005,'orig-data'!T40&gt;0),"m",""))</f>
        <v> </v>
      </c>
      <c r="E51" s="7" t="str">
        <f>IF(AND('orig-data'!Q104&lt;0.9999,'orig-data'!Q104&gt;0),IF(AND('orig-data'!I104&lt;0.005,'orig-data'!I104&gt;0),"f"," "),IF(AND('orig-data'!T104&lt;0.005,'orig-data'!T104&gt;0),"f",""))</f>
        <v>f</v>
      </c>
      <c r="F51" s="7" t="str">
        <f>IF(AND('orig-data'!Q40&lt;0.9999,'orig-data'!Q40&gt;0),IF(AND('orig-data'!I168&lt;0.005,'orig-data'!I168&gt;0),"d"," "),IF(AND('orig-data'!S40&lt;0.05,'orig-data'!S40&gt;0),"d",""))</f>
        <v>d</v>
      </c>
      <c r="G51" s="7" t="str">
        <f>IF(AND(M51&gt;0,M51&lt;=5),"mp"," ")&amp;IF(AND(P51&gt;0,P51&lt;=5),"mc"," ")</f>
        <v>  </v>
      </c>
      <c r="H51" s="7" t="str">
        <f>IF(AND(S51&gt;0,S51&lt;=5),"fp"," ")&amp;IF(AND(V51&gt;0,V51&lt;=5),"fc"," ")</f>
        <v>  </v>
      </c>
      <c r="I51" s="2">
        <f>J$18</f>
        <v>0.0681953633</v>
      </c>
      <c r="J51" s="29">
        <f>'orig-data'!E40</f>
        <v>0.0664635163</v>
      </c>
      <c r="K51" s="30">
        <f>'orig-data'!E104</f>
        <v>0.0503550621</v>
      </c>
      <c r="L51" s="17">
        <f>K$18</f>
        <v>0.0627288766</v>
      </c>
      <c r="M51" s="19">
        <f>'orig-data'!C40</f>
        <v>6702</v>
      </c>
      <c r="N51" s="17">
        <f>'orig-data'!D40</f>
        <v>0.0600958069</v>
      </c>
      <c r="O51" s="17">
        <f>'orig-data'!F40</f>
        <v>0.0735059437</v>
      </c>
      <c r="P51" s="19">
        <f>'orig-data'!G40</f>
        <v>461</v>
      </c>
      <c r="Q51" s="17">
        <f>'orig-data'!H40</f>
        <v>0.0687854372</v>
      </c>
      <c r="R51" s="23"/>
      <c r="S51" s="19">
        <f>'orig-data'!C104</f>
        <v>6495</v>
      </c>
      <c r="T51" s="17">
        <f>'orig-data'!D104</f>
        <v>0.0449109405</v>
      </c>
      <c r="U51" s="17">
        <f>'orig-data'!F104</f>
        <v>0.0564591223</v>
      </c>
      <c r="V51" s="19">
        <f>'orig-data'!G104</f>
        <v>342</v>
      </c>
      <c r="W51" s="17">
        <f>'orig-data'!H104</f>
        <v>0.0526558891</v>
      </c>
    </row>
    <row r="52" spans="1:23" ht="12.75">
      <c r="A52" s="34">
        <v>49</v>
      </c>
      <c r="B52" s="34">
        <v>44</v>
      </c>
      <c r="C52" s="7" t="s">
        <v>125</v>
      </c>
      <c r="D52" s="7" t="str">
        <f>IF(AND('orig-data'!Q41&gt;0,'orig-data'!Q41&lt;0.9999),IF(AND('orig-data'!I41&lt;0.005,'orig-data'!I41&gt;0),"m"," "),IF(AND('orig-data'!T41&lt;0.005,'orig-data'!T41&gt;0),"m",""))</f>
        <v> </v>
      </c>
      <c r="E52" s="7" t="str">
        <f>IF(AND('orig-data'!Q105&lt;0.9999,'orig-data'!Q105&gt;0),IF(AND('orig-data'!I105&lt;0.005,'orig-data'!I105&gt;0),"f"," "),IF(AND('orig-data'!T105&lt;0.005,'orig-data'!T105&gt;0),"f",""))</f>
        <v>f</v>
      </c>
      <c r="F52" s="7" t="str">
        <f>IF(AND('orig-data'!Q41&lt;0.9999,'orig-data'!Q41&gt;0),IF(AND('orig-data'!I169&lt;0.005,'orig-data'!I169&gt;0),"d"," "),IF(AND('orig-data'!S41&lt;0.05,'orig-data'!S41&gt;0),"d",""))</f>
        <v>d</v>
      </c>
      <c r="G52" s="7" t="str">
        <f>IF(AND(M52&gt;0,M52&lt;=5),"mp"," ")&amp;IF(AND(P52&gt;0,P52&lt;=5),"mc"," ")</f>
        <v>  </v>
      </c>
      <c r="H52" s="7" t="str">
        <f>IF(AND(S52&gt;0,S52&lt;=5),"fp"," ")&amp;IF(AND(V52&gt;0,V52&lt;=5),"fc"," ")</f>
        <v>  </v>
      </c>
      <c r="I52" s="2">
        <f>J$18</f>
        <v>0.0681953633</v>
      </c>
      <c r="J52" s="29">
        <f>'orig-data'!E41</f>
        <v>0.06556079</v>
      </c>
      <c r="K52" s="30">
        <f>'orig-data'!E105</f>
        <v>0.0528539997</v>
      </c>
      <c r="L52" s="17">
        <f>K$18</f>
        <v>0.0627288766</v>
      </c>
      <c r="M52" s="19">
        <f>'orig-data'!C41</f>
        <v>10360</v>
      </c>
      <c r="N52" s="17">
        <f>'orig-data'!D41</f>
        <v>0.060264075</v>
      </c>
      <c r="O52" s="17">
        <f>'orig-data'!F41</f>
        <v>0.0713230426</v>
      </c>
      <c r="P52" s="19">
        <f>'orig-data'!G41</f>
        <v>729</v>
      </c>
      <c r="Q52" s="17">
        <f>'orig-data'!H41</f>
        <v>0.0703667954</v>
      </c>
      <c r="R52" s="23"/>
      <c r="S52" s="19">
        <f>'orig-data'!C105</f>
        <v>10292</v>
      </c>
      <c r="T52" s="17">
        <f>'orig-data'!D105</f>
        <v>0.0482284012</v>
      </c>
      <c r="U52" s="17">
        <f>'orig-data'!F105</f>
        <v>0.0579232406</v>
      </c>
      <c r="V52" s="19">
        <f>'orig-data'!G105</f>
        <v>590</v>
      </c>
      <c r="W52" s="17">
        <f>'orig-data'!H105</f>
        <v>0.0573260785</v>
      </c>
    </row>
    <row r="53" spans="1:23" ht="12.75">
      <c r="A53" s="34">
        <v>50</v>
      </c>
      <c r="B53" s="34">
        <v>45</v>
      </c>
      <c r="C53" s="7" t="s">
        <v>154</v>
      </c>
      <c r="D53" s="7" t="str">
        <f>IF(AND('orig-data'!Q42&gt;0,'orig-data'!Q42&lt;0.9999),IF(AND('orig-data'!I42&lt;0.005,'orig-data'!I42&gt;0),"m"," "),IF(AND('orig-data'!T42&lt;0.005,'orig-data'!T42&gt;0),"m",""))</f>
        <v>m</v>
      </c>
      <c r="E53" s="7" t="str">
        <f>IF(AND('orig-data'!Q106&lt;0.9999,'orig-data'!Q106&gt;0),IF(AND('orig-data'!I106&lt;0.005,'orig-data'!I106&gt;0),"f"," "),IF(AND('orig-data'!T106&lt;0.005,'orig-data'!T106&gt;0),"f",""))</f>
        <v>f</v>
      </c>
      <c r="F53" s="7" t="str">
        <f>IF(AND('orig-data'!Q42&lt;0.9999,'orig-data'!Q42&gt;0),IF(AND('orig-data'!I170&lt;0.005,'orig-data'!I170&gt;0),"d"," "),IF(AND('orig-data'!S42&lt;0.05,'orig-data'!S42&gt;0),"d",""))</f>
        <v> </v>
      </c>
      <c r="G53" s="7" t="str">
        <f>IF(AND(M53&gt;0,M53&lt;=5),"mp"," ")&amp;IF(AND(P53&gt;0,P53&lt;=5),"mc"," ")</f>
        <v>  </v>
      </c>
      <c r="H53" s="7" t="str">
        <f>IF(AND(S53&gt;0,S53&lt;=5),"fp"," ")&amp;IF(AND(V53&gt;0,V53&lt;=5),"fc"," ")</f>
        <v>  </v>
      </c>
      <c r="I53" s="2">
        <f>J$18</f>
        <v>0.0681953633</v>
      </c>
      <c r="J53" s="29">
        <f>'orig-data'!E42</f>
        <v>0.0781035811</v>
      </c>
      <c r="K53" s="30">
        <f>'orig-data'!E106</f>
        <v>0.0725451259</v>
      </c>
      <c r="L53" s="17">
        <f>K$18</f>
        <v>0.0627288766</v>
      </c>
      <c r="M53" s="19">
        <f>'orig-data'!C42</f>
        <v>6170</v>
      </c>
      <c r="N53" s="17">
        <f>'orig-data'!D42</f>
        <v>0.0711491144</v>
      </c>
      <c r="O53" s="17">
        <f>'orig-data'!F42</f>
        <v>0.0857378117</v>
      </c>
      <c r="P53" s="19">
        <f>'orig-data'!G42</f>
        <v>565</v>
      </c>
      <c r="Q53" s="17">
        <f>'orig-data'!H42</f>
        <v>0.0915721232</v>
      </c>
      <c r="R53" s="23"/>
      <c r="S53" s="19">
        <f>'orig-data'!C106</f>
        <v>6091</v>
      </c>
      <c r="T53" s="17">
        <f>'orig-data'!D106</f>
        <v>0.0658736717</v>
      </c>
      <c r="U53" s="17">
        <f>'orig-data'!F106</f>
        <v>0.0798922415</v>
      </c>
      <c r="V53" s="19">
        <f>'orig-data'!G106</f>
        <v>522</v>
      </c>
      <c r="W53" s="17">
        <f>'orig-data'!H106</f>
        <v>0.0857002134</v>
      </c>
    </row>
    <row r="54" spans="1:23" ht="12.75">
      <c r="A54" s="34">
        <v>51</v>
      </c>
      <c r="B54" s="34">
        <v>46</v>
      </c>
      <c r="C54" s="7" t="s">
        <v>155</v>
      </c>
      <c r="D54" s="7" t="str">
        <f>IF(AND('orig-data'!Q43&gt;0,'orig-data'!Q43&lt;0.9999),IF(AND('orig-data'!I43&lt;0.005,'orig-data'!I43&gt;0),"m"," "),IF(AND('orig-data'!T43&lt;0.005,'orig-data'!T43&gt;0),"m",""))</f>
        <v>m</v>
      </c>
      <c r="E54" s="7" t="str">
        <f>IF(AND('orig-data'!Q107&lt;0.9999,'orig-data'!Q107&gt;0),IF(AND('orig-data'!I107&lt;0.005,'orig-data'!I107&gt;0),"f"," "),IF(AND('orig-data'!T107&lt;0.005,'orig-data'!T107&gt;0),"f",""))</f>
        <v>f</v>
      </c>
      <c r="F54" s="7" t="str">
        <f>IF(AND('orig-data'!Q43&lt;0.9999,'orig-data'!Q43&gt;0),IF(AND('orig-data'!I171&lt;0.005,'orig-data'!I171&gt;0),"d"," "),IF(AND('orig-data'!S43&lt;0.05,'orig-data'!S43&gt;0),"d",""))</f>
        <v> </v>
      </c>
      <c r="G54" s="7" t="str">
        <f>IF(AND(M54&gt;0,M54&lt;=5),"mp"," ")&amp;IF(AND(P54&gt;0,P54&lt;=5),"mc"," ")</f>
        <v>  </v>
      </c>
      <c r="H54" s="7" t="str">
        <f>IF(AND(S54&gt;0,S54&lt;=5),"fp"," ")&amp;IF(AND(V54&gt;0,V54&lt;=5),"fc"," ")</f>
        <v>  </v>
      </c>
      <c r="I54" s="2">
        <f>J$18</f>
        <v>0.0681953633</v>
      </c>
      <c r="J54" s="29">
        <f>'orig-data'!E43</f>
        <v>0.0994346988</v>
      </c>
      <c r="K54" s="30">
        <f>'orig-data'!E107</f>
        <v>0.1152134702</v>
      </c>
      <c r="L54" s="17">
        <f>K$18</f>
        <v>0.0627288766</v>
      </c>
      <c r="M54" s="19">
        <f>'orig-data'!C43</f>
        <v>3177</v>
      </c>
      <c r="N54" s="17">
        <f>'orig-data'!D43</f>
        <v>0.088692973</v>
      </c>
      <c r="O54" s="17">
        <f>'orig-data'!F43</f>
        <v>0.1114773695</v>
      </c>
      <c r="P54" s="19">
        <f>'orig-data'!G43</f>
        <v>343</v>
      </c>
      <c r="Q54" s="17">
        <f>'orig-data'!H43</f>
        <v>0.1079634876</v>
      </c>
      <c r="R54" s="23"/>
      <c r="S54" s="19">
        <f>'orig-data'!C107</f>
        <v>2926</v>
      </c>
      <c r="T54" s="17">
        <f>'orig-data'!D107</f>
        <v>0.1030065412</v>
      </c>
      <c r="U54" s="17">
        <f>'orig-data'!F107</f>
        <v>0.1288669979</v>
      </c>
      <c r="V54" s="19">
        <f>'orig-data'!G107</f>
        <v>361</v>
      </c>
      <c r="W54" s="17">
        <f>'orig-data'!H107</f>
        <v>0.1233766234</v>
      </c>
    </row>
    <row r="55" spans="3:23" ht="12.75">
      <c r="C55" s="7"/>
      <c r="D55" s="7"/>
      <c r="E55" s="7"/>
      <c r="F55" s="7"/>
      <c r="G55" s="7"/>
      <c r="H55" s="7"/>
      <c r="J55" s="29"/>
      <c r="K55" s="30"/>
      <c r="L55" s="17"/>
      <c r="M55" s="19"/>
      <c r="N55" s="17"/>
      <c r="O55" s="17"/>
      <c r="P55" s="19"/>
      <c r="Q55" s="17"/>
      <c r="R55" s="23"/>
      <c r="S55" s="19"/>
      <c r="T55" s="17"/>
      <c r="U55" s="17"/>
      <c r="V55" s="19"/>
      <c r="W55" s="17"/>
    </row>
    <row r="56" spans="1:23" ht="12.75">
      <c r="A56" s="34">
        <v>53</v>
      </c>
      <c r="B56" s="34">
        <v>53</v>
      </c>
      <c r="C56" s="7" t="s">
        <v>157</v>
      </c>
      <c r="D56" s="7" t="str">
        <f>IF(AND('orig-data'!Q48&gt;0,'orig-data'!Q48&lt;0.9999),IF(AND('orig-data'!I48&lt;0.005,'orig-data'!I48&gt;0),"m"," "),IF(AND('orig-data'!T48&lt;0.005,'orig-data'!T48&gt;0),"m",""))</f>
        <v>m</v>
      </c>
      <c r="E56" s="7" t="str">
        <f>IF(AND('orig-data'!Q112&lt;0.9999,'orig-data'!Q112&gt;0),IF(AND('orig-data'!I112&lt;0.005,'orig-data'!I112&gt;0),"f"," "),IF(AND('orig-data'!T112&lt;0.005,'orig-data'!T112&gt;0),"f",""))</f>
        <v>f</v>
      </c>
      <c r="F56" s="7" t="str">
        <f>IF(AND('orig-data'!Q48&lt;0.9999,'orig-data'!Q48&gt;0),IF(AND('orig-data'!I176&lt;0.005,'orig-data'!I176&gt;0),"d"," "),IF(AND('orig-data'!S48&lt;0.05,'orig-data'!S48&gt;0),"d",""))</f>
        <v> </v>
      </c>
      <c r="G56" s="7" t="str">
        <f aca="true" t="shared" si="12" ref="G56:G61">IF(AND(M56&gt;0,M56&lt;=5),"mp"," ")&amp;IF(AND(P56&gt;0,P56&lt;=5),"mc"," ")</f>
        <v>  </v>
      </c>
      <c r="H56" s="7" t="str">
        <f aca="true" t="shared" si="13" ref="H56:H61">IF(AND(S56&gt;0,S56&lt;=5),"fp"," ")&amp;IF(AND(V56&gt;0,V56&lt;=5),"fc"," ")</f>
        <v>  </v>
      </c>
      <c r="I56" s="2">
        <f aca="true" t="shared" si="14" ref="I56:I61">J$18</f>
        <v>0.0681953633</v>
      </c>
      <c r="J56" s="29">
        <f>'orig-data'!E48</f>
        <v>0.0501510163</v>
      </c>
      <c r="K56" s="30">
        <f>'orig-data'!E112</f>
        <v>0.0371299889</v>
      </c>
      <c r="L56" s="17">
        <f aca="true" t="shared" si="15" ref="L56:L61">K$18</f>
        <v>0.0627288766</v>
      </c>
      <c r="M56" s="19">
        <f>'orig-data'!C48</f>
        <v>4265</v>
      </c>
      <c r="N56" s="17">
        <f>'orig-data'!D48</f>
        <v>0.0436189869</v>
      </c>
      <c r="O56" s="17">
        <f>'orig-data'!F48</f>
        <v>0.0576612299</v>
      </c>
      <c r="P56" s="19">
        <f>'orig-data'!G48</f>
        <v>218</v>
      </c>
      <c r="Q56" s="17">
        <f>'orig-data'!H48</f>
        <v>0.0511137163</v>
      </c>
      <c r="R56" s="23"/>
      <c r="S56" s="19">
        <f>'orig-data'!C112</f>
        <v>4145</v>
      </c>
      <c r="T56" s="17">
        <f>'orig-data'!D112</f>
        <v>0.0314405142</v>
      </c>
      <c r="U56" s="17">
        <f>'orig-data'!F112</f>
        <v>0.0438490307</v>
      </c>
      <c r="V56" s="19">
        <f>'orig-data'!G112</f>
        <v>149</v>
      </c>
      <c r="W56" s="17">
        <f>'orig-data'!H112</f>
        <v>0.035946924</v>
      </c>
    </row>
    <row r="57" spans="1:23" ht="12.75">
      <c r="A57" s="34">
        <v>54</v>
      </c>
      <c r="B57" s="34">
        <v>54</v>
      </c>
      <c r="C57" s="7" t="s">
        <v>96</v>
      </c>
      <c r="D57" s="7" t="str">
        <f>IF(AND('orig-data'!Q49&gt;0,'orig-data'!Q49&lt;0.9999),IF(AND('orig-data'!I49&lt;0.005,'orig-data'!I49&gt;0),"m"," "),IF(AND('orig-data'!T49&lt;0.005,'orig-data'!T49&gt;0),"m",""))</f>
        <v> </v>
      </c>
      <c r="E57" s="7" t="str">
        <f>IF(AND('orig-data'!Q113&lt;0.9999,'orig-data'!Q113&gt;0),IF(AND('orig-data'!I113&lt;0.005,'orig-data'!I113&gt;0),"f"," "),IF(AND('orig-data'!T113&lt;0.005,'orig-data'!T113&gt;0),"f",""))</f>
        <v> </v>
      </c>
      <c r="F57" s="7" t="str">
        <f>IF(AND('orig-data'!Q49&lt;0.9999,'orig-data'!Q49&gt;0),IF(AND('orig-data'!I177&lt;0.005,'orig-data'!I177&gt;0),"d"," "),IF(AND('orig-data'!S49&lt;0.05,'orig-data'!S49&gt;0),"d",""))</f>
        <v> </v>
      </c>
      <c r="G57" s="7" t="str">
        <f t="shared" si="12"/>
        <v>  </v>
      </c>
      <c r="H57" s="7" t="str">
        <f t="shared" si="13"/>
        <v>  </v>
      </c>
      <c r="I57" s="2">
        <f t="shared" si="14"/>
        <v>0.0681953633</v>
      </c>
      <c r="J57" s="29">
        <f>'orig-data'!E49</f>
        <v>0.0664627153</v>
      </c>
      <c r="K57" s="30">
        <f>'orig-data'!E113</f>
        <v>0.0541597708</v>
      </c>
      <c r="L57" s="17">
        <f t="shared" si="15"/>
        <v>0.0627288766</v>
      </c>
      <c r="M57" s="19">
        <f>'orig-data'!C49</f>
        <v>1113</v>
      </c>
      <c r="N57" s="17">
        <f>'orig-data'!D49</f>
        <v>0.053620241</v>
      </c>
      <c r="O57" s="17">
        <f>'orig-data'!F49</f>
        <v>0.0823810644</v>
      </c>
      <c r="P57" s="19">
        <f>'orig-data'!G49</f>
        <v>87</v>
      </c>
      <c r="Q57" s="17">
        <f>'orig-data'!H49</f>
        <v>0.0781671159</v>
      </c>
      <c r="R57" s="23"/>
      <c r="S57" s="19">
        <f>'orig-data'!C113</f>
        <v>1033</v>
      </c>
      <c r="T57" s="17">
        <f>'orig-data'!D113</f>
        <v>0.0424500533</v>
      </c>
      <c r="U57" s="17">
        <f>'orig-data'!F113</f>
        <v>0.0690995781</v>
      </c>
      <c r="V57" s="19">
        <f>'orig-data'!G113</f>
        <v>67</v>
      </c>
      <c r="W57" s="17">
        <f>'orig-data'!H113</f>
        <v>0.0648596321</v>
      </c>
    </row>
    <row r="58" spans="1:23" ht="12.75">
      <c r="A58" s="34">
        <v>55</v>
      </c>
      <c r="B58" s="34">
        <v>55</v>
      </c>
      <c r="C58" s="7" t="s">
        <v>158</v>
      </c>
      <c r="D58" s="7" t="str">
        <f>IF(AND('orig-data'!Q50&gt;0,'orig-data'!Q50&lt;0.9999),IF(AND('orig-data'!I50&lt;0.005,'orig-data'!I50&gt;0),"m"," "),IF(AND('orig-data'!T50&lt;0.005,'orig-data'!T50&gt;0),"m",""))</f>
        <v>m</v>
      </c>
      <c r="E58" s="7" t="str">
        <f>IF(AND('orig-data'!Q114&lt;0.9999,'orig-data'!Q114&gt;0),IF(AND('orig-data'!I114&lt;0.005,'orig-data'!I114&gt;0),"f"," "),IF(AND('orig-data'!T114&lt;0.005,'orig-data'!T114&gt;0),"f",""))</f>
        <v>f</v>
      </c>
      <c r="F58" s="7" t="str">
        <f>IF(AND('orig-data'!Q50&lt;0.9999,'orig-data'!Q50&gt;0),IF(AND('orig-data'!I178&lt;0.005,'orig-data'!I178&gt;0),"d"," "),IF(AND('orig-data'!S50&lt;0.05,'orig-data'!S50&gt;0),"d",""))</f>
        <v> </v>
      </c>
      <c r="G58" s="7" t="str">
        <f t="shared" si="12"/>
        <v>  </v>
      </c>
      <c r="H58" s="7" t="str">
        <f t="shared" si="13"/>
        <v>  </v>
      </c>
      <c r="I58" s="2">
        <f t="shared" si="14"/>
        <v>0.0681953633</v>
      </c>
      <c r="J58" s="29">
        <f>'orig-data'!E50</f>
        <v>0.0528954066</v>
      </c>
      <c r="K58" s="30">
        <f>'orig-data'!E114</f>
        <v>0.0464189301</v>
      </c>
      <c r="L58" s="17">
        <f t="shared" si="15"/>
        <v>0.0627288766</v>
      </c>
      <c r="M58" s="19">
        <f>'orig-data'!C50</f>
        <v>2227</v>
      </c>
      <c r="N58" s="17">
        <f>'orig-data'!D50</f>
        <v>0.0449466212</v>
      </c>
      <c r="O58" s="17">
        <f>'orig-data'!F50</f>
        <v>0.0622499303</v>
      </c>
      <c r="P58" s="19">
        <f>'orig-data'!G50</f>
        <v>157</v>
      </c>
      <c r="Q58" s="17">
        <f>'orig-data'!H50</f>
        <v>0.0704984284</v>
      </c>
      <c r="R58" s="23"/>
      <c r="S58" s="19">
        <f>'orig-data'!C114</f>
        <v>2105</v>
      </c>
      <c r="T58" s="17">
        <f>'orig-data'!D114</f>
        <v>0.0388529859</v>
      </c>
      <c r="U58" s="17">
        <f>'orig-data'!F114</f>
        <v>0.0554582106</v>
      </c>
      <c r="V58" s="19">
        <f>'orig-data'!G114</f>
        <v>130</v>
      </c>
      <c r="W58" s="17">
        <f>'orig-data'!H114</f>
        <v>0.0617577197</v>
      </c>
    </row>
    <row r="59" spans="1:23" ht="12.75">
      <c r="A59" s="34">
        <v>56</v>
      </c>
      <c r="B59" s="34">
        <v>56</v>
      </c>
      <c r="C59" s="7" t="s">
        <v>97</v>
      </c>
      <c r="D59" s="7" t="str">
        <f>IF(AND('orig-data'!Q51&gt;0,'orig-data'!Q51&lt;0.9999),IF(AND('orig-data'!I51&lt;0.005,'orig-data'!I51&gt;0),"m"," "),IF(AND('orig-data'!T51&lt;0.005,'orig-data'!T51&gt;0),"m",""))</f>
        <v> </v>
      </c>
      <c r="E59" s="7" t="str">
        <f>IF(AND('orig-data'!Q115&lt;0.9999,'orig-data'!Q115&gt;0),IF(AND('orig-data'!I115&lt;0.005,'orig-data'!I115&gt;0),"f"," "),IF(AND('orig-data'!T115&lt;0.005,'orig-data'!T115&gt;0),"f",""))</f>
        <v> </v>
      </c>
      <c r="F59" s="7" t="str">
        <f>IF(AND('orig-data'!Q51&lt;0.9999,'orig-data'!Q51&gt;0),IF(AND('orig-data'!I179&lt;0.005,'orig-data'!I179&gt;0),"d"," "),IF(AND('orig-data'!S51&lt;0.05,'orig-data'!S51&gt;0),"d",""))</f>
        <v> </v>
      </c>
      <c r="G59" s="7" t="str">
        <f t="shared" si="12"/>
        <v>  </v>
      </c>
      <c r="H59" s="7" t="str">
        <f t="shared" si="13"/>
        <v>  </v>
      </c>
      <c r="I59" s="2">
        <f t="shared" si="14"/>
        <v>0.0681953633</v>
      </c>
      <c r="J59" s="29">
        <f>'orig-data'!E51</f>
        <v>0.0584009502</v>
      </c>
      <c r="K59" s="30">
        <f>'orig-data'!E115</f>
        <v>0.0539491651</v>
      </c>
      <c r="L59" s="17">
        <f t="shared" si="15"/>
        <v>0.0627288766</v>
      </c>
      <c r="M59" s="19">
        <f>'orig-data'!C51</f>
        <v>2562</v>
      </c>
      <c r="N59" s="17">
        <f>'orig-data'!D51</f>
        <v>0.0498392243</v>
      </c>
      <c r="O59" s="17">
        <f>'orig-data'!F51</f>
        <v>0.0684334685</v>
      </c>
      <c r="P59" s="19">
        <f>'orig-data'!G51</f>
        <v>165</v>
      </c>
      <c r="Q59" s="17">
        <f>'orig-data'!H51</f>
        <v>0.0644028103</v>
      </c>
      <c r="R59" s="23"/>
      <c r="S59" s="19">
        <f>'orig-data'!C115</f>
        <v>2512</v>
      </c>
      <c r="T59" s="17">
        <f>'orig-data'!D115</f>
        <v>0.0457469734</v>
      </c>
      <c r="U59" s="17">
        <f>'orig-data'!F115</f>
        <v>0.0636219666</v>
      </c>
      <c r="V59" s="19">
        <f>'orig-data'!G115</f>
        <v>152</v>
      </c>
      <c r="W59" s="17">
        <f>'orig-data'!H115</f>
        <v>0.0605095541</v>
      </c>
    </row>
    <row r="60" spans="1:23" ht="12.75">
      <c r="A60" s="34">
        <v>57</v>
      </c>
      <c r="B60" s="34">
        <v>57</v>
      </c>
      <c r="C60" s="7" t="s">
        <v>159</v>
      </c>
      <c r="D60" s="7" t="str">
        <f>IF(AND('orig-data'!Q52&gt;0,'orig-data'!Q52&lt;0.9999),IF(AND('orig-data'!I52&lt;0.005,'orig-data'!I52&gt;0),"m"," "),IF(AND('orig-data'!T52&lt;0.005,'orig-data'!T52&gt;0),"m",""))</f>
        <v>m</v>
      </c>
      <c r="E60" s="7" t="str">
        <f>IF(AND('orig-data'!Q116&lt;0.9999,'orig-data'!Q116&gt;0),IF(AND('orig-data'!I116&lt;0.005,'orig-data'!I116&gt;0),"f"," "),IF(AND('orig-data'!T116&lt;0.005,'orig-data'!T116&gt;0),"f",""))</f>
        <v>f</v>
      </c>
      <c r="F60" s="7" t="str">
        <f>IF(AND('orig-data'!Q52&lt;0.9999,'orig-data'!Q52&gt;0),IF(AND('orig-data'!I180&lt;0.005,'orig-data'!I180&gt;0),"d"," "),IF(AND('orig-data'!S52&lt;0.05,'orig-data'!S52&gt;0),"d",""))</f>
        <v> </v>
      </c>
      <c r="G60" s="7" t="str">
        <f t="shared" si="12"/>
        <v>  </v>
      </c>
      <c r="H60" s="7" t="str">
        <f t="shared" si="13"/>
        <v>  </v>
      </c>
      <c r="I60" s="2">
        <f t="shared" si="14"/>
        <v>0.0681953633</v>
      </c>
      <c r="J60" s="29">
        <f>'orig-data'!E52</f>
        <v>0.1114505272</v>
      </c>
      <c r="K60" s="30">
        <f>'orig-data'!E116</f>
        <v>0.1228056782</v>
      </c>
      <c r="L60" s="17">
        <f t="shared" si="15"/>
        <v>0.0627288766</v>
      </c>
      <c r="M60" s="19">
        <f>'orig-data'!C52</f>
        <v>2712</v>
      </c>
      <c r="N60" s="17">
        <f>'orig-data'!D52</f>
        <v>0.098998909</v>
      </c>
      <c r="O60" s="17">
        <f>'orig-data'!F52</f>
        <v>0.1254682515</v>
      </c>
      <c r="P60" s="19">
        <f>'orig-data'!G52</f>
        <v>316</v>
      </c>
      <c r="Q60" s="17">
        <f>'orig-data'!H52</f>
        <v>0.116519174</v>
      </c>
      <c r="R60" s="23"/>
      <c r="S60" s="19">
        <f>'orig-data'!C116</f>
        <v>2499</v>
      </c>
      <c r="T60" s="17">
        <f>'orig-data'!D116</f>
        <v>0.1091042818</v>
      </c>
      <c r="U60" s="17">
        <f>'orig-data'!F116</f>
        <v>0.1382277061</v>
      </c>
      <c r="V60" s="19">
        <f>'orig-data'!G116</f>
        <v>317</v>
      </c>
      <c r="W60" s="17">
        <f>'orig-data'!H116</f>
        <v>0.1268507403</v>
      </c>
    </row>
    <row r="61" spans="1:23" ht="12.75">
      <c r="A61" s="34">
        <v>58</v>
      </c>
      <c r="B61" s="34">
        <v>58</v>
      </c>
      <c r="C61" s="7" t="s">
        <v>135</v>
      </c>
      <c r="D61" s="7" t="str">
        <f>IF(AND('orig-data'!Q53&gt;0,'orig-data'!Q53&lt;0.9999),IF(AND('orig-data'!I53&lt;0.005,'orig-data'!I53&gt;0),"m"," "),IF(AND('orig-data'!T53&lt;0.005,'orig-data'!T53&gt;0),"m",""))</f>
        <v>m</v>
      </c>
      <c r="E61" s="7" t="str">
        <f>IF(AND('orig-data'!Q117&lt;0.9999,'orig-data'!Q117&gt;0),IF(AND('orig-data'!I117&lt;0.005,'orig-data'!I117&gt;0),"f"," "),IF(AND('orig-data'!T117&lt;0.005,'orig-data'!T117&gt;0),"f",""))</f>
        <v>f</v>
      </c>
      <c r="F61" s="7" t="str">
        <f>IF(AND('orig-data'!Q53&lt;0.9999,'orig-data'!Q53&gt;0),IF(AND('orig-data'!I181&lt;0.005,'orig-data'!I181&gt;0),"d"," "),IF(AND('orig-data'!S53&lt;0.05,'orig-data'!S53&gt;0),"d",""))</f>
        <v>d</v>
      </c>
      <c r="G61" s="7" t="str">
        <f t="shared" si="12"/>
        <v>  </v>
      </c>
      <c r="H61" s="7" t="str">
        <f t="shared" si="13"/>
        <v>  </v>
      </c>
      <c r="I61" s="2">
        <f t="shared" si="14"/>
        <v>0.0681953633</v>
      </c>
      <c r="J61" s="29">
        <f>'orig-data'!E53</f>
        <v>0.2006501327</v>
      </c>
      <c r="K61" s="30">
        <f>'orig-data'!E117</f>
        <v>0.3314887944</v>
      </c>
      <c r="L61" s="17">
        <f t="shared" si="15"/>
        <v>0.0627288766</v>
      </c>
      <c r="M61" s="19">
        <f>'orig-data'!C53</f>
        <v>968</v>
      </c>
      <c r="N61" s="17">
        <f>'orig-data'!D53</f>
        <v>0.1690349796</v>
      </c>
      <c r="O61" s="17">
        <f>'orig-data'!F53</f>
        <v>0.2381783691</v>
      </c>
      <c r="P61" s="19">
        <f>'orig-data'!G53</f>
        <v>139</v>
      </c>
      <c r="Q61" s="17">
        <f>'orig-data'!H53</f>
        <v>0.1435950413</v>
      </c>
      <c r="R61" s="23"/>
      <c r="S61" s="19">
        <f>'orig-data'!C117</f>
        <v>868</v>
      </c>
      <c r="T61" s="17">
        <f>'orig-data'!D117</f>
        <v>0.2860640467</v>
      </c>
      <c r="U61" s="17">
        <f>'orig-data'!F117</f>
        <v>0.3841266391</v>
      </c>
      <c r="V61" s="19">
        <f>'orig-data'!G117</f>
        <v>193</v>
      </c>
      <c r="W61" s="17">
        <f>'orig-data'!H117</f>
        <v>0.2223502304</v>
      </c>
    </row>
    <row r="62" spans="3:23" ht="12.75">
      <c r="C62" s="7"/>
      <c r="D62" s="7"/>
      <c r="E62" s="7"/>
      <c r="F62" s="7"/>
      <c r="G62" s="7"/>
      <c r="H62" s="7"/>
      <c r="J62" s="29"/>
      <c r="K62" s="30"/>
      <c r="L62" s="17"/>
      <c r="M62" s="19"/>
      <c r="N62" s="17"/>
      <c r="O62" s="17"/>
      <c r="P62" s="19"/>
      <c r="Q62" s="17"/>
      <c r="R62" s="23"/>
      <c r="S62" s="19"/>
      <c r="T62" s="17"/>
      <c r="U62" s="17"/>
      <c r="V62" s="19"/>
      <c r="W62" s="17"/>
    </row>
    <row r="63" spans="1:23" ht="12.75">
      <c r="A63" s="34">
        <v>60</v>
      </c>
      <c r="B63" s="34">
        <v>60</v>
      </c>
      <c r="C63" s="7" t="s">
        <v>98</v>
      </c>
      <c r="D63" s="7" t="str">
        <f>IF(AND('orig-data'!Q54&gt;0,'orig-data'!Q54&lt;0.9999),IF(AND('orig-data'!I54&lt;0.005,'orig-data'!I54&gt;0),"m"," "),IF(AND('orig-data'!T54&lt;0.005,'orig-data'!T54&gt;0),"m",""))</f>
        <v> </v>
      </c>
      <c r="E63" s="7" t="str">
        <f>IF(AND('orig-data'!Q118&lt;0.9999,'orig-data'!Q118&gt;0),IF(AND('orig-data'!I118&lt;0.005,'orig-data'!I118&gt;0),"f"," "),IF(AND('orig-data'!T118&lt;0.005,'orig-data'!T118&gt;0),"f",""))</f>
        <v> </v>
      </c>
      <c r="F63" s="7" t="str">
        <f>IF(AND('orig-data'!Q54&lt;0.9999,'orig-data'!Q54&gt;0),IF(AND('orig-data'!I182&lt;0.005,'orig-data'!I182&gt;0),"d"," "),IF(AND('orig-data'!S54&lt;0.05,'orig-data'!S54&gt;0),"d",""))</f>
        <v> </v>
      </c>
      <c r="G63" s="7" t="str">
        <f>IF(AND(M63&gt;0,M63&lt;=5),"mp"," ")&amp;IF(AND(P63&gt;0,P63&lt;=5),"mc"," ")</f>
        <v>  </v>
      </c>
      <c r="H63" s="7" t="str">
        <f>IF(AND(S63&gt;0,S63&lt;=5),"fp"," ")&amp;IF(AND(V63&gt;0,V63&lt;=5),"fc"," ")</f>
        <v>  </v>
      </c>
      <c r="I63" s="2">
        <f>J$18</f>
        <v>0.0681953633</v>
      </c>
      <c r="J63" s="29">
        <f>'orig-data'!E54</f>
        <v>0.0765405176</v>
      </c>
      <c r="K63" s="30">
        <f>'orig-data'!E118</f>
        <v>0.0658904852</v>
      </c>
      <c r="L63" s="17">
        <f>K$18</f>
        <v>0.0627288766</v>
      </c>
      <c r="M63" s="19">
        <f>'orig-data'!C54</f>
        <v>2992</v>
      </c>
      <c r="N63" s="17">
        <f>'orig-data'!D54</f>
        <v>0.066705318</v>
      </c>
      <c r="O63" s="17">
        <f>'orig-data'!F54</f>
        <v>0.0878258438</v>
      </c>
      <c r="P63" s="19">
        <f>'orig-data'!G54</f>
        <v>225</v>
      </c>
      <c r="Q63" s="17">
        <f>'orig-data'!H54</f>
        <v>0.0752005348</v>
      </c>
      <c r="R63" s="23"/>
      <c r="S63" s="19">
        <f>'orig-data'!C118</f>
        <v>2852</v>
      </c>
      <c r="T63" s="17">
        <f>'orig-data'!D118</f>
        <v>0.0567316029</v>
      </c>
      <c r="U63" s="17">
        <f>'orig-data'!F118</f>
        <v>0.0765279988</v>
      </c>
      <c r="V63" s="19">
        <f>'orig-data'!G118</f>
        <v>187</v>
      </c>
      <c r="W63" s="17">
        <f>'orig-data'!H118</f>
        <v>0.0655680224</v>
      </c>
    </row>
    <row r="64" spans="1:23" ht="12.75">
      <c r="A64" s="34">
        <v>61</v>
      </c>
      <c r="B64" s="34">
        <v>61</v>
      </c>
      <c r="C64" s="7" t="s">
        <v>160</v>
      </c>
      <c r="D64" s="7" t="str">
        <f>IF(AND('orig-data'!Q55&gt;0,'orig-data'!Q55&lt;0.9999),IF(AND('orig-data'!I55&lt;0.005,'orig-data'!I55&gt;0),"m"," "),IF(AND('orig-data'!T55&lt;0.005,'orig-data'!T55&gt;0),"m",""))</f>
        <v>m</v>
      </c>
      <c r="E64" s="7" t="str">
        <f>IF(AND('orig-data'!Q119&lt;0.9999,'orig-data'!Q119&gt;0),IF(AND('orig-data'!I119&lt;0.005,'orig-data'!I119&gt;0),"f"," "),IF(AND('orig-data'!T119&lt;0.005,'orig-data'!T119&gt;0),"f",""))</f>
        <v>f</v>
      </c>
      <c r="F64" s="7" t="str">
        <f>IF(AND('orig-data'!Q55&lt;0.9999,'orig-data'!Q55&gt;0),IF(AND('orig-data'!I183&lt;0.005,'orig-data'!I183&gt;0),"d"," "),IF(AND('orig-data'!S55&lt;0.05,'orig-data'!S55&gt;0),"d",""))</f>
        <v> </v>
      </c>
      <c r="G64" s="7" t="str">
        <f>IF(AND(M64&gt;0,M64&lt;=5),"mp"," ")&amp;IF(AND(P64&gt;0,P64&lt;=5),"mc"," ")</f>
        <v>  </v>
      </c>
      <c r="H64" s="7" t="str">
        <f>IF(AND(S64&gt;0,S64&lt;=5),"fp"," ")&amp;IF(AND(V64&gt;0,V64&lt;=5),"fc"," ")</f>
        <v>  </v>
      </c>
      <c r="I64" s="2">
        <f>J$18</f>
        <v>0.0681953633</v>
      </c>
      <c r="J64" s="29">
        <f>'orig-data'!E55</f>
        <v>0.1021325426</v>
      </c>
      <c r="K64" s="30">
        <f>'orig-data'!E119</f>
        <v>0.1269507824</v>
      </c>
      <c r="L64" s="17">
        <f>K$18</f>
        <v>0.0627288766</v>
      </c>
      <c r="M64" s="19">
        <f>'orig-data'!C55</f>
        <v>3586</v>
      </c>
      <c r="N64" s="17">
        <f>'orig-data'!D55</f>
        <v>0.0908604668</v>
      </c>
      <c r="O64" s="17">
        <f>'orig-data'!F55</f>
        <v>0.114803023</v>
      </c>
      <c r="P64" s="19">
        <f>'orig-data'!G55</f>
        <v>324</v>
      </c>
      <c r="Q64" s="17">
        <f>'orig-data'!H55</f>
        <v>0.0903513664</v>
      </c>
      <c r="R64" s="23"/>
      <c r="S64" s="19">
        <f>'orig-data'!C119</f>
        <v>3479</v>
      </c>
      <c r="T64" s="17">
        <f>'orig-data'!D119</f>
        <v>0.1137245389</v>
      </c>
      <c r="U64" s="17">
        <f>'orig-data'!F119</f>
        <v>0.1417152473</v>
      </c>
      <c r="V64" s="19">
        <f>'orig-data'!G119</f>
        <v>374</v>
      </c>
      <c r="W64" s="17">
        <f>'orig-data'!H119</f>
        <v>0.1075021558</v>
      </c>
    </row>
    <row r="65" spans="1:23" ht="12.75">
      <c r="A65" s="34">
        <v>62</v>
      </c>
      <c r="B65" s="34">
        <v>62</v>
      </c>
      <c r="C65" s="7" t="s">
        <v>136</v>
      </c>
      <c r="D65" s="7" t="str">
        <f>IF(AND('orig-data'!Q56&gt;0,'orig-data'!Q56&lt;0.9999),IF(AND('orig-data'!I56&lt;0.005,'orig-data'!I56&gt;0),"m"," "),IF(AND('orig-data'!T56&lt;0.005,'orig-data'!T56&gt;0),"m",""))</f>
        <v>m</v>
      </c>
      <c r="E65" s="7" t="str">
        <f>IF(AND('orig-data'!Q120&lt;0.9999,'orig-data'!Q120&gt;0),IF(AND('orig-data'!I120&lt;0.005,'orig-data'!I120&gt;0),"f"," "),IF(AND('orig-data'!T120&lt;0.005,'orig-data'!T120&gt;0),"f",""))</f>
        <v>f</v>
      </c>
      <c r="F65" s="7" t="str">
        <f>IF(AND('orig-data'!Q56&lt;0.9999,'orig-data'!Q56&gt;0),IF(AND('orig-data'!I184&lt;0.005,'orig-data'!I184&gt;0),"d"," "),IF(AND('orig-data'!S56&lt;0.05,'orig-data'!S56&gt;0),"d",""))</f>
        <v>d</v>
      </c>
      <c r="G65" s="7" t="str">
        <f>IF(AND(M65&gt;0,M65&lt;=5),"mp"," ")&amp;IF(AND(P65&gt;0,P65&lt;=5),"mc"," ")</f>
        <v>  </v>
      </c>
      <c r="H65" s="7" t="str">
        <f>IF(AND(S65&gt;0,S65&lt;=5),"fp"," ")&amp;IF(AND(V65&gt;0,V65&lt;=5),"fc"," ")</f>
        <v>  </v>
      </c>
      <c r="I65" s="2">
        <f>J$18</f>
        <v>0.0681953633</v>
      </c>
      <c r="J65" s="29">
        <f>'orig-data'!E56</f>
        <v>0.10191408</v>
      </c>
      <c r="K65" s="30">
        <f>'orig-data'!E120</f>
        <v>0.2094763976</v>
      </c>
      <c r="L65" s="17">
        <f>K$18</f>
        <v>0.0627288766</v>
      </c>
      <c r="M65" s="19">
        <f>'orig-data'!C56</f>
        <v>1492</v>
      </c>
      <c r="N65" s="17">
        <f>'orig-data'!D56</f>
        <v>0.0842166782</v>
      </c>
      <c r="O65" s="17">
        <f>'orig-data'!F56</f>
        <v>0.1233304367</v>
      </c>
      <c r="P65" s="19">
        <f>'orig-data'!G56</f>
        <v>111</v>
      </c>
      <c r="Q65" s="17">
        <f>'orig-data'!H56</f>
        <v>0.0743967828</v>
      </c>
      <c r="R65" s="23"/>
      <c r="S65" s="19">
        <f>'orig-data'!C120</f>
        <v>1425</v>
      </c>
      <c r="T65" s="17">
        <f>'orig-data'!D120</f>
        <v>0.1816127376</v>
      </c>
      <c r="U65" s="17">
        <f>'orig-data'!F120</f>
        <v>0.2416149975</v>
      </c>
      <c r="V65" s="19">
        <f>'orig-data'!G120</f>
        <v>207</v>
      </c>
      <c r="W65" s="17">
        <f>'orig-data'!H120</f>
        <v>0.1452631579</v>
      </c>
    </row>
    <row r="66" spans="3:23" ht="12.75">
      <c r="C66" s="7"/>
      <c r="D66" s="7"/>
      <c r="E66" s="7"/>
      <c r="F66" s="7"/>
      <c r="G66" s="7"/>
      <c r="H66" s="7"/>
      <c r="J66" s="29"/>
      <c r="K66" s="30"/>
      <c r="L66" s="17"/>
      <c r="M66" s="19"/>
      <c r="N66" s="17"/>
      <c r="O66" s="17"/>
      <c r="P66" s="19"/>
      <c r="Q66" s="17"/>
      <c r="R66" s="23"/>
      <c r="S66" s="19"/>
      <c r="T66" s="17"/>
      <c r="U66" s="17"/>
      <c r="V66" s="19"/>
      <c r="W66" s="17"/>
    </row>
    <row r="67" spans="1:23" ht="12.75">
      <c r="A67" s="34">
        <v>64</v>
      </c>
      <c r="B67" s="34">
        <v>65</v>
      </c>
      <c r="C67" s="7" t="s">
        <v>162</v>
      </c>
      <c r="D67" s="7" t="str">
        <f>IF(AND('orig-data'!Q58&gt;0,'orig-data'!Q58&lt;0.9999),IF(AND('orig-data'!I58&lt;0.005,'orig-data'!I58&gt;0),"m"," "),IF(AND('orig-data'!T58&lt;0.005,'orig-data'!T58&gt;0),"m",""))</f>
        <v>m</v>
      </c>
      <c r="E67" s="7" t="str">
        <f>IF(AND('orig-data'!Q122&lt;0.9999,'orig-data'!Q122&gt;0),IF(AND('orig-data'!I122&lt;0.005,'orig-data'!I122&gt;0),"f"," "),IF(AND('orig-data'!T122&lt;0.005,'orig-data'!T122&gt;0),"f",""))</f>
        <v>f</v>
      </c>
      <c r="F67" s="7" t="str">
        <f>IF(AND('orig-data'!Q58&lt;0.9999,'orig-data'!Q58&gt;0),IF(AND('orig-data'!I186&lt;0.005,'orig-data'!I186&gt;0),"d"," "),IF(AND('orig-data'!S58&lt;0.05,'orig-data'!S58&gt;0),"d",""))</f>
        <v> </v>
      </c>
      <c r="G67" s="7" t="str">
        <f aca="true" t="shared" si="16" ref="G67:G77">IF(AND(M67&gt;0,M67&lt;=5),"mp"," ")&amp;IF(AND(P67&gt;0,P67&lt;=5),"mc"," ")</f>
        <v>  </v>
      </c>
      <c r="H67" s="7" t="str">
        <f aca="true" t="shared" si="17" ref="H67:H77">IF(AND(S67&gt;0,S67&lt;=5),"fp"," ")&amp;IF(AND(V67&gt;0,V67&lt;=5),"fc"," ")</f>
        <v>  </v>
      </c>
      <c r="I67" s="2">
        <f aca="true" t="shared" si="18" ref="I67:I77">J$18</f>
        <v>0.0681953633</v>
      </c>
      <c r="J67" s="29">
        <f>'orig-data'!E58</f>
        <v>0.0859515666</v>
      </c>
      <c r="K67" s="30">
        <f>'orig-data'!E122</f>
        <v>0.0900088156</v>
      </c>
      <c r="L67" s="17">
        <f aca="true" t="shared" si="19" ref="L67:L77">K$18</f>
        <v>0.0627288766</v>
      </c>
      <c r="M67" s="19">
        <f>'orig-data'!C58</f>
        <v>4571</v>
      </c>
      <c r="N67" s="17">
        <f>'orig-data'!D58</f>
        <v>0.076144967</v>
      </c>
      <c r="O67" s="17">
        <f>'orig-data'!F58</f>
        <v>0.097021144</v>
      </c>
      <c r="P67" s="19">
        <f>'orig-data'!G58</f>
        <v>301</v>
      </c>
      <c r="Q67" s="17">
        <f>'orig-data'!H58</f>
        <v>0.0658499234</v>
      </c>
      <c r="R67" s="23"/>
      <c r="S67" s="19">
        <f>'orig-data'!C122</f>
        <v>4424</v>
      </c>
      <c r="T67" s="17">
        <f>'orig-data'!D122</f>
        <v>0.0794694275</v>
      </c>
      <c r="U67" s="17">
        <f>'orig-data'!F122</f>
        <v>0.1019459576</v>
      </c>
      <c r="V67" s="19">
        <f>'orig-data'!G122</f>
        <v>282</v>
      </c>
      <c r="W67" s="17">
        <f>'orig-data'!H122</f>
        <v>0.0637432188</v>
      </c>
    </row>
    <row r="68" spans="1:23" ht="12.75">
      <c r="A68" s="34">
        <v>65</v>
      </c>
      <c r="B68" s="34">
        <v>64</v>
      </c>
      <c r="C68" s="7" t="s">
        <v>161</v>
      </c>
      <c r="D68" s="7" t="str">
        <f>IF(AND('orig-data'!Q57&gt;0,'orig-data'!Q57&lt;0.9999),IF(AND('orig-data'!I57&lt;0.005,'orig-data'!I57&gt;0),"m"," "),IF(AND('orig-data'!T57&lt;0.005,'orig-data'!T57&gt;0),"m",""))</f>
        <v>m</v>
      </c>
      <c r="E68" s="7" t="str">
        <f>IF(AND('orig-data'!Q121&lt;0.9999,'orig-data'!Q121&gt;0),IF(AND('orig-data'!I121&lt;0.005,'orig-data'!I121&gt;0),"f"," "),IF(AND('orig-data'!T121&lt;0.005,'orig-data'!T121&gt;0),"f",""))</f>
        <v>f</v>
      </c>
      <c r="F68" s="7" t="str">
        <f>IF(AND('orig-data'!Q57&lt;0.9999,'orig-data'!Q57&gt;0),IF(AND('orig-data'!I185&lt;0.005,'orig-data'!I185&gt;0),"d"," "),IF(AND('orig-data'!S57&lt;0.05,'orig-data'!S57&gt;0),"d",""))</f>
        <v> </v>
      </c>
      <c r="G68" s="7" t="str">
        <f t="shared" si="16"/>
        <v>  </v>
      </c>
      <c r="H68" s="7" t="str">
        <f t="shared" si="17"/>
        <v>  </v>
      </c>
      <c r="I68" s="2">
        <f t="shared" si="18"/>
        <v>0.0681953633</v>
      </c>
      <c r="J68" s="29">
        <f>'orig-data'!E57</f>
        <v>0.1226649305</v>
      </c>
      <c r="K68" s="30">
        <f>'orig-data'!E121</f>
        <v>0.1708593891</v>
      </c>
      <c r="L68" s="17">
        <f t="shared" si="19"/>
        <v>0.0627288766</v>
      </c>
      <c r="M68" s="19">
        <f>'orig-data'!C57</f>
        <v>443</v>
      </c>
      <c r="N68" s="17">
        <f>'orig-data'!D57</f>
        <v>0.0893378076</v>
      </c>
      <c r="O68" s="17">
        <f>'orig-data'!F57</f>
        <v>0.1684246076</v>
      </c>
      <c r="P68" s="19">
        <f>'orig-data'!G57</f>
        <v>42</v>
      </c>
      <c r="Q68" s="17">
        <f>'orig-data'!H57</f>
        <v>0.0948081264</v>
      </c>
      <c r="R68" s="23"/>
      <c r="S68" s="19">
        <f>'orig-data'!C121</f>
        <v>394</v>
      </c>
      <c r="T68" s="17">
        <f>'orig-data'!D121</f>
        <v>0.1275104878</v>
      </c>
      <c r="U68" s="17">
        <f>'orig-data'!F121</f>
        <v>0.2289453309</v>
      </c>
      <c r="V68" s="19">
        <f>'orig-data'!G121</f>
        <v>46</v>
      </c>
      <c r="W68" s="17">
        <f>'orig-data'!H121</f>
        <v>0.116751269</v>
      </c>
    </row>
    <row r="69" spans="1:23" ht="12.75">
      <c r="A69" s="34">
        <v>66</v>
      </c>
      <c r="B69" s="34">
        <v>67</v>
      </c>
      <c r="C69" s="7" t="s">
        <v>127</v>
      </c>
      <c r="D69" s="7" t="str">
        <f>IF(AND('orig-data'!Q60&gt;0,'orig-data'!Q60&lt;0.9999),IF(AND('orig-data'!I60&lt;0.005,'orig-data'!I60&gt;0),"m"," "),IF(AND('orig-data'!T60&lt;0.005,'orig-data'!T60&gt;0),"m",""))</f>
        <v> </v>
      </c>
      <c r="E69" s="7" t="str">
        <f>IF(AND('orig-data'!Q124&lt;0.9999,'orig-data'!Q124&gt;0),IF(AND('orig-data'!I124&lt;0.005,'orig-data'!I124&gt;0),"f"," "),IF(AND('orig-data'!T124&lt;0.005,'orig-data'!T124&gt;0),"f",""))</f>
        <v>f</v>
      </c>
      <c r="F69" s="7" t="str">
        <f>IF(AND('orig-data'!Q60&lt;0.9999,'orig-data'!Q60&gt;0),IF(AND('orig-data'!I188&lt;0.005,'orig-data'!I188&gt;0),"d"," "),IF(AND('orig-data'!S60&lt;0.05,'orig-data'!S60&gt;0),"d",""))</f>
        <v>d</v>
      </c>
      <c r="G69" s="7" t="str">
        <f t="shared" si="16"/>
        <v>  </v>
      </c>
      <c r="H69" s="7" t="str">
        <f t="shared" si="17"/>
        <v>  </v>
      </c>
      <c r="I69" s="2">
        <f t="shared" si="18"/>
        <v>0.0681953633</v>
      </c>
      <c r="J69" s="29">
        <f>'orig-data'!E60</f>
        <v>0.0945858355</v>
      </c>
      <c r="K69" s="30">
        <f>'orig-data'!E124</f>
        <v>0.1582417059</v>
      </c>
      <c r="L69" s="17">
        <f t="shared" si="19"/>
        <v>0.0627288766</v>
      </c>
      <c r="M69" s="19">
        <f>'orig-data'!C60</f>
        <v>749</v>
      </c>
      <c r="N69" s="17">
        <f>'orig-data'!D60</f>
        <v>0.0734649344</v>
      </c>
      <c r="O69" s="17">
        <f>'orig-data'!F60</f>
        <v>0.1217789188</v>
      </c>
      <c r="P69" s="19">
        <f>'orig-data'!G60</f>
        <v>62</v>
      </c>
      <c r="Q69" s="17">
        <f>'orig-data'!H60</f>
        <v>0.082777036</v>
      </c>
      <c r="R69" s="23"/>
      <c r="S69" s="19">
        <f>'orig-data'!C124</f>
        <v>660</v>
      </c>
      <c r="T69" s="17">
        <f>'orig-data'!D124</f>
        <v>0.1270292799</v>
      </c>
      <c r="U69" s="17">
        <f>'orig-data'!F124</f>
        <v>0.1971233522</v>
      </c>
      <c r="V69" s="19">
        <f>'orig-data'!G124</f>
        <v>83</v>
      </c>
      <c r="W69" s="17">
        <f>'orig-data'!H124</f>
        <v>0.1257575758</v>
      </c>
    </row>
    <row r="70" spans="1:23" ht="12.75">
      <c r="A70" s="34">
        <v>67</v>
      </c>
      <c r="B70" s="34">
        <v>66</v>
      </c>
      <c r="C70" s="7" t="s">
        <v>166</v>
      </c>
      <c r="D70" s="7" t="str">
        <f>IF(AND('orig-data'!Q59&gt;0,'orig-data'!Q59&lt;0.9999),IF(AND('orig-data'!I59&lt;0.005,'orig-data'!I59&gt;0),"m"," "),IF(AND('orig-data'!T59&lt;0.005,'orig-data'!T59&gt;0),"m",""))</f>
        <v> </v>
      </c>
      <c r="E70" s="7" t="str">
        <f>IF(AND('orig-data'!Q123&lt;0.9999,'orig-data'!Q123&gt;0),IF(AND('orig-data'!I123&lt;0.005,'orig-data'!I123&gt;0),"f"," "),IF(AND('orig-data'!T123&lt;0.005,'orig-data'!T123&gt;0),"f",""))</f>
        <v>f</v>
      </c>
      <c r="F70" s="7" t="str">
        <f>IF(AND('orig-data'!Q59&lt;0.9999,'orig-data'!Q59&gt;0),IF(AND('orig-data'!I187&lt;0.005,'orig-data'!I187&gt;0),"d"," "),IF(AND('orig-data'!S59&lt;0.05,'orig-data'!S59&gt;0),"d",""))</f>
        <v> </v>
      </c>
      <c r="G70" s="7" t="str">
        <f t="shared" si="16"/>
        <v>  </v>
      </c>
      <c r="H70" s="7" t="str">
        <f t="shared" si="17"/>
        <v>  </v>
      </c>
      <c r="I70" s="2">
        <f t="shared" si="18"/>
        <v>0.0681953633</v>
      </c>
      <c r="J70" s="29">
        <f>'orig-data'!E59</f>
        <v>0.108030158</v>
      </c>
      <c r="K70" s="30">
        <f>'orig-data'!E123</f>
        <v>0.211478787</v>
      </c>
      <c r="L70" s="17">
        <f t="shared" si="19"/>
        <v>0.0627288766</v>
      </c>
      <c r="M70" s="19">
        <f>'orig-data'!C59</f>
        <v>304</v>
      </c>
      <c r="N70" s="17">
        <f>'orig-data'!D59</f>
        <v>0.0738864866</v>
      </c>
      <c r="O70" s="17">
        <f>'orig-data'!F59</f>
        <v>0.1579519554</v>
      </c>
      <c r="P70" s="19">
        <f>'orig-data'!G59</f>
        <v>29</v>
      </c>
      <c r="Q70" s="17">
        <f>'orig-data'!H59</f>
        <v>0.0953947368</v>
      </c>
      <c r="R70" s="23"/>
      <c r="S70" s="19">
        <f>'orig-data'!C123</f>
        <v>265</v>
      </c>
      <c r="T70" s="17">
        <f>'orig-data'!D123</f>
        <v>0.1578354554</v>
      </c>
      <c r="U70" s="17">
        <f>'orig-data'!F123</f>
        <v>0.2833538081</v>
      </c>
      <c r="V70" s="19">
        <f>'orig-data'!G123</f>
        <v>46</v>
      </c>
      <c r="W70" s="17">
        <f>'orig-data'!H123</f>
        <v>0.1735849057</v>
      </c>
    </row>
    <row r="71" spans="1:23" ht="12.75">
      <c r="A71" s="34">
        <v>68</v>
      </c>
      <c r="B71" s="34">
        <v>70</v>
      </c>
      <c r="C71" s="7" t="s">
        <v>137</v>
      </c>
      <c r="D71" s="7" t="str">
        <f>IF(AND('orig-data'!Q63&gt;0,'orig-data'!Q63&lt;0.9999),IF(AND('orig-data'!I63&lt;0.005,'orig-data'!I63&gt;0),"m"," "),IF(AND('orig-data'!T63&lt;0.005,'orig-data'!T63&gt;0),"m",""))</f>
        <v>m</v>
      </c>
      <c r="E71" s="7" t="str">
        <f>IF(AND('orig-data'!Q127&lt;0.9999,'orig-data'!Q127&gt;0),IF(AND('orig-data'!I127&lt;0.005,'orig-data'!I127&gt;0),"f"," "),IF(AND('orig-data'!T127&lt;0.005,'orig-data'!T127&gt;0),"f",""))</f>
        <v>f</v>
      </c>
      <c r="F71" s="7" t="str">
        <f>IF(AND('orig-data'!Q63&lt;0.9999,'orig-data'!Q63&gt;0),IF(AND('orig-data'!I191&lt;0.005,'orig-data'!I191&gt;0),"d"," "),IF(AND('orig-data'!S63&lt;0.05,'orig-data'!S63&gt;0),"d",""))</f>
        <v>d</v>
      </c>
      <c r="G71" s="7" t="str">
        <f t="shared" si="16"/>
        <v>  </v>
      </c>
      <c r="H71" s="7" t="str">
        <f t="shared" si="17"/>
        <v>  </v>
      </c>
      <c r="I71" s="2">
        <f t="shared" si="18"/>
        <v>0.0681953633</v>
      </c>
      <c r="J71" s="29">
        <f>'orig-data'!E63</f>
        <v>0.2571965204</v>
      </c>
      <c r="K71" s="30">
        <f>'orig-data'!E127</f>
        <v>0.4071561397</v>
      </c>
      <c r="L71" s="17">
        <f t="shared" si="19"/>
        <v>0.0627288766</v>
      </c>
      <c r="M71" s="19">
        <f>'orig-data'!C63</f>
        <v>1769</v>
      </c>
      <c r="N71" s="17">
        <f>'orig-data'!D63</f>
        <v>0.2266389203</v>
      </c>
      <c r="O71" s="17">
        <f>'orig-data'!F63</f>
        <v>0.2918741849</v>
      </c>
      <c r="P71" s="19">
        <f>'orig-data'!G63</f>
        <v>269</v>
      </c>
      <c r="Q71" s="17">
        <f>'orig-data'!H63</f>
        <v>0.1520633126</v>
      </c>
      <c r="R71" s="23"/>
      <c r="S71" s="19">
        <f>'orig-data'!C127</f>
        <v>1662</v>
      </c>
      <c r="T71" s="17">
        <f>'orig-data'!D127</f>
        <v>0.3663919495</v>
      </c>
      <c r="U71" s="17">
        <f>'orig-data'!F127</f>
        <v>0.4524556893</v>
      </c>
      <c r="V71" s="19">
        <f>'orig-data'!G127</f>
        <v>409</v>
      </c>
      <c r="W71" s="17">
        <f>'orig-data'!H127</f>
        <v>0.2460890493</v>
      </c>
    </row>
    <row r="72" spans="1:23" ht="12.75">
      <c r="A72" s="34">
        <v>69</v>
      </c>
      <c r="B72" s="34">
        <v>68</v>
      </c>
      <c r="C72" s="7" t="s">
        <v>163</v>
      </c>
      <c r="D72" s="7" t="str">
        <f>IF(AND('orig-data'!Q61&gt;0,'orig-data'!Q61&lt;0.9999),IF(AND('orig-data'!I61&lt;0.005,'orig-data'!I61&gt;0),"m"," "),IF(AND('orig-data'!T61&lt;0.005,'orig-data'!T61&gt;0),"m",""))</f>
        <v>m</v>
      </c>
      <c r="E72" s="7" t="str">
        <f>IF(AND('orig-data'!Q125&lt;0.9999,'orig-data'!Q125&gt;0),IF(AND('orig-data'!I125&lt;0.005,'orig-data'!I125&gt;0),"f"," "),IF(AND('orig-data'!T125&lt;0.005,'orig-data'!T125&gt;0),"f",""))</f>
        <v>f</v>
      </c>
      <c r="F72" s="7" t="str">
        <f>IF(AND('orig-data'!Q61&lt;0.9999,'orig-data'!Q61&gt;0),IF(AND('orig-data'!I189&lt;0.005,'orig-data'!I189&gt;0),"d"," "),IF(AND('orig-data'!S61&lt;0.05,'orig-data'!S61&gt;0),"d",""))</f>
        <v> </v>
      </c>
      <c r="G72" s="7" t="str">
        <f t="shared" si="16"/>
        <v>  </v>
      </c>
      <c r="H72" s="7" t="str">
        <f t="shared" si="17"/>
        <v>  </v>
      </c>
      <c r="I72" s="2">
        <f t="shared" si="18"/>
        <v>0.0681953633</v>
      </c>
      <c r="J72" s="29">
        <f>'orig-data'!E61</f>
        <v>0.1867065755</v>
      </c>
      <c r="K72" s="30">
        <f>'orig-data'!E125</f>
        <v>0.2312891785</v>
      </c>
      <c r="L72" s="17">
        <f t="shared" si="19"/>
        <v>0.0627288766</v>
      </c>
      <c r="M72" s="19">
        <f>'orig-data'!C61</f>
        <v>1103</v>
      </c>
      <c r="N72" s="17">
        <f>'orig-data'!D61</f>
        <v>0.1575509211</v>
      </c>
      <c r="O72" s="17">
        <f>'orig-data'!F61</f>
        <v>0.2212576421</v>
      </c>
      <c r="P72" s="19">
        <f>'orig-data'!G61</f>
        <v>142</v>
      </c>
      <c r="Q72" s="17">
        <f>'orig-data'!H61</f>
        <v>0.1287398005</v>
      </c>
      <c r="R72" s="23"/>
      <c r="S72" s="19">
        <f>'orig-data'!C125</f>
        <v>1067</v>
      </c>
      <c r="T72" s="17">
        <f>'orig-data'!D125</f>
        <v>0.1976662716</v>
      </c>
      <c r="U72" s="17">
        <f>'orig-data'!F125</f>
        <v>0.2706313205</v>
      </c>
      <c r="V72" s="19">
        <f>'orig-data'!G125</f>
        <v>168</v>
      </c>
      <c r="W72" s="17">
        <f>'orig-data'!H125</f>
        <v>0.1574507966</v>
      </c>
    </row>
    <row r="73" spans="1:23" ht="12.75">
      <c r="A73" s="34">
        <v>70</v>
      </c>
      <c r="B73" s="34">
        <v>71</v>
      </c>
      <c r="C73" s="7" t="s">
        <v>138</v>
      </c>
      <c r="D73" s="7" t="str">
        <f>IF(AND('orig-data'!Q64&gt;0,'orig-data'!Q64&lt;0.9999),IF(AND('orig-data'!I64&lt;0.005,'orig-data'!I64&gt;0),"m"," "),IF(AND('orig-data'!T64&lt;0.005,'orig-data'!T64&gt;0),"m",""))</f>
        <v>m</v>
      </c>
      <c r="E73" s="7" t="str">
        <f>IF(AND('orig-data'!Q128&lt;0.9999,'orig-data'!Q128&gt;0),IF(AND('orig-data'!I128&lt;0.005,'orig-data'!I128&gt;0),"f"," "),IF(AND('orig-data'!T128&lt;0.005,'orig-data'!T128&gt;0),"f",""))</f>
        <v>f</v>
      </c>
      <c r="F73" s="7" t="str">
        <f>IF(AND('orig-data'!Q64&lt;0.9999,'orig-data'!Q64&gt;0),IF(AND('orig-data'!I192&lt;0.005,'orig-data'!I192&gt;0),"d"," "),IF(AND('orig-data'!S64&lt;0.05,'orig-data'!S64&gt;0),"d",""))</f>
        <v>d</v>
      </c>
      <c r="G73" s="7" t="str">
        <f t="shared" si="16"/>
        <v>  </v>
      </c>
      <c r="H73" s="7" t="str">
        <f t="shared" si="17"/>
        <v>  </v>
      </c>
      <c r="I73" s="2">
        <f t="shared" si="18"/>
        <v>0.0681953633</v>
      </c>
      <c r="J73" s="29">
        <f>'orig-data'!E64</f>
        <v>0.1835198327</v>
      </c>
      <c r="K73" s="30">
        <f>'orig-data'!E128</f>
        <v>0.2591955352</v>
      </c>
      <c r="L73" s="17">
        <f t="shared" si="19"/>
        <v>0.0627288766</v>
      </c>
      <c r="M73" s="19">
        <f>'orig-data'!C64</f>
        <v>1307</v>
      </c>
      <c r="N73" s="17">
        <f>'orig-data'!D64</f>
        <v>0.1565927134</v>
      </c>
      <c r="O73" s="17">
        <f>'orig-data'!F64</f>
        <v>0.2150772425</v>
      </c>
      <c r="P73" s="19">
        <f>'orig-data'!G64</f>
        <v>164</v>
      </c>
      <c r="Q73" s="17">
        <f>'orig-data'!H64</f>
        <v>0.1254781943</v>
      </c>
      <c r="R73" s="23"/>
      <c r="S73" s="19">
        <f>'orig-data'!C128</f>
        <v>1276</v>
      </c>
      <c r="T73" s="17">
        <f>'orig-data'!D128</f>
        <v>0.2259220577</v>
      </c>
      <c r="U73" s="17">
        <f>'orig-data'!F128</f>
        <v>0.2973694828</v>
      </c>
      <c r="V73" s="19">
        <f>'orig-data'!G128</f>
        <v>225</v>
      </c>
      <c r="W73" s="17">
        <f>'orig-data'!H128</f>
        <v>0.1763322884</v>
      </c>
    </row>
    <row r="74" spans="1:23" ht="12.75">
      <c r="A74" s="34">
        <v>71</v>
      </c>
      <c r="B74" s="34">
        <v>69</v>
      </c>
      <c r="C74" s="7" t="s">
        <v>99</v>
      </c>
      <c r="D74" s="7" t="str">
        <f>IF(AND('orig-data'!Q62&gt;0,'orig-data'!Q62&lt;0.9999),IF(AND('orig-data'!I62&lt;0.005,'orig-data'!I62&gt;0),"m"," "),IF(AND('orig-data'!T62&lt;0.005,'orig-data'!T62&gt;0),"m",""))</f>
        <v> </v>
      </c>
      <c r="E74" s="7" t="str">
        <f>IF(AND('orig-data'!Q126&lt;0.9999,'orig-data'!Q126&gt;0),IF(AND('orig-data'!I126&lt;0.005,'orig-data'!I126&gt;0),"f"," "),IF(AND('orig-data'!T126&lt;0.005,'orig-data'!T126&gt;0),"f",""))</f>
        <v> </v>
      </c>
      <c r="F74" s="7" t="str">
        <f>IF(AND('orig-data'!Q62&lt;0.9999,'orig-data'!Q62&gt;0),IF(AND('orig-data'!I190&lt;0.005,'orig-data'!I190&gt;0),"d"," "),IF(AND('orig-data'!S62&lt;0.05,'orig-data'!S62&gt;0),"d",""))</f>
        <v> </v>
      </c>
      <c r="G74" s="7" t="str">
        <f t="shared" si="16"/>
        <v>  </v>
      </c>
      <c r="H74" s="7" t="str">
        <f t="shared" si="17"/>
        <v>  </v>
      </c>
      <c r="I74" s="2">
        <f t="shared" si="18"/>
        <v>0.0681953633</v>
      </c>
      <c r="J74" s="29">
        <f>'orig-data'!E62</f>
        <v>0.0294074094</v>
      </c>
      <c r="K74" s="30">
        <f>'orig-data'!E126</f>
        <v>0.067076109</v>
      </c>
      <c r="L74" s="17">
        <f t="shared" si="19"/>
        <v>0.0627288766</v>
      </c>
      <c r="M74" s="19">
        <f>'orig-data'!C62</f>
        <v>449</v>
      </c>
      <c r="N74" s="17">
        <f>'orig-data'!D62</f>
        <v>0.0152796839</v>
      </c>
      <c r="O74" s="17">
        <f>'orig-data'!F62</f>
        <v>0.05659775</v>
      </c>
      <c r="P74" s="19">
        <f>'orig-data'!G62</f>
        <v>9</v>
      </c>
      <c r="Q74" s="17">
        <f>'orig-data'!H62</f>
        <v>0.0200445434</v>
      </c>
      <c r="R74" s="23"/>
      <c r="S74" s="19">
        <f>'orig-data'!C126</f>
        <v>382</v>
      </c>
      <c r="T74" s="17">
        <f>'orig-data'!D126</f>
        <v>0.0421718104</v>
      </c>
      <c r="U74" s="17">
        <f>'orig-data'!F126</f>
        <v>0.1066874852</v>
      </c>
      <c r="V74" s="19">
        <f>'orig-data'!G126</f>
        <v>18</v>
      </c>
      <c r="W74" s="17">
        <f>'orig-data'!H126</f>
        <v>0.0471204188</v>
      </c>
    </row>
    <row r="75" spans="1:23" ht="12.75">
      <c r="A75" s="34">
        <v>72</v>
      </c>
      <c r="B75" s="34">
        <v>72</v>
      </c>
      <c r="C75" s="7" t="s">
        <v>139</v>
      </c>
      <c r="D75" s="7" t="str">
        <f>IF(AND('orig-data'!Q65&gt;0,'orig-data'!Q65&lt;0.9999),IF(AND('orig-data'!I65&lt;0.005,'orig-data'!I65&gt;0),"m"," "),IF(AND('orig-data'!T65&lt;0.005,'orig-data'!T65&gt;0),"m",""))</f>
        <v>m</v>
      </c>
      <c r="E75" s="7" t="str">
        <f>IF(AND('orig-data'!Q129&lt;0.9999,'orig-data'!Q129&gt;0),IF(AND('orig-data'!I129&lt;0.005,'orig-data'!I129&gt;0),"f"," "),IF(AND('orig-data'!T129&lt;0.005,'orig-data'!T129&gt;0),"f",""))</f>
        <v>f</v>
      </c>
      <c r="F75" s="7" t="str">
        <f>IF(AND('orig-data'!Q65&lt;0.9999,'orig-data'!Q65&gt;0),IF(AND('orig-data'!I193&lt;0.005,'orig-data'!I193&gt;0),"d"," "),IF(AND('orig-data'!S65&lt;0.05,'orig-data'!S65&gt;0),"d",""))</f>
        <v>d</v>
      </c>
      <c r="G75" s="7" t="str">
        <f t="shared" si="16"/>
        <v>  </v>
      </c>
      <c r="H75" s="7" t="str">
        <f t="shared" si="17"/>
        <v>  </v>
      </c>
      <c r="I75" s="2">
        <f t="shared" si="18"/>
        <v>0.0681953633</v>
      </c>
      <c r="J75" s="29">
        <f>'orig-data'!E65</f>
        <v>0.1207606328</v>
      </c>
      <c r="K75" s="30">
        <f>'orig-data'!E129</f>
        <v>0.2223021054</v>
      </c>
      <c r="L75" s="17">
        <f t="shared" si="19"/>
        <v>0.0627288766</v>
      </c>
      <c r="M75" s="19">
        <f>'orig-data'!C65</f>
        <v>927</v>
      </c>
      <c r="N75" s="17">
        <f>'orig-data'!D65</f>
        <v>0.0963487593</v>
      </c>
      <c r="O75" s="17">
        <f>'orig-data'!F65</f>
        <v>0.1513577397</v>
      </c>
      <c r="P75" s="19">
        <f>'orig-data'!G65</f>
        <v>78</v>
      </c>
      <c r="Q75" s="17">
        <f>'orig-data'!H65</f>
        <v>0.0841423948</v>
      </c>
      <c r="R75" s="23"/>
      <c r="S75" s="19">
        <f>'orig-data'!C129</f>
        <v>865</v>
      </c>
      <c r="T75" s="17">
        <f>'orig-data'!D129</f>
        <v>0.1865487029</v>
      </c>
      <c r="U75" s="17">
        <f>'orig-data'!F129</f>
        <v>0.2649079051</v>
      </c>
      <c r="V75" s="19">
        <f>'orig-data'!G129</f>
        <v>133</v>
      </c>
      <c r="W75" s="17">
        <f>'orig-data'!H129</f>
        <v>0.1537572254</v>
      </c>
    </row>
    <row r="76" spans="1:23" ht="12.75">
      <c r="A76" s="34">
        <v>73</v>
      </c>
      <c r="B76" s="34">
        <v>74</v>
      </c>
      <c r="C76" s="7" t="s">
        <v>140</v>
      </c>
      <c r="D76" s="7" t="str">
        <f>IF(AND('orig-data'!Q67&gt;0,'orig-data'!Q67&lt;0.9999),IF(AND('orig-data'!I67&lt;0.005,'orig-data'!I67&gt;0),"m"," "),IF(AND('orig-data'!T67&lt;0.005,'orig-data'!T67&gt;0),"m",""))</f>
        <v>m</v>
      </c>
      <c r="E76" s="7" t="str">
        <f>IF(AND('orig-data'!Q131&lt;0.9999,'orig-data'!Q131&gt;0),IF(AND('orig-data'!I131&lt;0.005,'orig-data'!I131&gt;0),"f"," "),IF(AND('orig-data'!T131&lt;0.005,'orig-data'!T131&gt;0),"f",""))</f>
        <v>f</v>
      </c>
      <c r="F76" s="7" t="str">
        <f>IF(AND('orig-data'!Q67&lt;0.9999,'orig-data'!Q67&gt;0),IF(AND('orig-data'!I195&lt;0.005,'orig-data'!I195&gt;0),"d"," "),IF(AND('orig-data'!S67&lt;0.05,'orig-data'!S67&gt;0),"d",""))</f>
        <v>d</v>
      </c>
      <c r="G76" s="7" t="str">
        <f t="shared" si="16"/>
        <v>  </v>
      </c>
      <c r="H76" s="7" t="str">
        <f t="shared" si="17"/>
        <v>  </v>
      </c>
      <c r="I76" s="2">
        <f t="shared" si="18"/>
        <v>0.0681953633</v>
      </c>
      <c r="J76" s="29">
        <f>'orig-data'!E67</f>
        <v>0.1691637012</v>
      </c>
      <c r="K76" s="30">
        <f>'orig-data'!E131</f>
        <v>0.2870021295</v>
      </c>
      <c r="L76" s="17">
        <f t="shared" si="19"/>
        <v>0.0627288766</v>
      </c>
      <c r="M76" s="19">
        <f>'orig-data'!C67</f>
        <v>869</v>
      </c>
      <c r="N76" s="17">
        <f>'orig-data'!D67</f>
        <v>0.1385627017</v>
      </c>
      <c r="O76" s="17">
        <f>'orig-data'!F67</f>
        <v>0.206522805</v>
      </c>
      <c r="P76" s="19">
        <f>'orig-data'!G67</f>
        <v>101</v>
      </c>
      <c r="Q76" s="17">
        <f>'orig-data'!H67</f>
        <v>0.1162255466</v>
      </c>
      <c r="R76" s="23"/>
      <c r="S76" s="19">
        <f>'orig-data'!C131</f>
        <v>800</v>
      </c>
      <c r="T76" s="17">
        <f>'orig-data'!D131</f>
        <v>0.2429197318</v>
      </c>
      <c r="U76" s="17">
        <f>'orig-data'!F131</f>
        <v>0.3390841153</v>
      </c>
      <c r="V76" s="19">
        <f>'orig-data'!G131</f>
        <v>148</v>
      </c>
      <c r="W76" s="17">
        <f>'orig-data'!H131</f>
        <v>0.185</v>
      </c>
    </row>
    <row r="77" spans="1:23" ht="12.75">
      <c r="A77" s="34">
        <v>74</v>
      </c>
      <c r="B77" s="34">
        <v>73</v>
      </c>
      <c r="C77" s="7" t="s">
        <v>128</v>
      </c>
      <c r="D77" s="7" t="str">
        <f>IF(AND('orig-data'!Q66&gt;0,'orig-data'!Q66&lt;0.9999),IF(AND('orig-data'!I66&lt;0.005,'orig-data'!I66&gt;0),"m"," "),IF(AND('orig-data'!T66&lt;0.005,'orig-data'!T66&gt;0),"m",""))</f>
        <v> </v>
      </c>
      <c r="E77" s="7" t="str">
        <f>IF(AND('orig-data'!Q130&lt;0.9999,'orig-data'!Q130&gt;0),IF(AND('orig-data'!I130&lt;0.005,'orig-data'!I130&gt;0),"f"," "),IF(AND('orig-data'!T130&lt;0.005,'orig-data'!T130&gt;0),"f",""))</f>
        <v>f</v>
      </c>
      <c r="F77" s="7" t="str">
        <f>IF(AND('orig-data'!Q66&lt;0.9999,'orig-data'!Q66&gt;0),IF(AND('orig-data'!I194&lt;0.005,'orig-data'!I194&gt;0),"d"," "),IF(AND('orig-data'!S66&lt;0.05,'orig-data'!S66&gt;0),"d",""))</f>
        <v>d</v>
      </c>
      <c r="G77" s="7" t="str">
        <f t="shared" si="16"/>
        <v>  </v>
      </c>
      <c r="H77" s="7" t="str">
        <f t="shared" si="17"/>
        <v>  </v>
      </c>
      <c r="I77" s="2">
        <f t="shared" si="18"/>
        <v>0.0681953633</v>
      </c>
      <c r="J77" s="29">
        <f>'orig-data'!E66</f>
        <v>0.088608914</v>
      </c>
      <c r="K77" s="30">
        <f>'orig-data'!E130</f>
        <v>0.1658517257</v>
      </c>
      <c r="L77" s="17">
        <f t="shared" si="19"/>
        <v>0.0627288766</v>
      </c>
      <c r="M77" s="19">
        <f>'orig-data'!C66</f>
        <v>559</v>
      </c>
      <c r="N77" s="17">
        <f>'orig-data'!D66</f>
        <v>0.0631410987</v>
      </c>
      <c r="O77" s="17">
        <f>'orig-data'!F66</f>
        <v>0.1243491133</v>
      </c>
      <c r="P77" s="19">
        <f>'orig-data'!G66</f>
        <v>34</v>
      </c>
      <c r="Q77" s="17">
        <f>'orig-data'!H66</f>
        <v>0.060822898</v>
      </c>
      <c r="R77" s="23"/>
      <c r="S77" s="19">
        <f>'orig-data'!C130</f>
        <v>521</v>
      </c>
      <c r="T77" s="17">
        <f>'orig-data'!D130</f>
        <v>0.1277619257</v>
      </c>
      <c r="U77" s="17">
        <f>'orig-data'!F130</f>
        <v>0.2152972786</v>
      </c>
      <c r="V77" s="19">
        <f>'orig-data'!G130</f>
        <v>58</v>
      </c>
      <c r="W77" s="17">
        <f>'orig-data'!H130</f>
        <v>0.1113243762</v>
      </c>
    </row>
    <row r="78" spans="11:19" ht="12.75">
      <c r="K78" s="18"/>
      <c r="L78" s="17"/>
      <c r="M78" s="19"/>
      <c r="N78" s="17"/>
      <c r="O78" s="17"/>
      <c r="P78" s="20"/>
      <c r="Q78" s="17"/>
      <c r="S78" s="3"/>
    </row>
    <row r="79" spans="11:19" ht="12.75">
      <c r="K79" s="18"/>
      <c r="L79" s="17"/>
      <c r="M79" s="19"/>
      <c r="N79" s="17"/>
      <c r="O79" s="17"/>
      <c r="P79" s="20"/>
      <c r="Q79" s="17"/>
      <c r="S79" s="3"/>
    </row>
    <row r="80" spans="11:19" ht="12.75">
      <c r="K80" s="18"/>
      <c r="L80" s="17"/>
      <c r="M80" s="19"/>
      <c r="N80" s="17"/>
      <c r="O80" s="17"/>
      <c r="P80" s="20"/>
      <c r="Q80" s="17"/>
      <c r="S80" s="3"/>
    </row>
    <row r="81" spans="16:19" ht="12.75">
      <c r="P81" s="5"/>
      <c r="S81" s="3"/>
    </row>
  </sheetData>
  <mergeCells count="2">
    <mergeCell ref="D1:F1"/>
    <mergeCell ref="G1:H1"/>
  </mergeCells>
  <printOptions/>
  <pageMargins left="0.75" right="0.75" top="1" bottom="1" header="0.5" footer="0.5"/>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dimension ref="A1:U195"/>
  <sheetViews>
    <sheetView tabSelected="1" workbookViewId="0" topLeftCell="A1">
      <pane xSplit="2" ySplit="3" topLeftCell="C4" activePane="bottomRight" state="frozen"/>
      <selection pane="topLeft" activeCell="A1" sqref="A1"/>
      <selection pane="topRight" activeCell="F1" sqref="F1"/>
      <selection pane="bottomLeft" activeCell="A4" sqref="A4"/>
      <selection pane="bottomRight" activeCell="A2" sqref="A2"/>
    </sheetView>
  </sheetViews>
  <sheetFormatPr defaultColWidth="9.140625" defaultRowHeight="12.75"/>
  <cols>
    <col min="1" max="1" width="31.28125" style="0" customWidth="1"/>
    <col min="2" max="2" width="11.57421875" style="0" customWidth="1"/>
    <col min="3" max="9" width="9.28125" style="0" bestFit="1" customWidth="1"/>
    <col min="10" max="11" width="9.140625" style="2" customWidth="1"/>
  </cols>
  <sheetData>
    <row r="1" ht="12.75">
      <c r="A1" t="s">
        <v>114</v>
      </c>
    </row>
    <row r="3" spans="1:21" s="1" customFormat="1" ht="12.75">
      <c r="A3" s="1" t="s">
        <v>70</v>
      </c>
      <c r="B3" s="1" t="s">
        <v>5</v>
      </c>
      <c r="C3" s="1" t="s">
        <v>0</v>
      </c>
      <c r="D3" s="1" t="s">
        <v>82</v>
      </c>
      <c r="E3" s="1" t="s">
        <v>83</v>
      </c>
      <c r="F3" s="1" t="s">
        <v>84</v>
      </c>
      <c r="G3" s="1" t="s">
        <v>74</v>
      </c>
      <c r="H3" s="1" t="s">
        <v>75</v>
      </c>
      <c r="I3" s="1" t="s">
        <v>1</v>
      </c>
      <c r="J3" s="1" t="s">
        <v>76</v>
      </c>
      <c r="K3" s="1" t="s">
        <v>85</v>
      </c>
      <c r="L3" s="1" t="s">
        <v>77</v>
      </c>
      <c r="M3" s="1" t="s">
        <v>78</v>
      </c>
      <c r="N3" s="1" t="s">
        <v>79</v>
      </c>
      <c r="O3" s="1" t="s">
        <v>80</v>
      </c>
      <c r="P3" s="27" t="s">
        <v>107</v>
      </c>
      <c r="Q3" s="27" t="s">
        <v>108</v>
      </c>
      <c r="R3" s="27" t="s">
        <v>109</v>
      </c>
      <c r="S3" s="27" t="s">
        <v>110</v>
      </c>
      <c r="T3" s="27" t="s">
        <v>111</v>
      </c>
      <c r="U3" s="27"/>
    </row>
    <row r="4" spans="1:20" ht="12.75">
      <c r="A4" s="7" t="s">
        <v>69</v>
      </c>
      <c r="B4" t="s">
        <v>3</v>
      </c>
      <c r="C4">
        <v>18946</v>
      </c>
      <c r="D4">
        <v>0.052794826</v>
      </c>
      <c r="E4">
        <v>0.0567070546</v>
      </c>
      <c r="F4">
        <v>0.0609091892</v>
      </c>
      <c r="G4">
        <v>1024</v>
      </c>
      <c r="H4">
        <v>0.0540483479</v>
      </c>
      <c r="I4" s="28">
        <v>4.2377462E-07</v>
      </c>
      <c r="J4">
        <v>-0.256</v>
      </c>
      <c r="K4">
        <v>-0.1845</v>
      </c>
      <c r="L4">
        <v>-0.113</v>
      </c>
      <c r="M4">
        <v>0.7741703174</v>
      </c>
      <c r="N4">
        <v>0.8315382735</v>
      </c>
      <c r="O4">
        <v>0.8931573385</v>
      </c>
      <c r="P4">
        <v>0</v>
      </c>
      <c r="Q4" s="28">
        <v>3.644362E-39</v>
      </c>
      <c r="R4">
        <v>0.6557938171</v>
      </c>
      <c r="S4">
        <v>0.698608645</v>
      </c>
      <c r="T4" s="28">
        <v>7.841066E-39</v>
      </c>
    </row>
    <row r="5" spans="1:20" ht="12.75">
      <c r="A5" s="7" t="s">
        <v>68</v>
      </c>
      <c r="B5" t="s">
        <v>3</v>
      </c>
      <c r="C5">
        <v>15719</v>
      </c>
      <c r="D5">
        <v>0.0693185751</v>
      </c>
      <c r="E5">
        <v>0.0742051847</v>
      </c>
      <c r="F5">
        <v>0.0794362757</v>
      </c>
      <c r="G5">
        <v>1140</v>
      </c>
      <c r="H5">
        <v>0.0725236974</v>
      </c>
      <c r="I5">
        <v>0.0150992827</v>
      </c>
      <c r="J5">
        <v>0.0163</v>
      </c>
      <c r="K5">
        <v>0.0845</v>
      </c>
      <c r="L5">
        <v>0.1526</v>
      </c>
      <c r="M5">
        <v>1.0164705009</v>
      </c>
      <c r="N5">
        <v>1.0881265406</v>
      </c>
      <c r="O5">
        <v>1.1648339694</v>
      </c>
      <c r="P5">
        <v>0</v>
      </c>
      <c r="Q5" s="28">
        <v>3.644362E-39</v>
      </c>
      <c r="R5">
        <v>0.6557938171</v>
      </c>
      <c r="S5">
        <v>0.698608645</v>
      </c>
      <c r="T5">
        <v>0.0536708551</v>
      </c>
    </row>
    <row r="6" spans="1:20" ht="12.75">
      <c r="A6" s="7" t="s">
        <v>67</v>
      </c>
      <c r="B6" t="s">
        <v>3</v>
      </c>
      <c r="C6">
        <v>23548</v>
      </c>
      <c r="D6">
        <v>0.0631856792</v>
      </c>
      <c r="E6">
        <v>0.0668693035</v>
      </c>
      <c r="F6">
        <v>0.0707676773</v>
      </c>
      <c r="G6">
        <v>1815</v>
      </c>
      <c r="H6">
        <v>0.0770766095</v>
      </c>
      <c r="I6">
        <v>0.4969901396</v>
      </c>
      <c r="J6">
        <v>-0.0763</v>
      </c>
      <c r="K6">
        <v>-0.0196</v>
      </c>
      <c r="L6">
        <v>0.037</v>
      </c>
      <c r="M6">
        <v>0.9265392268</v>
      </c>
      <c r="N6">
        <v>0.9805549864</v>
      </c>
      <c r="O6">
        <v>1.0377197786</v>
      </c>
      <c r="P6">
        <v>0</v>
      </c>
      <c r="Q6" s="28">
        <v>3.644362E-39</v>
      </c>
      <c r="R6">
        <v>0.6557938171</v>
      </c>
      <c r="S6">
        <v>0.698608645</v>
      </c>
      <c r="T6" s="28">
        <v>1.0700835E-08</v>
      </c>
    </row>
    <row r="7" spans="1:20" ht="12.75">
      <c r="A7" s="7" t="s">
        <v>66</v>
      </c>
      <c r="B7" t="s">
        <v>3</v>
      </c>
      <c r="C7">
        <v>32058</v>
      </c>
      <c r="D7">
        <v>0.0550161245</v>
      </c>
      <c r="E7">
        <v>0.0582297246</v>
      </c>
      <c r="F7">
        <v>0.0616310374</v>
      </c>
      <c r="G7">
        <v>1902</v>
      </c>
      <c r="H7">
        <v>0.0593299644</v>
      </c>
      <c r="I7" s="28">
        <v>4.9177487E-08</v>
      </c>
      <c r="J7">
        <v>-0.2148</v>
      </c>
      <c r="K7">
        <v>-0.158</v>
      </c>
      <c r="L7">
        <v>-0.1012</v>
      </c>
      <c r="M7">
        <v>0.8067428908</v>
      </c>
      <c r="N7">
        <v>0.8538663304</v>
      </c>
      <c r="O7">
        <v>0.9037423428</v>
      </c>
      <c r="P7">
        <v>0</v>
      </c>
      <c r="Q7" s="28">
        <v>3.644362E-39</v>
      </c>
      <c r="R7">
        <v>0.6557938171</v>
      </c>
      <c r="S7">
        <v>0.698608645</v>
      </c>
      <c r="T7" s="28">
        <v>4.254885E-45</v>
      </c>
    </row>
    <row r="8" spans="1:20" ht="12.75">
      <c r="A8" s="7" t="s">
        <v>65</v>
      </c>
      <c r="B8" t="s">
        <v>3</v>
      </c>
      <c r="C8">
        <v>26409</v>
      </c>
      <c r="D8">
        <v>0.0680937599</v>
      </c>
      <c r="E8">
        <v>0.0719685046</v>
      </c>
      <c r="F8">
        <v>0.0760637341</v>
      </c>
      <c r="G8">
        <v>2098</v>
      </c>
      <c r="H8">
        <v>0.0794426143</v>
      </c>
      <c r="I8">
        <v>0.0564998</v>
      </c>
      <c r="J8">
        <v>-0.0015</v>
      </c>
      <c r="K8">
        <v>0.0539</v>
      </c>
      <c r="L8">
        <v>0.1092</v>
      </c>
      <c r="M8">
        <v>0.9985101138</v>
      </c>
      <c r="N8">
        <v>1.0553284141</v>
      </c>
      <c r="O8">
        <v>1.1153798506</v>
      </c>
      <c r="P8">
        <v>0</v>
      </c>
      <c r="Q8" s="28">
        <v>3.644362E-39</v>
      </c>
      <c r="R8">
        <v>0.6557938171</v>
      </c>
      <c r="S8">
        <v>0.698608645</v>
      </c>
      <c r="T8">
        <v>0.2286277476</v>
      </c>
    </row>
    <row r="9" spans="1:20" ht="12.75">
      <c r="A9" s="7" t="s">
        <v>64</v>
      </c>
      <c r="B9" t="s">
        <v>3</v>
      </c>
      <c r="C9">
        <v>14400</v>
      </c>
      <c r="D9">
        <v>0.0734441824</v>
      </c>
      <c r="E9">
        <v>0.0783389202</v>
      </c>
      <c r="F9">
        <v>0.083559871</v>
      </c>
      <c r="G9">
        <v>1296</v>
      </c>
      <c r="H9">
        <v>0.09</v>
      </c>
      <c r="I9">
        <v>2.52584E-05</v>
      </c>
      <c r="J9">
        <v>0.0741</v>
      </c>
      <c r="K9">
        <v>0.1387</v>
      </c>
      <c r="L9">
        <v>0.2032</v>
      </c>
      <c r="M9">
        <v>1.0769673907</v>
      </c>
      <c r="N9">
        <v>1.1487426183</v>
      </c>
      <c r="O9">
        <v>1.225301355</v>
      </c>
      <c r="P9">
        <v>0</v>
      </c>
      <c r="Q9" s="28">
        <v>3.644362E-39</v>
      </c>
      <c r="R9">
        <v>0.6557938171</v>
      </c>
      <c r="S9">
        <v>0.698608645</v>
      </c>
      <c r="T9" s="28">
        <v>1.995873E-11</v>
      </c>
    </row>
    <row r="10" spans="1:20" ht="12.75">
      <c r="A10" s="7" t="s">
        <v>63</v>
      </c>
      <c r="B10" t="s">
        <v>3</v>
      </c>
      <c r="C10">
        <v>13847</v>
      </c>
      <c r="D10">
        <v>0.0635143298</v>
      </c>
      <c r="E10">
        <v>0.0682302873</v>
      </c>
      <c r="F10">
        <v>0.073296406</v>
      </c>
      <c r="G10">
        <v>1082</v>
      </c>
      <c r="H10">
        <v>0.0781396692</v>
      </c>
      <c r="I10">
        <v>0.9888215953</v>
      </c>
      <c r="J10">
        <v>-0.0711</v>
      </c>
      <c r="K10">
        <v>0.0005</v>
      </c>
      <c r="L10">
        <v>0.0721</v>
      </c>
      <c r="M10">
        <v>0.9313584796</v>
      </c>
      <c r="N10">
        <v>1.0005121175</v>
      </c>
      <c r="O10">
        <v>1.0748004332</v>
      </c>
      <c r="P10">
        <v>0</v>
      </c>
      <c r="Q10" s="28">
        <v>3.644362E-39</v>
      </c>
      <c r="R10">
        <v>0.6557938171</v>
      </c>
      <c r="S10">
        <v>0.698608645</v>
      </c>
      <c r="T10">
        <v>0.9273004536</v>
      </c>
    </row>
    <row r="11" spans="1:20" ht="12.75">
      <c r="A11" s="7" t="s">
        <v>28</v>
      </c>
      <c r="B11" t="s">
        <v>3</v>
      </c>
      <c r="C11">
        <v>362</v>
      </c>
      <c r="D11">
        <v>0.0694432915</v>
      </c>
      <c r="E11">
        <v>0.0995875514</v>
      </c>
      <c r="F11">
        <v>0.1428169686</v>
      </c>
      <c r="G11">
        <v>30</v>
      </c>
      <c r="H11">
        <v>0.0828729282</v>
      </c>
      <c r="I11">
        <v>0.0395376617</v>
      </c>
      <c r="J11">
        <v>0.0181</v>
      </c>
      <c r="K11">
        <v>0.3787</v>
      </c>
      <c r="L11">
        <v>0.7392</v>
      </c>
      <c r="M11">
        <v>1.0182993128</v>
      </c>
      <c r="N11">
        <v>1.4603273096</v>
      </c>
      <c r="O11">
        <v>2.0942328294</v>
      </c>
      <c r="P11">
        <v>0</v>
      </c>
      <c r="Q11" s="28">
        <v>3.644362E-39</v>
      </c>
      <c r="R11">
        <v>0.6557938171</v>
      </c>
      <c r="S11">
        <v>0.698608645</v>
      </c>
      <c r="T11" s="28">
        <v>8.726835E-12</v>
      </c>
    </row>
    <row r="12" spans="1:20" ht="12.75">
      <c r="A12" s="7" t="s">
        <v>62</v>
      </c>
      <c r="B12" t="s">
        <v>3</v>
      </c>
      <c r="C12">
        <v>8070</v>
      </c>
      <c r="D12">
        <v>0.0843545246</v>
      </c>
      <c r="E12">
        <v>0.0917769878</v>
      </c>
      <c r="F12">
        <v>0.0998525632</v>
      </c>
      <c r="G12">
        <v>660</v>
      </c>
      <c r="H12">
        <v>0.0817843866</v>
      </c>
      <c r="I12" s="28">
        <v>5.122154E-12</v>
      </c>
      <c r="J12">
        <v>0.2127</v>
      </c>
      <c r="K12">
        <v>0.297</v>
      </c>
      <c r="L12">
        <v>0.3813</v>
      </c>
      <c r="M12">
        <v>1.2369539597</v>
      </c>
      <c r="N12">
        <v>1.3457951312</v>
      </c>
      <c r="O12">
        <v>1.4642133774</v>
      </c>
      <c r="P12">
        <v>0</v>
      </c>
      <c r="Q12" s="28">
        <v>3.644362E-39</v>
      </c>
      <c r="R12">
        <v>0.6557938171</v>
      </c>
      <c r="S12">
        <v>0.698608645</v>
      </c>
      <c r="T12" s="28">
        <v>1.09127E-79</v>
      </c>
    </row>
    <row r="13" spans="1:20" ht="13.5" thickBot="1">
      <c r="A13" s="7" t="s">
        <v>61</v>
      </c>
      <c r="B13" t="s">
        <v>3</v>
      </c>
      <c r="C13">
        <v>13050</v>
      </c>
      <c r="D13">
        <v>0.1136444297</v>
      </c>
      <c r="E13">
        <v>0.1218211868</v>
      </c>
      <c r="F13">
        <v>0.1305862645</v>
      </c>
      <c r="G13">
        <v>1231</v>
      </c>
      <c r="H13">
        <v>0.0943295019</v>
      </c>
      <c r="I13" s="28">
        <v>3.327677E-60</v>
      </c>
      <c r="J13">
        <v>0.5107</v>
      </c>
      <c r="K13">
        <v>0.5802</v>
      </c>
      <c r="L13">
        <v>0.6497</v>
      </c>
      <c r="M13">
        <v>1.6664539093</v>
      </c>
      <c r="N13">
        <v>1.7863558605</v>
      </c>
      <c r="O13">
        <v>1.9148847997</v>
      </c>
      <c r="P13">
        <v>0</v>
      </c>
      <c r="Q13" s="28">
        <v>3.644362E-39</v>
      </c>
      <c r="R13">
        <v>0.6557938171</v>
      </c>
      <c r="S13">
        <v>0.698608645</v>
      </c>
      <c r="T13">
        <v>0</v>
      </c>
    </row>
    <row r="14" spans="1:20" ht="13.5" thickTop="1">
      <c r="A14" s="9" t="s">
        <v>60</v>
      </c>
      <c r="B14" t="s">
        <v>3</v>
      </c>
      <c r="C14">
        <v>129208</v>
      </c>
      <c r="D14">
        <v>0.0629074733</v>
      </c>
      <c r="E14">
        <v>0.065303253</v>
      </c>
      <c r="F14">
        <v>0.067790274</v>
      </c>
      <c r="G14">
        <v>9217</v>
      </c>
      <c r="H14">
        <v>0.0713345923</v>
      </c>
      <c r="I14">
        <v>0.023063539</v>
      </c>
      <c r="J14">
        <v>-0.0807</v>
      </c>
      <c r="K14">
        <v>-0.0433</v>
      </c>
      <c r="L14">
        <v>-0.006</v>
      </c>
      <c r="M14">
        <v>0.9224596853</v>
      </c>
      <c r="N14">
        <v>0.9575908082</v>
      </c>
      <c r="O14">
        <v>0.9940598712</v>
      </c>
      <c r="P14">
        <v>0</v>
      </c>
      <c r="Q14" s="28">
        <v>3.644362E-39</v>
      </c>
      <c r="R14">
        <v>0.6557938171</v>
      </c>
      <c r="S14">
        <v>0.698608645</v>
      </c>
      <c r="T14" s="28">
        <v>1.123641E-18</v>
      </c>
    </row>
    <row r="15" spans="1:20" ht="12.75">
      <c r="A15" s="7" t="s">
        <v>59</v>
      </c>
      <c r="B15" t="s">
        <v>3</v>
      </c>
      <c r="C15">
        <v>21482</v>
      </c>
      <c r="D15">
        <v>0.1030333768</v>
      </c>
      <c r="E15">
        <v>0.109092211</v>
      </c>
      <c r="F15">
        <v>0.1155073324</v>
      </c>
      <c r="G15">
        <v>1921</v>
      </c>
      <c r="H15">
        <v>0.0894237036</v>
      </c>
      <c r="I15" s="28">
        <v>1.998893E-58</v>
      </c>
      <c r="J15">
        <v>0.4127</v>
      </c>
      <c r="K15">
        <v>0.4698</v>
      </c>
      <c r="L15">
        <v>0.527</v>
      </c>
      <c r="M15">
        <v>1.5108560442</v>
      </c>
      <c r="N15">
        <v>1.5997012957</v>
      </c>
      <c r="O15">
        <v>1.6937710546</v>
      </c>
      <c r="P15">
        <v>0</v>
      </c>
      <c r="Q15" s="28">
        <v>3.644362E-39</v>
      </c>
      <c r="R15">
        <v>0.6557938171</v>
      </c>
      <c r="S15">
        <v>0.698608645</v>
      </c>
      <c r="T15">
        <v>0</v>
      </c>
    </row>
    <row r="16" spans="1:20" ht="12.75">
      <c r="A16" s="7" t="s">
        <v>58</v>
      </c>
      <c r="B16" t="s">
        <v>3</v>
      </c>
      <c r="C16">
        <v>226996</v>
      </c>
      <c r="D16">
        <v>0.0636052546</v>
      </c>
      <c r="E16">
        <v>0.0664604531</v>
      </c>
      <c r="F16">
        <v>0.0694438196</v>
      </c>
      <c r="G16">
        <v>15006</v>
      </c>
      <c r="H16">
        <v>0.0661068918</v>
      </c>
      <c r="I16">
        <v>0.2500534659</v>
      </c>
      <c r="J16">
        <v>-0.0697</v>
      </c>
      <c r="K16">
        <v>-0.0258</v>
      </c>
      <c r="L16">
        <v>0.0181</v>
      </c>
      <c r="M16">
        <v>0.9326917773</v>
      </c>
      <c r="N16">
        <v>0.9745597043</v>
      </c>
      <c r="O16">
        <v>1.0183070553</v>
      </c>
      <c r="P16">
        <v>0</v>
      </c>
      <c r="Q16" s="28">
        <v>3.644362E-39</v>
      </c>
      <c r="R16">
        <v>0.6557938171</v>
      </c>
      <c r="S16">
        <v>0.698608645</v>
      </c>
      <c r="T16" s="28">
        <v>1.4499245E-07</v>
      </c>
    </row>
    <row r="17" spans="1:20" ht="13.5" thickBot="1">
      <c r="A17" s="7" t="s">
        <v>57</v>
      </c>
      <c r="B17" t="s">
        <v>3</v>
      </c>
      <c r="C17">
        <v>393405</v>
      </c>
      <c r="D17">
        <v>0.0654292077</v>
      </c>
      <c r="E17">
        <v>0.0681953633</v>
      </c>
      <c r="F17">
        <v>0.0710784638</v>
      </c>
      <c r="G17">
        <v>27284</v>
      </c>
      <c r="H17">
        <v>0.0693534653</v>
      </c>
      <c r="I17">
        <v>0.0543404246</v>
      </c>
      <c r="J17">
        <v>-0.0008</v>
      </c>
      <c r="K17">
        <v>0.0407</v>
      </c>
      <c r="L17">
        <v>0.0821</v>
      </c>
      <c r="M17">
        <v>0.9992428687</v>
      </c>
      <c r="N17">
        <v>1.0414879355</v>
      </c>
      <c r="O17">
        <v>1.0855190002</v>
      </c>
      <c r="P17">
        <v>0</v>
      </c>
      <c r="Q17" s="28">
        <v>3.644362E-39</v>
      </c>
      <c r="R17">
        <v>0.6557938171</v>
      </c>
      <c r="S17">
        <v>0.698608645</v>
      </c>
      <c r="T17" t="s">
        <v>81</v>
      </c>
    </row>
    <row r="18" spans="1:20" ht="13.5" thickTop="1">
      <c r="A18" s="9" t="s">
        <v>56</v>
      </c>
      <c r="B18" t="s">
        <v>3</v>
      </c>
      <c r="C18">
        <v>5595</v>
      </c>
      <c r="D18">
        <v>0.0535178948</v>
      </c>
      <c r="E18">
        <v>0.0601675147</v>
      </c>
      <c r="F18">
        <v>0.0676433526</v>
      </c>
      <c r="G18">
        <v>322</v>
      </c>
      <c r="H18">
        <v>0.0575513852</v>
      </c>
      <c r="I18">
        <v>0.0360840707</v>
      </c>
      <c r="J18">
        <v>-0.2424</v>
      </c>
      <c r="K18">
        <v>-0.1252</v>
      </c>
      <c r="L18">
        <v>-0.0081</v>
      </c>
      <c r="M18">
        <v>0.7847732195</v>
      </c>
      <c r="N18">
        <v>0.8822816076</v>
      </c>
      <c r="O18">
        <v>0.9919054522</v>
      </c>
      <c r="P18">
        <v>0</v>
      </c>
      <c r="Q18" s="28">
        <v>3.644362E-39</v>
      </c>
      <c r="R18">
        <v>0.6557938171</v>
      </c>
      <c r="S18">
        <v>0.698608645</v>
      </c>
      <c r="T18" s="28">
        <v>1.0785705E-07</v>
      </c>
    </row>
    <row r="19" spans="1:20" ht="12.75">
      <c r="A19" s="7" t="s">
        <v>55</v>
      </c>
      <c r="B19" t="s">
        <v>3</v>
      </c>
      <c r="C19">
        <v>7514</v>
      </c>
      <c r="D19">
        <v>0.0463215923</v>
      </c>
      <c r="E19">
        <v>0.0519777151</v>
      </c>
      <c r="F19">
        <v>0.0583244819</v>
      </c>
      <c r="G19">
        <v>333</v>
      </c>
      <c r="H19">
        <v>0.0443172744</v>
      </c>
      <c r="I19" s="28">
        <v>3.8381934E-06</v>
      </c>
      <c r="J19">
        <v>-0.3868</v>
      </c>
      <c r="K19">
        <v>-0.2716</v>
      </c>
      <c r="L19">
        <v>-0.1564</v>
      </c>
      <c r="M19">
        <v>0.6792484136</v>
      </c>
      <c r="N19">
        <v>0.7621884048</v>
      </c>
      <c r="O19">
        <v>0.855255828</v>
      </c>
      <c r="P19">
        <v>0</v>
      </c>
      <c r="Q19" s="28">
        <v>3.644362E-39</v>
      </c>
      <c r="R19">
        <v>0.6557938171</v>
      </c>
      <c r="S19">
        <v>0.698608645</v>
      </c>
      <c r="T19" s="28">
        <v>7.226084E-30</v>
      </c>
    </row>
    <row r="20" spans="1:20" ht="12.75">
      <c r="A20" s="7" t="s">
        <v>54</v>
      </c>
      <c r="B20" t="s">
        <v>3</v>
      </c>
      <c r="C20">
        <v>3712</v>
      </c>
      <c r="D20">
        <v>0.0463994146</v>
      </c>
      <c r="E20">
        <v>0.0539593011</v>
      </c>
      <c r="F20">
        <v>0.0627509247</v>
      </c>
      <c r="G20">
        <v>183</v>
      </c>
      <c r="H20">
        <v>0.049299569</v>
      </c>
      <c r="I20">
        <v>0.0023631151</v>
      </c>
      <c r="J20">
        <v>-0.3851</v>
      </c>
      <c r="K20">
        <v>-0.2341</v>
      </c>
      <c r="L20">
        <v>-0.0832</v>
      </c>
      <c r="M20">
        <v>0.6803895808</v>
      </c>
      <c r="N20">
        <v>0.791245893</v>
      </c>
      <c r="O20">
        <v>0.9201640954</v>
      </c>
      <c r="P20">
        <v>0</v>
      </c>
      <c r="Q20" s="28">
        <v>3.644362E-39</v>
      </c>
      <c r="R20">
        <v>0.6557938171</v>
      </c>
      <c r="S20">
        <v>0.698608645</v>
      </c>
      <c r="T20" s="28">
        <v>2.688719E-14</v>
      </c>
    </row>
    <row r="21" spans="1:20" ht="12.75">
      <c r="A21" s="7" t="s">
        <v>53</v>
      </c>
      <c r="B21" t="s">
        <v>3</v>
      </c>
      <c r="C21">
        <v>2125</v>
      </c>
      <c r="D21">
        <v>0.0630117399</v>
      </c>
      <c r="E21">
        <v>0.0732307348</v>
      </c>
      <c r="F21">
        <v>0.0851070059</v>
      </c>
      <c r="G21">
        <v>186</v>
      </c>
      <c r="H21">
        <v>0.0875294118</v>
      </c>
      <c r="I21">
        <v>0.3528825812</v>
      </c>
      <c r="J21">
        <v>-0.0791</v>
      </c>
      <c r="K21">
        <v>0.0712</v>
      </c>
      <c r="L21">
        <v>0.2215</v>
      </c>
      <c r="M21">
        <v>0.9239886241</v>
      </c>
      <c r="N21">
        <v>1.073837447</v>
      </c>
      <c r="O21">
        <v>1.2479881598</v>
      </c>
      <c r="P21">
        <v>0</v>
      </c>
      <c r="Q21" s="28">
        <v>3.644362E-39</v>
      </c>
      <c r="R21">
        <v>0.6557938171</v>
      </c>
      <c r="S21">
        <v>0.698608645</v>
      </c>
      <c r="T21">
        <v>0.9643937849</v>
      </c>
    </row>
    <row r="22" spans="1:20" ht="12.75">
      <c r="A22" s="7" t="s">
        <v>52</v>
      </c>
      <c r="B22" t="s">
        <v>3</v>
      </c>
      <c r="C22">
        <v>1605</v>
      </c>
      <c r="D22">
        <v>0.0547493752</v>
      </c>
      <c r="E22">
        <v>0.066061069</v>
      </c>
      <c r="F22">
        <v>0.0797098564</v>
      </c>
      <c r="G22">
        <v>115</v>
      </c>
      <c r="H22">
        <v>0.0716510903</v>
      </c>
      <c r="I22">
        <v>0.7400227701</v>
      </c>
      <c r="J22">
        <v>-0.2196</v>
      </c>
      <c r="K22">
        <v>-0.0318</v>
      </c>
      <c r="L22">
        <v>0.156</v>
      </c>
      <c r="M22">
        <v>0.8028313442</v>
      </c>
      <c r="N22">
        <v>0.9687032342</v>
      </c>
      <c r="O22">
        <v>1.1688456894</v>
      </c>
      <c r="P22">
        <v>0</v>
      </c>
      <c r="Q22" s="28">
        <v>3.644362E-39</v>
      </c>
      <c r="R22">
        <v>0.6557938171</v>
      </c>
      <c r="S22">
        <v>0.698608645</v>
      </c>
      <c r="T22">
        <v>0.2022493616</v>
      </c>
    </row>
    <row r="23" spans="1:20" ht="12.75">
      <c r="A23" s="7" t="s">
        <v>51</v>
      </c>
      <c r="B23" t="s">
        <v>3</v>
      </c>
      <c r="C23">
        <v>7428</v>
      </c>
      <c r="D23">
        <v>0.0635645564</v>
      </c>
      <c r="E23">
        <v>0.0699237185</v>
      </c>
      <c r="F23">
        <v>0.0769190677</v>
      </c>
      <c r="G23">
        <v>527</v>
      </c>
      <c r="H23">
        <v>0.0709477652</v>
      </c>
      <c r="I23">
        <v>0.6069197792</v>
      </c>
      <c r="J23">
        <v>-0.0703</v>
      </c>
      <c r="K23">
        <v>0.025</v>
      </c>
      <c r="L23">
        <v>0.1204</v>
      </c>
      <c r="M23">
        <v>0.9320949888</v>
      </c>
      <c r="N23">
        <v>1.0253441759</v>
      </c>
      <c r="O23">
        <v>1.1279222523</v>
      </c>
      <c r="P23">
        <v>0</v>
      </c>
      <c r="Q23" s="28">
        <v>3.644362E-39</v>
      </c>
      <c r="R23">
        <v>0.6557938171</v>
      </c>
      <c r="S23">
        <v>0.698608645</v>
      </c>
      <c r="T23" s="28">
        <v>2.6719077E-08</v>
      </c>
    </row>
    <row r="24" spans="1:20" ht="12.75">
      <c r="A24" s="7" t="s">
        <v>50</v>
      </c>
      <c r="B24" t="s">
        <v>3</v>
      </c>
      <c r="C24">
        <v>6686</v>
      </c>
      <c r="D24">
        <v>0.0740473037</v>
      </c>
      <c r="E24">
        <v>0.0816140635</v>
      </c>
      <c r="F24">
        <v>0.0899540567</v>
      </c>
      <c r="G24">
        <v>498</v>
      </c>
      <c r="H24">
        <v>0.0744839964</v>
      </c>
      <c r="I24">
        <v>0.0002964604</v>
      </c>
      <c r="J24">
        <v>0.0823</v>
      </c>
      <c r="K24">
        <v>0.1796</v>
      </c>
      <c r="L24">
        <v>0.2769</v>
      </c>
      <c r="M24">
        <v>1.085811412</v>
      </c>
      <c r="N24">
        <v>1.1967685125</v>
      </c>
      <c r="O24">
        <v>1.3190641181</v>
      </c>
      <c r="P24">
        <v>0</v>
      </c>
      <c r="Q24" s="28">
        <v>3.644362E-39</v>
      </c>
      <c r="R24">
        <v>0.6557938171</v>
      </c>
      <c r="S24">
        <v>0.698608645</v>
      </c>
      <c r="T24">
        <v>0.0002196186</v>
      </c>
    </row>
    <row r="25" spans="1:20" ht="12.75">
      <c r="A25" s="7" t="s">
        <v>9</v>
      </c>
      <c r="B25" t="s">
        <v>3</v>
      </c>
      <c r="C25">
        <v>3024</v>
      </c>
      <c r="D25">
        <v>0.0708631979</v>
      </c>
      <c r="E25">
        <v>0.0802045569</v>
      </c>
      <c r="F25">
        <v>0.0907773166</v>
      </c>
      <c r="G25">
        <v>286</v>
      </c>
      <c r="H25">
        <v>0.0945767196</v>
      </c>
      <c r="I25">
        <v>0.0102477038</v>
      </c>
      <c r="J25">
        <v>0.0384</v>
      </c>
      <c r="K25">
        <v>0.1622</v>
      </c>
      <c r="L25">
        <v>0.286</v>
      </c>
      <c r="M25">
        <v>1.0391204693</v>
      </c>
      <c r="N25">
        <v>1.1760998559</v>
      </c>
      <c r="O25">
        <v>1.3311361982</v>
      </c>
      <c r="P25">
        <v>0</v>
      </c>
      <c r="Q25" s="28">
        <v>3.644362E-39</v>
      </c>
      <c r="R25">
        <v>0.6557938171</v>
      </c>
      <c r="S25">
        <v>0.698608645</v>
      </c>
      <c r="T25">
        <v>0.0103772126</v>
      </c>
    </row>
    <row r="26" spans="1:20" ht="12.75">
      <c r="A26" s="7" t="s">
        <v>8</v>
      </c>
      <c r="B26" t="s">
        <v>3</v>
      </c>
      <c r="C26">
        <v>4425</v>
      </c>
      <c r="D26">
        <v>0.0523636283</v>
      </c>
      <c r="E26">
        <v>0.0590990561</v>
      </c>
      <c r="F26">
        <v>0.0667008483</v>
      </c>
      <c r="G26">
        <v>301</v>
      </c>
      <c r="H26">
        <v>0.0680225989</v>
      </c>
      <c r="I26">
        <v>0.0204011677</v>
      </c>
      <c r="J26">
        <v>-0.2642</v>
      </c>
      <c r="K26">
        <v>-0.1432</v>
      </c>
      <c r="L26">
        <v>-0.0222</v>
      </c>
      <c r="M26">
        <v>0.7678473397</v>
      </c>
      <c r="N26">
        <v>0.866613993</v>
      </c>
      <c r="O26">
        <v>0.9780848015</v>
      </c>
      <c r="P26">
        <v>0</v>
      </c>
      <c r="Q26" s="28">
        <v>3.644362E-39</v>
      </c>
      <c r="R26">
        <v>0.6557938171</v>
      </c>
      <c r="S26">
        <v>0.698608645</v>
      </c>
      <c r="T26" s="28">
        <v>6.177403E-22</v>
      </c>
    </row>
    <row r="27" spans="1:20" ht="12.75">
      <c r="A27" s="7" t="s">
        <v>7</v>
      </c>
      <c r="B27" t="s">
        <v>3</v>
      </c>
      <c r="C27">
        <v>3574</v>
      </c>
      <c r="D27">
        <v>0.0579197752</v>
      </c>
      <c r="E27">
        <v>0.0658650605</v>
      </c>
      <c r="F27">
        <v>0.0749002595</v>
      </c>
      <c r="G27">
        <v>262</v>
      </c>
      <c r="H27">
        <v>0.0733072188</v>
      </c>
      <c r="I27">
        <v>0.5960372946</v>
      </c>
      <c r="J27">
        <v>-0.1633</v>
      </c>
      <c r="K27">
        <v>-0.0348</v>
      </c>
      <c r="L27">
        <v>0.0938</v>
      </c>
      <c r="M27">
        <v>0.8493213092</v>
      </c>
      <c r="N27">
        <v>0.9658290143</v>
      </c>
      <c r="O27">
        <v>1.0983189457</v>
      </c>
      <c r="P27">
        <v>0</v>
      </c>
      <c r="Q27" s="28">
        <v>3.644362E-39</v>
      </c>
      <c r="R27">
        <v>0.6557938171</v>
      </c>
      <c r="S27">
        <v>0.698608645</v>
      </c>
      <c r="T27">
        <v>0.0512458045</v>
      </c>
    </row>
    <row r="28" spans="1:20" ht="12.75">
      <c r="A28" s="7" t="s">
        <v>6</v>
      </c>
      <c r="B28" t="s">
        <v>3</v>
      </c>
      <c r="C28">
        <v>3464</v>
      </c>
      <c r="D28">
        <v>0.0581945182</v>
      </c>
      <c r="E28">
        <v>0.0661006393</v>
      </c>
      <c r="F28">
        <v>0.0750808607</v>
      </c>
      <c r="G28">
        <v>268</v>
      </c>
      <c r="H28">
        <v>0.0773672055</v>
      </c>
      <c r="I28">
        <v>0.6312196877</v>
      </c>
      <c r="J28">
        <v>-0.1586</v>
      </c>
      <c r="K28">
        <v>-0.0312</v>
      </c>
      <c r="L28">
        <v>0.0962</v>
      </c>
      <c r="M28">
        <v>0.8533500731</v>
      </c>
      <c r="N28">
        <v>0.969283484</v>
      </c>
      <c r="O28">
        <v>1.1009672372</v>
      </c>
      <c r="P28">
        <v>0</v>
      </c>
      <c r="Q28" s="28">
        <v>3.644362E-39</v>
      </c>
      <c r="R28">
        <v>0.6557938171</v>
      </c>
      <c r="S28">
        <v>0.698608645</v>
      </c>
      <c r="T28">
        <v>0.0013139598</v>
      </c>
    </row>
    <row r="29" spans="1:20" ht="12.75">
      <c r="A29" s="7" t="s">
        <v>10</v>
      </c>
      <c r="B29" t="s">
        <v>3</v>
      </c>
      <c r="C29">
        <v>4722</v>
      </c>
      <c r="D29">
        <v>0.0630434652</v>
      </c>
      <c r="E29">
        <v>0.0703627522</v>
      </c>
      <c r="F29">
        <v>0.0785318015</v>
      </c>
      <c r="G29">
        <v>377</v>
      </c>
      <c r="H29">
        <v>0.0798390512</v>
      </c>
      <c r="I29">
        <v>0.576646796</v>
      </c>
      <c r="J29">
        <v>-0.0786</v>
      </c>
      <c r="K29">
        <v>0.0313</v>
      </c>
      <c r="L29">
        <v>0.1411</v>
      </c>
      <c r="M29">
        <v>0.9244538367</v>
      </c>
      <c r="N29">
        <v>1.0317820574</v>
      </c>
      <c r="O29">
        <v>1.1515709835</v>
      </c>
      <c r="P29">
        <v>0</v>
      </c>
      <c r="Q29" s="28">
        <v>3.644362E-39</v>
      </c>
      <c r="R29">
        <v>0.6557938171</v>
      </c>
      <c r="S29">
        <v>0.698608645</v>
      </c>
      <c r="T29">
        <v>0.2902668915</v>
      </c>
    </row>
    <row r="30" spans="1:20" ht="12.75">
      <c r="A30" s="7" t="s">
        <v>11</v>
      </c>
      <c r="B30" t="s">
        <v>3</v>
      </c>
      <c r="C30">
        <v>4339</v>
      </c>
      <c r="D30">
        <v>0.057086563</v>
      </c>
      <c r="E30">
        <v>0.0642192782</v>
      </c>
      <c r="F30">
        <v>0.0722431947</v>
      </c>
      <c r="G30">
        <v>321</v>
      </c>
      <c r="H30">
        <v>0.0739801798</v>
      </c>
      <c r="I30">
        <v>0.317283868</v>
      </c>
      <c r="J30">
        <v>-0.1778</v>
      </c>
      <c r="K30">
        <v>-0.0601</v>
      </c>
      <c r="L30">
        <v>0.0577</v>
      </c>
      <c r="M30">
        <v>0.8371032914</v>
      </c>
      <c r="N30">
        <v>0.9416956682</v>
      </c>
      <c r="O30">
        <v>1.0593564029</v>
      </c>
      <c r="P30">
        <v>0</v>
      </c>
      <c r="Q30" s="28">
        <v>3.644362E-39</v>
      </c>
      <c r="R30">
        <v>0.6557938171</v>
      </c>
      <c r="S30">
        <v>0.698608645</v>
      </c>
      <c r="T30">
        <v>0.4351415334</v>
      </c>
    </row>
    <row r="31" spans="1:20" ht="12.75">
      <c r="A31" s="7" t="s">
        <v>43</v>
      </c>
      <c r="B31" t="s">
        <v>3</v>
      </c>
      <c r="C31">
        <v>2707</v>
      </c>
      <c r="D31">
        <v>0.0373651122</v>
      </c>
      <c r="E31">
        <v>0.0451822275</v>
      </c>
      <c r="F31">
        <v>0.0546347532</v>
      </c>
      <c r="G31">
        <v>112</v>
      </c>
      <c r="H31">
        <v>0.041374215</v>
      </c>
      <c r="I31">
        <v>2.16263E-05</v>
      </c>
      <c r="J31">
        <v>-0.6016</v>
      </c>
      <c r="K31">
        <v>-0.4117</v>
      </c>
      <c r="L31">
        <v>-0.2217</v>
      </c>
      <c r="M31">
        <v>0.5479127967</v>
      </c>
      <c r="N31">
        <v>0.6625410494</v>
      </c>
      <c r="O31">
        <v>0.8011505567</v>
      </c>
      <c r="P31">
        <v>0</v>
      </c>
      <c r="Q31" s="28">
        <v>3.644362E-39</v>
      </c>
      <c r="R31">
        <v>0.6557938171</v>
      </c>
      <c r="S31">
        <v>0.698608645</v>
      </c>
      <c r="T31" s="28">
        <v>7.000778E-23</v>
      </c>
    </row>
    <row r="32" spans="1:20" ht="12.75">
      <c r="A32" s="7" t="s">
        <v>44</v>
      </c>
      <c r="B32" t="s">
        <v>3</v>
      </c>
      <c r="C32">
        <v>2482</v>
      </c>
      <c r="D32">
        <v>0.040452038</v>
      </c>
      <c r="E32">
        <v>0.0489186492</v>
      </c>
      <c r="F32">
        <v>0.0591573221</v>
      </c>
      <c r="G32">
        <v>112</v>
      </c>
      <c r="H32">
        <v>0.0451248993</v>
      </c>
      <c r="I32">
        <v>0.00061192</v>
      </c>
      <c r="J32">
        <v>-0.5223</v>
      </c>
      <c r="K32">
        <v>-0.3322</v>
      </c>
      <c r="L32">
        <v>-0.1422</v>
      </c>
      <c r="M32">
        <v>0.5931787157</v>
      </c>
      <c r="N32">
        <v>0.7173310163</v>
      </c>
      <c r="O32">
        <v>0.8674683923</v>
      </c>
      <c r="P32">
        <v>0</v>
      </c>
      <c r="Q32" s="28">
        <v>3.644362E-39</v>
      </c>
      <c r="R32">
        <v>0.6557938171</v>
      </c>
      <c r="S32">
        <v>0.698608645</v>
      </c>
      <c r="T32" s="28">
        <v>4.241047E-11</v>
      </c>
    </row>
    <row r="33" spans="1:20" ht="12.75">
      <c r="A33" s="7" t="s">
        <v>45</v>
      </c>
      <c r="B33" t="s">
        <v>3</v>
      </c>
      <c r="C33">
        <v>4229</v>
      </c>
      <c r="D33">
        <v>0.0503383556</v>
      </c>
      <c r="E33">
        <v>0.05762533</v>
      </c>
      <c r="F33">
        <v>0.0659671658</v>
      </c>
      <c r="G33">
        <v>233</v>
      </c>
      <c r="H33">
        <v>0.0550957673</v>
      </c>
      <c r="I33">
        <v>0.0146240817</v>
      </c>
      <c r="J33">
        <v>-0.3036</v>
      </c>
      <c r="K33">
        <v>-0.1684</v>
      </c>
      <c r="L33">
        <v>-0.0332</v>
      </c>
      <c r="M33">
        <v>0.7381492406</v>
      </c>
      <c r="N33">
        <v>0.8450036366</v>
      </c>
      <c r="O33">
        <v>0.9673262622</v>
      </c>
      <c r="P33">
        <v>0</v>
      </c>
      <c r="Q33" s="28">
        <v>3.644362E-39</v>
      </c>
      <c r="R33">
        <v>0.6557938171</v>
      </c>
      <c r="S33">
        <v>0.698608645</v>
      </c>
      <c r="T33" s="28">
        <v>1.217829E-12</v>
      </c>
    </row>
    <row r="34" spans="1:20" ht="12.75">
      <c r="A34" s="7" t="s">
        <v>12</v>
      </c>
      <c r="B34" t="s">
        <v>3</v>
      </c>
      <c r="C34">
        <v>6758</v>
      </c>
      <c r="D34">
        <v>0.0432433229</v>
      </c>
      <c r="E34">
        <v>0.0487995158</v>
      </c>
      <c r="F34">
        <v>0.0550696058</v>
      </c>
      <c r="G34">
        <v>299</v>
      </c>
      <c r="H34">
        <v>0.0442438591</v>
      </c>
      <c r="I34" s="28">
        <v>5.7544351E-08</v>
      </c>
      <c r="J34">
        <v>-0.4555</v>
      </c>
      <c r="K34">
        <v>-0.3347</v>
      </c>
      <c r="L34">
        <v>-0.2138</v>
      </c>
      <c r="M34">
        <v>0.6341094302</v>
      </c>
      <c r="N34">
        <v>0.7155840736</v>
      </c>
      <c r="O34">
        <v>0.8075271269</v>
      </c>
      <c r="P34">
        <v>0</v>
      </c>
      <c r="Q34" s="28">
        <v>3.644362E-39</v>
      </c>
      <c r="R34">
        <v>0.6557938171</v>
      </c>
      <c r="S34">
        <v>0.698608645</v>
      </c>
      <c r="T34" s="28">
        <v>3.870606E-34</v>
      </c>
    </row>
    <row r="35" spans="1:20" ht="12.75">
      <c r="A35" s="7" t="s">
        <v>13</v>
      </c>
      <c r="B35" t="s">
        <v>3</v>
      </c>
      <c r="C35">
        <v>1163</v>
      </c>
      <c r="D35">
        <v>0.0468712371</v>
      </c>
      <c r="E35">
        <v>0.0591987355</v>
      </c>
      <c r="F35">
        <v>0.0747684614</v>
      </c>
      <c r="G35">
        <v>73</v>
      </c>
      <c r="H35">
        <v>0.0627687016</v>
      </c>
      <c r="I35">
        <v>0.2350099187</v>
      </c>
      <c r="J35">
        <v>-0.375</v>
      </c>
      <c r="K35">
        <v>-0.1415</v>
      </c>
      <c r="L35">
        <v>0.092</v>
      </c>
      <c r="M35">
        <v>0.6873082688</v>
      </c>
      <c r="N35">
        <v>0.8680756672</v>
      </c>
      <c r="O35">
        <v>1.0963862914</v>
      </c>
      <c r="P35">
        <v>0</v>
      </c>
      <c r="Q35" s="28">
        <v>3.644362E-39</v>
      </c>
      <c r="R35">
        <v>0.6557938171</v>
      </c>
      <c r="S35">
        <v>0.698608645</v>
      </c>
      <c r="T35">
        <v>0.0427771397</v>
      </c>
    </row>
    <row r="36" spans="1:20" ht="12.75">
      <c r="A36" s="7" t="s">
        <v>46</v>
      </c>
      <c r="B36" t="s">
        <v>3</v>
      </c>
      <c r="C36">
        <v>1533</v>
      </c>
      <c r="D36">
        <v>0.0489477815</v>
      </c>
      <c r="E36">
        <v>0.0595097554</v>
      </c>
      <c r="F36">
        <v>0.0723507967</v>
      </c>
      <c r="G36">
        <v>106</v>
      </c>
      <c r="H36">
        <v>0.0691454664</v>
      </c>
      <c r="I36">
        <v>0.1717451199</v>
      </c>
      <c r="J36">
        <v>-0.3316</v>
      </c>
      <c r="K36">
        <v>-0.1362</v>
      </c>
      <c r="L36">
        <v>0.0591</v>
      </c>
      <c r="M36">
        <v>0.7177582042</v>
      </c>
      <c r="N36">
        <v>0.8726363865</v>
      </c>
      <c r="O36">
        <v>1.0609342514</v>
      </c>
      <c r="P36">
        <v>0</v>
      </c>
      <c r="Q36" s="28">
        <v>3.644362E-39</v>
      </c>
      <c r="R36">
        <v>0.6557938171</v>
      </c>
      <c r="S36">
        <v>0.698608645</v>
      </c>
      <c r="T36" s="28">
        <v>1.6095792E-07</v>
      </c>
    </row>
    <row r="37" spans="1:20" ht="12.75">
      <c r="A37" s="7" t="s">
        <v>47</v>
      </c>
      <c r="B37" t="s">
        <v>3</v>
      </c>
      <c r="C37">
        <v>3420</v>
      </c>
      <c r="D37">
        <v>0.0446839696</v>
      </c>
      <c r="E37">
        <v>0.05176831</v>
      </c>
      <c r="F37">
        <v>0.0599758246</v>
      </c>
      <c r="G37">
        <v>194</v>
      </c>
      <c r="H37">
        <v>0.0567251462</v>
      </c>
      <c r="I37">
        <v>0.000242078</v>
      </c>
      <c r="J37">
        <v>-0.4228</v>
      </c>
      <c r="K37">
        <v>-0.2756</v>
      </c>
      <c r="L37">
        <v>-0.1284</v>
      </c>
      <c r="M37">
        <v>0.6552347175</v>
      </c>
      <c r="N37">
        <v>0.7591177397</v>
      </c>
      <c r="O37">
        <v>0.8794707109</v>
      </c>
      <c r="P37">
        <v>0</v>
      </c>
      <c r="Q37" s="28">
        <v>3.644362E-39</v>
      </c>
      <c r="R37">
        <v>0.6557938171</v>
      </c>
      <c r="S37">
        <v>0.698608645</v>
      </c>
      <c r="T37" s="28">
        <v>1.531276E-17</v>
      </c>
    </row>
    <row r="38" spans="1:20" ht="12.75">
      <c r="A38" s="7" t="s">
        <v>48</v>
      </c>
      <c r="B38" t="s">
        <v>3</v>
      </c>
      <c r="C38">
        <v>8038</v>
      </c>
      <c r="D38">
        <v>0.0613153558</v>
      </c>
      <c r="E38">
        <v>0.0673714717</v>
      </c>
      <c r="F38">
        <v>0.07402575</v>
      </c>
      <c r="G38">
        <v>543</v>
      </c>
      <c r="H38">
        <v>0.0675541179</v>
      </c>
      <c r="I38">
        <v>0.8003274073</v>
      </c>
      <c r="J38">
        <v>-0.1063</v>
      </c>
      <c r="K38">
        <v>-0.0122</v>
      </c>
      <c r="L38">
        <v>0.082</v>
      </c>
      <c r="M38">
        <v>0.8991132665</v>
      </c>
      <c r="N38">
        <v>0.9879186577</v>
      </c>
      <c r="O38">
        <v>1.0854953549</v>
      </c>
      <c r="P38">
        <v>0</v>
      </c>
      <c r="Q38" s="28">
        <v>3.644362E-39</v>
      </c>
      <c r="R38">
        <v>0.6557938171</v>
      </c>
      <c r="S38">
        <v>0.698608645</v>
      </c>
      <c r="T38">
        <v>0.1991587662</v>
      </c>
    </row>
    <row r="39" spans="1:20" ht="12.75">
      <c r="A39" s="7" t="s">
        <v>49</v>
      </c>
      <c r="B39" t="s">
        <v>3</v>
      </c>
      <c r="C39">
        <v>1728</v>
      </c>
      <c r="D39">
        <v>0.1213195799</v>
      </c>
      <c r="E39">
        <v>0.139003071</v>
      </c>
      <c r="F39">
        <v>0.1592641004</v>
      </c>
      <c r="G39">
        <v>230</v>
      </c>
      <c r="H39">
        <v>0.1331018519</v>
      </c>
      <c r="I39" s="28">
        <v>1.093972E-24</v>
      </c>
      <c r="J39">
        <v>0.5761</v>
      </c>
      <c r="K39">
        <v>0.7121</v>
      </c>
      <c r="L39">
        <v>0.8482</v>
      </c>
      <c r="M39">
        <v>1.7790004199</v>
      </c>
      <c r="N39">
        <v>2.0383067755</v>
      </c>
      <c r="O39">
        <v>2.335409517</v>
      </c>
      <c r="P39">
        <v>0</v>
      </c>
      <c r="Q39" s="28">
        <v>3.644362E-39</v>
      </c>
      <c r="R39">
        <v>0.6557938171</v>
      </c>
      <c r="S39">
        <v>0.698608645</v>
      </c>
      <c r="T39" s="28">
        <v>1.341827E-56</v>
      </c>
    </row>
    <row r="40" spans="1:20" ht="12.75">
      <c r="A40" s="7" t="s">
        <v>14</v>
      </c>
      <c r="B40" t="s">
        <v>3</v>
      </c>
      <c r="C40">
        <v>6702</v>
      </c>
      <c r="D40">
        <v>0.0600958069</v>
      </c>
      <c r="E40">
        <v>0.0664635163</v>
      </c>
      <c r="F40">
        <v>0.0735059437</v>
      </c>
      <c r="G40">
        <v>461</v>
      </c>
      <c r="H40">
        <v>0.0687854372</v>
      </c>
      <c r="I40">
        <v>0.6166528677</v>
      </c>
      <c r="J40">
        <v>-0.1264</v>
      </c>
      <c r="K40">
        <v>-0.0257</v>
      </c>
      <c r="L40">
        <v>0.075</v>
      </c>
      <c r="M40">
        <v>0.881230101</v>
      </c>
      <c r="N40">
        <v>0.9746046225</v>
      </c>
      <c r="O40">
        <v>1.0778730427</v>
      </c>
      <c r="P40">
        <v>0</v>
      </c>
      <c r="Q40" s="28">
        <v>3.644362E-39</v>
      </c>
      <c r="R40">
        <v>0.6557938171</v>
      </c>
      <c r="S40">
        <v>0.698608645</v>
      </c>
      <c r="T40">
        <v>4.24997E-05</v>
      </c>
    </row>
    <row r="41" spans="1:20" ht="12.75">
      <c r="A41" s="7" t="s">
        <v>15</v>
      </c>
      <c r="B41" t="s">
        <v>3</v>
      </c>
      <c r="C41">
        <v>10360</v>
      </c>
      <c r="D41">
        <v>0.060264075</v>
      </c>
      <c r="E41">
        <v>0.06556079</v>
      </c>
      <c r="F41">
        <v>0.0713230426</v>
      </c>
      <c r="G41">
        <v>729</v>
      </c>
      <c r="H41">
        <v>0.0703667954</v>
      </c>
      <c r="I41">
        <v>0.3593256717</v>
      </c>
      <c r="J41">
        <v>-0.1236</v>
      </c>
      <c r="K41">
        <v>-0.0394</v>
      </c>
      <c r="L41">
        <v>0.0448</v>
      </c>
      <c r="M41">
        <v>0.8836975442</v>
      </c>
      <c r="N41">
        <v>0.9613672674</v>
      </c>
      <c r="O41">
        <v>1.0458635185</v>
      </c>
      <c r="P41">
        <v>0</v>
      </c>
      <c r="Q41" s="28">
        <v>3.644362E-39</v>
      </c>
      <c r="R41">
        <v>0.6557938171</v>
      </c>
      <c r="S41">
        <v>0.698608645</v>
      </c>
      <c r="T41">
        <v>1.57517E-05</v>
      </c>
    </row>
    <row r="42" spans="1:20" ht="12.75">
      <c r="A42" s="7" t="s">
        <v>16</v>
      </c>
      <c r="B42" t="s">
        <v>3</v>
      </c>
      <c r="C42">
        <v>6170</v>
      </c>
      <c r="D42">
        <v>0.0711491144</v>
      </c>
      <c r="E42">
        <v>0.0781035811</v>
      </c>
      <c r="F42">
        <v>0.0857378117</v>
      </c>
      <c r="G42">
        <v>565</v>
      </c>
      <c r="H42">
        <v>0.0915721232</v>
      </c>
      <c r="I42">
        <v>0.0043569092</v>
      </c>
      <c r="J42">
        <v>0.0424</v>
      </c>
      <c r="K42">
        <v>0.1357</v>
      </c>
      <c r="L42">
        <v>0.2289</v>
      </c>
      <c r="M42">
        <v>1.0433130792</v>
      </c>
      <c r="N42">
        <v>1.1452916643</v>
      </c>
      <c r="O42">
        <v>1.257238141</v>
      </c>
      <c r="P42">
        <v>0</v>
      </c>
      <c r="Q42" s="28">
        <v>3.644362E-39</v>
      </c>
      <c r="R42">
        <v>0.6557938171</v>
      </c>
      <c r="S42">
        <v>0.698608645</v>
      </c>
      <c r="T42" s="28">
        <v>5.5760629E-08</v>
      </c>
    </row>
    <row r="43" spans="1:20" ht="12.75">
      <c r="A43" s="7" t="s">
        <v>17</v>
      </c>
      <c r="B43" t="s">
        <v>3</v>
      </c>
      <c r="C43">
        <v>3177</v>
      </c>
      <c r="D43">
        <v>0.088692973</v>
      </c>
      <c r="E43">
        <v>0.0994346988</v>
      </c>
      <c r="F43">
        <v>0.1114773695</v>
      </c>
      <c r="G43">
        <v>343</v>
      </c>
      <c r="H43">
        <v>0.1079634876</v>
      </c>
      <c r="I43" s="28">
        <v>1.00897E-10</v>
      </c>
      <c r="J43">
        <v>0.2628</v>
      </c>
      <c r="K43">
        <v>0.3771</v>
      </c>
      <c r="L43">
        <v>0.4914</v>
      </c>
      <c r="M43">
        <v>1.3005718973</v>
      </c>
      <c r="N43">
        <v>1.4580859171</v>
      </c>
      <c r="O43">
        <v>1.6346766726</v>
      </c>
      <c r="P43">
        <v>0</v>
      </c>
      <c r="Q43" s="28">
        <v>3.644362E-39</v>
      </c>
      <c r="R43">
        <v>0.6557938171</v>
      </c>
      <c r="S43">
        <v>0.698608645</v>
      </c>
      <c r="T43" s="28">
        <v>1.730084E-57</v>
      </c>
    </row>
    <row r="44" spans="1:20" ht="12.75">
      <c r="A44" s="7" t="s">
        <v>18</v>
      </c>
      <c r="B44" t="s">
        <v>3</v>
      </c>
      <c r="C44">
        <v>4755</v>
      </c>
      <c r="D44">
        <v>0.0637631823</v>
      </c>
      <c r="E44">
        <v>0.0709203365</v>
      </c>
      <c r="F44">
        <v>0.0788808518</v>
      </c>
      <c r="G44">
        <v>408</v>
      </c>
      <c r="H44">
        <v>0.0858044164</v>
      </c>
      <c r="I44">
        <v>0.4703789799</v>
      </c>
      <c r="J44">
        <v>-0.0672</v>
      </c>
      <c r="K44">
        <v>0.0392</v>
      </c>
      <c r="L44">
        <v>0.1456</v>
      </c>
      <c r="M44">
        <v>0.9350075905</v>
      </c>
      <c r="N44">
        <v>1.0399583365</v>
      </c>
      <c r="O44">
        <v>1.156689371</v>
      </c>
      <c r="P44">
        <v>0</v>
      </c>
      <c r="Q44" s="28">
        <v>3.644362E-39</v>
      </c>
      <c r="R44">
        <v>0.6557938171</v>
      </c>
      <c r="S44">
        <v>0.698608645</v>
      </c>
      <c r="T44">
        <v>0.0132974485</v>
      </c>
    </row>
    <row r="45" spans="1:20" ht="12.75">
      <c r="A45" s="7" t="s">
        <v>19</v>
      </c>
      <c r="B45" t="s">
        <v>3</v>
      </c>
      <c r="C45">
        <v>1968</v>
      </c>
      <c r="D45">
        <v>0.0627873445</v>
      </c>
      <c r="E45">
        <v>0.0732893623</v>
      </c>
      <c r="F45">
        <v>0.0855479822</v>
      </c>
      <c r="G45">
        <v>175</v>
      </c>
      <c r="H45">
        <v>0.0889227642</v>
      </c>
      <c r="I45">
        <v>0.3612857534</v>
      </c>
      <c r="J45">
        <v>-0.0826</v>
      </c>
      <c r="K45">
        <v>0.072</v>
      </c>
      <c r="L45">
        <v>0.2267</v>
      </c>
      <c r="M45">
        <v>0.9206981453</v>
      </c>
      <c r="N45">
        <v>1.0746971466</v>
      </c>
      <c r="O45">
        <v>1.2544545276</v>
      </c>
      <c r="P45">
        <v>0</v>
      </c>
      <c r="Q45" s="28">
        <v>3.644362E-39</v>
      </c>
      <c r="R45">
        <v>0.6557938171</v>
      </c>
      <c r="S45">
        <v>0.698608645</v>
      </c>
      <c r="T45">
        <v>0.2594973109</v>
      </c>
    </row>
    <row r="46" spans="1:20" ht="12.75">
      <c r="A46" s="7" t="s">
        <v>20</v>
      </c>
      <c r="B46" t="s">
        <v>3</v>
      </c>
      <c r="C46">
        <v>2659</v>
      </c>
      <c r="D46">
        <v>0.0717750983</v>
      </c>
      <c r="E46">
        <v>0.0819682504</v>
      </c>
      <c r="F46">
        <v>0.0936089846</v>
      </c>
      <c r="G46">
        <v>244</v>
      </c>
      <c r="H46">
        <v>0.091763821</v>
      </c>
      <c r="I46">
        <v>0.0066261887</v>
      </c>
      <c r="J46">
        <v>0.0512</v>
      </c>
      <c r="K46">
        <v>0.184</v>
      </c>
      <c r="L46">
        <v>0.3167</v>
      </c>
      <c r="M46">
        <v>1.0524923526</v>
      </c>
      <c r="N46">
        <v>1.2019622225</v>
      </c>
      <c r="O46">
        <v>1.3726590799</v>
      </c>
      <c r="P46">
        <v>0</v>
      </c>
      <c r="Q46" s="28">
        <v>3.644362E-39</v>
      </c>
      <c r="R46">
        <v>0.6557938171</v>
      </c>
      <c r="S46">
        <v>0.698608645</v>
      </c>
      <c r="T46" s="28">
        <v>2.785595E-20</v>
      </c>
    </row>
    <row r="47" spans="1:20" ht="12.75">
      <c r="A47" s="7" t="s">
        <v>21</v>
      </c>
      <c r="B47" t="s">
        <v>3</v>
      </c>
      <c r="C47">
        <v>5018</v>
      </c>
      <c r="D47">
        <v>0.0784080496</v>
      </c>
      <c r="E47">
        <v>0.0866701722</v>
      </c>
      <c r="F47">
        <v>0.0958029026</v>
      </c>
      <c r="G47">
        <v>469</v>
      </c>
      <c r="H47">
        <v>0.0934635313</v>
      </c>
      <c r="I47" s="28">
        <v>2.730813E-06</v>
      </c>
      <c r="J47">
        <v>0.1396</v>
      </c>
      <c r="K47">
        <v>0.2397</v>
      </c>
      <c r="L47">
        <v>0.3399</v>
      </c>
      <c r="M47">
        <v>1.1497563158</v>
      </c>
      <c r="N47">
        <v>1.2709100447</v>
      </c>
      <c r="O47">
        <v>1.4048301536</v>
      </c>
      <c r="P47">
        <v>0</v>
      </c>
      <c r="Q47" s="28">
        <v>3.644362E-39</v>
      </c>
      <c r="R47">
        <v>0.6557938171</v>
      </c>
      <c r="S47">
        <v>0.698608645</v>
      </c>
      <c r="T47" s="28">
        <v>2.301255E-24</v>
      </c>
    </row>
    <row r="48" spans="1:20" ht="12.75">
      <c r="A48" s="7" t="s">
        <v>22</v>
      </c>
      <c r="B48" t="s">
        <v>3</v>
      </c>
      <c r="C48">
        <v>4265</v>
      </c>
      <c r="D48">
        <v>0.0436189869</v>
      </c>
      <c r="E48">
        <v>0.0501510163</v>
      </c>
      <c r="F48">
        <v>0.0576612299</v>
      </c>
      <c r="G48">
        <v>218</v>
      </c>
      <c r="H48">
        <v>0.0511137163</v>
      </c>
      <c r="I48">
        <v>1.58422E-05</v>
      </c>
      <c r="J48">
        <v>-0.4469</v>
      </c>
      <c r="K48">
        <v>-0.3073</v>
      </c>
      <c r="L48">
        <v>-0.1678</v>
      </c>
      <c r="M48">
        <v>0.6396180743</v>
      </c>
      <c r="N48">
        <v>0.7354021425</v>
      </c>
      <c r="O48">
        <v>0.8455300639</v>
      </c>
      <c r="P48">
        <v>0</v>
      </c>
      <c r="Q48" s="28">
        <v>3.644362E-39</v>
      </c>
      <c r="R48">
        <v>0.6557938171</v>
      </c>
      <c r="S48">
        <v>0.698608645</v>
      </c>
      <c r="T48" s="28">
        <v>3.929536E-23</v>
      </c>
    </row>
    <row r="49" spans="1:20" ht="12.75">
      <c r="A49" s="7" t="s">
        <v>23</v>
      </c>
      <c r="B49" t="s">
        <v>3</v>
      </c>
      <c r="C49">
        <v>1113</v>
      </c>
      <c r="D49">
        <v>0.053620241</v>
      </c>
      <c r="E49">
        <v>0.0664627153</v>
      </c>
      <c r="F49">
        <v>0.0823810644</v>
      </c>
      <c r="G49">
        <v>87</v>
      </c>
      <c r="H49">
        <v>0.0781671159</v>
      </c>
      <c r="I49">
        <v>0.8142714042</v>
      </c>
      <c r="J49">
        <v>-0.2404</v>
      </c>
      <c r="K49">
        <v>-0.0257</v>
      </c>
      <c r="L49">
        <v>0.189</v>
      </c>
      <c r="M49">
        <v>0.7862739992</v>
      </c>
      <c r="N49">
        <v>0.9745928775</v>
      </c>
      <c r="O49">
        <v>1.2080156254</v>
      </c>
      <c r="P49">
        <v>0</v>
      </c>
      <c r="Q49" s="28">
        <v>3.644362E-39</v>
      </c>
      <c r="R49">
        <v>0.6557938171</v>
      </c>
      <c r="S49">
        <v>0.698608645</v>
      </c>
      <c r="T49">
        <v>0.1746978191</v>
      </c>
    </row>
    <row r="50" spans="1:20" ht="12.75">
      <c r="A50" s="7" t="s">
        <v>24</v>
      </c>
      <c r="B50" t="s">
        <v>3</v>
      </c>
      <c r="C50">
        <v>2227</v>
      </c>
      <c r="D50">
        <v>0.0449466212</v>
      </c>
      <c r="E50">
        <v>0.0528954066</v>
      </c>
      <c r="F50">
        <v>0.0622499303</v>
      </c>
      <c r="G50">
        <v>157</v>
      </c>
      <c r="H50">
        <v>0.0704984284</v>
      </c>
      <c r="I50">
        <v>0.0022290598</v>
      </c>
      <c r="J50">
        <v>-0.4169</v>
      </c>
      <c r="K50">
        <v>-0.2541</v>
      </c>
      <c r="L50">
        <v>-0.0912</v>
      </c>
      <c r="M50">
        <v>0.6590861766</v>
      </c>
      <c r="N50">
        <v>0.7756452062</v>
      </c>
      <c r="O50">
        <v>0.9128176364</v>
      </c>
      <c r="P50">
        <v>0</v>
      </c>
      <c r="Q50" s="28">
        <v>3.644362E-39</v>
      </c>
      <c r="R50">
        <v>0.6557938171</v>
      </c>
      <c r="S50">
        <v>0.698608645</v>
      </c>
      <c r="T50" s="28">
        <v>2.0425799E-09</v>
      </c>
    </row>
    <row r="51" spans="1:20" ht="12.75">
      <c r="A51" s="7" t="s">
        <v>25</v>
      </c>
      <c r="B51" t="s">
        <v>3</v>
      </c>
      <c r="C51">
        <v>2562</v>
      </c>
      <c r="D51">
        <v>0.0498392243</v>
      </c>
      <c r="E51">
        <v>0.0584009502</v>
      </c>
      <c r="F51">
        <v>0.0684334685</v>
      </c>
      <c r="G51">
        <v>165</v>
      </c>
      <c r="H51">
        <v>0.0644028103</v>
      </c>
      <c r="I51">
        <v>0.0552541635</v>
      </c>
      <c r="J51">
        <v>-0.3136</v>
      </c>
      <c r="K51">
        <v>-0.155</v>
      </c>
      <c r="L51">
        <v>0.0035</v>
      </c>
      <c r="M51">
        <v>0.7308301022</v>
      </c>
      <c r="N51">
        <v>0.8563771407</v>
      </c>
      <c r="O51">
        <v>1.0034915159</v>
      </c>
      <c r="P51">
        <v>0</v>
      </c>
      <c r="Q51" s="28">
        <v>3.644362E-39</v>
      </c>
      <c r="R51">
        <v>0.6557938171</v>
      </c>
      <c r="S51">
        <v>0.698608645</v>
      </c>
      <c r="T51">
        <v>0.0004716224</v>
      </c>
    </row>
    <row r="52" spans="1:20" ht="12.75">
      <c r="A52" s="7" t="s">
        <v>26</v>
      </c>
      <c r="B52" t="s">
        <v>3</v>
      </c>
      <c r="C52">
        <v>2712</v>
      </c>
      <c r="D52">
        <v>0.098998909</v>
      </c>
      <c r="E52">
        <v>0.1114505272</v>
      </c>
      <c r="F52">
        <v>0.1254682515</v>
      </c>
      <c r="G52">
        <v>316</v>
      </c>
      <c r="H52">
        <v>0.116519174</v>
      </c>
      <c r="I52" s="28">
        <v>4.424734E-16</v>
      </c>
      <c r="J52">
        <v>0.3727</v>
      </c>
      <c r="K52">
        <v>0.4912</v>
      </c>
      <c r="L52">
        <v>0.6097</v>
      </c>
      <c r="M52">
        <v>1.4516956024</v>
      </c>
      <c r="N52">
        <v>1.6342830632</v>
      </c>
      <c r="O52">
        <v>1.839835518</v>
      </c>
      <c r="P52">
        <v>0</v>
      </c>
      <c r="Q52" s="28">
        <v>3.644362E-39</v>
      </c>
      <c r="R52">
        <v>0.6557938171</v>
      </c>
      <c r="S52">
        <v>0.698608645</v>
      </c>
      <c r="T52" s="28">
        <v>5.353636E-73</v>
      </c>
    </row>
    <row r="53" spans="1:20" ht="12.75">
      <c r="A53" s="7" t="s">
        <v>27</v>
      </c>
      <c r="B53" t="s">
        <v>3</v>
      </c>
      <c r="C53">
        <v>968</v>
      </c>
      <c r="D53">
        <v>0.1690349796</v>
      </c>
      <c r="E53">
        <v>0.2006501327</v>
      </c>
      <c r="F53">
        <v>0.2381783691</v>
      </c>
      <c r="G53">
        <v>139</v>
      </c>
      <c r="H53">
        <v>0.1435950413</v>
      </c>
      <c r="I53" s="28">
        <v>5.766561E-35</v>
      </c>
      <c r="J53">
        <v>0.9077</v>
      </c>
      <c r="K53">
        <v>1.0792</v>
      </c>
      <c r="L53">
        <v>1.2506</v>
      </c>
      <c r="M53">
        <v>2.4786872823</v>
      </c>
      <c r="N53">
        <v>2.9422840957</v>
      </c>
      <c r="O53">
        <v>3.4925889044</v>
      </c>
      <c r="P53">
        <v>0</v>
      </c>
      <c r="Q53" s="28">
        <v>3.644362E-39</v>
      </c>
      <c r="R53">
        <v>0.6557938171</v>
      </c>
      <c r="S53">
        <v>0.698608645</v>
      </c>
      <c r="T53" s="28">
        <v>8.6505E-223</v>
      </c>
    </row>
    <row r="54" spans="1:20" ht="12.75">
      <c r="A54" s="7" t="s">
        <v>29</v>
      </c>
      <c r="B54" t="s">
        <v>3</v>
      </c>
      <c r="C54">
        <v>2992</v>
      </c>
      <c r="D54">
        <v>0.066705318</v>
      </c>
      <c r="E54">
        <v>0.0765405176</v>
      </c>
      <c r="F54">
        <v>0.0878258438</v>
      </c>
      <c r="G54">
        <v>225</v>
      </c>
      <c r="H54">
        <v>0.0752005348</v>
      </c>
      <c r="I54">
        <v>0.0999406802</v>
      </c>
      <c r="J54">
        <v>-0.0221</v>
      </c>
      <c r="K54">
        <v>0.1154</v>
      </c>
      <c r="L54">
        <v>0.253</v>
      </c>
      <c r="M54">
        <v>0.9781503439</v>
      </c>
      <c r="N54">
        <v>1.1223712872</v>
      </c>
      <c r="O54">
        <v>1.2878565286</v>
      </c>
      <c r="P54">
        <v>0</v>
      </c>
      <c r="Q54" s="28">
        <v>3.644362E-39</v>
      </c>
      <c r="R54">
        <v>0.6557938171</v>
      </c>
      <c r="S54">
        <v>0.698608645</v>
      </c>
      <c r="T54">
        <v>0.0329932244</v>
      </c>
    </row>
    <row r="55" spans="1:20" ht="12.75">
      <c r="A55" s="7" t="s">
        <v>30</v>
      </c>
      <c r="B55" t="s">
        <v>3</v>
      </c>
      <c r="C55">
        <v>3586</v>
      </c>
      <c r="D55">
        <v>0.0908604668</v>
      </c>
      <c r="E55">
        <v>0.1021325426</v>
      </c>
      <c r="F55">
        <v>0.114803023</v>
      </c>
      <c r="G55">
        <v>324</v>
      </c>
      <c r="H55">
        <v>0.0903513664</v>
      </c>
      <c r="I55" s="28">
        <v>1.29606E-11</v>
      </c>
      <c r="J55">
        <v>0.2869</v>
      </c>
      <c r="K55">
        <v>0.4039</v>
      </c>
      <c r="L55">
        <v>0.5208</v>
      </c>
      <c r="M55">
        <v>1.3323554926</v>
      </c>
      <c r="N55">
        <v>1.4976464341</v>
      </c>
      <c r="O55">
        <v>1.6834432357</v>
      </c>
      <c r="P55">
        <v>0</v>
      </c>
      <c r="Q55" s="28">
        <v>3.644362E-39</v>
      </c>
      <c r="R55">
        <v>0.6557938171</v>
      </c>
      <c r="S55">
        <v>0.698608645</v>
      </c>
      <c r="T55" s="28">
        <v>4.021899E-72</v>
      </c>
    </row>
    <row r="56" spans="1:20" ht="12.75">
      <c r="A56" s="7" t="s">
        <v>31</v>
      </c>
      <c r="B56" t="s">
        <v>3</v>
      </c>
      <c r="C56">
        <v>1492</v>
      </c>
      <c r="D56">
        <v>0.0842166782</v>
      </c>
      <c r="E56">
        <v>0.10191408</v>
      </c>
      <c r="F56">
        <v>0.1233304367</v>
      </c>
      <c r="G56">
        <v>111</v>
      </c>
      <c r="H56">
        <v>0.0743967828</v>
      </c>
      <c r="I56">
        <v>3.65435E-05</v>
      </c>
      <c r="J56">
        <v>0.211</v>
      </c>
      <c r="K56">
        <v>0.4018</v>
      </c>
      <c r="L56">
        <v>0.5925</v>
      </c>
      <c r="M56">
        <v>1.2349326141</v>
      </c>
      <c r="N56">
        <v>1.4944429525</v>
      </c>
      <c r="O56">
        <v>1.8084871294</v>
      </c>
      <c r="P56">
        <v>0</v>
      </c>
      <c r="Q56" s="28">
        <v>3.644362E-39</v>
      </c>
      <c r="R56">
        <v>0.6557938171</v>
      </c>
      <c r="S56">
        <v>0.698608645</v>
      </c>
      <c r="T56" s="28">
        <v>1.804075E-73</v>
      </c>
    </row>
    <row r="57" spans="1:20" ht="12.75">
      <c r="A57" s="7" t="s">
        <v>32</v>
      </c>
      <c r="B57" t="s">
        <v>3</v>
      </c>
      <c r="C57">
        <v>443</v>
      </c>
      <c r="D57">
        <v>0.0893378076</v>
      </c>
      <c r="E57">
        <v>0.1226649305</v>
      </c>
      <c r="F57">
        <v>0.1684246076</v>
      </c>
      <c r="G57">
        <v>42</v>
      </c>
      <c r="H57">
        <v>0.0948081264</v>
      </c>
      <c r="I57">
        <v>0.0002840094</v>
      </c>
      <c r="J57">
        <v>0.27</v>
      </c>
      <c r="K57">
        <v>0.5871</v>
      </c>
      <c r="L57">
        <v>0.9041</v>
      </c>
      <c r="M57">
        <v>1.3100275924</v>
      </c>
      <c r="N57">
        <v>1.7987283099</v>
      </c>
      <c r="O57">
        <v>2.4697369365</v>
      </c>
      <c r="P57">
        <v>0</v>
      </c>
      <c r="Q57" s="28">
        <v>3.644362E-39</v>
      </c>
      <c r="R57">
        <v>0.6557938171</v>
      </c>
      <c r="S57">
        <v>0.698608645</v>
      </c>
      <c r="T57" s="28">
        <v>2.292438E-22</v>
      </c>
    </row>
    <row r="58" spans="1:20" ht="12.75">
      <c r="A58" s="7" t="s">
        <v>33</v>
      </c>
      <c r="B58" t="s">
        <v>3</v>
      </c>
      <c r="C58">
        <v>4571</v>
      </c>
      <c r="D58">
        <v>0.076144967</v>
      </c>
      <c r="E58">
        <v>0.0859515666</v>
      </c>
      <c r="F58">
        <v>0.097021144</v>
      </c>
      <c r="G58">
        <v>301</v>
      </c>
      <c r="H58">
        <v>0.0658499234</v>
      </c>
      <c r="I58">
        <v>0.0001812128</v>
      </c>
      <c r="J58">
        <v>0.1103</v>
      </c>
      <c r="K58">
        <v>0.2314</v>
      </c>
      <c r="L58">
        <v>0.3526</v>
      </c>
      <c r="M58">
        <v>1.1165710301</v>
      </c>
      <c r="N58">
        <v>1.2603725903</v>
      </c>
      <c r="O58">
        <v>1.4226941445</v>
      </c>
      <c r="P58">
        <v>0</v>
      </c>
      <c r="Q58" s="28">
        <v>3.644362E-39</v>
      </c>
      <c r="R58">
        <v>0.6557938171</v>
      </c>
      <c r="S58">
        <v>0.698608645</v>
      </c>
      <c r="T58" s="28">
        <v>1.153687E-18</v>
      </c>
    </row>
    <row r="59" spans="1:20" ht="12.75">
      <c r="A59" s="7" t="s">
        <v>34</v>
      </c>
      <c r="B59" t="s">
        <v>3</v>
      </c>
      <c r="C59">
        <v>304</v>
      </c>
      <c r="D59">
        <v>0.0738864866</v>
      </c>
      <c r="E59">
        <v>0.108030158</v>
      </c>
      <c r="F59">
        <v>0.1579519554</v>
      </c>
      <c r="G59">
        <v>29</v>
      </c>
      <c r="H59">
        <v>0.0953947368</v>
      </c>
      <c r="I59">
        <v>0.0176199574</v>
      </c>
      <c r="J59">
        <v>0.0802</v>
      </c>
      <c r="K59">
        <v>0.46</v>
      </c>
      <c r="L59">
        <v>0.8399</v>
      </c>
      <c r="M59">
        <v>1.0834532293</v>
      </c>
      <c r="N59">
        <v>1.5841276121</v>
      </c>
      <c r="O59">
        <v>2.3161685465</v>
      </c>
      <c r="P59">
        <v>0</v>
      </c>
      <c r="Q59" s="28">
        <v>3.644362E-39</v>
      </c>
      <c r="R59">
        <v>0.6557938171</v>
      </c>
      <c r="S59">
        <v>0.698608645</v>
      </c>
      <c r="T59" s="28">
        <v>4.801815E-21</v>
      </c>
    </row>
    <row r="60" spans="1:20" ht="12.75">
      <c r="A60" s="7" t="s">
        <v>35</v>
      </c>
      <c r="B60" t="s">
        <v>3</v>
      </c>
      <c r="C60">
        <v>749</v>
      </c>
      <c r="D60">
        <v>0.0734649344</v>
      </c>
      <c r="E60">
        <v>0.0945858355</v>
      </c>
      <c r="F60">
        <v>0.1217789188</v>
      </c>
      <c r="G60">
        <v>62</v>
      </c>
      <c r="H60">
        <v>0.082777036</v>
      </c>
      <c r="I60">
        <v>0.0111722817</v>
      </c>
      <c r="J60">
        <v>0.0744</v>
      </c>
      <c r="K60">
        <v>0.3271</v>
      </c>
      <c r="L60">
        <v>0.5798</v>
      </c>
      <c r="M60">
        <v>1.0772716921</v>
      </c>
      <c r="N60">
        <v>1.3869833808</v>
      </c>
      <c r="O60">
        <v>1.7857360523</v>
      </c>
      <c r="P60">
        <v>0</v>
      </c>
      <c r="Q60" s="28">
        <v>3.644362E-39</v>
      </c>
      <c r="R60">
        <v>0.6557938171</v>
      </c>
      <c r="S60">
        <v>0.698608645</v>
      </c>
      <c r="T60" s="28">
        <v>7.483365E-23</v>
      </c>
    </row>
    <row r="61" spans="1:20" ht="12.75">
      <c r="A61" s="7" t="s">
        <v>36</v>
      </c>
      <c r="B61" t="s">
        <v>3</v>
      </c>
      <c r="C61">
        <v>1103</v>
      </c>
      <c r="D61">
        <v>0.1575509211</v>
      </c>
      <c r="E61">
        <v>0.1867065755</v>
      </c>
      <c r="F61">
        <v>0.2212576421</v>
      </c>
      <c r="G61">
        <v>142</v>
      </c>
      <c r="H61">
        <v>0.1287398005</v>
      </c>
      <c r="I61" s="28">
        <v>3.034407E-31</v>
      </c>
      <c r="J61">
        <v>0.8374</v>
      </c>
      <c r="K61">
        <v>1.0072</v>
      </c>
      <c r="L61">
        <v>1.177</v>
      </c>
      <c r="M61">
        <v>2.3102878789</v>
      </c>
      <c r="N61">
        <v>2.7378192082</v>
      </c>
      <c r="O61">
        <v>3.2444675339</v>
      </c>
      <c r="P61">
        <v>0</v>
      </c>
      <c r="Q61" s="28">
        <v>3.644362E-39</v>
      </c>
      <c r="R61">
        <v>0.6557938171</v>
      </c>
      <c r="S61">
        <v>0.698608645</v>
      </c>
      <c r="T61" s="28">
        <v>6.18431E-151</v>
      </c>
    </row>
    <row r="62" spans="1:20" ht="12.75">
      <c r="A62" s="7" t="s">
        <v>37</v>
      </c>
      <c r="B62" t="s">
        <v>3</v>
      </c>
      <c r="C62">
        <v>449</v>
      </c>
      <c r="D62">
        <v>0.0152796839</v>
      </c>
      <c r="E62">
        <v>0.0294074094</v>
      </c>
      <c r="F62">
        <v>0.05659775</v>
      </c>
      <c r="G62">
        <v>9</v>
      </c>
      <c r="H62">
        <v>0.0200445434</v>
      </c>
      <c r="I62">
        <v>0.0118026952</v>
      </c>
      <c r="J62">
        <v>-1.4959</v>
      </c>
      <c r="K62">
        <v>-0.8411</v>
      </c>
      <c r="L62">
        <v>-0.1864</v>
      </c>
      <c r="M62">
        <v>0.2240575185</v>
      </c>
      <c r="N62">
        <v>0.4312230039</v>
      </c>
      <c r="O62">
        <v>0.8299354575</v>
      </c>
      <c r="P62">
        <v>0</v>
      </c>
      <c r="Q62" s="28">
        <v>3.644362E-39</v>
      </c>
      <c r="R62">
        <v>0.6557938171</v>
      </c>
      <c r="S62">
        <v>0.698608645</v>
      </c>
      <c r="T62">
        <v>0.0146457079</v>
      </c>
    </row>
    <row r="63" spans="1:20" ht="12.75">
      <c r="A63" s="7" t="s">
        <v>38</v>
      </c>
      <c r="B63" t="s">
        <v>3</v>
      </c>
      <c r="C63">
        <v>1769</v>
      </c>
      <c r="D63">
        <v>0.2266389203</v>
      </c>
      <c r="E63">
        <v>0.2571965204</v>
      </c>
      <c r="F63">
        <v>0.2918741849</v>
      </c>
      <c r="G63">
        <v>269</v>
      </c>
      <c r="H63">
        <v>0.1520633126</v>
      </c>
      <c r="I63" s="28">
        <v>5.064289E-94</v>
      </c>
      <c r="J63">
        <v>1.201</v>
      </c>
      <c r="K63">
        <v>1.3275</v>
      </c>
      <c r="L63">
        <v>1.4539</v>
      </c>
      <c r="M63">
        <v>3.3233772709</v>
      </c>
      <c r="N63">
        <v>3.7714663885</v>
      </c>
      <c r="O63">
        <v>4.2799711136</v>
      </c>
      <c r="P63">
        <v>0</v>
      </c>
      <c r="Q63" s="28">
        <v>3.644362E-39</v>
      </c>
      <c r="R63">
        <v>0.6557938171</v>
      </c>
      <c r="S63">
        <v>0.698608645</v>
      </c>
      <c r="T63">
        <v>0</v>
      </c>
    </row>
    <row r="64" spans="1:20" ht="12.75">
      <c r="A64" s="7" t="s">
        <v>39</v>
      </c>
      <c r="B64" t="s">
        <v>3</v>
      </c>
      <c r="C64">
        <v>1307</v>
      </c>
      <c r="D64">
        <v>0.1565927134</v>
      </c>
      <c r="E64">
        <v>0.1835198327</v>
      </c>
      <c r="F64">
        <v>0.2150772425</v>
      </c>
      <c r="G64">
        <v>164</v>
      </c>
      <c r="H64">
        <v>0.1254781943</v>
      </c>
      <c r="I64" s="28">
        <v>2.205152E-34</v>
      </c>
      <c r="J64">
        <v>0.8313</v>
      </c>
      <c r="K64">
        <v>0.9899</v>
      </c>
      <c r="L64">
        <v>1.1486</v>
      </c>
      <c r="M64">
        <v>2.2962369568</v>
      </c>
      <c r="N64">
        <v>2.6910895979</v>
      </c>
      <c r="O64">
        <v>3.1538396779</v>
      </c>
      <c r="P64">
        <v>0</v>
      </c>
      <c r="Q64" s="28">
        <v>3.644362E-39</v>
      </c>
      <c r="R64">
        <v>0.6557938171</v>
      </c>
      <c r="S64">
        <v>0.698608645</v>
      </c>
      <c r="T64" s="28">
        <v>2.54636E-199</v>
      </c>
    </row>
    <row r="65" spans="1:20" ht="12.75">
      <c r="A65" s="7" t="s">
        <v>40</v>
      </c>
      <c r="B65" t="s">
        <v>3</v>
      </c>
      <c r="C65">
        <v>927</v>
      </c>
      <c r="D65">
        <v>0.0963487593</v>
      </c>
      <c r="E65">
        <v>0.1207606328</v>
      </c>
      <c r="F65">
        <v>0.1513577397</v>
      </c>
      <c r="G65">
        <v>78</v>
      </c>
      <c r="H65">
        <v>0.0841423948</v>
      </c>
      <c r="I65" s="28">
        <v>7.0744431E-07</v>
      </c>
      <c r="J65">
        <v>0.3456</v>
      </c>
      <c r="K65">
        <v>0.5714</v>
      </c>
      <c r="L65">
        <v>0.7973</v>
      </c>
      <c r="M65">
        <v>1.4128344612</v>
      </c>
      <c r="N65">
        <v>1.7708041577</v>
      </c>
      <c r="O65">
        <v>2.2194725928</v>
      </c>
      <c r="P65">
        <v>0</v>
      </c>
      <c r="Q65" s="28">
        <v>3.644362E-39</v>
      </c>
      <c r="R65">
        <v>0.6557938171</v>
      </c>
      <c r="S65">
        <v>0.698608645</v>
      </c>
      <c r="T65" s="28">
        <v>5.660532E-66</v>
      </c>
    </row>
    <row r="66" spans="1:20" ht="12.75">
      <c r="A66" s="7" t="s">
        <v>42</v>
      </c>
      <c r="B66" t="s">
        <v>3</v>
      </c>
      <c r="C66">
        <v>559</v>
      </c>
      <c r="D66">
        <v>0.0631410987</v>
      </c>
      <c r="E66">
        <v>0.088608914</v>
      </c>
      <c r="F66">
        <v>0.1243491133</v>
      </c>
      <c r="G66">
        <v>34</v>
      </c>
      <c r="H66">
        <v>0.060822898</v>
      </c>
      <c r="I66">
        <v>0.1298813024</v>
      </c>
      <c r="J66">
        <v>-0.077</v>
      </c>
      <c r="K66">
        <v>0.2619</v>
      </c>
      <c r="L66">
        <v>0.6007</v>
      </c>
      <c r="M66">
        <v>0.9258855106</v>
      </c>
      <c r="N66">
        <v>1.2993392772</v>
      </c>
      <c r="O66">
        <v>1.8234247517</v>
      </c>
      <c r="P66">
        <v>0</v>
      </c>
      <c r="Q66" s="28">
        <v>3.644362E-39</v>
      </c>
      <c r="R66">
        <v>0.6557938171</v>
      </c>
      <c r="S66">
        <v>0.698608645</v>
      </c>
      <c r="T66" s="28">
        <v>8.482485E-15</v>
      </c>
    </row>
    <row r="67" spans="1:20" ht="13.5" thickBot="1">
      <c r="A67" s="7" t="s">
        <v>41</v>
      </c>
      <c r="B67" t="s">
        <v>3</v>
      </c>
      <c r="C67">
        <v>869</v>
      </c>
      <c r="D67">
        <v>0.1385627017</v>
      </c>
      <c r="E67">
        <v>0.1691637012</v>
      </c>
      <c r="F67">
        <v>0.206522805</v>
      </c>
      <c r="G67">
        <v>101</v>
      </c>
      <c r="H67">
        <v>0.1162255466</v>
      </c>
      <c r="I67" s="28">
        <v>4.522326E-19</v>
      </c>
      <c r="J67">
        <v>0.7089</v>
      </c>
      <c r="K67">
        <v>0.9085</v>
      </c>
      <c r="L67">
        <v>1.108</v>
      </c>
      <c r="M67">
        <v>2.031849308</v>
      </c>
      <c r="N67">
        <v>2.4805748242</v>
      </c>
      <c r="O67">
        <v>3.0283995146</v>
      </c>
      <c r="P67">
        <v>0</v>
      </c>
      <c r="Q67" s="28">
        <v>3.644362E-39</v>
      </c>
      <c r="R67">
        <v>0.6557938171</v>
      </c>
      <c r="S67">
        <v>0.698608645</v>
      </c>
      <c r="T67" s="28">
        <v>5.64746E-134</v>
      </c>
    </row>
    <row r="68" spans="1:20" ht="13.5" thickTop="1">
      <c r="A68" s="8" t="s">
        <v>69</v>
      </c>
      <c r="B68" t="s">
        <v>4</v>
      </c>
      <c r="C68">
        <v>18270</v>
      </c>
      <c r="D68">
        <v>0.0403893329</v>
      </c>
      <c r="E68">
        <v>0.0437490775</v>
      </c>
      <c r="F68">
        <v>0.0473882989</v>
      </c>
      <c r="G68">
        <v>771</v>
      </c>
      <c r="H68">
        <v>0.0422003284</v>
      </c>
      <c r="I68" s="28">
        <v>9.661095E-19</v>
      </c>
      <c r="J68">
        <v>-0.4403</v>
      </c>
      <c r="K68">
        <v>-0.3604</v>
      </c>
      <c r="L68">
        <v>-0.2804</v>
      </c>
      <c r="M68">
        <v>0.643871453</v>
      </c>
      <c r="N68">
        <v>0.6974312288</v>
      </c>
      <c r="O68">
        <v>0.7554463188</v>
      </c>
      <c r="P68">
        <v>0</v>
      </c>
      <c r="Q68" s="28">
        <v>3.644362E-39</v>
      </c>
      <c r="R68">
        <v>0.6557938171</v>
      </c>
      <c r="S68">
        <v>0.698608645</v>
      </c>
      <c r="T68" s="28">
        <v>7.841066E-39</v>
      </c>
    </row>
    <row r="69" spans="1:20" ht="12.75">
      <c r="A69" s="7" t="s">
        <v>68</v>
      </c>
      <c r="B69" t="s">
        <v>4</v>
      </c>
      <c r="C69">
        <v>17237</v>
      </c>
      <c r="D69">
        <v>0.0495990086</v>
      </c>
      <c r="E69">
        <v>0.0534168932</v>
      </c>
      <c r="F69">
        <v>0.0575286595</v>
      </c>
      <c r="G69">
        <v>936</v>
      </c>
      <c r="H69">
        <v>0.0543017927</v>
      </c>
      <c r="I69">
        <v>2.1646E-05</v>
      </c>
      <c r="J69">
        <v>-0.2349</v>
      </c>
      <c r="K69">
        <v>-0.1607</v>
      </c>
      <c r="L69">
        <v>-0.0865</v>
      </c>
      <c r="M69">
        <v>0.7906886165</v>
      </c>
      <c r="N69">
        <v>0.8515518869</v>
      </c>
      <c r="O69">
        <v>0.9171001086</v>
      </c>
      <c r="P69">
        <v>0</v>
      </c>
      <c r="Q69" s="28">
        <v>3.644362E-39</v>
      </c>
      <c r="R69">
        <v>0.6557938171</v>
      </c>
      <c r="S69">
        <v>0.698608645</v>
      </c>
      <c r="T69">
        <v>0.0536708551</v>
      </c>
    </row>
    <row r="70" spans="1:20" ht="12.75">
      <c r="A70" s="7" t="s">
        <v>67</v>
      </c>
      <c r="B70" t="s">
        <v>4</v>
      </c>
      <c r="C70">
        <v>23210</v>
      </c>
      <c r="D70">
        <v>0.0496032215</v>
      </c>
      <c r="E70">
        <v>0.0527647779</v>
      </c>
      <c r="F70">
        <v>0.0561278422</v>
      </c>
      <c r="G70">
        <v>1499</v>
      </c>
      <c r="H70">
        <v>0.0645842309</v>
      </c>
      <c r="I70" s="28">
        <v>4.0884149E-08</v>
      </c>
      <c r="J70">
        <v>-0.2348</v>
      </c>
      <c r="K70">
        <v>-0.173</v>
      </c>
      <c r="L70">
        <v>-0.1112</v>
      </c>
      <c r="M70">
        <v>0.7907557761</v>
      </c>
      <c r="N70">
        <v>0.8411561121</v>
      </c>
      <c r="O70">
        <v>0.8947688101</v>
      </c>
      <c r="P70">
        <v>0</v>
      </c>
      <c r="Q70" s="28">
        <v>3.644362E-39</v>
      </c>
      <c r="R70">
        <v>0.6557938171</v>
      </c>
      <c r="S70">
        <v>0.698608645</v>
      </c>
      <c r="T70" s="28">
        <v>1.0700835E-08</v>
      </c>
    </row>
    <row r="71" spans="1:20" ht="12.75">
      <c r="A71" s="7" t="s">
        <v>66</v>
      </c>
      <c r="B71" t="s">
        <v>4</v>
      </c>
      <c r="C71">
        <v>31646</v>
      </c>
      <c r="D71">
        <v>0.0434799243</v>
      </c>
      <c r="E71">
        <v>0.0462389548</v>
      </c>
      <c r="F71">
        <v>0.0491730604</v>
      </c>
      <c r="G71">
        <v>1566</v>
      </c>
      <c r="H71">
        <v>0.049484927</v>
      </c>
      <c r="I71" s="28">
        <v>2.565904E-22</v>
      </c>
      <c r="J71">
        <v>-0.3665</v>
      </c>
      <c r="K71">
        <v>-0.305</v>
      </c>
      <c r="L71">
        <v>-0.2435</v>
      </c>
      <c r="M71">
        <v>0.6931404906</v>
      </c>
      <c r="N71">
        <v>0.7371239107</v>
      </c>
      <c r="O71">
        <v>0.7838983108</v>
      </c>
      <c r="P71">
        <v>0</v>
      </c>
      <c r="Q71" s="28">
        <v>3.644362E-39</v>
      </c>
      <c r="R71">
        <v>0.6557938171</v>
      </c>
      <c r="S71">
        <v>0.698608645</v>
      </c>
      <c r="T71" s="28">
        <v>4.254885E-45</v>
      </c>
    </row>
    <row r="72" spans="1:20" ht="12.75">
      <c r="A72" s="7" t="s">
        <v>65</v>
      </c>
      <c r="B72" t="s">
        <v>4</v>
      </c>
      <c r="C72">
        <v>25804</v>
      </c>
      <c r="D72">
        <v>0.0580585877</v>
      </c>
      <c r="E72">
        <v>0.0616047853</v>
      </c>
      <c r="F72">
        <v>0.0653675833</v>
      </c>
      <c r="G72">
        <v>1815</v>
      </c>
      <c r="H72">
        <v>0.0703379321</v>
      </c>
      <c r="I72">
        <v>0.549984417</v>
      </c>
      <c r="J72">
        <v>-0.0774</v>
      </c>
      <c r="K72">
        <v>-0.0181</v>
      </c>
      <c r="L72">
        <v>0.0412</v>
      </c>
      <c r="M72">
        <v>0.9255480238</v>
      </c>
      <c r="N72">
        <v>0.9820801625</v>
      </c>
      <c r="O72">
        <v>1.0420652639</v>
      </c>
      <c r="P72">
        <v>0</v>
      </c>
      <c r="Q72" s="28">
        <v>3.644362E-39</v>
      </c>
      <c r="R72">
        <v>0.6557938171</v>
      </c>
      <c r="S72">
        <v>0.698608645</v>
      </c>
      <c r="T72">
        <v>0.2286277476</v>
      </c>
    </row>
    <row r="73" spans="1:20" ht="12.75">
      <c r="A73" s="7" t="s">
        <v>64</v>
      </c>
      <c r="B73" t="s">
        <v>4</v>
      </c>
      <c r="C73">
        <v>14113</v>
      </c>
      <c r="D73">
        <v>0.0649956725</v>
      </c>
      <c r="E73">
        <v>0.069586546</v>
      </c>
      <c r="F73">
        <v>0.0745016891</v>
      </c>
      <c r="G73">
        <v>1168</v>
      </c>
      <c r="H73">
        <v>0.0827605754</v>
      </c>
      <c r="I73">
        <v>0.0028882327</v>
      </c>
      <c r="J73">
        <v>0.0355</v>
      </c>
      <c r="K73">
        <v>0.1037</v>
      </c>
      <c r="L73">
        <v>0.172</v>
      </c>
      <c r="M73">
        <v>1.0361364018</v>
      </c>
      <c r="N73">
        <v>1.1093223693</v>
      </c>
      <c r="O73">
        <v>1.1876777196</v>
      </c>
      <c r="P73">
        <v>0</v>
      </c>
      <c r="Q73" s="28">
        <v>3.644362E-39</v>
      </c>
      <c r="R73">
        <v>0.6557938171</v>
      </c>
      <c r="S73">
        <v>0.698608645</v>
      </c>
      <c r="T73" s="28">
        <v>1.995873E-11</v>
      </c>
    </row>
    <row r="74" spans="1:20" ht="12.75">
      <c r="A74" s="7" t="s">
        <v>63</v>
      </c>
      <c r="B74" t="s">
        <v>4</v>
      </c>
      <c r="C74">
        <v>13162</v>
      </c>
      <c r="D74">
        <v>0.0574660367</v>
      </c>
      <c r="E74">
        <v>0.0621792361</v>
      </c>
      <c r="F74">
        <v>0.0672789985</v>
      </c>
      <c r="G74">
        <v>1008</v>
      </c>
      <c r="H74">
        <v>0.0765841058</v>
      </c>
      <c r="I74">
        <v>0.8267875569</v>
      </c>
      <c r="J74">
        <v>-0.0876</v>
      </c>
      <c r="K74">
        <v>-0.0088</v>
      </c>
      <c r="L74">
        <v>0.07</v>
      </c>
      <c r="M74">
        <v>0.9161017999</v>
      </c>
      <c r="N74">
        <v>0.9912378391</v>
      </c>
      <c r="O74">
        <v>1.0725363205</v>
      </c>
      <c r="P74">
        <v>0</v>
      </c>
      <c r="Q74" s="28">
        <v>3.644362E-39</v>
      </c>
      <c r="R74">
        <v>0.6557938171</v>
      </c>
      <c r="S74">
        <v>0.698608645</v>
      </c>
      <c r="T74">
        <v>0.9273004536</v>
      </c>
    </row>
    <row r="75" spans="1:20" ht="12.75">
      <c r="A75" s="7" t="s">
        <v>28</v>
      </c>
      <c r="B75" t="s">
        <v>4</v>
      </c>
      <c r="C75">
        <v>342</v>
      </c>
      <c r="D75">
        <v>0.1078514769</v>
      </c>
      <c r="E75">
        <v>0.1475252586</v>
      </c>
      <c r="F75">
        <v>0.2017932674</v>
      </c>
      <c r="G75">
        <v>40</v>
      </c>
      <c r="H75">
        <v>0.1169590643</v>
      </c>
      <c r="I75" s="28">
        <v>8.7551863E-08</v>
      </c>
      <c r="J75">
        <v>0.5419</v>
      </c>
      <c r="K75">
        <v>0.8552</v>
      </c>
      <c r="L75">
        <v>1.1684</v>
      </c>
      <c r="M75">
        <v>1.7193274108</v>
      </c>
      <c r="N75">
        <v>2.3517918171</v>
      </c>
      <c r="O75">
        <v>3.216911867</v>
      </c>
      <c r="P75">
        <v>0</v>
      </c>
      <c r="Q75" s="28">
        <v>3.644362E-39</v>
      </c>
      <c r="R75">
        <v>0.6557938171</v>
      </c>
      <c r="S75">
        <v>0.698608645</v>
      </c>
      <c r="T75" s="28">
        <v>8.726835E-12</v>
      </c>
    </row>
    <row r="76" spans="1:20" ht="12.75">
      <c r="A76" s="7" t="s">
        <v>62</v>
      </c>
      <c r="B76" t="s">
        <v>4</v>
      </c>
      <c r="C76">
        <v>7756</v>
      </c>
      <c r="D76">
        <v>0.1006577568</v>
      </c>
      <c r="E76">
        <v>0.1092830216</v>
      </c>
      <c r="F76">
        <v>0.1186473769</v>
      </c>
      <c r="G76">
        <v>768</v>
      </c>
      <c r="H76">
        <v>0.0990201135</v>
      </c>
      <c r="I76" s="28">
        <v>5.599337E-40</v>
      </c>
      <c r="J76">
        <v>0.4729</v>
      </c>
      <c r="K76">
        <v>0.5551</v>
      </c>
      <c r="L76">
        <v>0.6373</v>
      </c>
      <c r="M76">
        <v>1.6046478478</v>
      </c>
      <c r="N76">
        <v>1.7421485534</v>
      </c>
      <c r="O76">
        <v>1.89143156</v>
      </c>
      <c r="P76">
        <v>0</v>
      </c>
      <c r="Q76" s="28">
        <v>3.644362E-39</v>
      </c>
      <c r="R76">
        <v>0.6557938171</v>
      </c>
      <c r="S76">
        <v>0.698608645</v>
      </c>
      <c r="T76" s="28">
        <v>1.09127E-79</v>
      </c>
    </row>
    <row r="77" spans="1:20" ht="13.5" thickBot="1">
      <c r="A77" s="7" t="s">
        <v>61</v>
      </c>
      <c r="B77" t="s">
        <v>4</v>
      </c>
      <c r="C77">
        <v>12316</v>
      </c>
      <c r="D77">
        <v>0.1569128347</v>
      </c>
      <c r="E77">
        <v>0.1674526979</v>
      </c>
      <c r="F77">
        <v>0.1787005256</v>
      </c>
      <c r="G77">
        <v>1616</v>
      </c>
      <c r="H77">
        <v>0.1312114323</v>
      </c>
      <c r="I77" s="28">
        <v>1.40309E-192</v>
      </c>
      <c r="J77">
        <v>0.9169</v>
      </c>
      <c r="K77">
        <v>0.9819</v>
      </c>
      <c r="L77">
        <v>1.0469</v>
      </c>
      <c r="M77">
        <v>2.5014450008</v>
      </c>
      <c r="N77">
        <v>2.6694675093</v>
      </c>
      <c r="O77">
        <v>2.8487761197</v>
      </c>
      <c r="P77">
        <v>0</v>
      </c>
      <c r="Q77" s="28">
        <v>3.644362E-39</v>
      </c>
      <c r="R77">
        <v>0.6557938171</v>
      </c>
      <c r="S77">
        <v>0.698608645</v>
      </c>
      <c r="T77">
        <v>0</v>
      </c>
    </row>
    <row r="78" spans="1:20" ht="13.5" thickTop="1">
      <c r="A78" s="9" t="s">
        <v>60</v>
      </c>
      <c r="B78" t="s">
        <v>4</v>
      </c>
      <c r="C78">
        <v>126205</v>
      </c>
      <c r="D78">
        <v>0.0517309724</v>
      </c>
      <c r="E78">
        <v>0.0538139082</v>
      </c>
      <c r="F78">
        <v>0.055980713</v>
      </c>
      <c r="G78">
        <v>7827</v>
      </c>
      <c r="H78">
        <v>0.0620181451</v>
      </c>
      <c r="I78" s="28">
        <v>2.721705E-14</v>
      </c>
      <c r="J78">
        <v>-0.1928</v>
      </c>
      <c r="K78">
        <v>-0.1533</v>
      </c>
      <c r="L78">
        <v>-0.1138</v>
      </c>
      <c r="M78">
        <v>0.8246755752</v>
      </c>
      <c r="N78">
        <v>0.8578809496</v>
      </c>
      <c r="O78">
        <v>0.8924233308</v>
      </c>
      <c r="P78">
        <v>0</v>
      </c>
      <c r="Q78" s="28">
        <v>3.644362E-39</v>
      </c>
      <c r="R78">
        <v>0.6557938171</v>
      </c>
      <c r="S78">
        <v>0.698608645</v>
      </c>
      <c r="T78" s="28">
        <v>1.123641E-18</v>
      </c>
    </row>
    <row r="79" spans="1:20" ht="12.75">
      <c r="A79" s="7" t="s">
        <v>59</v>
      </c>
      <c r="B79" t="s">
        <v>4</v>
      </c>
      <c r="C79">
        <v>20414</v>
      </c>
      <c r="D79">
        <v>0.1346280856</v>
      </c>
      <c r="E79">
        <v>0.1422186299</v>
      </c>
      <c r="F79">
        <v>0.1502371411</v>
      </c>
      <c r="G79">
        <v>2424</v>
      </c>
      <c r="H79">
        <v>0.1187420398</v>
      </c>
      <c r="I79" s="28">
        <v>4.5648E-188</v>
      </c>
      <c r="J79">
        <v>0.7637</v>
      </c>
      <c r="K79">
        <v>0.8185</v>
      </c>
      <c r="L79">
        <v>0.8734</v>
      </c>
      <c r="M79">
        <v>2.1461899687</v>
      </c>
      <c r="N79">
        <v>2.2671955518</v>
      </c>
      <c r="O79">
        <v>2.3950236211</v>
      </c>
      <c r="P79">
        <v>0</v>
      </c>
      <c r="Q79" s="28">
        <v>3.644362E-39</v>
      </c>
      <c r="R79">
        <v>0.6557938171</v>
      </c>
      <c r="S79">
        <v>0.698608645</v>
      </c>
      <c r="T79">
        <v>0</v>
      </c>
    </row>
    <row r="80" spans="1:20" ht="12.75">
      <c r="A80" s="7" t="s">
        <v>58</v>
      </c>
      <c r="B80" t="s">
        <v>4</v>
      </c>
      <c r="C80">
        <v>239226</v>
      </c>
      <c r="D80">
        <v>0.0539762051</v>
      </c>
      <c r="E80">
        <v>0.0564609458</v>
      </c>
      <c r="F80">
        <v>0.059060069</v>
      </c>
      <c r="G80">
        <v>13682</v>
      </c>
      <c r="H80">
        <v>0.05719278</v>
      </c>
      <c r="I80" s="28">
        <v>4.5500988E-06</v>
      </c>
      <c r="J80">
        <v>-0.1503</v>
      </c>
      <c r="K80">
        <v>-0.1053</v>
      </c>
      <c r="L80">
        <v>-0.0603</v>
      </c>
      <c r="M80">
        <v>0.8604682262</v>
      </c>
      <c r="N80">
        <v>0.9000790205</v>
      </c>
      <c r="O80">
        <v>0.9415132582</v>
      </c>
      <c r="P80">
        <v>0</v>
      </c>
      <c r="Q80" s="28">
        <v>3.644362E-39</v>
      </c>
      <c r="R80">
        <v>0.6557938171</v>
      </c>
      <c r="S80">
        <v>0.698608645</v>
      </c>
      <c r="T80" s="28">
        <v>1.4499245E-07</v>
      </c>
    </row>
    <row r="81" spans="1:20" ht="13.5" thickBot="1">
      <c r="A81" s="7" t="s">
        <v>57</v>
      </c>
      <c r="B81" t="s">
        <v>4</v>
      </c>
      <c r="C81">
        <v>403082</v>
      </c>
      <c r="D81">
        <v>0.0601557882</v>
      </c>
      <c r="E81">
        <v>0.0627288766</v>
      </c>
      <c r="F81">
        <v>0.0654120255</v>
      </c>
      <c r="G81">
        <v>24869</v>
      </c>
      <c r="H81">
        <v>0.0616971237</v>
      </c>
      <c r="I81">
        <v>0.0446754512</v>
      </c>
      <c r="J81">
        <v>-0.0848</v>
      </c>
      <c r="K81">
        <v>-0.0429</v>
      </c>
      <c r="L81">
        <v>-0.001</v>
      </c>
      <c r="M81">
        <v>0.9187065614</v>
      </c>
      <c r="N81">
        <v>0.9580030815</v>
      </c>
      <c r="O81">
        <v>0.9989804608</v>
      </c>
      <c r="P81">
        <v>0</v>
      </c>
      <c r="Q81" s="28">
        <v>3.644362E-39</v>
      </c>
      <c r="R81">
        <v>0.6557938171</v>
      </c>
      <c r="S81">
        <v>0.698608645</v>
      </c>
      <c r="T81" t="s">
        <v>81</v>
      </c>
    </row>
    <row r="82" spans="1:20" ht="13.5" thickTop="1">
      <c r="A82" s="9" t="s">
        <v>56</v>
      </c>
      <c r="B82" t="s">
        <v>4</v>
      </c>
      <c r="C82">
        <v>5323</v>
      </c>
      <c r="D82">
        <v>0.0433425682</v>
      </c>
      <c r="E82">
        <v>0.0494501218</v>
      </c>
      <c r="F82">
        <v>0.0564183122</v>
      </c>
      <c r="G82">
        <v>247</v>
      </c>
      <c r="H82">
        <v>0.0464024047</v>
      </c>
      <c r="I82">
        <v>0.0004057266</v>
      </c>
      <c r="J82">
        <v>-0.3697</v>
      </c>
      <c r="K82">
        <v>-0.2379</v>
      </c>
      <c r="L82">
        <v>-0.106</v>
      </c>
      <c r="M82">
        <v>0.6909508126</v>
      </c>
      <c r="N82">
        <v>0.7883151193</v>
      </c>
      <c r="O82">
        <v>0.8993993727</v>
      </c>
      <c r="P82">
        <v>0</v>
      </c>
      <c r="Q82" s="28">
        <v>3.644362E-39</v>
      </c>
      <c r="R82">
        <v>0.6557938171</v>
      </c>
      <c r="S82">
        <v>0.698608645</v>
      </c>
      <c r="T82" s="28">
        <v>1.0785705E-07</v>
      </c>
    </row>
    <row r="83" spans="1:20" ht="12.75">
      <c r="A83" s="7" t="s">
        <v>55</v>
      </c>
      <c r="B83" t="s">
        <v>4</v>
      </c>
      <c r="C83">
        <v>7525</v>
      </c>
      <c r="D83">
        <v>0.0341150916</v>
      </c>
      <c r="E83">
        <v>0.0387698173</v>
      </c>
      <c r="F83">
        <v>0.0440596424</v>
      </c>
      <c r="G83">
        <v>264</v>
      </c>
      <c r="H83">
        <v>0.0350830565</v>
      </c>
      <c r="I83" s="28">
        <v>1.661237E-13</v>
      </c>
      <c r="J83">
        <v>-0.6091</v>
      </c>
      <c r="K83">
        <v>-0.4812</v>
      </c>
      <c r="L83">
        <v>-0.3533</v>
      </c>
      <c r="M83">
        <v>0.5438498731</v>
      </c>
      <c r="N83">
        <v>0.6180537489</v>
      </c>
      <c r="O83">
        <v>0.702382138</v>
      </c>
      <c r="P83">
        <v>0</v>
      </c>
      <c r="Q83" s="28">
        <v>3.644362E-39</v>
      </c>
      <c r="R83">
        <v>0.6557938171</v>
      </c>
      <c r="S83">
        <v>0.698608645</v>
      </c>
      <c r="T83" s="28">
        <v>7.226084E-30</v>
      </c>
    </row>
    <row r="84" spans="1:20" ht="12.75">
      <c r="A84" s="7" t="s">
        <v>54</v>
      </c>
      <c r="B84" t="s">
        <v>4</v>
      </c>
      <c r="C84">
        <v>3545</v>
      </c>
      <c r="D84">
        <v>0.0336615232</v>
      </c>
      <c r="E84">
        <v>0.0401347621</v>
      </c>
      <c r="F84">
        <v>0.0478528295</v>
      </c>
      <c r="G84">
        <v>132</v>
      </c>
      <c r="H84">
        <v>0.037235543</v>
      </c>
      <c r="I84" s="28">
        <v>6.4791463E-07</v>
      </c>
      <c r="J84">
        <v>-0.6225</v>
      </c>
      <c r="K84">
        <v>-0.4466</v>
      </c>
      <c r="L84">
        <v>-0.2707</v>
      </c>
      <c r="M84">
        <v>0.536619258</v>
      </c>
      <c r="N84">
        <v>0.639813182</v>
      </c>
      <c r="O84">
        <v>0.7628516899</v>
      </c>
      <c r="P84">
        <v>0</v>
      </c>
      <c r="Q84" s="28">
        <v>3.644362E-39</v>
      </c>
      <c r="R84">
        <v>0.6557938171</v>
      </c>
      <c r="S84">
        <v>0.698608645</v>
      </c>
      <c r="T84" s="28">
        <v>2.688719E-14</v>
      </c>
    </row>
    <row r="85" spans="1:20" ht="12.75">
      <c r="A85" s="7" t="s">
        <v>53</v>
      </c>
      <c r="B85" t="s">
        <v>4</v>
      </c>
      <c r="C85">
        <v>1877</v>
      </c>
      <c r="D85">
        <v>0.048225525</v>
      </c>
      <c r="E85">
        <v>0.0576683513</v>
      </c>
      <c r="F85">
        <v>0.0689601355</v>
      </c>
      <c r="G85">
        <v>128</v>
      </c>
      <c r="H85">
        <v>0.0681939265</v>
      </c>
      <c r="I85">
        <v>0.3565662698</v>
      </c>
      <c r="J85">
        <v>-0.2629</v>
      </c>
      <c r="K85">
        <v>-0.0841</v>
      </c>
      <c r="L85">
        <v>0.0947</v>
      </c>
      <c r="M85">
        <v>0.7687930608</v>
      </c>
      <c r="N85">
        <v>0.9193270218</v>
      </c>
      <c r="O85">
        <v>1.0993363703</v>
      </c>
      <c r="P85">
        <v>0</v>
      </c>
      <c r="Q85" s="28">
        <v>3.644362E-39</v>
      </c>
      <c r="R85">
        <v>0.6557938171</v>
      </c>
      <c r="S85">
        <v>0.698608645</v>
      </c>
      <c r="T85">
        <v>0.9643937849</v>
      </c>
    </row>
    <row r="86" spans="1:20" ht="12.75">
      <c r="A86" s="7" t="s">
        <v>52</v>
      </c>
      <c r="B86" t="s">
        <v>4</v>
      </c>
      <c r="C86">
        <v>1810</v>
      </c>
      <c r="D86">
        <v>0.046015377</v>
      </c>
      <c r="E86">
        <v>0.0564673556</v>
      </c>
      <c r="F86">
        <v>0.0692934072</v>
      </c>
      <c r="G86">
        <v>96</v>
      </c>
      <c r="H86">
        <v>0.053038674</v>
      </c>
      <c r="I86">
        <v>0.3139621072</v>
      </c>
      <c r="J86">
        <v>-0.3098</v>
      </c>
      <c r="K86">
        <v>-0.1052</v>
      </c>
      <c r="L86">
        <v>0.0995</v>
      </c>
      <c r="M86">
        <v>0.7335597172</v>
      </c>
      <c r="N86">
        <v>0.9001812043</v>
      </c>
      <c r="O86">
        <v>1.1046492623</v>
      </c>
      <c r="P86">
        <v>0</v>
      </c>
      <c r="Q86" s="28">
        <v>3.644362E-39</v>
      </c>
      <c r="R86">
        <v>0.6557938171</v>
      </c>
      <c r="S86">
        <v>0.698608645</v>
      </c>
      <c r="T86">
        <v>0.2022493616</v>
      </c>
    </row>
    <row r="87" spans="1:20" ht="12.75">
      <c r="A87" s="7" t="s">
        <v>51</v>
      </c>
      <c r="B87" t="s">
        <v>4</v>
      </c>
      <c r="C87">
        <v>8189</v>
      </c>
      <c r="D87">
        <v>0.0401728973</v>
      </c>
      <c r="E87">
        <v>0.0447603686</v>
      </c>
      <c r="F87">
        <v>0.049871698</v>
      </c>
      <c r="G87">
        <v>392</v>
      </c>
      <c r="H87">
        <v>0.0478690927</v>
      </c>
      <c r="I87" s="28">
        <v>9.507232E-10</v>
      </c>
      <c r="J87">
        <v>-0.4456</v>
      </c>
      <c r="K87">
        <v>-0.3375</v>
      </c>
      <c r="L87">
        <v>-0.2294</v>
      </c>
      <c r="M87">
        <v>0.6404211183</v>
      </c>
      <c r="N87">
        <v>0.7135528496</v>
      </c>
      <c r="O87">
        <v>0.7950357267</v>
      </c>
      <c r="P87">
        <v>0</v>
      </c>
      <c r="Q87" s="28">
        <v>3.644362E-39</v>
      </c>
      <c r="R87">
        <v>0.6557938171</v>
      </c>
      <c r="S87">
        <v>0.698608645</v>
      </c>
      <c r="T87" s="28">
        <v>2.6719077E-08</v>
      </c>
    </row>
    <row r="88" spans="1:20" ht="12.75">
      <c r="A88" s="7" t="s">
        <v>50</v>
      </c>
      <c r="B88" t="s">
        <v>4</v>
      </c>
      <c r="C88">
        <v>7238</v>
      </c>
      <c r="D88">
        <v>0.0580124649</v>
      </c>
      <c r="E88">
        <v>0.0642516659</v>
      </c>
      <c r="F88">
        <v>0.0711618886</v>
      </c>
      <c r="G88">
        <v>448</v>
      </c>
      <c r="H88">
        <v>0.0618955513</v>
      </c>
      <c r="I88">
        <v>0.6453592676</v>
      </c>
      <c r="J88">
        <v>-0.0782</v>
      </c>
      <c r="K88">
        <v>0.024</v>
      </c>
      <c r="L88">
        <v>0.1261</v>
      </c>
      <c r="M88">
        <v>0.9248127515</v>
      </c>
      <c r="N88">
        <v>1.0242757308</v>
      </c>
      <c r="O88">
        <v>1.1344358856</v>
      </c>
      <c r="P88">
        <v>0</v>
      </c>
      <c r="Q88" s="28">
        <v>3.644362E-39</v>
      </c>
      <c r="R88">
        <v>0.6557938171</v>
      </c>
      <c r="S88">
        <v>0.698608645</v>
      </c>
      <c r="T88">
        <v>0.0002196186</v>
      </c>
    </row>
    <row r="89" spans="1:20" ht="12.75">
      <c r="A89" s="7" t="s">
        <v>9</v>
      </c>
      <c r="B89" t="s">
        <v>4</v>
      </c>
      <c r="C89">
        <v>3121</v>
      </c>
      <c r="D89">
        <v>0.0557899034</v>
      </c>
      <c r="E89">
        <v>0.0637639978</v>
      </c>
      <c r="F89">
        <v>0.0728778358</v>
      </c>
      <c r="G89">
        <v>242</v>
      </c>
      <c r="H89">
        <v>0.0775392502</v>
      </c>
      <c r="I89">
        <v>0.8102407682</v>
      </c>
      <c r="J89">
        <v>-0.1172</v>
      </c>
      <c r="K89">
        <v>0.0164</v>
      </c>
      <c r="L89">
        <v>0.15</v>
      </c>
      <c r="M89">
        <v>0.8893815178</v>
      </c>
      <c r="N89">
        <v>1.0165015116</v>
      </c>
      <c r="O89">
        <v>1.1617908653</v>
      </c>
      <c r="P89">
        <v>0</v>
      </c>
      <c r="Q89" s="28">
        <v>3.644362E-39</v>
      </c>
      <c r="R89">
        <v>0.6557938171</v>
      </c>
      <c r="S89">
        <v>0.698608645</v>
      </c>
      <c r="T89">
        <v>0.0103772126</v>
      </c>
    </row>
    <row r="90" spans="1:20" ht="12.75">
      <c r="A90" s="7" t="s">
        <v>8</v>
      </c>
      <c r="B90" t="s">
        <v>4</v>
      </c>
      <c r="C90">
        <v>4272</v>
      </c>
      <c r="D90">
        <v>0.0298506154</v>
      </c>
      <c r="E90">
        <v>0.034762642</v>
      </c>
      <c r="F90">
        <v>0.0404829604</v>
      </c>
      <c r="G90">
        <v>181</v>
      </c>
      <c r="H90">
        <v>0.0423689139</v>
      </c>
      <c r="I90" s="28">
        <v>3.090619E-14</v>
      </c>
      <c r="J90">
        <v>-0.7426</v>
      </c>
      <c r="K90">
        <v>-0.5903</v>
      </c>
      <c r="L90">
        <v>-0.4379</v>
      </c>
      <c r="M90">
        <v>0.4758672088</v>
      </c>
      <c r="N90">
        <v>0.5541728778</v>
      </c>
      <c r="O90">
        <v>0.6453640275</v>
      </c>
      <c r="P90">
        <v>0</v>
      </c>
      <c r="Q90" s="28">
        <v>3.644362E-39</v>
      </c>
      <c r="R90">
        <v>0.6557938171</v>
      </c>
      <c r="S90">
        <v>0.698608645</v>
      </c>
      <c r="T90" s="28">
        <v>6.177403E-22</v>
      </c>
    </row>
    <row r="91" spans="1:20" ht="12.75">
      <c r="A91" s="7" t="s">
        <v>7</v>
      </c>
      <c r="B91" t="s">
        <v>4</v>
      </c>
      <c r="C91">
        <v>3518</v>
      </c>
      <c r="D91">
        <v>0.049240612</v>
      </c>
      <c r="E91">
        <v>0.0564312224</v>
      </c>
      <c r="F91">
        <v>0.0646718782</v>
      </c>
      <c r="G91">
        <v>231</v>
      </c>
      <c r="H91">
        <v>0.0656623081</v>
      </c>
      <c r="I91">
        <v>0.1281776771</v>
      </c>
      <c r="J91">
        <v>-0.2421</v>
      </c>
      <c r="K91">
        <v>-0.1058</v>
      </c>
      <c r="L91">
        <v>0.0305</v>
      </c>
      <c r="M91">
        <v>0.7849751939</v>
      </c>
      <c r="N91">
        <v>0.8996051825</v>
      </c>
      <c r="O91">
        <v>1.0309745971</v>
      </c>
      <c r="P91">
        <v>0</v>
      </c>
      <c r="Q91" s="28">
        <v>3.644362E-39</v>
      </c>
      <c r="R91">
        <v>0.6557938171</v>
      </c>
      <c r="S91">
        <v>0.698608645</v>
      </c>
      <c r="T91">
        <v>0.0512458045</v>
      </c>
    </row>
    <row r="92" spans="1:20" ht="12.75">
      <c r="A92" s="7" t="s">
        <v>6</v>
      </c>
      <c r="B92" t="s">
        <v>4</v>
      </c>
      <c r="C92">
        <v>3329</v>
      </c>
      <c r="D92">
        <v>0.044017798</v>
      </c>
      <c r="E92">
        <v>0.0508138163</v>
      </c>
      <c r="F92">
        <v>0.058659089</v>
      </c>
      <c r="G92">
        <v>206</v>
      </c>
      <c r="H92">
        <v>0.0618804446</v>
      </c>
      <c r="I92">
        <v>0.0040315912</v>
      </c>
      <c r="J92">
        <v>-0.3542</v>
      </c>
      <c r="K92">
        <v>-0.2107</v>
      </c>
      <c r="L92">
        <v>-0.0671</v>
      </c>
      <c r="M92">
        <v>0.7017150696</v>
      </c>
      <c r="N92">
        <v>0.8100546209</v>
      </c>
      <c r="O92">
        <v>0.9351209875</v>
      </c>
      <c r="P92">
        <v>0</v>
      </c>
      <c r="Q92" s="28">
        <v>3.644362E-39</v>
      </c>
      <c r="R92">
        <v>0.6557938171</v>
      </c>
      <c r="S92">
        <v>0.698608645</v>
      </c>
      <c r="T92">
        <v>0.0013139598</v>
      </c>
    </row>
    <row r="93" spans="1:20" ht="12.75">
      <c r="A93" s="7" t="s">
        <v>10</v>
      </c>
      <c r="B93" t="s">
        <v>4</v>
      </c>
      <c r="C93">
        <v>4821</v>
      </c>
      <c r="D93">
        <v>0.0504598285</v>
      </c>
      <c r="E93">
        <v>0.056772604</v>
      </c>
      <c r="F93">
        <v>0.0638751391</v>
      </c>
      <c r="G93">
        <v>322</v>
      </c>
      <c r="H93">
        <v>0.0667911222</v>
      </c>
      <c r="I93">
        <v>0.0971416894</v>
      </c>
      <c r="J93">
        <v>-0.2176</v>
      </c>
      <c r="K93">
        <v>-0.0998</v>
      </c>
      <c r="L93">
        <v>0.0181</v>
      </c>
      <c r="M93">
        <v>0.804411481</v>
      </c>
      <c r="N93">
        <v>0.9050473577</v>
      </c>
      <c r="O93">
        <v>1.0182732831</v>
      </c>
      <c r="P93">
        <v>0</v>
      </c>
      <c r="Q93" s="28">
        <v>3.644362E-39</v>
      </c>
      <c r="R93">
        <v>0.6557938171</v>
      </c>
      <c r="S93">
        <v>0.698608645</v>
      </c>
      <c r="T93">
        <v>0.2902668915</v>
      </c>
    </row>
    <row r="94" spans="1:20" ht="12.75">
      <c r="A94" s="7" t="s">
        <v>11</v>
      </c>
      <c r="B94" t="s">
        <v>4</v>
      </c>
      <c r="C94">
        <v>4149</v>
      </c>
      <c r="D94">
        <v>0.0562242486</v>
      </c>
      <c r="E94">
        <v>0.0633106432</v>
      </c>
      <c r="F94">
        <v>0.0712901932</v>
      </c>
      <c r="G94">
        <v>317</v>
      </c>
      <c r="H94">
        <v>0.0764039528</v>
      </c>
      <c r="I94">
        <v>0.8788526132</v>
      </c>
      <c r="J94">
        <v>-0.1095</v>
      </c>
      <c r="K94">
        <v>0.0092</v>
      </c>
      <c r="L94">
        <v>0.1279</v>
      </c>
      <c r="M94">
        <v>0.8963056831</v>
      </c>
      <c r="N94">
        <v>1.0092743033</v>
      </c>
      <c r="O94">
        <v>1.1364812682</v>
      </c>
      <c r="P94">
        <v>0</v>
      </c>
      <c r="Q94" s="28">
        <v>3.644362E-39</v>
      </c>
      <c r="R94">
        <v>0.6557938171</v>
      </c>
      <c r="S94">
        <v>0.698608645</v>
      </c>
      <c r="T94">
        <v>0.4351415334</v>
      </c>
    </row>
    <row r="95" spans="1:20" ht="12.75">
      <c r="A95" s="7" t="s">
        <v>43</v>
      </c>
      <c r="B95" t="s">
        <v>4</v>
      </c>
      <c r="C95">
        <v>2676</v>
      </c>
      <c r="D95">
        <v>0.0253045898</v>
      </c>
      <c r="E95">
        <v>0.031555217</v>
      </c>
      <c r="F95">
        <v>0.0393498464</v>
      </c>
      <c r="G95">
        <v>82</v>
      </c>
      <c r="H95">
        <v>0.0306427504</v>
      </c>
      <c r="I95" s="28">
        <v>1.0587711E-09</v>
      </c>
      <c r="J95">
        <v>-0.9078</v>
      </c>
      <c r="K95">
        <v>-0.6871</v>
      </c>
      <c r="L95">
        <v>-0.4663</v>
      </c>
      <c r="M95">
        <v>0.4033961899</v>
      </c>
      <c r="N95">
        <v>0.5030413224</v>
      </c>
      <c r="O95">
        <v>0.6273003523</v>
      </c>
      <c r="P95">
        <v>0</v>
      </c>
      <c r="Q95" s="28">
        <v>3.644362E-39</v>
      </c>
      <c r="R95">
        <v>0.6557938171</v>
      </c>
      <c r="S95">
        <v>0.698608645</v>
      </c>
      <c r="T95" s="28">
        <v>7.000778E-23</v>
      </c>
    </row>
    <row r="96" spans="1:20" ht="12.75">
      <c r="A96" s="7" t="s">
        <v>44</v>
      </c>
      <c r="B96" t="s">
        <v>4</v>
      </c>
      <c r="C96">
        <v>1977</v>
      </c>
      <c r="D96">
        <v>0.0329878211</v>
      </c>
      <c r="E96">
        <v>0.0413557003</v>
      </c>
      <c r="F96">
        <v>0.0518462237</v>
      </c>
      <c r="G96">
        <v>78</v>
      </c>
      <c r="H96">
        <v>0.0394537178</v>
      </c>
      <c r="I96">
        <v>0.0003039881</v>
      </c>
      <c r="J96">
        <v>-0.6427</v>
      </c>
      <c r="K96">
        <v>-0.4166</v>
      </c>
      <c r="L96">
        <v>-0.1905</v>
      </c>
      <c r="M96">
        <v>0.5258793539</v>
      </c>
      <c r="N96">
        <v>0.659276917</v>
      </c>
      <c r="O96">
        <v>0.8265128685</v>
      </c>
      <c r="P96">
        <v>0</v>
      </c>
      <c r="Q96" s="28">
        <v>3.644362E-39</v>
      </c>
      <c r="R96">
        <v>0.6557938171</v>
      </c>
      <c r="S96">
        <v>0.698608645</v>
      </c>
      <c r="T96" s="28">
        <v>4.241047E-11</v>
      </c>
    </row>
    <row r="97" spans="1:20" ht="12.75">
      <c r="A97" s="7" t="s">
        <v>45</v>
      </c>
      <c r="B97" t="s">
        <v>4</v>
      </c>
      <c r="C97">
        <v>4126</v>
      </c>
      <c r="D97">
        <v>0.0359797172</v>
      </c>
      <c r="E97">
        <v>0.0420677061</v>
      </c>
      <c r="F97">
        <v>0.04918582</v>
      </c>
      <c r="G97">
        <v>170</v>
      </c>
      <c r="H97">
        <v>0.0412021328</v>
      </c>
      <c r="I97" s="28">
        <v>5.461353E-07</v>
      </c>
      <c r="J97">
        <v>-0.5559</v>
      </c>
      <c r="K97">
        <v>-0.3995</v>
      </c>
      <c r="L97">
        <v>-0.2432</v>
      </c>
      <c r="M97">
        <v>0.5735750295</v>
      </c>
      <c r="N97">
        <v>0.6706274427</v>
      </c>
      <c r="O97">
        <v>0.7841017196</v>
      </c>
      <c r="P97">
        <v>0</v>
      </c>
      <c r="Q97" s="28">
        <v>3.644362E-39</v>
      </c>
      <c r="R97">
        <v>0.6557938171</v>
      </c>
      <c r="S97">
        <v>0.698608645</v>
      </c>
      <c r="T97" s="28">
        <v>1.217829E-12</v>
      </c>
    </row>
    <row r="98" spans="1:20" ht="12.75">
      <c r="A98" s="7" t="s">
        <v>12</v>
      </c>
      <c r="B98" t="s">
        <v>4</v>
      </c>
      <c r="C98">
        <v>6893</v>
      </c>
      <c r="D98">
        <v>0.0337616965</v>
      </c>
      <c r="E98">
        <v>0.0384113692</v>
      </c>
      <c r="F98">
        <v>0.0437013964</v>
      </c>
      <c r="G98">
        <v>260</v>
      </c>
      <c r="H98">
        <v>0.0377194255</v>
      </c>
      <c r="I98" s="28">
        <v>9.30529E-14</v>
      </c>
      <c r="J98">
        <v>-0.6195</v>
      </c>
      <c r="K98">
        <v>-0.4905</v>
      </c>
      <c r="L98">
        <v>-0.3614</v>
      </c>
      <c r="M98">
        <v>0.5382161828</v>
      </c>
      <c r="N98">
        <v>0.612339504</v>
      </c>
      <c r="O98">
        <v>0.6966711151</v>
      </c>
      <c r="P98">
        <v>0</v>
      </c>
      <c r="Q98" s="28">
        <v>3.644362E-39</v>
      </c>
      <c r="R98">
        <v>0.6557938171</v>
      </c>
      <c r="S98">
        <v>0.698608645</v>
      </c>
      <c r="T98" s="28">
        <v>3.870606E-34</v>
      </c>
    </row>
    <row r="99" spans="1:20" ht="12.75">
      <c r="A99" s="7" t="s">
        <v>13</v>
      </c>
      <c r="B99" t="s">
        <v>4</v>
      </c>
      <c r="C99">
        <v>1129</v>
      </c>
      <c r="D99">
        <v>0.043918175</v>
      </c>
      <c r="E99">
        <v>0.0558365892</v>
      </c>
      <c r="F99">
        <v>0.0709893955</v>
      </c>
      <c r="G99">
        <v>69</v>
      </c>
      <c r="H99">
        <v>0.0611160319</v>
      </c>
      <c r="I99">
        <v>0.3420507411</v>
      </c>
      <c r="J99">
        <v>-0.3565</v>
      </c>
      <c r="K99">
        <v>-0.1164</v>
      </c>
      <c r="L99">
        <v>0.1237</v>
      </c>
      <c r="M99">
        <v>0.700126917</v>
      </c>
      <c r="N99">
        <v>0.8901257643</v>
      </c>
      <c r="O99">
        <v>1.1316860658</v>
      </c>
      <c r="P99">
        <v>0</v>
      </c>
      <c r="Q99" s="28">
        <v>3.644362E-39</v>
      </c>
      <c r="R99">
        <v>0.6557938171</v>
      </c>
      <c r="S99">
        <v>0.698608645</v>
      </c>
      <c r="T99">
        <v>0.0427771397</v>
      </c>
    </row>
    <row r="100" spans="1:20" ht="12.75">
      <c r="A100" s="7" t="s">
        <v>46</v>
      </c>
      <c r="B100" t="s">
        <v>4</v>
      </c>
      <c r="C100">
        <v>1529</v>
      </c>
      <c r="D100">
        <v>0.0303999162</v>
      </c>
      <c r="E100">
        <v>0.038526063</v>
      </c>
      <c r="F100">
        <v>0.0488243954</v>
      </c>
      <c r="G100">
        <v>71</v>
      </c>
      <c r="H100">
        <v>0.0464355788</v>
      </c>
      <c r="I100">
        <v>5.50111E-05</v>
      </c>
      <c r="J100">
        <v>-0.7244</v>
      </c>
      <c r="K100">
        <v>-0.4875</v>
      </c>
      <c r="L100">
        <v>-0.2506</v>
      </c>
      <c r="M100">
        <v>0.4846239538</v>
      </c>
      <c r="N100">
        <v>0.6141679091</v>
      </c>
      <c r="O100">
        <v>0.7783400255</v>
      </c>
      <c r="P100">
        <v>0</v>
      </c>
      <c r="Q100" s="28">
        <v>3.644362E-39</v>
      </c>
      <c r="R100">
        <v>0.6557938171</v>
      </c>
      <c r="S100">
        <v>0.698608645</v>
      </c>
      <c r="T100" s="28">
        <v>1.6095792E-07</v>
      </c>
    </row>
    <row r="101" spans="1:20" ht="12.75">
      <c r="A101" s="7" t="s">
        <v>47</v>
      </c>
      <c r="B101" t="s">
        <v>4</v>
      </c>
      <c r="C101">
        <v>3309</v>
      </c>
      <c r="D101">
        <v>0.0340354028</v>
      </c>
      <c r="E101">
        <v>0.0401221337</v>
      </c>
      <c r="F101">
        <v>0.0472973869</v>
      </c>
      <c r="G101">
        <v>153</v>
      </c>
      <c r="H101">
        <v>0.046237534</v>
      </c>
      <c r="I101" s="28">
        <v>1.0166471E-07</v>
      </c>
      <c r="J101">
        <v>-0.6114</v>
      </c>
      <c r="K101">
        <v>-0.4469</v>
      </c>
      <c r="L101">
        <v>-0.2824</v>
      </c>
      <c r="M101">
        <v>0.5425795057</v>
      </c>
      <c r="N101">
        <v>0.6396118652</v>
      </c>
      <c r="O101">
        <v>0.7539970342</v>
      </c>
      <c r="P101">
        <v>0</v>
      </c>
      <c r="Q101" s="28">
        <v>3.644362E-39</v>
      </c>
      <c r="R101">
        <v>0.6557938171</v>
      </c>
      <c r="S101">
        <v>0.698608645</v>
      </c>
      <c r="T101" s="28">
        <v>1.531276E-17</v>
      </c>
    </row>
    <row r="102" spans="1:20" ht="12.75">
      <c r="A102" s="7" t="s">
        <v>48</v>
      </c>
      <c r="B102" t="s">
        <v>4</v>
      </c>
      <c r="C102">
        <v>8359</v>
      </c>
      <c r="D102">
        <v>0.0539504583</v>
      </c>
      <c r="E102">
        <v>0.0594248269</v>
      </c>
      <c r="F102">
        <v>0.0654546813</v>
      </c>
      <c r="G102">
        <v>514</v>
      </c>
      <c r="H102">
        <v>0.0614906089</v>
      </c>
      <c r="I102">
        <v>0.2724936189</v>
      </c>
      <c r="J102">
        <v>-0.1508</v>
      </c>
      <c r="K102">
        <v>-0.0541</v>
      </c>
      <c r="L102">
        <v>0.0425</v>
      </c>
      <c r="M102">
        <v>0.8600577803</v>
      </c>
      <c r="N102">
        <v>0.9473280916</v>
      </c>
      <c r="O102">
        <v>1.0434537467</v>
      </c>
      <c r="P102">
        <v>0</v>
      </c>
      <c r="Q102" s="28">
        <v>3.644362E-39</v>
      </c>
      <c r="R102">
        <v>0.6557938171</v>
      </c>
      <c r="S102">
        <v>0.698608645</v>
      </c>
      <c r="T102">
        <v>0.1991587662</v>
      </c>
    </row>
    <row r="103" spans="1:20" ht="12.75">
      <c r="A103" s="7" t="s">
        <v>49</v>
      </c>
      <c r="B103" t="s">
        <v>4</v>
      </c>
      <c r="C103">
        <v>1648</v>
      </c>
      <c r="D103">
        <v>0.0917733099</v>
      </c>
      <c r="E103">
        <v>0.1073541106</v>
      </c>
      <c r="F103">
        <v>0.1255801395</v>
      </c>
      <c r="G103">
        <v>169</v>
      </c>
      <c r="H103">
        <v>0.1025485437</v>
      </c>
      <c r="I103" s="28">
        <v>1.87064E-11</v>
      </c>
      <c r="J103">
        <v>0.3805</v>
      </c>
      <c r="K103">
        <v>0.5373</v>
      </c>
      <c r="L103">
        <v>0.6941</v>
      </c>
      <c r="M103">
        <v>1.4630153601</v>
      </c>
      <c r="N103">
        <v>1.7113985855</v>
      </c>
      <c r="O103">
        <v>2.0019510378</v>
      </c>
      <c r="P103">
        <v>0</v>
      </c>
      <c r="Q103" s="28">
        <v>3.644362E-39</v>
      </c>
      <c r="R103">
        <v>0.6557938171</v>
      </c>
      <c r="S103">
        <v>0.698608645</v>
      </c>
      <c r="T103" s="28">
        <v>1.341827E-56</v>
      </c>
    </row>
    <row r="104" spans="1:20" ht="12.75">
      <c r="A104" s="7" t="s">
        <v>14</v>
      </c>
      <c r="B104" t="s">
        <v>4</v>
      </c>
      <c r="C104">
        <v>6495</v>
      </c>
      <c r="D104">
        <v>0.0449109405</v>
      </c>
      <c r="E104">
        <v>0.0503550621</v>
      </c>
      <c r="F104">
        <v>0.0564591223</v>
      </c>
      <c r="G104">
        <v>342</v>
      </c>
      <c r="H104">
        <v>0.0526558891</v>
      </c>
      <c r="I104">
        <v>0.0001673319</v>
      </c>
      <c r="J104">
        <v>-0.3341</v>
      </c>
      <c r="K104">
        <v>-0.2197</v>
      </c>
      <c r="L104">
        <v>-0.1053</v>
      </c>
      <c r="M104">
        <v>0.7159532087</v>
      </c>
      <c r="N104">
        <v>0.8027413346</v>
      </c>
      <c r="O104">
        <v>0.9000499508</v>
      </c>
      <c r="P104">
        <v>0</v>
      </c>
      <c r="Q104" s="28">
        <v>3.644362E-39</v>
      </c>
      <c r="R104">
        <v>0.6557938171</v>
      </c>
      <c r="S104">
        <v>0.698608645</v>
      </c>
      <c r="T104">
        <v>4.24997E-05</v>
      </c>
    </row>
    <row r="105" spans="1:20" ht="12.75">
      <c r="A105" s="7" t="s">
        <v>15</v>
      </c>
      <c r="B105" t="s">
        <v>4</v>
      </c>
      <c r="C105">
        <v>10292</v>
      </c>
      <c r="D105">
        <v>0.0482284012</v>
      </c>
      <c r="E105">
        <v>0.0528539997</v>
      </c>
      <c r="F105">
        <v>0.0579232406</v>
      </c>
      <c r="G105">
        <v>590</v>
      </c>
      <c r="H105">
        <v>0.0573260785</v>
      </c>
      <c r="I105">
        <v>0.0002467152</v>
      </c>
      <c r="J105">
        <v>-0.2629</v>
      </c>
      <c r="K105">
        <v>-0.1713</v>
      </c>
      <c r="L105">
        <v>-0.0797</v>
      </c>
      <c r="M105">
        <v>0.7688389123</v>
      </c>
      <c r="N105">
        <v>0.8425784524</v>
      </c>
      <c r="O105">
        <v>0.9233903709</v>
      </c>
      <c r="P105">
        <v>0</v>
      </c>
      <c r="Q105" s="28">
        <v>3.644362E-39</v>
      </c>
      <c r="R105">
        <v>0.6557938171</v>
      </c>
      <c r="S105">
        <v>0.698608645</v>
      </c>
      <c r="T105">
        <v>1.57517E-05</v>
      </c>
    </row>
    <row r="106" spans="1:20" ht="12.75">
      <c r="A106" s="7" t="s">
        <v>16</v>
      </c>
      <c r="B106" t="s">
        <v>4</v>
      </c>
      <c r="C106">
        <v>6091</v>
      </c>
      <c r="D106">
        <v>0.0658736717</v>
      </c>
      <c r="E106">
        <v>0.0725451259</v>
      </c>
      <c r="F106">
        <v>0.0798922415</v>
      </c>
      <c r="G106">
        <v>522</v>
      </c>
      <c r="H106">
        <v>0.0857002134</v>
      </c>
      <c r="I106">
        <v>0.0031388578</v>
      </c>
      <c r="J106">
        <v>0.0489</v>
      </c>
      <c r="K106">
        <v>0.1454</v>
      </c>
      <c r="L106">
        <v>0.2419</v>
      </c>
      <c r="M106">
        <v>1.0501331341</v>
      </c>
      <c r="N106">
        <v>1.1564869303</v>
      </c>
      <c r="O106">
        <v>1.2736118654</v>
      </c>
      <c r="P106">
        <v>0</v>
      </c>
      <c r="Q106" s="28">
        <v>3.644362E-39</v>
      </c>
      <c r="R106">
        <v>0.6557938171</v>
      </c>
      <c r="S106">
        <v>0.698608645</v>
      </c>
      <c r="T106" s="28">
        <v>5.5760629E-08</v>
      </c>
    </row>
    <row r="107" spans="1:20" ht="12.75">
      <c r="A107" s="7" t="s">
        <v>17</v>
      </c>
      <c r="B107" t="s">
        <v>4</v>
      </c>
      <c r="C107">
        <v>2926</v>
      </c>
      <c r="D107">
        <v>0.1030065412</v>
      </c>
      <c r="E107">
        <v>0.1152134702</v>
      </c>
      <c r="F107">
        <v>0.1288669979</v>
      </c>
      <c r="G107">
        <v>361</v>
      </c>
      <c r="H107">
        <v>0.1233766234</v>
      </c>
      <c r="I107" s="28">
        <v>1.946693E-26</v>
      </c>
      <c r="J107">
        <v>0.496</v>
      </c>
      <c r="K107">
        <v>0.608</v>
      </c>
      <c r="L107">
        <v>0.72</v>
      </c>
      <c r="M107">
        <v>1.6420912795</v>
      </c>
      <c r="N107">
        <v>1.836689521</v>
      </c>
      <c r="O107">
        <v>2.0543488895</v>
      </c>
      <c r="P107">
        <v>0</v>
      </c>
      <c r="Q107" s="28">
        <v>3.644362E-39</v>
      </c>
      <c r="R107">
        <v>0.6557938171</v>
      </c>
      <c r="S107">
        <v>0.698608645</v>
      </c>
      <c r="T107" s="28">
        <v>1.730084E-57</v>
      </c>
    </row>
    <row r="108" spans="1:20" ht="12.75">
      <c r="A108" s="7" t="s">
        <v>18</v>
      </c>
      <c r="B108" t="s">
        <v>4</v>
      </c>
      <c r="C108">
        <v>4927</v>
      </c>
      <c r="D108">
        <v>0.0459436816</v>
      </c>
      <c r="E108">
        <v>0.0517115026</v>
      </c>
      <c r="F108">
        <v>0.0582034223</v>
      </c>
      <c r="G108">
        <v>321</v>
      </c>
      <c r="H108">
        <v>0.0651512076</v>
      </c>
      <c r="I108">
        <v>0.0013700018</v>
      </c>
      <c r="J108">
        <v>-0.3114</v>
      </c>
      <c r="K108">
        <v>-0.1931</v>
      </c>
      <c r="L108">
        <v>-0.0749</v>
      </c>
      <c r="M108">
        <v>0.7324167763</v>
      </c>
      <c r="N108">
        <v>0.8243651951</v>
      </c>
      <c r="O108">
        <v>0.9278569209</v>
      </c>
      <c r="P108">
        <v>0</v>
      </c>
      <c r="Q108" s="28">
        <v>3.644362E-39</v>
      </c>
      <c r="R108">
        <v>0.6557938171</v>
      </c>
      <c r="S108">
        <v>0.698608645</v>
      </c>
      <c r="T108">
        <v>0.0132974485</v>
      </c>
    </row>
    <row r="109" spans="1:20" ht="12.75">
      <c r="A109" s="7" t="s">
        <v>19</v>
      </c>
      <c r="B109" t="s">
        <v>4</v>
      </c>
      <c r="C109">
        <v>1928</v>
      </c>
      <c r="D109">
        <v>0.043711181</v>
      </c>
      <c r="E109">
        <v>0.05231432</v>
      </c>
      <c r="F109">
        <v>0.06261071</v>
      </c>
      <c r="G109">
        <v>127</v>
      </c>
      <c r="H109">
        <v>0.0658713693</v>
      </c>
      <c r="I109">
        <v>0.0476436449</v>
      </c>
      <c r="J109">
        <v>-0.3612</v>
      </c>
      <c r="K109">
        <v>-0.1816</v>
      </c>
      <c r="L109">
        <v>-0.0019</v>
      </c>
      <c r="M109">
        <v>0.696827098</v>
      </c>
      <c r="N109">
        <v>0.8339750828</v>
      </c>
      <c r="O109">
        <v>0.9981162339</v>
      </c>
      <c r="P109">
        <v>0</v>
      </c>
      <c r="Q109" s="28">
        <v>3.644362E-39</v>
      </c>
      <c r="R109">
        <v>0.6557938171</v>
      </c>
      <c r="S109">
        <v>0.698608645</v>
      </c>
      <c r="T109">
        <v>0.2594973109</v>
      </c>
    </row>
    <row r="110" spans="1:20" ht="12.75">
      <c r="A110" s="7" t="s">
        <v>20</v>
      </c>
      <c r="B110" t="s">
        <v>4</v>
      </c>
      <c r="C110">
        <v>2479</v>
      </c>
      <c r="D110">
        <v>0.0880657873</v>
      </c>
      <c r="E110">
        <v>0.1000375408</v>
      </c>
      <c r="F110">
        <v>0.1136367466</v>
      </c>
      <c r="G110">
        <v>268</v>
      </c>
      <c r="H110">
        <v>0.1081081081</v>
      </c>
      <c r="I110" s="28">
        <v>7.13763E-13</v>
      </c>
      <c r="J110">
        <v>0.3393</v>
      </c>
      <c r="K110">
        <v>0.4667</v>
      </c>
      <c r="L110">
        <v>0.5942</v>
      </c>
      <c r="M110">
        <v>1.4039114384</v>
      </c>
      <c r="N110">
        <v>1.594760599</v>
      </c>
      <c r="O110">
        <v>1.8115539902</v>
      </c>
      <c r="P110">
        <v>0</v>
      </c>
      <c r="Q110" s="28">
        <v>3.644362E-39</v>
      </c>
      <c r="R110">
        <v>0.6557938171</v>
      </c>
      <c r="S110">
        <v>0.698608645</v>
      </c>
      <c r="T110" s="28">
        <v>2.785595E-20</v>
      </c>
    </row>
    <row r="111" spans="1:20" ht="12.75">
      <c r="A111" s="7" t="s">
        <v>21</v>
      </c>
      <c r="B111" t="s">
        <v>4</v>
      </c>
      <c r="C111">
        <v>4779</v>
      </c>
      <c r="D111">
        <v>0.0780279074</v>
      </c>
      <c r="E111">
        <v>0.0864073918</v>
      </c>
      <c r="F111">
        <v>0.0956867564</v>
      </c>
      <c r="G111">
        <v>452</v>
      </c>
      <c r="H111">
        <v>0.0945804562</v>
      </c>
      <c r="I111" s="28">
        <v>7.587112E-10</v>
      </c>
      <c r="J111">
        <v>0.2182</v>
      </c>
      <c r="K111">
        <v>0.3203</v>
      </c>
      <c r="L111">
        <v>0.4223</v>
      </c>
      <c r="M111">
        <v>1.2438913567</v>
      </c>
      <c r="N111">
        <v>1.3774739252</v>
      </c>
      <c r="O111">
        <v>1.5254020413</v>
      </c>
      <c r="P111">
        <v>0</v>
      </c>
      <c r="Q111" s="28">
        <v>3.644362E-39</v>
      </c>
      <c r="R111">
        <v>0.6557938171</v>
      </c>
      <c r="S111">
        <v>0.698608645</v>
      </c>
      <c r="T111" s="28">
        <v>2.301255E-24</v>
      </c>
    </row>
    <row r="112" spans="1:20" ht="12.75">
      <c r="A112" s="7" t="s">
        <v>22</v>
      </c>
      <c r="B112" t="s">
        <v>4</v>
      </c>
      <c r="C112">
        <v>4145</v>
      </c>
      <c r="D112">
        <v>0.0314405142</v>
      </c>
      <c r="E112">
        <v>0.0371299889</v>
      </c>
      <c r="F112">
        <v>0.0438490307</v>
      </c>
      <c r="G112">
        <v>149</v>
      </c>
      <c r="H112">
        <v>0.035946924</v>
      </c>
      <c r="I112" s="28">
        <v>6.436031E-10</v>
      </c>
      <c r="J112">
        <v>-0.6907</v>
      </c>
      <c r="K112">
        <v>-0.5244</v>
      </c>
      <c r="L112">
        <v>-0.3581</v>
      </c>
      <c r="M112">
        <v>0.5012127737</v>
      </c>
      <c r="N112">
        <v>0.5919122247</v>
      </c>
      <c r="O112">
        <v>0.6990246461</v>
      </c>
      <c r="P112">
        <v>0</v>
      </c>
      <c r="Q112" s="28">
        <v>3.644362E-39</v>
      </c>
      <c r="R112">
        <v>0.6557938171</v>
      </c>
      <c r="S112">
        <v>0.698608645</v>
      </c>
      <c r="T112" s="28">
        <v>3.929536E-23</v>
      </c>
    </row>
    <row r="113" spans="1:20" ht="12.75">
      <c r="A113" s="7" t="s">
        <v>23</v>
      </c>
      <c r="B113" t="s">
        <v>4</v>
      </c>
      <c r="C113">
        <v>1033</v>
      </c>
      <c r="D113">
        <v>0.0424500533</v>
      </c>
      <c r="E113">
        <v>0.0541597708</v>
      </c>
      <c r="F113">
        <v>0.0690995781</v>
      </c>
      <c r="G113">
        <v>67</v>
      </c>
      <c r="H113">
        <v>0.0648596321</v>
      </c>
      <c r="I113">
        <v>0.237304953</v>
      </c>
      <c r="J113">
        <v>-0.3905</v>
      </c>
      <c r="K113">
        <v>-0.1469</v>
      </c>
      <c r="L113">
        <v>0.0967</v>
      </c>
      <c r="M113">
        <v>0.6767226782</v>
      </c>
      <c r="N113">
        <v>0.8633945607</v>
      </c>
      <c r="O113">
        <v>1.1015593114</v>
      </c>
      <c r="P113">
        <v>0</v>
      </c>
      <c r="Q113" s="28">
        <v>3.644362E-39</v>
      </c>
      <c r="R113">
        <v>0.6557938171</v>
      </c>
      <c r="S113">
        <v>0.698608645</v>
      </c>
      <c r="T113">
        <v>0.1746978191</v>
      </c>
    </row>
    <row r="114" spans="1:20" ht="12.75">
      <c r="A114" s="7" t="s">
        <v>24</v>
      </c>
      <c r="B114" t="s">
        <v>4</v>
      </c>
      <c r="C114">
        <v>2105</v>
      </c>
      <c r="D114">
        <v>0.0388529859</v>
      </c>
      <c r="E114">
        <v>0.0464189301</v>
      </c>
      <c r="F114">
        <v>0.0554582106</v>
      </c>
      <c r="G114">
        <v>130</v>
      </c>
      <c r="H114">
        <v>0.0617577197</v>
      </c>
      <c r="I114">
        <v>0.000909805</v>
      </c>
      <c r="J114">
        <v>-0.479</v>
      </c>
      <c r="K114">
        <v>-0.3011</v>
      </c>
      <c r="L114">
        <v>-0.1232</v>
      </c>
      <c r="M114">
        <v>0.6193795903</v>
      </c>
      <c r="N114">
        <v>0.7399930085</v>
      </c>
      <c r="O114">
        <v>0.8840937952</v>
      </c>
      <c r="P114">
        <v>0</v>
      </c>
      <c r="Q114" s="28">
        <v>3.644362E-39</v>
      </c>
      <c r="R114">
        <v>0.6557938171</v>
      </c>
      <c r="S114">
        <v>0.698608645</v>
      </c>
      <c r="T114" s="28">
        <v>2.0425799E-09</v>
      </c>
    </row>
    <row r="115" spans="1:20" ht="12.75">
      <c r="A115" s="7" t="s">
        <v>25</v>
      </c>
      <c r="B115" t="s">
        <v>4</v>
      </c>
      <c r="C115">
        <v>2512</v>
      </c>
      <c r="D115">
        <v>0.0457469734</v>
      </c>
      <c r="E115">
        <v>0.0539491651</v>
      </c>
      <c r="F115">
        <v>0.0636219666</v>
      </c>
      <c r="G115">
        <v>152</v>
      </c>
      <c r="H115">
        <v>0.0605095541</v>
      </c>
      <c r="I115">
        <v>0.0731405221</v>
      </c>
      <c r="J115">
        <v>-0.3157</v>
      </c>
      <c r="K115">
        <v>-0.1508</v>
      </c>
      <c r="L115">
        <v>0.0141</v>
      </c>
      <c r="M115">
        <v>0.7292809288</v>
      </c>
      <c r="N115">
        <v>0.8600371637</v>
      </c>
      <c r="O115">
        <v>1.0142373039</v>
      </c>
      <c r="P115">
        <v>0</v>
      </c>
      <c r="Q115" s="28">
        <v>3.644362E-39</v>
      </c>
      <c r="R115">
        <v>0.6557938171</v>
      </c>
      <c r="S115">
        <v>0.698608645</v>
      </c>
      <c r="T115">
        <v>0.0004716224</v>
      </c>
    </row>
    <row r="116" spans="1:20" ht="12.75">
      <c r="A116" s="7" t="s">
        <v>26</v>
      </c>
      <c r="B116" t="s">
        <v>4</v>
      </c>
      <c r="C116">
        <v>2499</v>
      </c>
      <c r="D116">
        <v>0.1091042818</v>
      </c>
      <c r="E116">
        <v>0.1228056782</v>
      </c>
      <c r="F116">
        <v>0.1382277061</v>
      </c>
      <c r="G116">
        <v>317</v>
      </c>
      <c r="H116">
        <v>0.1268507403</v>
      </c>
      <c r="I116" s="28">
        <v>8.965149E-29</v>
      </c>
      <c r="J116">
        <v>0.5535</v>
      </c>
      <c r="K116">
        <v>0.6718</v>
      </c>
      <c r="L116">
        <v>0.7901</v>
      </c>
      <c r="M116">
        <v>1.7392991517</v>
      </c>
      <c r="N116">
        <v>1.9577216253</v>
      </c>
      <c r="O116">
        <v>2.2035737548</v>
      </c>
      <c r="P116">
        <v>0</v>
      </c>
      <c r="Q116" s="28">
        <v>3.644362E-39</v>
      </c>
      <c r="R116">
        <v>0.6557938171</v>
      </c>
      <c r="S116">
        <v>0.698608645</v>
      </c>
      <c r="T116" s="28">
        <v>5.353636E-73</v>
      </c>
    </row>
    <row r="117" spans="1:20" ht="12.75">
      <c r="A117" s="7" t="s">
        <v>27</v>
      </c>
      <c r="B117" t="s">
        <v>4</v>
      </c>
      <c r="C117">
        <v>868</v>
      </c>
      <c r="D117">
        <v>0.2860640467</v>
      </c>
      <c r="E117">
        <v>0.3314887944</v>
      </c>
      <c r="F117">
        <v>0.3841266391</v>
      </c>
      <c r="G117">
        <v>193</v>
      </c>
      <c r="H117">
        <v>0.2223502304</v>
      </c>
      <c r="I117" s="28">
        <v>1.31453E-108</v>
      </c>
      <c r="J117">
        <v>1.5174</v>
      </c>
      <c r="K117">
        <v>1.6648</v>
      </c>
      <c r="L117">
        <v>1.8122</v>
      </c>
      <c r="M117">
        <v>4.5603247246</v>
      </c>
      <c r="N117">
        <v>5.2844688536</v>
      </c>
      <c r="O117">
        <v>6.1236014431</v>
      </c>
      <c r="P117">
        <v>0</v>
      </c>
      <c r="Q117" s="28">
        <v>3.644362E-39</v>
      </c>
      <c r="R117">
        <v>0.6557938171</v>
      </c>
      <c r="S117">
        <v>0.698608645</v>
      </c>
      <c r="T117" s="28">
        <v>8.6505E-223</v>
      </c>
    </row>
    <row r="118" spans="1:20" ht="12.75">
      <c r="A118" s="7" t="s">
        <v>29</v>
      </c>
      <c r="B118" t="s">
        <v>4</v>
      </c>
      <c r="C118">
        <v>2852</v>
      </c>
      <c r="D118">
        <v>0.0567316029</v>
      </c>
      <c r="E118">
        <v>0.0658904852</v>
      </c>
      <c r="F118">
        <v>0.0765279988</v>
      </c>
      <c r="G118">
        <v>187</v>
      </c>
      <c r="H118">
        <v>0.0655680224</v>
      </c>
      <c r="I118">
        <v>0.519606089</v>
      </c>
      <c r="J118">
        <v>-0.1005</v>
      </c>
      <c r="K118">
        <v>0.0492</v>
      </c>
      <c r="L118">
        <v>0.1988</v>
      </c>
      <c r="M118">
        <v>0.904393734</v>
      </c>
      <c r="N118">
        <v>1.0504011675</v>
      </c>
      <c r="O118">
        <v>1.2199803816</v>
      </c>
      <c r="P118">
        <v>0</v>
      </c>
      <c r="Q118" s="28">
        <v>3.644362E-39</v>
      </c>
      <c r="R118">
        <v>0.6557938171</v>
      </c>
      <c r="S118">
        <v>0.698608645</v>
      </c>
      <c r="T118">
        <v>0.0329932244</v>
      </c>
    </row>
    <row r="119" spans="1:20" ht="12.75">
      <c r="A119" s="7" t="s">
        <v>30</v>
      </c>
      <c r="B119" t="s">
        <v>4</v>
      </c>
      <c r="C119">
        <v>3479</v>
      </c>
      <c r="D119">
        <v>0.1137245389</v>
      </c>
      <c r="E119">
        <v>0.1269507824</v>
      </c>
      <c r="F119">
        <v>0.1417152473</v>
      </c>
      <c r="G119">
        <v>374</v>
      </c>
      <c r="H119">
        <v>0.1075021558</v>
      </c>
      <c r="I119" s="28">
        <v>3.55357E-36</v>
      </c>
      <c r="J119">
        <v>0.595</v>
      </c>
      <c r="K119">
        <v>0.705</v>
      </c>
      <c r="L119">
        <v>0.815</v>
      </c>
      <c r="M119">
        <v>1.8129535406</v>
      </c>
      <c r="N119">
        <v>2.0238013074</v>
      </c>
      <c r="O119">
        <v>2.2591708171</v>
      </c>
      <c r="P119">
        <v>0</v>
      </c>
      <c r="Q119" s="28">
        <v>3.644362E-39</v>
      </c>
      <c r="R119">
        <v>0.6557938171</v>
      </c>
      <c r="S119">
        <v>0.698608645</v>
      </c>
      <c r="T119" s="28">
        <v>4.021899E-72</v>
      </c>
    </row>
    <row r="120" spans="1:20" ht="12.75">
      <c r="A120" s="7" t="s">
        <v>31</v>
      </c>
      <c r="B120" t="s">
        <v>4</v>
      </c>
      <c r="C120">
        <v>1425</v>
      </c>
      <c r="D120">
        <v>0.1816127376</v>
      </c>
      <c r="E120">
        <v>0.2094763976</v>
      </c>
      <c r="F120">
        <v>0.2416149975</v>
      </c>
      <c r="G120">
        <v>207</v>
      </c>
      <c r="H120">
        <v>0.1452631579</v>
      </c>
      <c r="I120" s="28">
        <v>1.417183E-61</v>
      </c>
      <c r="J120">
        <v>1.0631</v>
      </c>
      <c r="K120">
        <v>1.2058</v>
      </c>
      <c r="L120">
        <v>1.3485</v>
      </c>
      <c r="M120">
        <v>2.8952015019</v>
      </c>
      <c r="N120">
        <v>3.3393934191</v>
      </c>
      <c r="O120">
        <v>3.8517348102</v>
      </c>
      <c r="P120">
        <v>0</v>
      </c>
      <c r="Q120" s="28">
        <v>3.644362E-39</v>
      </c>
      <c r="R120">
        <v>0.6557938171</v>
      </c>
      <c r="S120">
        <v>0.698608645</v>
      </c>
      <c r="T120" s="28">
        <v>1.804075E-73</v>
      </c>
    </row>
    <row r="121" spans="1:20" ht="12.75">
      <c r="A121" s="7" t="s">
        <v>32</v>
      </c>
      <c r="B121" t="s">
        <v>4</v>
      </c>
      <c r="C121">
        <v>394</v>
      </c>
      <c r="D121">
        <v>0.1275104878</v>
      </c>
      <c r="E121">
        <v>0.1708593891</v>
      </c>
      <c r="F121">
        <v>0.2289453309</v>
      </c>
      <c r="G121">
        <v>46</v>
      </c>
      <c r="H121">
        <v>0.116751269</v>
      </c>
      <c r="I121" s="28">
        <v>1.933012E-11</v>
      </c>
      <c r="J121">
        <v>0.7094</v>
      </c>
      <c r="K121">
        <v>1.002</v>
      </c>
      <c r="L121">
        <v>1.2947</v>
      </c>
      <c r="M121">
        <v>2.0327239192</v>
      </c>
      <c r="N121">
        <v>2.7237756903</v>
      </c>
      <c r="O121">
        <v>3.6497597836</v>
      </c>
      <c r="P121">
        <v>0</v>
      </c>
      <c r="Q121" s="28">
        <v>3.644362E-39</v>
      </c>
      <c r="R121">
        <v>0.6557938171</v>
      </c>
      <c r="S121">
        <v>0.698608645</v>
      </c>
      <c r="T121" s="28">
        <v>2.292438E-22</v>
      </c>
    </row>
    <row r="122" spans="1:20" ht="12.75">
      <c r="A122" s="7" t="s">
        <v>33</v>
      </c>
      <c r="B122" t="s">
        <v>4</v>
      </c>
      <c r="C122">
        <v>4424</v>
      </c>
      <c r="D122">
        <v>0.0794694275</v>
      </c>
      <c r="E122">
        <v>0.0900088156</v>
      </c>
      <c r="F122">
        <v>0.1019459576</v>
      </c>
      <c r="G122">
        <v>282</v>
      </c>
      <c r="H122">
        <v>0.0637432188</v>
      </c>
      <c r="I122" s="28">
        <v>1.3246852E-08</v>
      </c>
      <c r="J122">
        <v>0.2366</v>
      </c>
      <c r="K122">
        <v>0.3611</v>
      </c>
      <c r="L122">
        <v>0.4856</v>
      </c>
      <c r="M122">
        <v>1.2668715244</v>
      </c>
      <c r="N122">
        <v>1.4348864595</v>
      </c>
      <c r="O122">
        <v>1.6251838581</v>
      </c>
      <c r="P122">
        <v>0</v>
      </c>
      <c r="Q122" s="28">
        <v>3.644362E-39</v>
      </c>
      <c r="R122">
        <v>0.6557938171</v>
      </c>
      <c r="S122">
        <v>0.698608645</v>
      </c>
      <c r="T122" s="28">
        <v>1.153687E-18</v>
      </c>
    </row>
    <row r="123" spans="1:20" ht="12.75">
      <c r="A123" s="7" t="s">
        <v>34</v>
      </c>
      <c r="B123" t="s">
        <v>4</v>
      </c>
      <c r="C123">
        <v>265</v>
      </c>
      <c r="D123">
        <v>0.1578354554</v>
      </c>
      <c r="E123">
        <v>0.211478787</v>
      </c>
      <c r="F123">
        <v>0.2833538081</v>
      </c>
      <c r="G123">
        <v>46</v>
      </c>
      <c r="H123">
        <v>0.1735849057</v>
      </c>
      <c r="I123" s="28">
        <v>3.906551E-16</v>
      </c>
      <c r="J123">
        <v>0.9227</v>
      </c>
      <c r="K123">
        <v>1.2153</v>
      </c>
      <c r="L123">
        <v>1.5079</v>
      </c>
      <c r="M123">
        <v>2.5161530704</v>
      </c>
      <c r="N123">
        <v>3.3713147525</v>
      </c>
      <c r="O123">
        <v>4.5171191269</v>
      </c>
      <c r="P123">
        <v>0</v>
      </c>
      <c r="Q123" s="28">
        <v>3.644362E-39</v>
      </c>
      <c r="R123">
        <v>0.6557938171</v>
      </c>
      <c r="S123">
        <v>0.698608645</v>
      </c>
      <c r="T123" s="28">
        <v>4.801815E-21</v>
      </c>
    </row>
    <row r="124" spans="1:20" ht="12.75">
      <c r="A124" s="7" t="s">
        <v>35</v>
      </c>
      <c r="B124" t="s">
        <v>4</v>
      </c>
      <c r="C124">
        <v>660</v>
      </c>
      <c r="D124">
        <v>0.1270292799</v>
      </c>
      <c r="E124">
        <v>0.1582417059</v>
      </c>
      <c r="F124">
        <v>0.1971233522</v>
      </c>
      <c r="G124">
        <v>83</v>
      </c>
      <c r="H124">
        <v>0.1257575758</v>
      </c>
      <c r="I124" s="28">
        <v>1.525707E-16</v>
      </c>
      <c r="J124">
        <v>0.7056</v>
      </c>
      <c r="K124">
        <v>0.9253</v>
      </c>
      <c r="L124">
        <v>1.145</v>
      </c>
      <c r="M124">
        <v>2.0250526847</v>
      </c>
      <c r="N124">
        <v>2.522629362</v>
      </c>
      <c r="O124">
        <v>3.1424658459</v>
      </c>
      <c r="P124">
        <v>0</v>
      </c>
      <c r="Q124" s="28">
        <v>3.644362E-39</v>
      </c>
      <c r="R124">
        <v>0.6557938171</v>
      </c>
      <c r="S124">
        <v>0.698608645</v>
      </c>
      <c r="T124" s="28">
        <v>7.483365E-23</v>
      </c>
    </row>
    <row r="125" spans="1:20" ht="12.75">
      <c r="A125" s="7" t="s">
        <v>36</v>
      </c>
      <c r="B125" t="s">
        <v>4</v>
      </c>
      <c r="C125">
        <v>1067</v>
      </c>
      <c r="D125">
        <v>0.1976662716</v>
      </c>
      <c r="E125">
        <v>0.2312891785</v>
      </c>
      <c r="F125">
        <v>0.2706313205</v>
      </c>
      <c r="G125">
        <v>168</v>
      </c>
      <c r="H125">
        <v>0.1574507966</v>
      </c>
      <c r="I125" s="28">
        <v>1.361682E-59</v>
      </c>
      <c r="J125">
        <v>1.1478</v>
      </c>
      <c r="K125">
        <v>1.3048</v>
      </c>
      <c r="L125">
        <v>1.4619</v>
      </c>
      <c r="M125">
        <v>3.1511208617</v>
      </c>
      <c r="N125">
        <v>3.6871245136</v>
      </c>
      <c r="O125">
        <v>4.3143020455</v>
      </c>
      <c r="P125">
        <v>0</v>
      </c>
      <c r="Q125" s="28">
        <v>3.644362E-39</v>
      </c>
      <c r="R125">
        <v>0.6557938171</v>
      </c>
      <c r="S125">
        <v>0.698608645</v>
      </c>
      <c r="T125" s="28">
        <v>6.18431E-151</v>
      </c>
    </row>
    <row r="126" spans="1:20" ht="12.75">
      <c r="A126" s="7" t="s">
        <v>37</v>
      </c>
      <c r="B126" t="s">
        <v>4</v>
      </c>
      <c r="C126">
        <v>382</v>
      </c>
      <c r="D126">
        <v>0.0421718104</v>
      </c>
      <c r="E126">
        <v>0.067076109</v>
      </c>
      <c r="F126">
        <v>0.1066874852</v>
      </c>
      <c r="G126">
        <v>18</v>
      </c>
      <c r="H126">
        <v>0.0471204188</v>
      </c>
      <c r="I126">
        <v>0.7771835575</v>
      </c>
      <c r="J126">
        <v>-0.3971</v>
      </c>
      <c r="K126">
        <v>0.067</v>
      </c>
      <c r="L126">
        <v>0.5311</v>
      </c>
      <c r="M126">
        <v>0.6722870352</v>
      </c>
      <c r="N126">
        <v>1.0693019339</v>
      </c>
      <c r="O126">
        <v>1.7007714949</v>
      </c>
      <c r="P126">
        <v>0</v>
      </c>
      <c r="Q126" s="28">
        <v>3.644362E-39</v>
      </c>
      <c r="R126">
        <v>0.6557938171</v>
      </c>
      <c r="S126">
        <v>0.698608645</v>
      </c>
      <c r="T126">
        <v>0.0146457079</v>
      </c>
    </row>
    <row r="127" spans="1:20" ht="12.75">
      <c r="A127" s="7" t="s">
        <v>38</v>
      </c>
      <c r="B127" t="s">
        <v>4</v>
      </c>
      <c r="C127">
        <v>1662</v>
      </c>
      <c r="D127">
        <v>0.3663919495</v>
      </c>
      <c r="E127">
        <v>0.4071561397</v>
      </c>
      <c r="F127">
        <v>0.4524556893</v>
      </c>
      <c r="G127">
        <v>409</v>
      </c>
      <c r="H127">
        <v>0.2460890493</v>
      </c>
      <c r="I127" s="28">
        <v>1.39397E-264</v>
      </c>
      <c r="J127">
        <v>1.7649</v>
      </c>
      <c r="K127">
        <v>1.8704</v>
      </c>
      <c r="L127">
        <v>1.9759</v>
      </c>
      <c r="M127">
        <v>5.8408817372</v>
      </c>
      <c r="N127">
        <v>6.4907290225</v>
      </c>
      <c r="O127">
        <v>7.2128772914</v>
      </c>
      <c r="P127">
        <v>0</v>
      </c>
      <c r="Q127" s="28">
        <v>3.644362E-39</v>
      </c>
      <c r="R127">
        <v>0.6557938171</v>
      </c>
      <c r="S127">
        <v>0.698608645</v>
      </c>
      <c r="T127">
        <v>0</v>
      </c>
    </row>
    <row r="128" spans="1:20" ht="12.75">
      <c r="A128" s="7" t="s">
        <v>39</v>
      </c>
      <c r="B128" t="s">
        <v>4</v>
      </c>
      <c r="C128">
        <v>1276</v>
      </c>
      <c r="D128">
        <v>0.2259220577</v>
      </c>
      <c r="E128">
        <v>0.2591955352</v>
      </c>
      <c r="F128">
        <v>0.2973694828</v>
      </c>
      <c r="G128">
        <v>225</v>
      </c>
      <c r="H128">
        <v>0.1763322884</v>
      </c>
      <c r="I128" s="28">
        <v>4.421399E-91</v>
      </c>
      <c r="J128">
        <v>1.2814</v>
      </c>
      <c r="K128">
        <v>1.4188</v>
      </c>
      <c r="L128">
        <v>1.5562</v>
      </c>
      <c r="M128">
        <v>3.6015639059</v>
      </c>
      <c r="N128">
        <v>4.131997086</v>
      </c>
      <c r="O128">
        <v>4.7405517062</v>
      </c>
      <c r="P128">
        <v>0</v>
      </c>
      <c r="Q128" s="28">
        <v>3.644362E-39</v>
      </c>
      <c r="R128">
        <v>0.6557938171</v>
      </c>
      <c r="S128">
        <v>0.698608645</v>
      </c>
      <c r="T128" s="28">
        <v>2.54636E-199</v>
      </c>
    </row>
    <row r="129" spans="1:20" ht="12.75">
      <c r="A129" s="7" t="s">
        <v>40</v>
      </c>
      <c r="B129" t="s">
        <v>4</v>
      </c>
      <c r="C129">
        <v>865</v>
      </c>
      <c r="D129">
        <v>0.1865487029</v>
      </c>
      <c r="E129">
        <v>0.2223021054</v>
      </c>
      <c r="F129">
        <v>0.2649079051</v>
      </c>
      <c r="G129">
        <v>133</v>
      </c>
      <c r="H129">
        <v>0.1537572254</v>
      </c>
      <c r="I129" s="28">
        <v>2.084325E-45</v>
      </c>
      <c r="J129">
        <v>1.0899</v>
      </c>
      <c r="K129">
        <v>1.2652</v>
      </c>
      <c r="L129">
        <v>1.4406</v>
      </c>
      <c r="M129">
        <v>2.9738887905</v>
      </c>
      <c r="N129">
        <v>3.5438559971</v>
      </c>
      <c r="O129">
        <v>4.2230615242</v>
      </c>
      <c r="P129">
        <v>0</v>
      </c>
      <c r="Q129" s="28">
        <v>3.644362E-39</v>
      </c>
      <c r="R129">
        <v>0.6557938171</v>
      </c>
      <c r="S129">
        <v>0.698608645</v>
      </c>
      <c r="T129" s="28">
        <v>5.660532E-66</v>
      </c>
    </row>
    <row r="130" spans="1:20" ht="12.75">
      <c r="A130" s="7" t="s">
        <v>42</v>
      </c>
      <c r="B130" t="s">
        <v>4</v>
      </c>
      <c r="C130">
        <v>521</v>
      </c>
      <c r="D130">
        <v>0.1277619257</v>
      </c>
      <c r="E130">
        <v>0.1658517257</v>
      </c>
      <c r="F130">
        <v>0.2152972786</v>
      </c>
      <c r="G130">
        <v>58</v>
      </c>
      <c r="H130">
        <v>0.1113243762</v>
      </c>
      <c r="I130" s="28">
        <v>2.807881E-13</v>
      </c>
      <c r="J130">
        <v>0.7113</v>
      </c>
      <c r="K130">
        <v>0.9723</v>
      </c>
      <c r="L130">
        <v>1.2332</v>
      </c>
      <c r="M130">
        <v>2.0367322467</v>
      </c>
      <c r="N130">
        <v>2.6439454166</v>
      </c>
      <c r="O130">
        <v>3.4321877003</v>
      </c>
      <c r="P130">
        <v>0</v>
      </c>
      <c r="Q130" s="28">
        <v>3.644362E-39</v>
      </c>
      <c r="R130">
        <v>0.6557938171</v>
      </c>
      <c r="S130">
        <v>0.698608645</v>
      </c>
      <c r="T130" s="28">
        <v>8.482485E-15</v>
      </c>
    </row>
    <row r="131" spans="1:20" ht="13.5" thickBot="1">
      <c r="A131" s="7" t="s">
        <v>41</v>
      </c>
      <c r="B131" t="s">
        <v>4</v>
      </c>
      <c r="C131">
        <v>800</v>
      </c>
      <c r="D131">
        <v>0.2429197318</v>
      </c>
      <c r="E131">
        <v>0.2870021295</v>
      </c>
      <c r="F131">
        <v>0.3390841153</v>
      </c>
      <c r="G131">
        <v>148</v>
      </c>
      <c r="H131">
        <v>0.185</v>
      </c>
      <c r="I131" s="28">
        <v>1.918688E-71</v>
      </c>
      <c r="J131">
        <v>1.3539</v>
      </c>
      <c r="K131">
        <v>1.5207</v>
      </c>
      <c r="L131">
        <v>1.6874</v>
      </c>
      <c r="M131">
        <v>3.8725343906</v>
      </c>
      <c r="N131">
        <v>4.5752792849</v>
      </c>
      <c r="O131">
        <v>5.4055505835</v>
      </c>
      <c r="P131">
        <v>0</v>
      </c>
      <c r="Q131" s="28">
        <v>3.644362E-39</v>
      </c>
      <c r="R131">
        <v>0.6557938171</v>
      </c>
      <c r="S131">
        <v>0.698608645</v>
      </c>
      <c r="T131" s="28">
        <v>5.64746E-134</v>
      </c>
    </row>
    <row r="132" spans="1:20" ht="13.5" thickTop="1">
      <c r="A132" s="8" t="s">
        <v>69</v>
      </c>
      <c r="B132" t="s">
        <v>86</v>
      </c>
      <c r="C132" t="s">
        <v>81</v>
      </c>
      <c r="D132" t="s">
        <v>81</v>
      </c>
      <c r="E132" t="s">
        <v>81</v>
      </c>
      <c r="F132" t="s">
        <v>81</v>
      </c>
      <c r="G132" t="s">
        <v>81</v>
      </c>
      <c r="H132" t="s">
        <v>81</v>
      </c>
      <c r="I132" s="28">
        <v>2.2087817E-07</v>
      </c>
      <c r="J132">
        <v>0.1613</v>
      </c>
      <c r="K132">
        <v>0.2594</v>
      </c>
      <c r="L132">
        <v>0.3576</v>
      </c>
      <c r="M132">
        <v>1.1750186329</v>
      </c>
      <c r="N132">
        <v>1.2961885808</v>
      </c>
      <c r="O132">
        <v>1.4298537826</v>
      </c>
      <c r="P132">
        <v>0</v>
      </c>
      <c r="Q132" s="28">
        <v>3.644362E-39</v>
      </c>
      <c r="R132">
        <v>0.6557938171</v>
      </c>
      <c r="S132">
        <v>0.698608645</v>
      </c>
      <c r="T132" s="28">
        <v>7.841066E-39</v>
      </c>
    </row>
    <row r="133" spans="1:20" ht="12.75">
      <c r="A133" s="7" t="s">
        <v>68</v>
      </c>
      <c r="B133" t="s">
        <v>86</v>
      </c>
      <c r="C133" t="s">
        <v>81</v>
      </c>
      <c r="D133" t="s">
        <v>81</v>
      </c>
      <c r="E133" t="s">
        <v>81</v>
      </c>
      <c r="F133" t="s">
        <v>81</v>
      </c>
      <c r="G133" t="s">
        <v>81</v>
      </c>
      <c r="H133" t="s">
        <v>81</v>
      </c>
      <c r="I133" s="28">
        <v>1.437917E-12</v>
      </c>
      <c r="J133">
        <v>0.2377</v>
      </c>
      <c r="K133">
        <v>0.3287</v>
      </c>
      <c r="L133">
        <v>0.4197</v>
      </c>
      <c r="M133">
        <v>1.2683478623</v>
      </c>
      <c r="N133">
        <v>1.3891707336</v>
      </c>
      <c r="O133">
        <v>1.5215031968</v>
      </c>
      <c r="P133">
        <v>0</v>
      </c>
      <c r="Q133" s="28">
        <v>3.644362E-39</v>
      </c>
      <c r="R133">
        <v>0.6557938171</v>
      </c>
      <c r="S133">
        <v>0.698608645</v>
      </c>
      <c r="T133">
        <v>0.0536708551</v>
      </c>
    </row>
    <row r="134" spans="1:20" ht="12.75">
      <c r="A134" s="7" t="s">
        <v>67</v>
      </c>
      <c r="B134" t="s">
        <v>86</v>
      </c>
      <c r="C134" t="s">
        <v>81</v>
      </c>
      <c r="D134" t="s">
        <v>81</v>
      </c>
      <c r="E134" t="s">
        <v>81</v>
      </c>
      <c r="F134" t="s">
        <v>81</v>
      </c>
      <c r="G134" t="s">
        <v>81</v>
      </c>
      <c r="H134" t="s">
        <v>81</v>
      </c>
      <c r="I134" s="28">
        <v>9.80165E-11</v>
      </c>
      <c r="J134">
        <v>0.1651</v>
      </c>
      <c r="K134">
        <v>0.2369</v>
      </c>
      <c r="L134">
        <v>0.3087</v>
      </c>
      <c r="M134">
        <v>1.1795496415</v>
      </c>
      <c r="N134">
        <v>1.2673094842</v>
      </c>
      <c r="O134">
        <v>1.3615987597</v>
      </c>
      <c r="P134">
        <v>0</v>
      </c>
      <c r="Q134" s="28">
        <v>3.644362E-39</v>
      </c>
      <c r="R134">
        <v>0.6557938171</v>
      </c>
      <c r="S134">
        <v>0.698608645</v>
      </c>
      <c r="T134" s="28">
        <v>1.0700835E-08</v>
      </c>
    </row>
    <row r="135" spans="1:20" ht="12.75">
      <c r="A135" s="7" t="s">
        <v>66</v>
      </c>
      <c r="B135" t="s">
        <v>86</v>
      </c>
      <c r="C135" t="s">
        <v>81</v>
      </c>
      <c r="D135" t="s">
        <v>81</v>
      </c>
      <c r="E135" t="s">
        <v>81</v>
      </c>
      <c r="F135" t="s">
        <v>81</v>
      </c>
      <c r="G135" t="s">
        <v>81</v>
      </c>
      <c r="H135" t="s">
        <v>81</v>
      </c>
      <c r="I135" s="28">
        <v>2.925624E-10</v>
      </c>
      <c r="J135">
        <v>0.1589</v>
      </c>
      <c r="K135">
        <v>0.2306</v>
      </c>
      <c r="L135">
        <v>0.3023</v>
      </c>
      <c r="M135">
        <v>1.1721868527</v>
      </c>
      <c r="N135">
        <v>1.2593218169</v>
      </c>
      <c r="O135">
        <v>1.3529339925</v>
      </c>
      <c r="P135">
        <v>0</v>
      </c>
      <c r="Q135" s="28">
        <v>3.644362E-39</v>
      </c>
      <c r="R135">
        <v>0.6557938171</v>
      </c>
      <c r="S135">
        <v>0.698608645</v>
      </c>
      <c r="T135" s="28">
        <v>4.254885E-45</v>
      </c>
    </row>
    <row r="136" spans="1:20" ht="12.75">
      <c r="A136" s="7" t="s">
        <v>65</v>
      </c>
      <c r="B136" t="s">
        <v>86</v>
      </c>
      <c r="C136" t="s">
        <v>81</v>
      </c>
      <c r="D136" t="s">
        <v>81</v>
      </c>
      <c r="E136" t="s">
        <v>81</v>
      </c>
      <c r="F136" t="s">
        <v>81</v>
      </c>
      <c r="G136" t="s">
        <v>81</v>
      </c>
      <c r="H136" t="s">
        <v>81</v>
      </c>
      <c r="I136" s="28">
        <v>8.9541191E-06</v>
      </c>
      <c r="J136">
        <v>0.0869</v>
      </c>
      <c r="K136">
        <v>0.1555</v>
      </c>
      <c r="L136">
        <v>0.2241</v>
      </c>
      <c r="M136">
        <v>1.0907510231</v>
      </c>
      <c r="N136">
        <v>1.1682291273</v>
      </c>
      <c r="O136">
        <v>1.2512106476</v>
      </c>
      <c r="P136">
        <v>0</v>
      </c>
      <c r="Q136" s="28">
        <v>3.644362E-39</v>
      </c>
      <c r="R136">
        <v>0.6557938171</v>
      </c>
      <c r="S136">
        <v>0.698608645</v>
      </c>
      <c r="T136">
        <v>0.2286277476</v>
      </c>
    </row>
    <row r="137" spans="1:20" ht="12.75">
      <c r="A137" s="7" t="s">
        <v>64</v>
      </c>
      <c r="B137" t="s">
        <v>86</v>
      </c>
      <c r="C137" t="s">
        <v>81</v>
      </c>
      <c r="D137" t="s">
        <v>81</v>
      </c>
      <c r="E137" t="s">
        <v>81</v>
      </c>
      <c r="F137" t="s">
        <v>81</v>
      </c>
      <c r="G137" t="s">
        <v>81</v>
      </c>
      <c r="H137" t="s">
        <v>81</v>
      </c>
      <c r="I137">
        <v>0.0053403349</v>
      </c>
      <c r="J137">
        <v>0.0351</v>
      </c>
      <c r="K137">
        <v>0.1185</v>
      </c>
      <c r="L137">
        <v>0.2018</v>
      </c>
      <c r="M137">
        <v>1.0357433977</v>
      </c>
      <c r="N137">
        <v>1.1257768159</v>
      </c>
      <c r="O137">
        <v>1.2236365127</v>
      </c>
      <c r="P137">
        <v>0</v>
      </c>
      <c r="Q137" s="28">
        <v>3.644362E-39</v>
      </c>
      <c r="R137">
        <v>0.6557938171</v>
      </c>
      <c r="S137">
        <v>0.698608645</v>
      </c>
      <c r="T137" s="28">
        <v>1.995873E-11</v>
      </c>
    </row>
    <row r="138" spans="1:20" ht="12.75">
      <c r="A138" s="7" t="s">
        <v>63</v>
      </c>
      <c r="B138" t="s">
        <v>86</v>
      </c>
      <c r="C138" t="s">
        <v>81</v>
      </c>
      <c r="D138" t="s">
        <v>81</v>
      </c>
      <c r="E138" t="s">
        <v>81</v>
      </c>
      <c r="F138" t="s">
        <v>81</v>
      </c>
      <c r="G138" t="s">
        <v>81</v>
      </c>
      <c r="H138" t="s">
        <v>81</v>
      </c>
      <c r="I138">
        <v>0.0614656151</v>
      </c>
      <c r="J138">
        <v>-0.0045</v>
      </c>
      <c r="K138">
        <v>0.0929</v>
      </c>
      <c r="L138">
        <v>0.1902</v>
      </c>
      <c r="M138">
        <v>0.995548991</v>
      </c>
      <c r="N138">
        <v>1.0973162688</v>
      </c>
      <c r="O138">
        <v>1.2094864288</v>
      </c>
      <c r="P138">
        <v>0</v>
      </c>
      <c r="Q138" s="28">
        <v>3.644362E-39</v>
      </c>
      <c r="R138">
        <v>0.6557938171</v>
      </c>
      <c r="S138">
        <v>0.698608645</v>
      </c>
      <c r="T138">
        <v>0.9273004536</v>
      </c>
    </row>
    <row r="139" spans="1:20" ht="12.75">
      <c r="A139" s="7" t="s">
        <v>28</v>
      </c>
      <c r="B139" t="s">
        <v>86</v>
      </c>
      <c r="C139" t="s">
        <v>81</v>
      </c>
      <c r="D139" t="s">
        <v>81</v>
      </c>
      <c r="E139" t="s">
        <v>81</v>
      </c>
      <c r="F139" t="s">
        <v>81</v>
      </c>
      <c r="G139" t="s">
        <v>81</v>
      </c>
      <c r="H139" t="s">
        <v>81</v>
      </c>
      <c r="I139">
        <v>0.1053895607</v>
      </c>
      <c r="J139">
        <v>-0.8686</v>
      </c>
      <c r="K139">
        <v>-0.393</v>
      </c>
      <c r="L139">
        <v>0.0827</v>
      </c>
      <c r="M139">
        <v>0.4195367557</v>
      </c>
      <c r="N139">
        <v>0.6750542402</v>
      </c>
      <c r="O139">
        <v>1.0861938103</v>
      </c>
      <c r="P139">
        <v>0</v>
      </c>
      <c r="Q139" s="28">
        <v>3.644362E-39</v>
      </c>
      <c r="R139">
        <v>0.6557938171</v>
      </c>
      <c r="S139">
        <v>0.698608645</v>
      </c>
      <c r="T139" s="28">
        <v>8.726835E-12</v>
      </c>
    </row>
    <row r="140" spans="1:20" ht="12.75">
      <c r="A140" s="7" t="s">
        <v>62</v>
      </c>
      <c r="B140" t="s">
        <v>86</v>
      </c>
      <c r="C140" t="s">
        <v>81</v>
      </c>
      <c r="D140" t="s">
        <v>81</v>
      </c>
      <c r="E140" t="s">
        <v>81</v>
      </c>
      <c r="F140" t="s">
        <v>81</v>
      </c>
      <c r="G140" t="s">
        <v>81</v>
      </c>
      <c r="H140" t="s">
        <v>81</v>
      </c>
      <c r="I140">
        <v>0.0017959529</v>
      </c>
      <c r="J140">
        <v>-0.2842</v>
      </c>
      <c r="K140">
        <v>-0.1746</v>
      </c>
      <c r="L140">
        <v>-0.065</v>
      </c>
      <c r="M140">
        <v>0.7526333617</v>
      </c>
      <c r="N140">
        <v>0.8398101236</v>
      </c>
      <c r="O140">
        <v>0.9370844819</v>
      </c>
      <c r="P140">
        <v>0</v>
      </c>
      <c r="Q140" s="28">
        <v>3.644362E-39</v>
      </c>
      <c r="R140">
        <v>0.6557938171</v>
      </c>
      <c r="S140">
        <v>0.698608645</v>
      </c>
      <c r="T140" s="28">
        <v>1.09127E-79</v>
      </c>
    </row>
    <row r="141" spans="1:20" ht="13.5" thickBot="1">
      <c r="A141" s="7" t="s">
        <v>61</v>
      </c>
      <c r="B141" t="s">
        <v>86</v>
      </c>
      <c r="C141" t="s">
        <v>81</v>
      </c>
      <c r="D141" t="s">
        <v>81</v>
      </c>
      <c r="E141" t="s">
        <v>81</v>
      </c>
      <c r="F141" t="s">
        <v>81</v>
      </c>
      <c r="G141" t="s">
        <v>81</v>
      </c>
      <c r="H141" t="s">
        <v>81</v>
      </c>
      <c r="I141" s="28">
        <v>1.961261E-13</v>
      </c>
      <c r="J141">
        <v>-0.403</v>
      </c>
      <c r="K141">
        <v>-0.3181</v>
      </c>
      <c r="L141">
        <v>-0.2333</v>
      </c>
      <c r="M141">
        <v>0.6683335621</v>
      </c>
      <c r="N141">
        <v>0.7274961131</v>
      </c>
      <c r="O141">
        <v>0.7918958803</v>
      </c>
      <c r="P141">
        <v>0</v>
      </c>
      <c r="Q141" s="28">
        <v>3.644362E-39</v>
      </c>
      <c r="R141">
        <v>0.6557938171</v>
      </c>
      <c r="S141">
        <v>0.698608645</v>
      </c>
      <c r="T141">
        <v>0</v>
      </c>
    </row>
    <row r="142" spans="1:20" ht="13.5" thickTop="1">
      <c r="A142" s="9" t="s">
        <v>60</v>
      </c>
      <c r="B142" t="s">
        <v>86</v>
      </c>
      <c r="C142" t="s">
        <v>81</v>
      </c>
      <c r="D142" t="s">
        <v>81</v>
      </c>
      <c r="E142" t="s">
        <v>81</v>
      </c>
      <c r="F142" t="s">
        <v>81</v>
      </c>
      <c r="G142" t="s">
        <v>81</v>
      </c>
      <c r="H142" t="s">
        <v>81</v>
      </c>
      <c r="I142" s="28">
        <v>1.228351E-30</v>
      </c>
      <c r="J142">
        <v>0.1605</v>
      </c>
      <c r="K142">
        <v>0.1935</v>
      </c>
      <c r="L142">
        <v>0.2265</v>
      </c>
      <c r="M142">
        <v>1.1741533432</v>
      </c>
      <c r="N142">
        <v>1.2135014017</v>
      </c>
      <c r="O142">
        <v>1.2541680867</v>
      </c>
      <c r="P142">
        <v>0</v>
      </c>
      <c r="Q142" s="28">
        <v>3.644362E-39</v>
      </c>
      <c r="R142">
        <v>0.6557938171</v>
      </c>
      <c r="S142">
        <v>0.698608645</v>
      </c>
      <c r="T142" s="28">
        <v>1.123641E-18</v>
      </c>
    </row>
    <row r="143" spans="1:20" ht="12.75">
      <c r="A143" s="7" t="s">
        <v>59</v>
      </c>
      <c r="B143" t="s">
        <v>86</v>
      </c>
      <c r="C143" t="s">
        <v>81</v>
      </c>
      <c r="D143" t="s">
        <v>81</v>
      </c>
      <c r="E143" t="s">
        <v>81</v>
      </c>
      <c r="F143" t="s">
        <v>81</v>
      </c>
      <c r="G143" t="s">
        <v>81</v>
      </c>
      <c r="H143" t="s">
        <v>81</v>
      </c>
      <c r="I143" s="28">
        <v>5.2155E-15</v>
      </c>
      <c r="J143">
        <v>-0.3316</v>
      </c>
      <c r="K143">
        <v>-0.2652</v>
      </c>
      <c r="L143">
        <v>-0.1987</v>
      </c>
      <c r="M143">
        <v>0.7177602081</v>
      </c>
      <c r="N143">
        <v>0.7670739835</v>
      </c>
      <c r="O143">
        <v>0.8197758659</v>
      </c>
      <c r="P143">
        <v>0</v>
      </c>
      <c r="Q143" s="28">
        <v>3.644362E-39</v>
      </c>
      <c r="R143">
        <v>0.6557938171</v>
      </c>
      <c r="S143">
        <v>0.698608645</v>
      </c>
      <c r="T143">
        <v>0</v>
      </c>
    </row>
    <row r="144" spans="1:20" ht="12.75">
      <c r="A144" s="7" t="s">
        <v>58</v>
      </c>
      <c r="B144" t="s">
        <v>86</v>
      </c>
      <c r="C144" t="s">
        <v>81</v>
      </c>
      <c r="D144" t="s">
        <v>81</v>
      </c>
      <c r="E144" t="s">
        <v>81</v>
      </c>
      <c r="F144" t="s">
        <v>81</v>
      </c>
      <c r="G144" t="s">
        <v>81</v>
      </c>
      <c r="H144" t="s">
        <v>81</v>
      </c>
      <c r="I144" s="28">
        <v>4.801188E-12</v>
      </c>
      <c r="J144">
        <v>0.1168</v>
      </c>
      <c r="K144">
        <v>0.1631</v>
      </c>
      <c r="L144">
        <v>0.2093</v>
      </c>
      <c r="M144">
        <v>1.1239135232</v>
      </c>
      <c r="N144">
        <v>1.1771048491</v>
      </c>
      <c r="O144">
        <v>1.2328135548</v>
      </c>
      <c r="P144">
        <v>0</v>
      </c>
      <c r="Q144" s="28">
        <v>3.644362E-39</v>
      </c>
      <c r="R144">
        <v>0.6557938171</v>
      </c>
      <c r="S144">
        <v>0.698608645</v>
      </c>
      <c r="T144" s="28">
        <v>1.4499245E-07</v>
      </c>
    </row>
    <row r="145" spans="1:20" ht="13.5" thickBot="1">
      <c r="A145" s="7" t="s">
        <v>57</v>
      </c>
      <c r="B145" t="s">
        <v>86</v>
      </c>
      <c r="C145" t="s">
        <v>81</v>
      </c>
      <c r="D145" t="s">
        <v>81</v>
      </c>
      <c r="E145" t="s">
        <v>81</v>
      </c>
      <c r="F145" t="s">
        <v>81</v>
      </c>
      <c r="G145" t="s">
        <v>81</v>
      </c>
      <c r="H145" t="s">
        <v>81</v>
      </c>
      <c r="I145">
        <v>0.0001487398</v>
      </c>
      <c r="J145">
        <v>0.0404</v>
      </c>
      <c r="K145">
        <v>0.0836</v>
      </c>
      <c r="L145">
        <v>0.1267</v>
      </c>
      <c r="M145">
        <v>1.0412075892</v>
      </c>
      <c r="N145">
        <v>1.0871446613</v>
      </c>
      <c r="O145">
        <v>1.1351084326</v>
      </c>
      <c r="P145">
        <v>0</v>
      </c>
      <c r="Q145" s="28">
        <v>3.644362E-39</v>
      </c>
      <c r="R145">
        <v>0.6557938171</v>
      </c>
      <c r="S145">
        <v>0.698608645</v>
      </c>
      <c r="T145" t="s">
        <v>81</v>
      </c>
    </row>
    <row r="146" spans="1:20" ht="13.5" thickTop="1">
      <c r="A146" s="9" t="s">
        <v>56</v>
      </c>
      <c r="B146" t="s">
        <v>86</v>
      </c>
      <c r="C146" t="s">
        <v>81</v>
      </c>
      <c r="D146" t="s">
        <v>81</v>
      </c>
      <c r="E146" t="s">
        <v>81</v>
      </c>
      <c r="F146" t="s">
        <v>81</v>
      </c>
      <c r="G146" t="s">
        <v>81</v>
      </c>
      <c r="H146" t="s">
        <v>81</v>
      </c>
      <c r="I146">
        <v>0.0245294755</v>
      </c>
      <c r="J146">
        <v>0.0252</v>
      </c>
      <c r="K146">
        <v>0.1962</v>
      </c>
      <c r="L146">
        <v>0.3671</v>
      </c>
      <c r="M146">
        <v>1.025510728</v>
      </c>
      <c r="N146">
        <v>1.2167313755</v>
      </c>
      <c r="O146">
        <v>1.4436077553</v>
      </c>
      <c r="P146">
        <v>0</v>
      </c>
      <c r="Q146" s="28">
        <v>3.644362E-39</v>
      </c>
      <c r="R146">
        <v>0.6557938171</v>
      </c>
      <c r="S146">
        <v>0.698608645</v>
      </c>
      <c r="T146" s="28">
        <v>1.0785705E-07</v>
      </c>
    </row>
    <row r="147" spans="1:20" ht="12.75">
      <c r="A147" s="7" t="s">
        <v>55</v>
      </c>
      <c r="B147" t="s">
        <v>86</v>
      </c>
      <c r="C147" t="s">
        <v>81</v>
      </c>
      <c r="D147" t="s">
        <v>81</v>
      </c>
      <c r="E147" t="s">
        <v>81</v>
      </c>
      <c r="F147" t="s">
        <v>81</v>
      </c>
      <c r="G147" t="s">
        <v>81</v>
      </c>
      <c r="H147" t="s">
        <v>81</v>
      </c>
      <c r="I147">
        <v>0.0005649827</v>
      </c>
      <c r="J147">
        <v>0.1265</v>
      </c>
      <c r="K147">
        <v>0.2932</v>
      </c>
      <c r="L147">
        <v>0.4598</v>
      </c>
      <c r="M147">
        <v>1.1348697936</v>
      </c>
      <c r="N147">
        <v>1.3406747497</v>
      </c>
      <c r="O147">
        <v>1.5838017669</v>
      </c>
      <c r="P147">
        <v>0</v>
      </c>
      <c r="Q147" s="28">
        <v>3.644362E-39</v>
      </c>
      <c r="R147">
        <v>0.6557938171</v>
      </c>
      <c r="S147">
        <v>0.698608645</v>
      </c>
      <c r="T147" s="28">
        <v>7.226084E-30</v>
      </c>
    </row>
    <row r="148" spans="1:20" ht="12.75">
      <c r="A148" s="7" t="s">
        <v>54</v>
      </c>
      <c r="B148" t="s">
        <v>86</v>
      </c>
      <c r="C148" t="s">
        <v>81</v>
      </c>
      <c r="D148" t="s">
        <v>81</v>
      </c>
      <c r="E148" t="s">
        <v>81</v>
      </c>
      <c r="F148" t="s">
        <v>81</v>
      </c>
      <c r="G148" t="s">
        <v>81</v>
      </c>
      <c r="H148" t="s">
        <v>81</v>
      </c>
      <c r="I148">
        <v>0.0108474194</v>
      </c>
      <c r="J148">
        <v>0.0683</v>
      </c>
      <c r="K148">
        <v>0.296</v>
      </c>
      <c r="L148">
        <v>0.5237</v>
      </c>
      <c r="M148">
        <v>1.0706554651</v>
      </c>
      <c r="N148">
        <v>1.3444529943</v>
      </c>
      <c r="O148">
        <v>1.6882684607</v>
      </c>
      <c r="P148">
        <v>0</v>
      </c>
      <c r="Q148" s="28">
        <v>3.644362E-39</v>
      </c>
      <c r="R148">
        <v>0.6557938171</v>
      </c>
      <c r="S148">
        <v>0.698608645</v>
      </c>
      <c r="T148" s="28">
        <v>2.688719E-14</v>
      </c>
    </row>
    <row r="149" spans="1:20" ht="12.75">
      <c r="A149" s="7" t="s">
        <v>53</v>
      </c>
      <c r="B149" t="s">
        <v>86</v>
      </c>
      <c r="C149" t="s">
        <v>81</v>
      </c>
      <c r="D149" t="s">
        <v>81</v>
      </c>
      <c r="E149" t="s">
        <v>81</v>
      </c>
      <c r="F149" t="s">
        <v>81</v>
      </c>
      <c r="G149" t="s">
        <v>81</v>
      </c>
      <c r="H149" t="s">
        <v>81</v>
      </c>
      <c r="I149">
        <v>0.0413380781</v>
      </c>
      <c r="J149">
        <v>0.0094</v>
      </c>
      <c r="K149">
        <v>0.2389</v>
      </c>
      <c r="L149">
        <v>0.4684</v>
      </c>
      <c r="M149">
        <v>1.0094311399</v>
      </c>
      <c r="N149">
        <v>1.2698600389</v>
      </c>
      <c r="O149">
        <v>1.5974784755</v>
      </c>
      <c r="P149">
        <v>0</v>
      </c>
      <c r="Q149" s="28">
        <v>3.644362E-39</v>
      </c>
      <c r="R149">
        <v>0.6557938171</v>
      </c>
      <c r="S149">
        <v>0.698608645</v>
      </c>
      <c r="T149">
        <v>0.9643937849</v>
      </c>
    </row>
    <row r="150" spans="1:20" ht="12.75">
      <c r="A150" s="7" t="s">
        <v>52</v>
      </c>
      <c r="B150" t="s">
        <v>86</v>
      </c>
      <c r="C150" t="s">
        <v>81</v>
      </c>
      <c r="D150" t="s">
        <v>81</v>
      </c>
      <c r="E150" t="s">
        <v>81</v>
      </c>
      <c r="F150" t="s">
        <v>81</v>
      </c>
      <c r="G150" t="s">
        <v>81</v>
      </c>
      <c r="H150" t="s">
        <v>81</v>
      </c>
      <c r="I150">
        <v>0.2623867454</v>
      </c>
      <c r="J150">
        <v>-0.1175</v>
      </c>
      <c r="K150">
        <v>0.1569</v>
      </c>
      <c r="L150">
        <v>0.4313</v>
      </c>
      <c r="M150">
        <v>0.8891453725</v>
      </c>
      <c r="N150">
        <v>1.1698983988</v>
      </c>
      <c r="O150">
        <v>1.5393008902</v>
      </c>
      <c r="P150">
        <v>0</v>
      </c>
      <c r="Q150" s="28">
        <v>3.644362E-39</v>
      </c>
      <c r="R150">
        <v>0.6557938171</v>
      </c>
      <c r="S150">
        <v>0.698608645</v>
      </c>
      <c r="T150">
        <v>0.2022493616</v>
      </c>
    </row>
    <row r="151" spans="1:20" ht="12.75">
      <c r="A151" s="7" t="s">
        <v>51</v>
      </c>
      <c r="B151" t="s">
        <v>86</v>
      </c>
      <c r="C151" t="s">
        <v>81</v>
      </c>
      <c r="D151" t="s">
        <v>81</v>
      </c>
      <c r="E151" t="s">
        <v>81</v>
      </c>
      <c r="F151" t="s">
        <v>81</v>
      </c>
      <c r="G151" t="s">
        <v>81</v>
      </c>
      <c r="H151" t="s">
        <v>81</v>
      </c>
      <c r="I151" s="28">
        <v>2.061982E-10</v>
      </c>
      <c r="J151">
        <v>0.3085</v>
      </c>
      <c r="K151">
        <v>0.4461</v>
      </c>
      <c r="L151">
        <v>0.5836</v>
      </c>
      <c r="M151">
        <v>1.3614361989</v>
      </c>
      <c r="N151">
        <v>1.562179238</v>
      </c>
      <c r="O151">
        <v>1.7925217307</v>
      </c>
      <c r="P151">
        <v>0</v>
      </c>
      <c r="Q151" s="28">
        <v>3.644362E-39</v>
      </c>
      <c r="R151">
        <v>0.6557938171</v>
      </c>
      <c r="S151">
        <v>0.698608645</v>
      </c>
      <c r="T151" s="28">
        <v>2.6719077E-08</v>
      </c>
    </row>
    <row r="152" spans="1:20" ht="12.75">
      <c r="A152" s="7" t="s">
        <v>50</v>
      </c>
      <c r="B152" t="s">
        <v>86</v>
      </c>
      <c r="C152" t="s">
        <v>81</v>
      </c>
      <c r="D152" t="s">
        <v>81</v>
      </c>
      <c r="E152" t="s">
        <v>81</v>
      </c>
      <c r="F152" t="s">
        <v>81</v>
      </c>
      <c r="G152" t="s">
        <v>81</v>
      </c>
      <c r="H152" t="s">
        <v>81</v>
      </c>
      <c r="I152">
        <v>0.0004838331</v>
      </c>
      <c r="J152">
        <v>0.1048</v>
      </c>
      <c r="K152">
        <v>0.2392</v>
      </c>
      <c r="L152">
        <v>0.3735</v>
      </c>
      <c r="M152">
        <v>1.1105403556</v>
      </c>
      <c r="N152">
        <v>1.2702248623</v>
      </c>
      <c r="O152">
        <v>1.4528703912</v>
      </c>
      <c r="P152">
        <v>0</v>
      </c>
      <c r="Q152" s="28">
        <v>3.644362E-39</v>
      </c>
      <c r="R152">
        <v>0.6557938171</v>
      </c>
      <c r="S152">
        <v>0.698608645</v>
      </c>
      <c r="T152">
        <v>0.0002196186</v>
      </c>
    </row>
    <row r="153" spans="1:20" ht="12.75">
      <c r="A153" s="7" t="s">
        <v>9</v>
      </c>
      <c r="B153" t="s">
        <v>86</v>
      </c>
      <c r="C153" t="s">
        <v>81</v>
      </c>
      <c r="D153" t="s">
        <v>81</v>
      </c>
      <c r="E153" t="s">
        <v>81</v>
      </c>
      <c r="F153" t="s">
        <v>81</v>
      </c>
      <c r="G153" t="s">
        <v>81</v>
      </c>
      <c r="H153" t="s">
        <v>81</v>
      </c>
      <c r="I153">
        <v>0.0110433425</v>
      </c>
      <c r="J153">
        <v>0.0525</v>
      </c>
      <c r="K153">
        <v>0.2294</v>
      </c>
      <c r="L153">
        <v>0.4063</v>
      </c>
      <c r="M153">
        <v>1.0538775358</v>
      </c>
      <c r="N153">
        <v>1.2578345087</v>
      </c>
      <c r="O153">
        <v>1.5012632849</v>
      </c>
      <c r="P153">
        <v>0</v>
      </c>
      <c r="Q153" s="28">
        <v>3.644362E-39</v>
      </c>
      <c r="R153">
        <v>0.6557938171</v>
      </c>
      <c r="S153">
        <v>0.698608645</v>
      </c>
      <c r="T153">
        <v>0.0103772126</v>
      </c>
    </row>
    <row r="154" spans="1:20" ht="12.75">
      <c r="A154" s="7" t="s">
        <v>8</v>
      </c>
      <c r="B154" t="s">
        <v>86</v>
      </c>
      <c r="C154" t="s">
        <v>81</v>
      </c>
      <c r="D154" t="s">
        <v>81</v>
      </c>
      <c r="E154" t="s">
        <v>81</v>
      </c>
      <c r="F154" t="s">
        <v>81</v>
      </c>
      <c r="G154" t="s">
        <v>81</v>
      </c>
      <c r="H154" t="s">
        <v>81</v>
      </c>
      <c r="I154" s="28">
        <v>4.1477589E-08</v>
      </c>
      <c r="J154">
        <v>0.341</v>
      </c>
      <c r="K154">
        <v>0.5307</v>
      </c>
      <c r="L154">
        <v>0.7203</v>
      </c>
      <c r="M154">
        <v>1.4063906493</v>
      </c>
      <c r="N154">
        <v>1.7000737742</v>
      </c>
      <c r="O154">
        <v>2.0550839406</v>
      </c>
      <c r="P154">
        <v>0</v>
      </c>
      <c r="Q154" s="28">
        <v>3.644362E-39</v>
      </c>
      <c r="R154">
        <v>0.6557938171</v>
      </c>
      <c r="S154">
        <v>0.698608645</v>
      </c>
      <c r="T154" s="28">
        <v>6.177403E-22</v>
      </c>
    </row>
    <row r="155" spans="1:20" ht="12.75">
      <c r="A155" s="7" t="s">
        <v>7</v>
      </c>
      <c r="B155" t="s">
        <v>86</v>
      </c>
      <c r="C155" t="s">
        <v>81</v>
      </c>
      <c r="D155" t="s">
        <v>81</v>
      </c>
      <c r="E155" t="s">
        <v>81</v>
      </c>
      <c r="F155" t="s">
        <v>81</v>
      </c>
      <c r="G155" t="s">
        <v>81</v>
      </c>
      <c r="H155" t="s">
        <v>81</v>
      </c>
      <c r="I155">
        <v>0.0964818187</v>
      </c>
      <c r="J155">
        <v>-0.0277</v>
      </c>
      <c r="K155">
        <v>0.1546</v>
      </c>
      <c r="L155">
        <v>0.3369</v>
      </c>
      <c r="M155">
        <v>0.9726828365</v>
      </c>
      <c r="N155">
        <v>1.167174086</v>
      </c>
      <c r="O155">
        <v>1.4005545239</v>
      </c>
      <c r="P155">
        <v>0</v>
      </c>
      <c r="Q155" s="28">
        <v>3.644362E-39</v>
      </c>
      <c r="R155">
        <v>0.6557938171</v>
      </c>
      <c r="S155">
        <v>0.698608645</v>
      </c>
      <c r="T155">
        <v>0.0512458045</v>
      </c>
    </row>
    <row r="156" spans="1:20" ht="12.75">
      <c r="A156" s="7" t="s">
        <v>6</v>
      </c>
      <c r="B156" t="s">
        <v>86</v>
      </c>
      <c r="C156" t="s">
        <v>81</v>
      </c>
      <c r="D156" t="s">
        <v>81</v>
      </c>
      <c r="E156" t="s">
        <v>81</v>
      </c>
      <c r="F156" t="s">
        <v>81</v>
      </c>
      <c r="G156" t="s">
        <v>81</v>
      </c>
      <c r="H156" t="s">
        <v>81</v>
      </c>
      <c r="I156">
        <v>0.0058336876</v>
      </c>
      <c r="J156">
        <v>0.076</v>
      </c>
      <c r="K156">
        <v>0.263</v>
      </c>
      <c r="L156">
        <v>0.45</v>
      </c>
      <c r="M156">
        <v>1.0789993219</v>
      </c>
      <c r="N156">
        <v>1.3008398912</v>
      </c>
      <c r="O156">
        <v>1.5682905338</v>
      </c>
      <c r="P156">
        <v>0</v>
      </c>
      <c r="Q156" s="28">
        <v>3.644362E-39</v>
      </c>
      <c r="R156">
        <v>0.6557938171</v>
      </c>
      <c r="S156">
        <v>0.698608645</v>
      </c>
      <c r="T156">
        <v>0.0013139598</v>
      </c>
    </row>
    <row r="157" spans="1:20" ht="12.75">
      <c r="A157" s="7" t="s">
        <v>10</v>
      </c>
      <c r="B157" t="s">
        <v>86</v>
      </c>
      <c r="C157" t="s">
        <v>81</v>
      </c>
      <c r="D157" t="s">
        <v>81</v>
      </c>
      <c r="E157" t="s">
        <v>81</v>
      </c>
      <c r="F157" t="s">
        <v>81</v>
      </c>
      <c r="G157" t="s">
        <v>81</v>
      </c>
      <c r="H157" t="s">
        <v>81</v>
      </c>
      <c r="I157">
        <v>0.0067241736</v>
      </c>
      <c r="J157">
        <v>0.0594</v>
      </c>
      <c r="K157">
        <v>0.2146</v>
      </c>
      <c r="L157">
        <v>0.3698</v>
      </c>
      <c r="M157">
        <v>1.0612086736</v>
      </c>
      <c r="N157">
        <v>1.2393786311</v>
      </c>
      <c r="O157">
        <v>1.4474621527</v>
      </c>
      <c r="P157">
        <v>0</v>
      </c>
      <c r="Q157" s="28">
        <v>3.644362E-39</v>
      </c>
      <c r="R157">
        <v>0.6557938171</v>
      </c>
      <c r="S157">
        <v>0.698608645</v>
      </c>
      <c r="T157">
        <v>0.2902668915</v>
      </c>
    </row>
    <row r="158" spans="1:20" ht="12.75">
      <c r="A158" s="7" t="s">
        <v>11</v>
      </c>
      <c r="B158" t="s">
        <v>86</v>
      </c>
      <c r="C158" t="s">
        <v>81</v>
      </c>
      <c r="D158" t="s">
        <v>81</v>
      </c>
      <c r="E158" t="s">
        <v>81</v>
      </c>
      <c r="F158" t="s">
        <v>81</v>
      </c>
      <c r="G158" t="s">
        <v>81</v>
      </c>
      <c r="H158" t="s">
        <v>81</v>
      </c>
      <c r="I158">
        <v>0.8626778927</v>
      </c>
      <c r="J158">
        <v>-0.1472</v>
      </c>
      <c r="K158">
        <v>0.0142</v>
      </c>
      <c r="L158">
        <v>0.1757</v>
      </c>
      <c r="M158">
        <v>0.8631010591</v>
      </c>
      <c r="N158">
        <v>1.01435201</v>
      </c>
      <c r="O158">
        <v>1.1921083741</v>
      </c>
      <c r="P158">
        <v>0</v>
      </c>
      <c r="Q158" s="28">
        <v>3.644362E-39</v>
      </c>
      <c r="R158">
        <v>0.6557938171</v>
      </c>
      <c r="S158">
        <v>0.698608645</v>
      </c>
      <c r="T158">
        <v>0.4351415334</v>
      </c>
    </row>
    <row r="159" spans="1:20" ht="12.75">
      <c r="A159" s="7" t="s">
        <v>43</v>
      </c>
      <c r="B159" t="s">
        <v>86</v>
      </c>
      <c r="C159" t="s">
        <v>81</v>
      </c>
      <c r="D159" t="s">
        <v>81</v>
      </c>
      <c r="E159" t="s">
        <v>81</v>
      </c>
      <c r="F159" t="s">
        <v>81</v>
      </c>
      <c r="G159" t="s">
        <v>81</v>
      </c>
      <c r="H159" t="s">
        <v>81</v>
      </c>
      <c r="I159">
        <v>0.0145747074</v>
      </c>
      <c r="J159">
        <v>0.0709</v>
      </c>
      <c r="K159">
        <v>0.359</v>
      </c>
      <c r="L159">
        <v>0.647</v>
      </c>
      <c r="M159">
        <v>1.0735267226</v>
      </c>
      <c r="N159">
        <v>1.4318465157</v>
      </c>
      <c r="O159">
        <v>1.9097656364</v>
      </c>
      <c r="P159">
        <v>0</v>
      </c>
      <c r="Q159" s="28">
        <v>3.644362E-39</v>
      </c>
      <c r="R159">
        <v>0.6557938171</v>
      </c>
      <c r="S159">
        <v>0.698608645</v>
      </c>
      <c r="T159" s="28">
        <v>7.000778E-23</v>
      </c>
    </row>
    <row r="160" spans="1:20" ht="12.75">
      <c r="A160" s="7" t="s">
        <v>44</v>
      </c>
      <c r="B160" t="s">
        <v>86</v>
      </c>
      <c r="C160" t="s">
        <v>81</v>
      </c>
      <c r="D160" t="s">
        <v>81</v>
      </c>
      <c r="E160" t="s">
        <v>81</v>
      </c>
      <c r="F160" t="s">
        <v>81</v>
      </c>
      <c r="G160" t="s">
        <v>81</v>
      </c>
      <c r="H160" t="s">
        <v>81</v>
      </c>
      <c r="I160">
        <v>0.2598754534</v>
      </c>
      <c r="J160">
        <v>-0.1242</v>
      </c>
      <c r="K160">
        <v>0.1679</v>
      </c>
      <c r="L160">
        <v>0.4601</v>
      </c>
      <c r="M160">
        <v>0.8831926317</v>
      </c>
      <c r="N160">
        <v>1.182875609</v>
      </c>
      <c r="O160">
        <v>1.5842463538</v>
      </c>
      <c r="P160">
        <v>0</v>
      </c>
      <c r="Q160" s="28">
        <v>3.644362E-39</v>
      </c>
      <c r="R160">
        <v>0.6557938171</v>
      </c>
      <c r="S160">
        <v>0.698608645</v>
      </c>
      <c r="T160" s="28">
        <v>4.241047E-11</v>
      </c>
    </row>
    <row r="161" spans="1:20" ht="12.75">
      <c r="A161" s="7" t="s">
        <v>45</v>
      </c>
      <c r="B161" t="s">
        <v>86</v>
      </c>
      <c r="C161" t="s">
        <v>81</v>
      </c>
      <c r="D161" t="s">
        <v>81</v>
      </c>
      <c r="E161" t="s">
        <v>81</v>
      </c>
      <c r="F161" t="s">
        <v>81</v>
      </c>
      <c r="G161" t="s">
        <v>81</v>
      </c>
      <c r="H161" t="s">
        <v>81</v>
      </c>
      <c r="I161">
        <v>0.0022772488</v>
      </c>
      <c r="J161">
        <v>0.1126</v>
      </c>
      <c r="K161">
        <v>0.3147</v>
      </c>
      <c r="L161">
        <v>0.5168</v>
      </c>
      <c r="M161">
        <v>1.1191406467</v>
      </c>
      <c r="N161">
        <v>1.3698234426</v>
      </c>
      <c r="O161">
        <v>1.67665813</v>
      </c>
      <c r="P161">
        <v>0</v>
      </c>
      <c r="Q161" s="28">
        <v>3.644362E-39</v>
      </c>
      <c r="R161">
        <v>0.6557938171</v>
      </c>
      <c r="S161">
        <v>0.698608645</v>
      </c>
      <c r="T161" s="28">
        <v>1.217829E-12</v>
      </c>
    </row>
    <row r="162" spans="1:20" ht="12.75">
      <c r="A162" s="7" t="s">
        <v>12</v>
      </c>
      <c r="B162" t="s">
        <v>86</v>
      </c>
      <c r="C162" t="s">
        <v>81</v>
      </c>
      <c r="D162" t="s">
        <v>81</v>
      </c>
      <c r="E162" t="s">
        <v>81</v>
      </c>
      <c r="F162" t="s">
        <v>81</v>
      </c>
      <c r="G162" t="s">
        <v>81</v>
      </c>
      <c r="H162" t="s">
        <v>81</v>
      </c>
      <c r="I162">
        <v>0.0062106555</v>
      </c>
      <c r="J162">
        <v>0.0679</v>
      </c>
      <c r="K162">
        <v>0.2394</v>
      </c>
      <c r="L162">
        <v>0.4108</v>
      </c>
      <c r="M162">
        <v>1.0702815969</v>
      </c>
      <c r="N162">
        <v>1.270444582</v>
      </c>
      <c r="O162">
        <v>1.5080418467</v>
      </c>
      <c r="P162">
        <v>0</v>
      </c>
      <c r="Q162" s="28">
        <v>3.644362E-39</v>
      </c>
      <c r="R162">
        <v>0.6557938171</v>
      </c>
      <c r="S162">
        <v>0.698608645</v>
      </c>
      <c r="T162" s="28">
        <v>3.870606E-34</v>
      </c>
    </row>
    <row r="163" spans="1:20" ht="12.75">
      <c r="A163" s="7" t="s">
        <v>13</v>
      </c>
      <c r="B163" t="s">
        <v>86</v>
      </c>
      <c r="C163" t="s">
        <v>81</v>
      </c>
      <c r="D163" t="s">
        <v>81</v>
      </c>
      <c r="E163" t="s">
        <v>81</v>
      </c>
      <c r="F163" t="s">
        <v>81</v>
      </c>
      <c r="G163" t="s">
        <v>81</v>
      </c>
      <c r="H163" t="s">
        <v>81</v>
      </c>
      <c r="I163">
        <v>0.7300362342</v>
      </c>
      <c r="J163">
        <v>-0.2736</v>
      </c>
      <c r="K163">
        <v>0.0585</v>
      </c>
      <c r="L163">
        <v>0.3906</v>
      </c>
      <c r="M163">
        <v>0.7606129776</v>
      </c>
      <c r="N163">
        <v>1.0602140338</v>
      </c>
      <c r="O163">
        <v>1.4778262147</v>
      </c>
      <c r="P163">
        <v>0</v>
      </c>
      <c r="Q163" s="28">
        <v>3.644362E-39</v>
      </c>
      <c r="R163">
        <v>0.6557938171</v>
      </c>
      <c r="S163">
        <v>0.698608645</v>
      </c>
      <c r="T163">
        <v>0.0427771397</v>
      </c>
    </row>
    <row r="164" spans="1:20" ht="12.75">
      <c r="A164" s="7" t="s">
        <v>46</v>
      </c>
      <c r="B164" t="s">
        <v>86</v>
      </c>
      <c r="C164" t="s">
        <v>81</v>
      </c>
      <c r="D164" t="s">
        <v>81</v>
      </c>
      <c r="E164" t="s">
        <v>81</v>
      </c>
      <c r="F164" t="s">
        <v>81</v>
      </c>
      <c r="G164" t="s">
        <v>81</v>
      </c>
      <c r="H164" t="s">
        <v>81</v>
      </c>
      <c r="I164">
        <v>0.0050568619</v>
      </c>
      <c r="J164">
        <v>0.1308</v>
      </c>
      <c r="K164">
        <v>0.4348</v>
      </c>
      <c r="L164">
        <v>0.7388</v>
      </c>
      <c r="M164">
        <v>1.1397570506</v>
      </c>
      <c r="N164">
        <v>1.5446622573</v>
      </c>
      <c r="O164">
        <v>2.0934123528</v>
      </c>
      <c r="P164">
        <v>0</v>
      </c>
      <c r="Q164" s="28">
        <v>3.644362E-39</v>
      </c>
      <c r="R164">
        <v>0.6557938171</v>
      </c>
      <c r="S164">
        <v>0.698608645</v>
      </c>
      <c r="T164" s="28">
        <v>1.6095792E-07</v>
      </c>
    </row>
    <row r="165" spans="1:20" ht="12.75">
      <c r="A165" s="7" t="s">
        <v>47</v>
      </c>
      <c r="B165" t="s">
        <v>86</v>
      </c>
      <c r="C165" t="s">
        <v>81</v>
      </c>
      <c r="D165" t="s">
        <v>81</v>
      </c>
      <c r="E165" t="s">
        <v>81</v>
      </c>
      <c r="F165" t="s">
        <v>81</v>
      </c>
      <c r="G165" t="s">
        <v>81</v>
      </c>
      <c r="H165" t="s">
        <v>81</v>
      </c>
      <c r="I165">
        <v>0.0210134631</v>
      </c>
      <c r="J165">
        <v>0.0384</v>
      </c>
      <c r="K165">
        <v>0.2549</v>
      </c>
      <c r="L165">
        <v>0.4713</v>
      </c>
      <c r="M165">
        <v>1.0391531375</v>
      </c>
      <c r="N165">
        <v>1.2902681188</v>
      </c>
      <c r="O165">
        <v>1.6020659114</v>
      </c>
      <c r="P165">
        <v>0</v>
      </c>
      <c r="Q165" s="28">
        <v>3.644362E-39</v>
      </c>
      <c r="R165">
        <v>0.6557938171</v>
      </c>
      <c r="S165">
        <v>0.698608645</v>
      </c>
      <c r="T165" s="28">
        <v>1.531276E-17</v>
      </c>
    </row>
    <row r="166" spans="1:20" ht="12.75">
      <c r="A166" s="7" t="s">
        <v>48</v>
      </c>
      <c r="B166" t="s">
        <v>86</v>
      </c>
      <c r="C166" t="s">
        <v>81</v>
      </c>
      <c r="D166" t="s">
        <v>81</v>
      </c>
      <c r="E166" t="s">
        <v>81</v>
      </c>
      <c r="F166" t="s">
        <v>81</v>
      </c>
      <c r="G166" t="s">
        <v>81</v>
      </c>
      <c r="H166" t="s">
        <v>81</v>
      </c>
      <c r="I166">
        <v>0.0543537548</v>
      </c>
      <c r="J166">
        <v>-0.0023</v>
      </c>
      <c r="K166">
        <v>0.1255</v>
      </c>
      <c r="L166">
        <v>0.2534</v>
      </c>
      <c r="M166">
        <v>0.9976571258</v>
      </c>
      <c r="N166">
        <v>1.1337260068</v>
      </c>
      <c r="O166">
        <v>1.2883531078</v>
      </c>
      <c r="P166">
        <v>0</v>
      </c>
      <c r="Q166" s="28">
        <v>3.644362E-39</v>
      </c>
      <c r="R166">
        <v>0.6557938171</v>
      </c>
      <c r="S166">
        <v>0.698608645</v>
      </c>
      <c r="T166">
        <v>0.1991587662</v>
      </c>
    </row>
    <row r="167" spans="1:20" ht="12.75">
      <c r="A167" s="7" t="s">
        <v>49</v>
      </c>
      <c r="B167" t="s">
        <v>86</v>
      </c>
      <c r="C167" t="s">
        <v>81</v>
      </c>
      <c r="D167" t="s">
        <v>81</v>
      </c>
      <c r="E167" t="s">
        <v>81</v>
      </c>
      <c r="F167" t="s">
        <v>81</v>
      </c>
      <c r="G167" t="s">
        <v>81</v>
      </c>
      <c r="H167" t="s">
        <v>81</v>
      </c>
      <c r="I167">
        <v>0.0126444644</v>
      </c>
      <c r="J167">
        <v>0.0553</v>
      </c>
      <c r="K167">
        <v>0.2584</v>
      </c>
      <c r="L167">
        <v>0.4614</v>
      </c>
      <c r="M167">
        <v>1.0568498747</v>
      </c>
      <c r="N167">
        <v>1.2948090222</v>
      </c>
      <c r="O167">
        <v>1.5863467878</v>
      </c>
      <c r="P167">
        <v>0</v>
      </c>
      <c r="Q167" s="28">
        <v>3.644362E-39</v>
      </c>
      <c r="R167">
        <v>0.6557938171</v>
      </c>
      <c r="S167">
        <v>0.698608645</v>
      </c>
      <c r="T167" s="28">
        <v>1.341827E-56</v>
      </c>
    </row>
    <row r="168" spans="1:20" ht="12.75">
      <c r="A168" s="7" t="s">
        <v>14</v>
      </c>
      <c r="B168" t="s">
        <v>86</v>
      </c>
      <c r="C168" t="s">
        <v>81</v>
      </c>
      <c r="D168" t="s">
        <v>81</v>
      </c>
      <c r="E168" t="s">
        <v>81</v>
      </c>
      <c r="F168" t="s">
        <v>81</v>
      </c>
      <c r="G168" t="s">
        <v>81</v>
      </c>
      <c r="H168" t="s">
        <v>81</v>
      </c>
      <c r="I168">
        <v>0.0001978846</v>
      </c>
      <c r="J168">
        <v>0.1314</v>
      </c>
      <c r="K168">
        <v>0.2776</v>
      </c>
      <c r="L168">
        <v>0.4237</v>
      </c>
      <c r="M168">
        <v>1.1404072492</v>
      </c>
      <c r="N168">
        <v>1.3198974148</v>
      </c>
      <c r="O168">
        <v>1.5276377686</v>
      </c>
      <c r="P168">
        <v>0</v>
      </c>
      <c r="Q168" s="28">
        <v>3.644362E-39</v>
      </c>
      <c r="R168">
        <v>0.6557938171</v>
      </c>
      <c r="S168">
        <v>0.698608645</v>
      </c>
      <c r="T168">
        <v>4.24997E-05</v>
      </c>
    </row>
    <row r="169" spans="1:20" ht="12.75">
      <c r="A169" s="7" t="s">
        <v>15</v>
      </c>
      <c r="B169" t="s">
        <v>86</v>
      </c>
      <c r="C169" t="s">
        <v>81</v>
      </c>
      <c r="D169" t="s">
        <v>81</v>
      </c>
      <c r="E169" t="s">
        <v>81</v>
      </c>
      <c r="F169" t="s">
        <v>81</v>
      </c>
      <c r="G169" t="s">
        <v>81</v>
      </c>
      <c r="H169" t="s">
        <v>81</v>
      </c>
      <c r="I169">
        <v>0.0002955761</v>
      </c>
      <c r="J169">
        <v>0.0988</v>
      </c>
      <c r="K169">
        <v>0.2154</v>
      </c>
      <c r="L169">
        <v>0.3321</v>
      </c>
      <c r="M169">
        <v>1.1038119438</v>
      </c>
      <c r="N169">
        <v>1.2404130314</v>
      </c>
      <c r="O169">
        <v>1.3939190432</v>
      </c>
      <c r="P169">
        <v>0</v>
      </c>
      <c r="Q169" s="28">
        <v>3.644362E-39</v>
      </c>
      <c r="R169">
        <v>0.6557938171</v>
      </c>
      <c r="S169">
        <v>0.698608645</v>
      </c>
      <c r="T169">
        <v>1.57517E-05</v>
      </c>
    </row>
    <row r="170" spans="1:20" ht="12.75">
      <c r="A170" s="7" t="s">
        <v>16</v>
      </c>
      <c r="B170" t="s">
        <v>86</v>
      </c>
      <c r="C170" t="s">
        <v>81</v>
      </c>
      <c r="D170" t="s">
        <v>81</v>
      </c>
      <c r="E170" t="s">
        <v>81</v>
      </c>
      <c r="F170" t="s">
        <v>81</v>
      </c>
      <c r="G170" t="s">
        <v>81</v>
      </c>
      <c r="H170" t="s">
        <v>81</v>
      </c>
      <c r="I170">
        <v>0.2545924458</v>
      </c>
      <c r="J170">
        <v>-0.0532</v>
      </c>
      <c r="K170">
        <v>0.0738</v>
      </c>
      <c r="L170">
        <v>0.2008</v>
      </c>
      <c r="M170">
        <v>0.948206269</v>
      </c>
      <c r="N170">
        <v>1.0766206568</v>
      </c>
      <c r="O170">
        <v>1.2224260443</v>
      </c>
      <c r="P170">
        <v>0</v>
      </c>
      <c r="Q170" s="28">
        <v>3.644362E-39</v>
      </c>
      <c r="R170">
        <v>0.6557938171</v>
      </c>
      <c r="S170">
        <v>0.698608645</v>
      </c>
      <c r="T170" s="28">
        <v>5.5760629E-08</v>
      </c>
    </row>
    <row r="171" spans="1:20" ht="12.75">
      <c r="A171" s="7" t="s">
        <v>17</v>
      </c>
      <c r="B171" t="s">
        <v>86</v>
      </c>
      <c r="C171" t="s">
        <v>81</v>
      </c>
      <c r="D171" t="s">
        <v>81</v>
      </c>
      <c r="E171" t="s">
        <v>81</v>
      </c>
      <c r="F171" t="s">
        <v>81</v>
      </c>
      <c r="G171" t="s">
        <v>81</v>
      </c>
      <c r="H171" t="s">
        <v>81</v>
      </c>
      <c r="I171">
        <v>0.0610513559</v>
      </c>
      <c r="J171">
        <v>-0.3014</v>
      </c>
      <c r="K171">
        <v>-0.1473</v>
      </c>
      <c r="L171">
        <v>0.0068</v>
      </c>
      <c r="M171">
        <v>0.7397822172</v>
      </c>
      <c r="N171">
        <v>0.8630475115</v>
      </c>
      <c r="O171">
        <v>1.0068517325</v>
      </c>
      <c r="P171">
        <v>0</v>
      </c>
      <c r="Q171" s="28">
        <v>3.644362E-39</v>
      </c>
      <c r="R171">
        <v>0.6557938171</v>
      </c>
      <c r="S171">
        <v>0.698608645</v>
      </c>
      <c r="T171" s="28">
        <v>1.730084E-57</v>
      </c>
    </row>
    <row r="172" spans="1:20" ht="12.75">
      <c r="A172" s="7" t="s">
        <v>18</v>
      </c>
      <c r="B172" t="s">
        <v>86</v>
      </c>
      <c r="C172" t="s">
        <v>81</v>
      </c>
      <c r="D172" t="s">
        <v>81</v>
      </c>
      <c r="E172" t="s">
        <v>81</v>
      </c>
      <c r="F172" t="s">
        <v>81</v>
      </c>
      <c r="G172" t="s">
        <v>81</v>
      </c>
      <c r="H172" t="s">
        <v>81</v>
      </c>
      <c r="I172">
        <v>5.22342E-05</v>
      </c>
      <c r="J172">
        <v>0.1628</v>
      </c>
      <c r="K172">
        <v>0.3159</v>
      </c>
      <c r="L172">
        <v>0.4689</v>
      </c>
      <c r="M172">
        <v>1.1768448993</v>
      </c>
      <c r="N172">
        <v>1.3714615322</v>
      </c>
      <c r="O172">
        <v>1.5982622139</v>
      </c>
      <c r="P172">
        <v>0</v>
      </c>
      <c r="Q172" s="28">
        <v>3.644362E-39</v>
      </c>
      <c r="R172">
        <v>0.6557938171</v>
      </c>
      <c r="S172">
        <v>0.698608645</v>
      </c>
      <c r="T172">
        <v>0.0132974485</v>
      </c>
    </row>
    <row r="173" spans="1:20" ht="12.75">
      <c r="A173" s="7" t="s">
        <v>19</v>
      </c>
      <c r="B173" t="s">
        <v>86</v>
      </c>
      <c r="C173" t="s">
        <v>81</v>
      </c>
      <c r="D173" t="s">
        <v>81</v>
      </c>
      <c r="E173" t="s">
        <v>81</v>
      </c>
      <c r="F173" t="s">
        <v>81</v>
      </c>
      <c r="G173" t="s">
        <v>81</v>
      </c>
      <c r="H173" t="s">
        <v>81</v>
      </c>
      <c r="I173">
        <v>0.0045764642</v>
      </c>
      <c r="J173">
        <v>0.1041</v>
      </c>
      <c r="K173">
        <v>0.3371</v>
      </c>
      <c r="L173">
        <v>0.5702</v>
      </c>
      <c r="M173">
        <v>1.1097075244</v>
      </c>
      <c r="N173">
        <v>1.4009426535</v>
      </c>
      <c r="O173">
        <v>1.7686104449</v>
      </c>
      <c r="P173">
        <v>0</v>
      </c>
      <c r="Q173" s="28">
        <v>3.644362E-39</v>
      </c>
      <c r="R173">
        <v>0.6557938171</v>
      </c>
      <c r="S173">
        <v>0.698608645</v>
      </c>
      <c r="T173">
        <v>0.2594973109</v>
      </c>
    </row>
    <row r="174" spans="1:20" ht="12.75">
      <c r="A174" s="7" t="s">
        <v>20</v>
      </c>
      <c r="B174" t="s">
        <v>86</v>
      </c>
      <c r="C174" t="s">
        <v>81</v>
      </c>
      <c r="D174" t="s">
        <v>81</v>
      </c>
      <c r="E174" t="s">
        <v>81</v>
      </c>
      <c r="F174" t="s">
        <v>81</v>
      </c>
      <c r="G174" t="s">
        <v>81</v>
      </c>
      <c r="H174" t="s">
        <v>81</v>
      </c>
      <c r="I174">
        <v>0.0290875257</v>
      </c>
      <c r="J174">
        <v>-0.3781</v>
      </c>
      <c r="K174">
        <v>-0.1992</v>
      </c>
      <c r="L174">
        <v>-0.0203</v>
      </c>
      <c r="M174">
        <v>0.685140709</v>
      </c>
      <c r="N174">
        <v>0.8193749043</v>
      </c>
      <c r="O174">
        <v>0.9799085429</v>
      </c>
      <c r="P174">
        <v>0</v>
      </c>
      <c r="Q174" s="28">
        <v>3.644362E-39</v>
      </c>
      <c r="R174">
        <v>0.6557938171</v>
      </c>
      <c r="S174">
        <v>0.698608645</v>
      </c>
      <c r="T174" s="28">
        <v>2.785595E-20</v>
      </c>
    </row>
    <row r="175" spans="1:20" ht="12.75">
      <c r="A175" s="7" t="s">
        <v>21</v>
      </c>
      <c r="B175" t="s">
        <v>86</v>
      </c>
      <c r="C175" t="s">
        <v>81</v>
      </c>
      <c r="D175" t="s">
        <v>81</v>
      </c>
      <c r="E175" t="s">
        <v>81</v>
      </c>
      <c r="F175" t="s">
        <v>81</v>
      </c>
      <c r="G175" t="s">
        <v>81</v>
      </c>
      <c r="H175" t="s">
        <v>81</v>
      </c>
      <c r="I175">
        <v>0.9651710555</v>
      </c>
      <c r="J175">
        <v>-0.1333</v>
      </c>
      <c r="K175">
        <v>0.003</v>
      </c>
      <c r="L175">
        <v>0.1393</v>
      </c>
      <c r="M175">
        <v>0.875235473</v>
      </c>
      <c r="N175">
        <v>1.0030411791</v>
      </c>
      <c r="O175">
        <v>1.1495096324</v>
      </c>
      <c r="P175">
        <v>0</v>
      </c>
      <c r="Q175" s="28">
        <v>3.644362E-39</v>
      </c>
      <c r="R175">
        <v>0.6557938171</v>
      </c>
      <c r="S175">
        <v>0.698608645</v>
      </c>
      <c r="T175" s="28">
        <v>2.301255E-24</v>
      </c>
    </row>
    <row r="176" spans="1:20" ht="12.75">
      <c r="A176" s="7" t="s">
        <v>22</v>
      </c>
      <c r="B176" t="s">
        <v>86</v>
      </c>
      <c r="C176" t="s">
        <v>81</v>
      </c>
      <c r="D176" t="s">
        <v>81</v>
      </c>
      <c r="E176" t="s">
        <v>81</v>
      </c>
      <c r="F176" t="s">
        <v>81</v>
      </c>
      <c r="G176" t="s">
        <v>81</v>
      </c>
      <c r="H176" t="s">
        <v>81</v>
      </c>
      <c r="I176">
        <v>0.0056176955</v>
      </c>
      <c r="J176">
        <v>0.0879</v>
      </c>
      <c r="K176">
        <v>0.3006</v>
      </c>
      <c r="L176">
        <v>0.5134</v>
      </c>
      <c r="M176">
        <v>1.0918300485</v>
      </c>
      <c r="N176">
        <v>1.3506876186</v>
      </c>
      <c r="O176">
        <v>1.6709166831</v>
      </c>
      <c r="P176">
        <v>0</v>
      </c>
      <c r="Q176" s="28">
        <v>3.644362E-39</v>
      </c>
      <c r="R176">
        <v>0.6557938171</v>
      </c>
      <c r="S176">
        <v>0.698608645</v>
      </c>
      <c r="T176" s="28">
        <v>3.929536E-23</v>
      </c>
    </row>
    <row r="177" spans="1:20" ht="12.75">
      <c r="A177" s="7" t="s">
        <v>23</v>
      </c>
      <c r="B177" t="s">
        <v>86</v>
      </c>
      <c r="C177" t="s">
        <v>81</v>
      </c>
      <c r="D177" t="s">
        <v>81</v>
      </c>
      <c r="E177" t="s">
        <v>81</v>
      </c>
      <c r="F177" t="s">
        <v>81</v>
      </c>
      <c r="G177" t="s">
        <v>81</v>
      </c>
      <c r="H177" t="s">
        <v>81</v>
      </c>
      <c r="I177">
        <v>0.212503851</v>
      </c>
      <c r="J177">
        <v>-0.1171</v>
      </c>
      <c r="K177">
        <v>0.2047</v>
      </c>
      <c r="L177">
        <v>0.5265</v>
      </c>
      <c r="M177">
        <v>0.8894853296</v>
      </c>
      <c r="N177">
        <v>1.2271602022</v>
      </c>
      <c r="O177">
        <v>1.6930264186</v>
      </c>
      <c r="P177">
        <v>0</v>
      </c>
      <c r="Q177" s="28">
        <v>3.644362E-39</v>
      </c>
      <c r="R177">
        <v>0.6557938171</v>
      </c>
      <c r="S177">
        <v>0.698608645</v>
      </c>
      <c r="T177">
        <v>0.1746978191</v>
      </c>
    </row>
    <row r="178" spans="1:20" ht="12.75">
      <c r="A178" s="7" t="s">
        <v>24</v>
      </c>
      <c r="B178" t="s">
        <v>86</v>
      </c>
      <c r="C178" t="s">
        <v>81</v>
      </c>
      <c r="D178" t="s">
        <v>81</v>
      </c>
      <c r="E178" t="s">
        <v>81</v>
      </c>
      <c r="F178" t="s">
        <v>81</v>
      </c>
      <c r="G178" t="s">
        <v>81</v>
      </c>
      <c r="H178" t="s">
        <v>81</v>
      </c>
      <c r="I178">
        <v>0.2805782624</v>
      </c>
      <c r="J178">
        <v>-0.1066</v>
      </c>
      <c r="K178">
        <v>0.1306</v>
      </c>
      <c r="L178">
        <v>0.3679</v>
      </c>
      <c r="M178">
        <v>0.8988555641</v>
      </c>
      <c r="N178">
        <v>1.1395223134</v>
      </c>
      <c r="O178">
        <v>1.4446270953</v>
      </c>
      <c r="P178">
        <v>0</v>
      </c>
      <c r="Q178" s="28">
        <v>3.644362E-39</v>
      </c>
      <c r="R178">
        <v>0.6557938171</v>
      </c>
      <c r="S178">
        <v>0.698608645</v>
      </c>
      <c r="T178" s="28">
        <v>2.0425799E-09</v>
      </c>
    </row>
    <row r="179" spans="1:20" ht="12.75">
      <c r="A179" s="7" t="s">
        <v>25</v>
      </c>
      <c r="B179" t="s">
        <v>86</v>
      </c>
      <c r="C179" t="s">
        <v>81</v>
      </c>
      <c r="D179" t="s">
        <v>81</v>
      </c>
      <c r="E179" t="s">
        <v>81</v>
      </c>
      <c r="F179" t="s">
        <v>81</v>
      </c>
      <c r="G179" t="s">
        <v>81</v>
      </c>
      <c r="H179" t="s">
        <v>81</v>
      </c>
      <c r="I179">
        <v>0.4890380378</v>
      </c>
      <c r="J179">
        <v>-0.1453</v>
      </c>
      <c r="K179">
        <v>0.0793</v>
      </c>
      <c r="L179">
        <v>0.3039</v>
      </c>
      <c r="M179">
        <v>0.8647313167</v>
      </c>
      <c r="N179">
        <v>1.0825181467</v>
      </c>
      <c r="O179">
        <v>1.3551556597</v>
      </c>
      <c r="P179">
        <v>0</v>
      </c>
      <c r="Q179" s="28">
        <v>3.644362E-39</v>
      </c>
      <c r="R179">
        <v>0.6557938171</v>
      </c>
      <c r="S179">
        <v>0.698608645</v>
      </c>
      <c r="T179">
        <v>0.0004716224</v>
      </c>
    </row>
    <row r="180" spans="1:20" ht="12.75">
      <c r="A180" s="7" t="s">
        <v>26</v>
      </c>
      <c r="B180" t="s">
        <v>86</v>
      </c>
      <c r="C180" t="s">
        <v>81</v>
      </c>
      <c r="D180" t="s">
        <v>81</v>
      </c>
      <c r="E180" t="s">
        <v>81</v>
      </c>
      <c r="F180" t="s">
        <v>81</v>
      </c>
      <c r="G180" t="s">
        <v>81</v>
      </c>
      <c r="H180" t="s">
        <v>81</v>
      </c>
      <c r="I180">
        <v>0.2397182124</v>
      </c>
      <c r="J180">
        <v>-0.2588</v>
      </c>
      <c r="K180">
        <v>-0.097</v>
      </c>
      <c r="L180">
        <v>0.0647</v>
      </c>
      <c r="M180">
        <v>0.7720036185</v>
      </c>
      <c r="N180">
        <v>0.9075356191</v>
      </c>
      <c r="O180">
        <v>1.06686145</v>
      </c>
      <c r="P180">
        <v>0</v>
      </c>
      <c r="Q180" s="28">
        <v>3.644362E-39</v>
      </c>
      <c r="R180">
        <v>0.6557938171</v>
      </c>
      <c r="S180">
        <v>0.698608645</v>
      </c>
      <c r="T180" s="28">
        <v>5.353636E-73</v>
      </c>
    </row>
    <row r="181" spans="1:20" ht="12.75">
      <c r="A181" s="7" t="s">
        <v>27</v>
      </c>
      <c r="B181" t="s">
        <v>86</v>
      </c>
      <c r="C181" t="s">
        <v>81</v>
      </c>
      <c r="D181" t="s">
        <v>81</v>
      </c>
      <c r="E181" t="s">
        <v>81</v>
      </c>
      <c r="F181" t="s">
        <v>81</v>
      </c>
      <c r="G181" t="s">
        <v>81</v>
      </c>
      <c r="H181" t="s">
        <v>81</v>
      </c>
      <c r="I181" s="28">
        <v>9.2921052E-06</v>
      </c>
      <c r="J181">
        <v>-0.724</v>
      </c>
      <c r="K181">
        <v>-0.502</v>
      </c>
      <c r="L181">
        <v>-0.2801</v>
      </c>
      <c r="M181">
        <v>0.4848123471</v>
      </c>
      <c r="N181">
        <v>0.6052998958</v>
      </c>
      <c r="O181">
        <v>0.7557315033</v>
      </c>
      <c r="P181">
        <v>0</v>
      </c>
      <c r="Q181" s="28">
        <v>3.644362E-39</v>
      </c>
      <c r="R181">
        <v>0.6557938171</v>
      </c>
      <c r="S181">
        <v>0.698608645</v>
      </c>
      <c r="T181" s="28">
        <v>8.6505E-223</v>
      </c>
    </row>
    <row r="182" spans="1:20" ht="12.75">
      <c r="A182" s="7" t="s">
        <v>29</v>
      </c>
      <c r="B182" t="s">
        <v>86</v>
      </c>
      <c r="C182" t="s">
        <v>81</v>
      </c>
      <c r="D182" t="s">
        <v>81</v>
      </c>
      <c r="E182" t="s">
        <v>81</v>
      </c>
      <c r="F182" t="s">
        <v>81</v>
      </c>
      <c r="G182" t="s">
        <v>81</v>
      </c>
      <c r="H182" t="s">
        <v>81</v>
      </c>
      <c r="I182">
        <v>0.1392826552</v>
      </c>
      <c r="J182">
        <v>-0.0488</v>
      </c>
      <c r="K182">
        <v>0.1498</v>
      </c>
      <c r="L182">
        <v>0.3484</v>
      </c>
      <c r="M182">
        <v>0.9523770305</v>
      </c>
      <c r="N182">
        <v>1.1616323273</v>
      </c>
      <c r="O182">
        <v>1.4168649817</v>
      </c>
      <c r="P182">
        <v>0</v>
      </c>
      <c r="Q182" s="28">
        <v>3.644362E-39</v>
      </c>
      <c r="R182">
        <v>0.6557938171</v>
      </c>
      <c r="S182">
        <v>0.698608645</v>
      </c>
      <c r="T182">
        <v>0.0329932244</v>
      </c>
    </row>
    <row r="183" spans="1:20" ht="12.75">
      <c r="A183" s="7" t="s">
        <v>30</v>
      </c>
      <c r="B183" t="s">
        <v>86</v>
      </c>
      <c r="C183" t="s">
        <v>81</v>
      </c>
      <c r="D183" t="s">
        <v>81</v>
      </c>
      <c r="E183" t="s">
        <v>81</v>
      </c>
      <c r="F183" t="s">
        <v>81</v>
      </c>
      <c r="G183" t="s">
        <v>81</v>
      </c>
      <c r="H183" t="s">
        <v>81</v>
      </c>
      <c r="I183">
        <v>0.0058393502</v>
      </c>
      <c r="J183">
        <v>-0.3722</v>
      </c>
      <c r="K183">
        <v>-0.2175</v>
      </c>
      <c r="L183">
        <v>-0.0629</v>
      </c>
      <c r="M183">
        <v>0.6892244103</v>
      </c>
      <c r="N183">
        <v>0.804505027</v>
      </c>
      <c r="O183">
        <v>0.9390676371</v>
      </c>
      <c r="P183">
        <v>0</v>
      </c>
      <c r="Q183" s="28">
        <v>3.644362E-39</v>
      </c>
      <c r="R183">
        <v>0.6557938171</v>
      </c>
      <c r="S183">
        <v>0.698608645</v>
      </c>
      <c r="T183" s="28">
        <v>4.021899E-72</v>
      </c>
    </row>
    <row r="184" spans="1:20" ht="12.75">
      <c r="A184" s="7" t="s">
        <v>31</v>
      </c>
      <c r="B184" t="s">
        <v>86</v>
      </c>
      <c r="C184" t="s">
        <v>81</v>
      </c>
      <c r="D184" t="s">
        <v>81</v>
      </c>
      <c r="E184" t="s">
        <v>81</v>
      </c>
      <c r="F184" t="s">
        <v>81</v>
      </c>
      <c r="G184" t="s">
        <v>81</v>
      </c>
      <c r="H184" t="s">
        <v>81</v>
      </c>
      <c r="I184" s="28">
        <v>1.6733016E-09</v>
      </c>
      <c r="J184">
        <v>-0.9548</v>
      </c>
      <c r="K184">
        <v>-0.7205</v>
      </c>
      <c r="L184">
        <v>-0.4862</v>
      </c>
      <c r="M184">
        <v>0.3848927084</v>
      </c>
      <c r="N184">
        <v>0.4865182006</v>
      </c>
      <c r="O184">
        <v>0.6149764711</v>
      </c>
      <c r="P184">
        <v>0</v>
      </c>
      <c r="Q184" s="28">
        <v>3.644362E-39</v>
      </c>
      <c r="R184">
        <v>0.6557938171</v>
      </c>
      <c r="S184">
        <v>0.698608645</v>
      </c>
      <c r="T184" s="28">
        <v>1.804075E-73</v>
      </c>
    </row>
    <row r="185" spans="1:20" ht="12.75">
      <c r="A185" s="7" t="s">
        <v>32</v>
      </c>
      <c r="B185" t="s">
        <v>86</v>
      </c>
      <c r="C185" t="s">
        <v>81</v>
      </c>
      <c r="D185" t="s">
        <v>81</v>
      </c>
      <c r="E185" t="s">
        <v>81</v>
      </c>
      <c r="F185" t="s">
        <v>81</v>
      </c>
      <c r="G185" t="s">
        <v>81</v>
      </c>
      <c r="H185" t="s">
        <v>81</v>
      </c>
      <c r="I185">
        <v>0.1302688232</v>
      </c>
      <c r="J185">
        <v>-0.7607</v>
      </c>
      <c r="K185">
        <v>-0.3314</v>
      </c>
      <c r="L185">
        <v>0.0979</v>
      </c>
      <c r="M185">
        <v>0.4673611682</v>
      </c>
      <c r="N185">
        <v>0.7179291181</v>
      </c>
      <c r="O185">
        <v>1.1028349244</v>
      </c>
      <c r="P185">
        <v>0</v>
      </c>
      <c r="Q185" s="28">
        <v>3.644362E-39</v>
      </c>
      <c r="R185">
        <v>0.6557938171</v>
      </c>
      <c r="S185">
        <v>0.698608645</v>
      </c>
      <c r="T185" s="28">
        <v>2.292438E-22</v>
      </c>
    </row>
    <row r="186" spans="1:20" ht="12.75">
      <c r="A186" s="7" t="s">
        <v>33</v>
      </c>
      <c r="B186" t="s">
        <v>86</v>
      </c>
      <c r="C186" t="s">
        <v>81</v>
      </c>
      <c r="D186" t="s">
        <v>81</v>
      </c>
      <c r="E186" t="s">
        <v>81</v>
      </c>
      <c r="F186" t="s">
        <v>81</v>
      </c>
      <c r="G186" t="s">
        <v>81</v>
      </c>
      <c r="H186" t="s">
        <v>81</v>
      </c>
      <c r="I186">
        <v>0.5910796603</v>
      </c>
      <c r="J186">
        <v>-0.2144</v>
      </c>
      <c r="K186">
        <v>-0.0461</v>
      </c>
      <c r="L186">
        <v>0.1221</v>
      </c>
      <c r="M186">
        <v>0.8070397495</v>
      </c>
      <c r="N186">
        <v>0.9549238713</v>
      </c>
      <c r="O186">
        <v>1.1299066751</v>
      </c>
      <c r="P186">
        <v>0</v>
      </c>
      <c r="Q186" s="28">
        <v>3.644362E-39</v>
      </c>
      <c r="R186">
        <v>0.6557938171</v>
      </c>
      <c r="S186">
        <v>0.698608645</v>
      </c>
      <c r="T186" s="28">
        <v>1.153687E-18</v>
      </c>
    </row>
    <row r="187" spans="1:20" ht="12.75">
      <c r="A187" s="7" t="s">
        <v>34</v>
      </c>
      <c r="B187" t="s">
        <v>86</v>
      </c>
      <c r="C187" t="s">
        <v>81</v>
      </c>
      <c r="D187" t="s">
        <v>81</v>
      </c>
      <c r="E187" t="s">
        <v>81</v>
      </c>
      <c r="F187" t="s">
        <v>81</v>
      </c>
      <c r="G187" t="s">
        <v>81</v>
      </c>
      <c r="H187" t="s">
        <v>81</v>
      </c>
      <c r="I187">
        <v>0.0058349652</v>
      </c>
      <c r="J187">
        <v>-1.1493</v>
      </c>
      <c r="K187">
        <v>-0.6717</v>
      </c>
      <c r="L187">
        <v>-0.1942</v>
      </c>
      <c r="M187">
        <v>0.3168731054</v>
      </c>
      <c r="N187">
        <v>0.5108321242</v>
      </c>
      <c r="O187">
        <v>0.8235140649</v>
      </c>
      <c r="P187">
        <v>0</v>
      </c>
      <c r="Q187" s="28">
        <v>3.644362E-39</v>
      </c>
      <c r="R187">
        <v>0.6557938171</v>
      </c>
      <c r="S187">
        <v>0.698608645</v>
      </c>
      <c r="T187" s="28">
        <v>4.801815E-21</v>
      </c>
    </row>
    <row r="188" spans="1:20" ht="12.75">
      <c r="A188" s="7" t="s">
        <v>35</v>
      </c>
      <c r="B188" t="s">
        <v>86</v>
      </c>
      <c r="C188" t="s">
        <v>81</v>
      </c>
      <c r="D188" t="s">
        <v>81</v>
      </c>
      <c r="E188" t="s">
        <v>81</v>
      </c>
      <c r="F188" t="s">
        <v>81</v>
      </c>
      <c r="G188" t="s">
        <v>81</v>
      </c>
      <c r="H188" t="s">
        <v>81</v>
      </c>
      <c r="I188">
        <v>0.0023852105</v>
      </c>
      <c r="J188">
        <v>-0.8467</v>
      </c>
      <c r="K188">
        <v>-0.5146</v>
      </c>
      <c r="L188">
        <v>-0.1826</v>
      </c>
      <c r="M188">
        <v>0.4288402467</v>
      </c>
      <c r="N188">
        <v>0.5977301305</v>
      </c>
      <c r="O188">
        <v>0.8331338107</v>
      </c>
      <c r="P188">
        <v>0</v>
      </c>
      <c r="Q188" s="28">
        <v>3.644362E-39</v>
      </c>
      <c r="R188">
        <v>0.6557938171</v>
      </c>
      <c r="S188">
        <v>0.698608645</v>
      </c>
      <c r="T188" s="28">
        <v>7.483365E-23</v>
      </c>
    </row>
    <row r="189" spans="1:20" ht="12.75">
      <c r="A189" s="7" t="s">
        <v>36</v>
      </c>
      <c r="B189" t="s">
        <v>86</v>
      </c>
      <c r="C189" t="s">
        <v>81</v>
      </c>
      <c r="D189" t="s">
        <v>81</v>
      </c>
      <c r="E189" t="s">
        <v>81</v>
      </c>
      <c r="F189" t="s">
        <v>81</v>
      </c>
      <c r="G189" t="s">
        <v>81</v>
      </c>
      <c r="H189" t="s">
        <v>81</v>
      </c>
      <c r="I189">
        <v>0.0647981719</v>
      </c>
      <c r="J189">
        <v>-0.4414</v>
      </c>
      <c r="K189">
        <v>-0.2141</v>
      </c>
      <c r="L189">
        <v>0.0131</v>
      </c>
      <c r="M189">
        <v>0.6431349309</v>
      </c>
      <c r="N189">
        <v>0.8072430222</v>
      </c>
      <c r="O189">
        <v>1.0132264096</v>
      </c>
      <c r="P189">
        <v>0</v>
      </c>
      <c r="Q189" s="28">
        <v>3.644362E-39</v>
      </c>
      <c r="R189">
        <v>0.6557938171</v>
      </c>
      <c r="S189">
        <v>0.698608645</v>
      </c>
      <c r="T189" s="28">
        <v>6.18431E-151</v>
      </c>
    </row>
    <row r="190" spans="1:20" ht="12.75">
      <c r="A190" s="7" t="s">
        <v>37</v>
      </c>
      <c r="B190" t="s">
        <v>86</v>
      </c>
      <c r="C190" t="s">
        <v>81</v>
      </c>
      <c r="D190" t="s">
        <v>81</v>
      </c>
      <c r="E190" t="s">
        <v>81</v>
      </c>
      <c r="F190" t="s">
        <v>81</v>
      </c>
      <c r="G190" t="s">
        <v>81</v>
      </c>
      <c r="H190" t="s">
        <v>81</v>
      </c>
      <c r="I190">
        <v>0.043720314</v>
      </c>
      <c r="J190">
        <v>-1.6259</v>
      </c>
      <c r="K190">
        <v>-0.8246</v>
      </c>
      <c r="L190">
        <v>-0.0232</v>
      </c>
      <c r="M190">
        <v>0.1967267217</v>
      </c>
      <c r="N190">
        <v>0.4384185343</v>
      </c>
      <c r="O190">
        <v>0.9770447529</v>
      </c>
      <c r="P190">
        <v>0</v>
      </c>
      <c r="Q190" s="28">
        <v>3.644362E-39</v>
      </c>
      <c r="R190">
        <v>0.6557938171</v>
      </c>
      <c r="S190">
        <v>0.698608645</v>
      </c>
      <c r="T190">
        <v>0.0146457079</v>
      </c>
    </row>
    <row r="191" spans="1:20" ht="12.75">
      <c r="A191" s="7" t="s">
        <v>38</v>
      </c>
      <c r="B191" t="s">
        <v>86</v>
      </c>
      <c r="C191" t="s">
        <v>81</v>
      </c>
      <c r="D191" t="s">
        <v>81</v>
      </c>
      <c r="E191" t="s">
        <v>81</v>
      </c>
      <c r="F191" t="s">
        <v>81</v>
      </c>
      <c r="G191" t="s">
        <v>81</v>
      </c>
      <c r="H191" t="s">
        <v>81</v>
      </c>
      <c r="I191" s="28">
        <v>1.4907695E-08</v>
      </c>
      <c r="J191">
        <v>-0.6184</v>
      </c>
      <c r="K191">
        <v>-0.4594</v>
      </c>
      <c r="L191">
        <v>-0.3004</v>
      </c>
      <c r="M191">
        <v>0.5388327414</v>
      </c>
      <c r="N191">
        <v>0.6316901438</v>
      </c>
      <c r="O191">
        <v>0.7405497237</v>
      </c>
      <c r="P191">
        <v>0</v>
      </c>
      <c r="Q191" s="28">
        <v>3.644362E-39</v>
      </c>
      <c r="R191">
        <v>0.6557938171</v>
      </c>
      <c r="S191">
        <v>0.698608645</v>
      </c>
      <c r="T191">
        <v>0</v>
      </c>
    </row>
    <row r="192" spans="1:20" ht="12.75">
      <c r="A192" s="7" t="s">
        <v>39</v>
      </c>
      <c r="B192" t="s">
        <v>86</v>
      </c>
      <c r="C192" t="s">
        <v>81</v>
      </c>
      <c r="D192" t="s">
        <v>81</v>
      </c>
      <c r="E192" t="s">
        <v>81</v>
      </c>
      <c r="F192" t="s">
        <v>81</v>
      </c>
      <c r="G192" t="s">
        <v>81</v>
      </c>
      <c r="H192" t="s">
        <v>81</v>
      </c>
      <c r="I192">
        <v>0.0009870674</v>
      </c>
      <c r="J192">
        <v>-0.5507</v>
      </c>
      <c r="K192">
        <v>-0.3453</v>
      </c>
      <c r="L192">
        <v>-0.1398</v>
      </c>
      <c r="M192">
        <v>0.5765567047</v>
      </c>
      <c r="N192">
        <v>0.7080362422</v>
      </c>
      <c r="O192">
        <v>0.869498726</v>
      </c>
      <c r="P192">
        <v>0</v>
      </c>
      <c r="Q192" s="28">
        <v>3.644362E-39</v>
      </c>
      <c r="R192">
        <v>0.6557938171</v>
      </c>
      <c r="S192">
        <v>0.698608645</v>
      </c>
      <c r="T192" s="28">
        <v>2.54636E-199</v>
      </c>
    </row>
    <row r="193" spans="1:20" ht="12.75">
      <c r="A193" s="7" t="s">
        <v>40</v>
      </c>
      <c r="B193" t="s">
        <v>86</v>
      </c>
      <c r="C193" t="s">
        <v>81</v>
      </c>
      <c r="D193" t="s">
        <v>81</v>
      </c>
      <c r="E193" t="s">
        <v>81</v>
      </c>
      <c r="F193" t="s">
        <v>81</v>
      </c>
      <c r="G193" t="s">
        <v>81</v>
      </c>
      <c r="H193" t="s">
        <v>81</v>
      </c>
      <c r="I193">
        <v>2.32468E-05</v>
      </c>
      <c r="J193">
        <v>-0.8929</v>
      </c>
      <c r="K193">
        <v>-0.6102</v>
      </c>
      <c r="L193">
        <v>-0.3276</v>
      </c>
      <c r="M193">
        <v>0.4094682942</v>
      </c>
      <c r="N193">
        <v>0.5432275713</v>
      </c>
      <c r="O193">
        <v>0.7206814261</v>
      </c>
      <c r="P193">
        <v>0</v>
      </c>
      <c r="Q193" s="28">
        <v>3.644362E-39</v>
      </c>
      <c r="R193">
        <v>0.6557938171</v>
      </c>
      <c r="S193">
        <v>0.698608645</v>
      </c>
      <c r="T193" s="28">
        <v>5.660532E-66</v>
      </c>
    </row>
    <row r="194" spans="1:20" ht="12.75">
      <c r="A194" s="7" t="s">
        <v>42</v>
      </c>
      <c r="B194" t="s">
        <v>86</v>
      </c>
      <c r="C194" t="s">
        <v>81</v>
      </c>
      <c r="D194" t="s">
        <v>81</v>
      </c>
      <c r="E194" t="s">
        <v>81</v>
      </c>
      <c r="F194" t="s">
        <v>81</v>
      </c>
      <c r="G194" t="s">
        <v>81</v>
      </c>
      <c r="H194" t="s">
        <v>81</v>
      </c>
      <c r="I194">
        <v>0.0038833045</v>
      </c>
      <c r="J194">
        <v>-1.0524</v>
      </c>
      <c r="K194">
        <v>-0.6269</v>
      </c>
      <c r="L194">
        <v>-0.2014</v>
      </c>
      <c r="M194">
        <v>0.3491122861</v>
      </c>
      <c r="N194">
        <v>0.5342658549</v>
      </c>
      <c r="O194">
        <v>0.8176166096</v>
      </c>
      <c r="P194">
        <v>0</v>
      </c>
      <c r="Q194" s="28">
        <v>3.644362E-39</v>
      </c>
      <c r="R194">
        <v>0.6557938171</v>
      </c>
      <c r="S194">
        <v>0.698608645</v>
      </c>
      <c r="T194" s="28">
        <v>8.482485E-15</v>
      </c>
    </row>
    <row r="195" spans="1:20" ht="12.75">
      <c r="A195" s="7" t="s">
        <v>41</v>
      </c>
      <c r="B195" t="s">
        <v>86</v>
      </c>
      <c r="C195" t="s">
        <v>81</v>
      </c>
      <c r="D195" t="s">
        <v>81</v>
      </c>
      <c r="E195" t="s">
        <v>81</v>
      </c>
      <c r="F195" t="s">
        <v>81</v>
      </c>
      <c r="G195" t="s">
        <v>81</v>
      </c>
      <c r="H195" t="s">
        <v>81</v>
      </c>
      <c r="I195">
        <v>5.34732E-05</v>
      </c>
      <c r="J195">
        <v>-0.7851</v>
      </c>
      <c r="K195">
        <v>-0.5286</v>
      </c>
      <c r="L195">
        <v>-0.2722</v>
      </c>
      <c r="M195">
        <v>0.4560810739</v>
      </c>
      <c r="N195">
        <v>0.5894161884</v>
      </c>
      <c r="O195">
        <v>0.7617317688</v>
      </c>
      <c r="P195">
        <v>0</v>
      </c>
      <c r="Q195" s="28">
        <v>3.644362E-39</v>
      </c>
      <c r="R195">
        <v>0.6557938171</v>
      </c>
      <c r="S195">
        <v>0.698608645</v>
      </c>
      <c r="T195" s="28">
        <v>5.64746E-134</v>
      </c>
    </row>
  </sheetData>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Fransoo</dc:creator>
  <cp:keywords/>
  <dc:description/>
  <cp:lastModifiedBy>jeremyD</cp:lastModifiedBy>
  <cp:lastPrinted>2005-09-23T14:12:49Z</cp:lastPrinted>
  <dcterms:created xsi:type="dcterms:W3CDTF">2002-03-11T20:47:31Z</dcterms:created>
  <dcterms:modified xsi:type="dcterms:W3CDTF">2005-09-27T15:58:23Z</dcterms:modified>
  <cp:category/>
  <cp:version/>
  <cp:contentType/>
  <cp:contentStatus/>
</cp:coreProperties>
</file>