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46" windowWidth="9555" windowHeight="8835" activeTab="2"/>
  </bookViews>
  <sheets>
    <sheet name="311-RHA" sheetId="1" r:id="rId1"/>
    <sheet name="312-District " sheetId="2" r:id="rId2"/>
    <sheet name="ordered-data" sheetId="3" r:id="rId3"/>
    <sheet name="orig-data" sheetId="4" r:id="rId4"/>
  </sheets>
  <definedNames/>
  <calcPr fullCalcOnLoad="1"/>
</workbook>
</file>

<file path=xl/sharedStrings.xml><?xml version="1.0" encoding="utf-8"?>
<sst xmlns="http://schemas.openxmlformats.org/spreadsheetml/2006/main" count="878" uniqueCount="173">
  <si>
    <t>pop</t>
  </si>
  <si>
    <t>prob</t>
  </si>
  <si>
    <t>SE Central</t>
  </si>
  <si>
    <t>SE Western</t>
  </si>
  <si>
    <t>IL Southwest</t>
  </si>
  <si>
    <t>IL Southeast</t>
  </si>
  <si>
    <t>IL Northeast</t>
  </si>
  <si>
    <t>males</t>
  </si>
  <si>
    <t>females</t>
  </si>
  <si>
    <t>data labels</t>
  </si>
  <si>
    <t>GA12-45   Assin North 2</t>
  </si>
  <si>
    <t>GA21-45   Assin East 1</t>
  </si>
  <si>
    <t>GA22-45   Assin East 2</t>
  </si>
  <si>
    <t>GA31-45   Assin West 1</t>
  </si>
  <si>
    <t>GA32-45   Assin West 2</t>
  </si>
  <si>
    <t>GA11-45   Assin North 1</t>
  </si>
  <si>
    <t>A3M-40    Cent Morden/Winkler</t>
  </si>
  <si>
    <t>A2L-40     Cent Swan Lake</t>
  </si>
  <si>
    <t>C4-30       IL Southwest</t>
  </si>
  <si>
    <t>C3-30       IL Southeast</t>
  </si>
  <si>
    <t>C1-30       IL Northeast</t>
  </si>
  <si>
    <t>C2-30       IL Northwest</t>
  </si>
  <si>
    <t>E1-60       PL Central</t>
  </si>
  <si>
    <t>E4-60       PL West</t>
  </si>
  <si>
    <t>E2-60       PL East</t>
  </si>
  <si>
    <t>E3-60       PL North</t>
  </si>
  <si>
    <t>BN5-20     Springfield</t>
  </si>
  <si>
    <t>BN4-20     Iron Rose</t>
  </si>
  <si>
    <t>BN7-20     Winnipeg River</t>
  </si>
  <si>
    <t>BN2-20     Brokenhead</t>
  </si>
  <si>
    <t>BN1-20     Blue Water</t>
  </si>
  <si>
    <t>BN6-20     Northern Remote</t>
  </si>
  <si>
    <t>FC-90      Churchill</t>
  </si>
  <si>
    <t>D1-70       F Flon/Snow L/Cran</t>
  </si>
  <si>
    <t>D2-70      The Pas/OCN/Kelsey</t>
  </si>
  <si>
    <t>D4-70      Nor-Man Other</t>
  </si>
  <si>
    <t>FB4-80    Gillam/Fox Lake</t>
  </si>
  <si>
    <t>FB2-80    Thompson</t>
  </si>
  <si>
    <t>FB9-80    Thick Por/Pik/Wab</t>
  </si>
  <si>
    <t>FB3-80    Lynn/Leaf/SIL</t>
  </si>
  <si>
    <t>FB7-80    Cross Lake</t>
  </si>
  <si>
    <t>FBA-80    Tad/Broch/Lac Br</t>
  </si>
  <si>
    <t>FB8-80    Island Lake</t>
  </si>
  <si>
    <t>FB6-80    Norway House</t>
  </si>
  <si>
    <t>FBB-80   Oxford H &amp; Gods</t>
  </si>
  <si>
    <t>FBC-80   Sha/York/Split/War</t>
  </si>
  <si>
    <t>FB5-80    Nelson House</t>
  </si>
  <si>
    <t>A4A-40     Cent Altona</t>
  </si>
  <si>
    <t>A1C-40     Cent Cartier/SFX</t>
  </si>
  <si>
    <t>A4R-40     Cent Red River</t>
  </si>
  <si>
    <t>A3L-40     Cent Louise/Pembina</t>
  </si>
  <si>
    <t>A2P-40     Cent Carman</t>
  </si>
  <si>
    <t>A1P-40     Cent Portage</t>
  </si>
  <si>
    <t>A1S-40     Cent Seven Regions</t>
  </si>
  <si>
    <t>G2E-15     Bdn East</t>
  </si>
  <si>
    <t>G2W-15    Bdn West</t>
  </si>
  <si>
    <t>G1-15       Bdn Rural</t>
  </si>
  <si>
    <t>BS3-25     SE Southern</t>
  </si>
  <si>
    <t>BS4-25     SE Western</t>
  </si>
  <si>
    <t>BS1-25     SE Central</t>
  </si>
  <si>
    <t>BS2-25     SE Northern</t>
  </si>
  <si>
    <t>Z              Manitoba</t>
  </si>
  <si>
    <t>3.WP       Winnipeg</t>
  </si>
  <si>
    <t>2.RN        Rural North</t>
  </si>
  <si>
    <t>1.RS        Rural South</t>
  </si>
  <si>
    <t>FB-80      Burntwood</t>
  </si>
  <si>
    <t>D-70        Nor-Man</t>
  </si>
  <si>
    <t>BN-20      North Eastman</t>
  </si>
  <si>
    <t>E-60        Parkland</t>
  </si>
  <si>
    <t>C-30        Interlake</t>
  </si>
  <si>
    <t>A-40        Central</t>
  </si>
  <si>
    <t>GA-45      Assiniboine</t>
  </si>
  <si>
    <t>G-15        Brandon</t>
  </si>
  <si>
    <t>BS-25      South Eastman</t>
  </si>
  <si>
    <t>region/district code &amp; name</t>
  </si>
  <si>
    <t>Brandon</t>
  </si>
  <si>
    <t>Mb avg males</t>
  </si>
  <si>
    <t>Mb avg females</t>
  </si>
  <si>
    <t>count</t>
  </si>
  <si>
    <t>crd_rate</t>
  </si>
  <si>
    <t>Lci_est</t>
  </si>
  <si>
    <t>Uci_est</t>
  </si>
  <si>
    <t>Lci_ratio</t>
  </si>
  <si>
    <t>rate_ratio</t>
  </si>
  <si>
    <t>Uci_ratio</t>
  </si>
  <si>
    <t xml:space="preserve"> </t>
  </si>
  <si>
    <t>Lci_adj</t>
  </si>
  <si>
    <t>adj_rate</t>
  </si>
  <si>
    <t>Uci_adj</t>
  </si>
  <si>
    <t>estimate</t>
  </si>
  <si>
    <t>male/female</t>
  </si>
  <si>
    <t>CI Work</t>
  </si>
  <si>
    <t>Winnipeg</t>
  </si>
  <si>
    <t>m = males significant</t>
  </si>
  <si>
    <t>f   = females significant</t>
  </si>
  <si>
    <t>d  = males &amp; females signif different</t>
  </si>
  <si>
    <t>Supression</t>
  </si>
  <si>
    <t>mc   = supress male count</t>
  </si>
  <si>
    <t>fc     = suppress female count</t>
  </si>
  <si>
    <t>mp   = supress male pop</t>
  </si>
  <si>
    <t>fp     = supress female pop</t>
  </si>
  <si>
    <t>NE Winnipeg River</t>
  </si>
  <si>
    <t>NE Brokenhead</t>
  </si>
  <si>
    <t>NE Northern Remote</t>
  </si>
  <si>
    <t>BW Thick Por/Pik/Wab</t>
  </si>
  <si>
    <t>BW Tad/Broch/Lac Br</t>
  </si>
  <si>
    <t>BW Oxford H &amp; Gods</t>
  </si>
  <si>
    <t>BW Sha/York/Split/War</t>
  </si>
  <si>
    <t>BDN Rural</t>
  </si>
  <si>
    <t>BDN West</t>
  </si>
  <si>
    <t>BDN East</t>
  </si>
  <si>
    <t>AS  East 1</t>
  </si>
  <si>
    <t>CE Altona</t>
  </si>
  <si>
    <t>CE  Cartier/SFX</t>
  </si>
  <si>
    <t>CE  Red River</t>
  </si>
  <si>
    <t>CE  Swan Lake</t>
  </si>
  <si>
    <t>CE  Louise/Pembina</t>
  </si>
  <si>
    <t>CE  Carman</t>
  </si>
  <si>
    <t>areaType3prob</t>
  </si>
  <si>
    <t>area_sexType3pr</t>
  </si>
  <si>
    <t>sexType3prob</t>
  </si>
  <si>
    <t>sexEstprob</t>
  </si>
  <si>
    <t>areaEstprob</t>
  </si>
  <si>
    <t>Males</t>
  </si>
  <si>
    <t>Females</t>
  </si>
  <si>
    <t>Hypertension Prevalence 2001/02-2003/04 per cent age 25+</t>
  </si>
  <si>
    <t>Hyper M</t>
  </si>
  <si>
    <t>Hyper F</t>
  </si>
  <si>
    <t>South Eastman (d)</t>
  </si>
  <si>
    <t>Assiniboine (m,d)</t>
  </si>
  <si>
    <t>Central (m,f,d)</t>
  </si>
  <si>
    <t>Interlake (f,d)</t>
  </si>
  <si>
    <t>Parkland (m,d)</t>
  </si>
  <si>
    <t>North Eastman (d)</t>
  </si>
  <si>
    <t>Churchill (m)</t>
  </si>
  <si>
    <t>Nor-Man (m,d)</t>
  </si>
  <si>
    <t>Burntwood (m,f,d)</t>
  </si>
  <si>
    <t>Rural South (m,d)</t>
  </si>
  <si>
    <t>North (f,d)</t>
  </si>
  <si>
    <t>Manitoba (d)</t>
  </si>
  <si>
    <t>SE Northern (m,d)</t>
  </si>
  <si>
    <t>SE Southern (m,f)</t>
  </si>
  <si>
    <t>AS West 1 (d)</t>
  </si>
  <si>
    <t>AS  East 2 (m,d)</t>
  </si>
  <si>
    <t>AS  North 2 (m,d)</t>
  </si>
  <si>
    <t>AS  West 2 (d)</t>
  </si>
  <si>
    <t>AS  North 1 (f,d)</t>
  </si>
  <si>
    <t>CE  Morden/Winkler (m)</t>
  </si>
  <si>
    <t>CE  Portage (m,f,d)</t>
  </si>
  <si>
    <t>CE  Seven Regions (f,d)</t>
  </si>
  <si>
    <t>IL Northwest (f,d)</t>
  </si>
  <si>
    <t>PL Central (m,d)</t>
  </si>
  <si>
    <t>PL West (d)</t>
  </si>
  <si>
    <t>PL East (d)</t>
  </si>
  <si>
    <t>PL North (d)</t>
  </si>
  <si>
    <t>NE Springfield (f)</t>
  </si>
  <si>
    <t>NE Iron Rose (f)</t>
  </si>
  <si>
    <t>NE Blue Water (m,f,d)</t>
  </si>
  <si>
    <t>NM F Flon/Snow L/Cran (f,d)</t>
  </si>
  <si>
    <t>NM The Pas/OCN/Kelsey (m,d)</t>
  </si>
  <si>
    <t>NM Nor-Man Other (m,f)</t>
  </si>
  <si>
    <t>BW Gillam/Fox Lake (m,f)</t>
  </si>
  <si>
    <t>BW Thompson (m,f,d)</t>
  </si>
  <si>
    <t>BW Lynn/Leaf/SIL (m,f)</t>
  </si>
  <si>
    <t>BW Cross Lake (m,f)</t>
  </si>
  <si>
    <t>BW Norway House (m,f)</t>
  </si>
  <si>
    <t>BW Island Lake (f,d)</t>
  </si>
  <si>
    <t>BW Nelson House (f)</t>
  </si>
  <si>
    <t>MF diff</t>
  </si>
  <si>
    <t>New</t>
  </si>
  <si>
    <t>Old</t>
  </si>
  <si>
    <t>Order</t>
  </si>
  <si>
    <t>order</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</si>
</sst>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 numFmtId="176" formatCode="0.000000"/>
    <numFmt numFmtId="177" formatCode="0.00000"/>
    <numFmt numFmtId="178" formatCode="0.0%"/>
    <numFmt numFmtId="179" formatCode="_-* #,##0.000_-;\-* #,##0.000_-;_-* &quot;-&quot;??_-;_-@_-"/>
  </numFmts>
  <fonts count="10">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sz val="8"/>
      <name val="Univers 45 Light"/>
      <family val="2"/>
    </font>
    <font>
      <sz val="7"/>
      <name val="Univers 45 Light"/>
      <family val="2"/>
    </font>
    <font>
      <b/>
      <sz val="5"/>
      <name val="Arial MT"/>
      <family val="3"/>
    </font>
    <font>
      <sz val="9"/>
      <name val="Univers 45 Light"/>
      <family val="2"/>
    </font>
    <font>
      <b/>
      <sz val="11"/>
      <name val="Univers 45 Light"/>
      <family val="2"/>
    </font>
  </fonts>
  <fills count="3">
    <fill>
      <patternFill/>
    </fill>
    <fill>
      <patternFill patternType="gray125"/>
    </fill>
    <fill>
      <patternFill patternType="solid">
        <fgColor indexed="22"/>
        <bgColor indexed="64"/>
      </patternFill>
    </fill>
  </fills>
  <borders count="3">
    <border>
      <left/>
      <right/>
      <top/>
      <bottom/>
      <diagonal/>
    </border>
    <border>
      <left>
        <color indexed="63"/>
      </left>
      <right>
        <color indexed="63"/>
      </right>
      <top style="thick"/>
      <bottom>
        <color indexed="63"/>
      </bottom>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1" fillId="0" borderId="0" xfId="0" applyFont="1" applyAlignment="1">
      <alignment horizontal="center"/>
    </xf>
    <xf numFmtId="2" fontId="0" fillId="0" borderId="0" xfId="0" applyNumberFormat="1" applyAlignment="1">
      <alignment/>
    </xf>
    <xf numFmtId="1" fontId="0" fillId="0" borderId="0" xfId="0" applyNumberFormat="1" applyAlignment="1">
      <alignment/>
    </xf>
    <xf numFmtId="2" fontId="1" fillId="0" borderId="0" xfId="0" applyNumberFormat="1" applyFont="1" applyAlignment="1">
      <alignment/>
    </xf>
    <xf numFmtId="174" fontId="0" fillId="0" borderId="0" xfId="0" applyNumberFormat="1" applyAlignment="1">
      <alignment/>
    </xf>
    <xf numFmtId="2" fontId="1" fillId="0" borderId="0" xfId="0" applyNumberFormat="1" applyFont="1" applyAlignment="1">
      <alignment horizontal="center"/>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0" xfId="0" applyAlignment="1">
      <alignment horizontal="center"/>
    </xf>
    <xf numFmtId="2" fontId="0" fillId="0" borderId="0" xfId="0" applyNumberFormat="1" applyAlignment="1">
      <alignment horizontal="center"/>
    </xf>
    <xf numFmtId="2" fontId="1" fillId="0" borderId="0" xfId="0" applyNumberFormat="1" applyFont="1" applyAlignment="1" quotePrefix="1">
      <alignment horizontal="center"/>
    </xf>
    <xf numFmtId="1" fontId="0" fillId="0" borderId="0" xfId="0" applyNumberFormat="1" applyAlignment="1" quotePrefix="1">
      <alignment horizontal="center"/>
    </xf>
    <xf numFmtId="2" fontId="0" fillId="0" borderId="0" xfId="0" applyNumberFormat="1" applyAlignment="1" quotePrefix="1">
      <alignment horizontal="center"/>
    </xf>
    <xf numFmtId="0" fontId="0" fillId="0" borderId="0" xfId="0" applyAlignment="1" quotePrefix="1">
      <alignment horizontal="center"/>
    </xf>
    <xf numFmtId="1" fontId="0" fillId="0" borderId="0" xfId="0" applyNumberFormat="1" applyAlignment="1">
      <alignment horizontal="center"/>
    </xf>
    <xf numFmtId="2" fontId="0" fillId="0" borderId="0" xfId="0" applyNumberFormat="1" applyAlignment="1">
      <alignment horizontal="right"/>
    </xf>
    <xf numFmtId="2" fontId="1" fillId="0" borderId="0" xfId="0" applyNumberFormat="1" applyFont="1" applyAlignment="1">
      <alignment horizontal="right"/>
    </xf>
    <xf numFmtId="1" fontId="0" fillId="0" borderId="0" xfId="0" applyNumberFormat="1" applyAlignment="1">
      <alignment horizontal="right"/>
    </xf>
    <xf numFmtId="174" fontId="0" fillId="0" borderId="0" xfId="0" applyNumberFormat="1" applyAlignment="1">
      <alignment horizontal="right"/>
    </xf>
    <xf numFmtId="2" fontId="0" fillId="2" borderId="0" xfId="0" applyNumberFormat="1" applyFill="1" applyAlignment="1">
      <alignment horizontal="center"/>
    </xf>
    <xf numFmtId="2" fontId="0" fillId="2" borderId="0" xfId="0" applyNumberFormat="1" applyFill="1" applyAlignment="1" quotePrefix="1">
      <alignment horizontal="center"/>
    </xf>
    <xf numFmtId="2" fontId="0" fillId="2" borderId="0" xfId="0" applyNumberFormat="1" applyFill="1" applyAlignment="1">
      <alignment/>
    </xf>
    <xf numFmtId="175" fontId="0" fillId="2" borderId="0" xfId="0" applyNumberFormat="1" applyFill="1" applyAlignment="1">
      <alignment/>
    </xf>
    <xf numFmtId="2" fontId="0" fillId="0" borderId="0" xfId="0" applyNumberFormat="1" applyFill="1" applyAlignment="1">
      <alignment/>
    </xf>
    <xf numFmtId="0" fontId="4" fillId="0" borderId="0" xfId="0" applyFont="1" applyAlignment="1">
      <alignment horizontal="left"/>
    </xf>
    <xf numFmtId="0" fontId="1" fillId="0" borderId="0" xfId="0" applyFont="1" applyAlignment="1">
      <alignment/>
    </xf>
    <xf numFmtId="11" fontId="0" fillId="0" borderId="0" xfId="0" applyNumberFormat="1" applyAlignment="1">
      <alignment/>
    </xf>
    <xf numFmtId="10" fontId="1" fillId="0" borderId="0" xfId="0" applyNumberFormat="1" applyFont="1" applyAlignment="1">
      <alignment/>
    </xf>
    <xf numFmtId="10" fontId="1" fillId="0" borderId="0" xfId="0" applyNumberFormat="1" applyFont="1" applyAlignment="1">
      <alignment horizontal="right"/>
    </xf>
    <xf numFmtId="2" fontId="4" fillId="0" borderId="0" xfId="0" applyNumberFormat="1" applyFont="1" applyAlignment="1">
      <alignment/>
    </xf>
    <xf numFmtId="10" fontId="4" fillId="0" borderId="0" xfId="0" applyNumberFormat="1" applyFont="1" applyAlignment="1">
      <alignment/>
    </xf>
    <xf numFmtId="179" fontId="0" fillId="0" borderId="0" xfId="15" applyNumberFormat="1" applyFont="1" applyAlignment="1">
      <alignment horizontal="right"/>
    </xf>
    <xf numFmtId="172" fontId="0" fillId="0" borderId="0" xfId="0" applyNumberFormat="1" applyAlignment="1">
      <alignment horizontal="right"/>
    </xf>
    <xf numFmtId="0" fontId="0" fillId="0" borderId="0" xfId="0" applyFont="1" applyAlignment="1">
      <alignment/>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3.1.1: Hypertension Treatment Prevalence by RHA, 
2001/02 – 2003/04
</a:t>
            </a:r>
            <a:r>
              <a:rPr lang="en-US" cap="none" sz="800" b="0" i="0" u="none" baseline="0"/>
              <a:t>Age-adjusted percent of residents treated for high blood pressure age 25+</a:t>
            </a:r>
          </a:p>
        </c:rich>
      </c:tx>
      <c:layout>
        <c:manualLayout>
          <c:xMode val="factor"/>
          <c:yMode val="factor"/>
          <c:x val="0.017"/>
          <c:y val="-0.01925"/>
        </c:manualLayout>
      </c:layout>
      <c:spPr>
        <a:noFill/>
        <a:ln>
          <a:noFill/>
        </a:ln>
      </c:spPr>
    </c:title>
    <c:plotArea>
      <c:layout>
        <c:manualLayout>
          <c:xMode val="edge"/>
          <c:yMode val="edge"/>
          <c:x val="0"/>
          <c:y val="0.13"/>
          <c:w val="1"/>
          <c:h val="0.75025"/>
        </c:manualLayout>
      </c:layout>
      <c:barChart>
        <c:barDir val="bar"/>
        <c:grouping val="clustered"/>
        <c:varyColors val="0"/>
        <c:ser>
          <c:idx val="0"/>
          <c:order val="0"/>
          <c:tx>
            <c:strRef>
              <c:f>'ordered-data'!$I$3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'ordered-data'!$C$4:$C$18</c:f>
              <c:strCache>
                <c:ptCount val="15"/>
                <c:pt idx="0">
                  <c:v>South Eastman (d)</c:v>
                </c:pt>
                <c:pt idx="1">
                  <c:v>Central (m,f,d)</c:v>
                </c:pt>
                <c:pt idx="2">
                  <c:v>Assiniboine (m,d)</c:v>
                </c:pt>
                <c:pt idx="3">
                  <c:v>Brandon</c:v>
                </c:pt>
                <c:pt idx="4">
                  <c:v>Parkland (m,d)</c:v>
                </c:pt>
                <c:pt idx="5">
                  <c:v>Interlake (f,d)</c:v>
                </c:pt>
                <c:pt idx="6">
                  <c:v>North Eastman (d)</c:v>
                </c:pt>
                <c:pt idx="7">
                  <c:v>Churchill (m)</c:v>
                </c:pt>
                <c:pt idx="8">
                  <c:v>Nor-Man (m,d)</c:v>
                </c:pt>
                <c:pt idx="9">
                  <c:v>Burntwood (m,f,d)</c:v>
                </c:pt>
                <c:pt idx="11">
                  <c:v>Rural South (m,d)</c:v>
                </c:pt>
                <c:pt idx="12">
                  <c:v>North (f,d)</c:v>
                </c:pt>
                <c:pt idx="13">
                  <c:v>Winnipeg</c:v>
                </c:pt>
                <c:pt idx="14">
                  <c:v>Manitoba (d)</c:v>
                </c:pt>
              </c:strCache>
            </c:strRef>
          </c:cat>
          <c:val>
            <c:numRef>
              <c:f>'ordered-data'!$I$4:$I$18</c:f>
              <c:numCache>
                <c:ptCount val="15"/>
                <c:pt idx="0">
                  <c:v>0.239595486</c:v>
                </c:pt>
                <c:pt idx="1">
                  <c:v>0.239595486</c:v>
                </c:pt>
                <c:pt idx="2">
                  <c:v>0.239595486</c:v>
                </c:pt>
                <c:pt idx="3">
                  <c:v>0.239595486</c:v>
                </c:pt>
                <c:pt idx="4">
                  <c:v>0.239595486</c:v>
                </c:pt>
                <c:pt idx="5">
                  <c:v>0.239595486</c:v>
                </c:pt>
                <c:pt idx="6">
                  <c:v>0.239595486</c:v>
                </c:pt>
                <c:pt idx="7">
                  <c:v>0.239595486</c:v>
                </c:pt>
                <c:pt idx="8">
                  <c:v>0.239595486</c:v>
                </c:pt>
                <c:pt idx="9">
                  <c:v>0.239595486</c:v>
                </c:pt>
                <c:pt idx="11">
                  <c:v>0.239595486</c:v>
                </c:pt>
                <c:pt idx="12">
                  <c:v>0.239595486</c:v>
                </c:pt>
                <c:pt idx="13">
                  <c:v>0.239595486</c:v>
                </c:pt>
                <c:pt idx="14">
                  <c:v>0.239595486</c:v>
                </c:pt>
              </c:numCache>
            </c:numRef>
          </c:val>
        </c:ser>
        <c:ser>
          <c:idx val="1"/>
          <c:order val="1"/>
          <c:tx>
            <c:strRef>
              <c:f>'ordered-data'!$J$3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'ordered-data'!$C$4:$C$18</c:f>
              <c:strCache>
                <c:ptCount val="15"/>
                <c:pt idx="0">
                  <c:v>South Eastman (d)</c:v>
                </c:pt>
                <c:pt idx="1">
                  <c:v>Central (m,f,d)</c:v>
                </c:pt>
                <c:pt idx="2">
                  <c:v>Assiniboine (m,d)</c:v>
                </c:pt>
                <c:pt idx="3">
                  <c:v>Brandon</c:v>
                </c:pt>
                <c:pt idx="4">
                  <c:v>Parkland (m,d)</c:v>
                </c:pt>
                <c:pt idx="5">
                  <c:v>Interlake (f,d)</c:v>
                </c:pt>
                <c:pt idx="6">
                  <c:v>North Eastman (d)</c:v>
                </c:pt>
                <c:pt idx="7">
                  <c:v>Churchill (m)</c:v>
                </c:pt>
                <c:pt idx="8">
                  <c:v>Nor-Man (m,d)</c:v>
                </c:pt>
                <c:pt idx="9">
                  <c:v>Burntwood (m,f,d)</c:v>
                </c:pt>
                <c:pt idx="11">
                  <c:v>Rural South (m,d)</c:v>
                </c:pt>
                <c:pt idx="12">
                  <c:v>North (f,d)</c:v>
                </c:pt>
                <c:pt idx="13">
                  <c:v>Winnipeg</c:v>
                </c:pt>
                <c:pt idx="14">
                  <c:v>Manitoba (d)</c:v>
                </c:pt>
              </c:strCache>
            </c:strRef>
          </c:cat>
          <c:val>
            <c:numRef>
              <c:f>'ordered-data'!$J$4:$J$18</c:f>
              <c:numCache>
                <c:ptCount val="15"/>
                <c:pt idx="0">
                  <c:v>0.2267682135</c:v>
                </c:pt>
                <c:pt idx="1">
                  <c:v>0.2183685175</c:v>
                </c:pt>
                <c:pt idx="2">
                  <c:v>0.2254556752</c:v>
                </c:pt>
                <c:pt idx="3">
                  <c:v>0.2417054855</c:v>
                </c:pt>
                <c:pt idx="4">
                  <c:v>0.220279372</c:v>
                </c:pt>
                <c:pt idx="5">
                  <c:v>0.2524225929</c:v>
                </c:pt>
                <c:pt idx="6">
                  <c:v>0.2428503377</c:v>
                </c:pt>
                <c:pt idx="7">
                  <c:v>0.3561926465</c:v>
                </c:pt>
                <c:pt idx="8">
                  <c:v>0.2097255985</c:v>
                </c:pt>
                <c:pt idx="9">
                  <c:v>0.2822434576</c:v>
                </c:pt>
                <c:pt idx="11">
                  <c:v>0.2302536577</c:v>
                </c:pt>
                <c:pt idx="12">
                  <c:v>0.2523807572</c:v>
                </c:pt>
                <c:pt idx="13">
                  <c:v>0.2425771657</c:v>
                </c:pt>
                <c:pt idx="14">
                  <c:v>0.239595486</c:v>
                </c:pt>
              </c:numCache>
            </c:numRef>
          </c:val>
        </c:ser>
        <c:ser>
          <c:idx val="2"/>
          <c:order val="2"/>
          <c:tx>
            <c:strRef>
              <c:f>'ordered-data'!$K$3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'ordered-data'!$C$4:$C$18</c:f>
              <c:strCache>
                <c:ptCount val="15"/>
                <c:pt idx="0">
                  <c:v>South Eastman (d)</c:v>
                </c:pt>
                <c:pt idx="1">
                  <c:v>Central (m,f,d)</c:v>
                </c:pt>
                <c:pt idx="2">
                  <c:v>Assiniboine (m,d)</c:v>
                </c:pt>
                <c:pt idx="3">
                  <c:v>Brandon</c:v>
                </c:pt>
                <c:pt idx="4">
                  <c:v>Parkland (m,d)</c:v>
                </c:pt>
                <c:pt idx="5">
                  <c:v>Interlake (f,d)</c:v>
                </c:pt>
                <c:pt idx="6">
                  <c:v>North Eastman (d)</c:v>
                </c:pt>
                <c:pt idx="7">
                  <c:v>Churchill (m)</c:v>
                </c:pt>
                <c:pt idx="8">
                  <c:v>Nor-Man (m,d)</c:v>
                </c:pt>
                <c:pt idx="9">
                  <c:v>Burntwood (m,f,d)</c:v>
                </c:pt>
                <c:pt idx="11">
                  <c:v>Rural South (m,d)</c:v>
                </c:pt>
                <c:pt idx="12">
                  <c:v>North (f,d)</c:v>
                </c:pt>
                <c:pt idx="13">
                  <c:v>Winnipeg</c:v>
                </c:pt>
                <c:pt idx="14">
                  <c:v>Manitoba (d)</c:v>
                </c:pt>
              </c:strCache>
            </c:strRef>
          </c:cat>
          <c:val>
            <c:numRef>
              <c:f>'ordered-data'!$K$4:$K$18</c:f>
              <c:numCache>
                <c:ptCount val="15"/>
                <c:pt idx="0">
                  <c:v>0.2544099459</c:v>
                </c:pt>
                <c:pt idx="1">
                  <c:v>0.2430298108</c:v>
                </c:pt>
                <c:pt idx="2">
                  <c:v>0.2675751267</c:v>
                </c:pt>
                <c:pt idx="3">
                  <c:v>0.2561123897</c:v>
                </c:pt>
                <c:pt idx="4">
                  <c:v>0.2588885425</c:v>
                </c:pt>
                <c:pt idx="5">
                  <c:v>0.2774919971</c:v>
                </c:pt>
                <c:pt idx="6">
                  <c:v>0.263502051</c:v>
                </c:pt>
                <c:pt idx="7">
                  <c:v>0.3379691883</c:v>
                </c:pt>
                <c:pt idx="8">
                  <c:v>0.2537361988</c:v>
                </c:pt>
                <c:pt idx="9">
                  <c:v>0.3427238906</c:v>
                </c:pt>
                <c:pt idx="11">
                  <c:v>0.2600000384</c:v>
                </c:pt>
                <c:pt idx="12">
                  <c:v>0.3047196394</c:v>
                </c:pt>
                <c:pt idx="13">
                  <c:v>0.253874567</c:v>
                </c:pt>
                <c:pt idx="14">
                  <c:v>0.2588321581</c:v>
                </c:pt>
              </c:numCache>
            </c:numRef>
          </c:val>
        </c:ser>
        <c:ser>
          <c:idx val="3"/>
          <c:order val="3"/>
          <c:tx>
            <c:strRef>
              <c:f>'ordered-data'!$L$3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'ordered-data'!$C$4:$C$18</c:f>
              <c:strCache>
                <c:ptCount val="15"/>
                <c:pt idx="0">
                  <c:v>South Eastman (d)</c:v>
                </c:pt>
                <c:pt idx="1">
                  <c:v>Central (m,f,d)</c:v>
                </c:pt>
                <c:pt idx="2">
                  <c:v>Assiniboine (m,d)</c:v>
                </c:pt>
                <c:pt idx="3">
                  <c:v>Brandon</c:v>
                </c:pt>
                <c:pt idx="4">
                  <c:v>Parkland (m,d)</c:v>
                </c:pt>
                <c:pt idx="5">
                  <c:v>Interlake (f,d)</c:v>
                </c:pt>
                <c:pt idx="6">
                  <c:v>North Eastman (d)</c:v>
                </c:pt>
                <c:pt idx="7">
                  <c:v>Churchill (m)</c:v>
                </c:pt>
                <c:pt idx="8">
                  <c:v>Nor-Man (m,d)</c:v>
                </c:pt>
                <c:pt idx="9">
                  <c:v>Burntwood (m,f,d)</c:v>
                </c:pt>
                <c:pt idx="11">
                  <c:v>Rural South (m,d)</c:v>
                </c:pt>
                <c:pt idx="12">
                  <c:v>North (f,d)</c:v>
                </c:pt>
                <c:pt idx="13">
                  <c:v>Winnipeg</c:v>
                </c:pt>
                <c:pt idx="14">
                  <c:v>Manitoba (d)</c:v>
                </c:pt>
              </c:strCache>
            </c:strRef>
          </c:cat>
          <c:val>
            <c:numRef>
              <c:f>'ordered-data'!$L$4:$L$18</c:f>
              <c:numCache>
                <c:ptCount val="15"/>
                <c:pt idx="0">
                  <c:v>0.2588321581</c:v>
                </c:pt>
                <c:pt idx="1">
                  <c:v>0.2588321581</c:v>
                </c:pt>
                <c:pt idx="2">
                  <c:v>0.2588321581</c:v>
                </c:pt>
                <c:pt idx="3">
                  <c:v>0.2588321581</c:v>
                </c:pt>
                <c:pt idx="4">
                  <c:v>0.2588321581</c:v>
                </c:pt>
                <c:pt idx="5">
                  <c:v>0.2588321581</c:v>
                </c:pt>
                <c:pt idx="6">
                  <c:v>0.2588321581</c:v>
                </c:pt>
                <c:pt idx="7">
                  <c:v>0.2588321581</c:v>
                </c:pt>
                <c:pt idx="8">
                  <c:v>0.2588321581</c:v>
                </c:pt>
                <c:pt idx="9">
                  <c:v>0.2588321581</c:v>
                </c:pt>
                <c:pt idx="11">
                  <c:v>0.2588321581</c:v>
                </c:pt>
                <c:pt idx="12">
                  <c:v>0.2588321581</c:v>
                </c:pt>
                <c:pt idx="13">
                  <c:v>0.2588321581</c:v>
                </c:pt>
                <c:pt idx="14">
                  <c:v>0.2588321581</c:v>
                </c:pt>
              </c:numCache>
            </c:numRef>
          </c:val>
        </c:ser>
        <c:gapWidth val="50"/>
        <c:axId val="10610187"/>
        <c:axId val="28382820"/>
      </c:barChart>
      <c:catAx>
        <c:axId val="10610187"/>
        <c:scaling>
          <c:orientation val="maxMin"/>
        </c:scaling>
        <c:axPos val="l"/>
        <c:delete val="0"/>
        <c:numFmt formatCode="General" sourceLinked="1"/>
        <c:majorTickMark val="none"/>
        <c:minorTickMark val="none"/>
        <c:tickLblPos val="nextTo"/>
        <c:txPr>
          <a:bodyPr/>
          <a:lstStyle/>
          <a:p>
            <a:pPr>
              <a:defRPr lang="en-US" cap="none" sz="800" b="0" i="0" u="none" baseline="0"/>
            </a:pPr>
          </a:p>
        </c:txPr>
        <c:crossAx val="28382820"/>
        <c:crosses val="autoZero"/>
        <c:auto val="0"/>
        <c:lblOffset val="100"/>
        <c:noMultiLvlLbl val="0"/>
      </c:catAx>
      <c:valAx>
        <c:axId val="28382820"/>
        <c:scaling>
          <c:orientation val="minMax"/>
          <c:max val="0.5"/>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10610187"/>
        <c:crossesAt val="1"/>
        <c:crossBetween val="between"/>
        <c:dispUnits/>
        <c:majorUnit val="0.05"/>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4375"/>
          <c:y val="0.16"/>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3.1.2: Hypertension Treatment Prevalence by District, 
2001/02 – 2003/04
</a:t>
            </a:r>
            <a:r>
              <a:rPr lang="en-US" cap="none" sz="800" b="0" i="0" u="none" baseline="0"/>
              <a:t>Age-adjusted percent of residents treated for high blood pressure age 25+</a:t>
            </a:r>
          </a:p>
        </c:rich>
      </c:tx>
      <c:layout>
        <c:manualLayout>
          <c:xMode val="factor"/>
          <c:yMode val="factor"/>
          <c:x val="0"/>
          <c:y val="-0.02"/>
        </c:manualLayout>
      </c:layout>
      <c:spPr>
        <a:noFill/>
        <a:ln>
          <a:noFill/>
        </a:ln>
      </c:spPr>
    </c:title>
    <c:plotArea>
      <c:layout>
        <c:manualLayout>
          <c:xMode val="edge"/>
          <c:yMode val="edge"/>
          <c:x val="0.00175"/>
          <c:y val="0.07025"/>
          <c:w val="0.96375"/>
          <c:h val="0.918"/>
        </c:manualLayout>
      </c:layout>
      <c:barChart>
        <c:barDir val="bar"/>
        <c:grouping val="clustered"/>
        <c:varyColors val="0"/>
        <c:ser>
          <c:idx val="0"/>
          <c:order val="0"/>
          <c:tx>
            <c:strRef>
              <c:f>'ordered-data'!$I$3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'ordered-data'!$C$20:$C$77</c:f>
              <c:strCache>
                <c:ptCount val="58"/>
                <c:pt idx="0">
                  <c:v>SE Northern (m,d)</c:v>
                </c:pt>
                <c:pt idx="1">
                  <c:v>SE Central</c:v>
                </c:pt>
                <c:pt idx="2">
                  <c:v>SE Western</c:v>
                </c:pt>
                <c:pt idx="3">
                  <c:v>SE Southern (m,f)</c:v>
                </c:pt>
                <c:pt idx="5">
                  <c:v>CE Altona</c:v>
                </c:pt>
                <c:pt idx="6">
                  <c:v>CE  Cartier/SFX</c:v>
                </c:pt>
                <c:pt idx="7">
                  <c:v>CE  Red River</c:v>
                </c:pt>
                <c:pt idx="8">
                  <c:v>CE  Louise/Pembina</c:v>
                </c:pt>
                <c:pt idx="9">
                  <c:v>CE  Morden/Winkler (m)</c:v>
                </c:pt>
                <c:pt idx="10">
                  <c:v>CE  Carman</c:v>
                </c:pt>
                <c:pt idx="11">
                  <c:v>CE  Swan Lake</c:v>
                </c:pt>
                <c:pt idx="12">
                  <c:v>CE  Portage (m,f,d)</c:v>
                </c:pt>
                <c:pt idx="13">
                  <c:v>CE  Seven Regions (f,d)</c:v>
                </c:pt>
                <c:pt idx="15">
                  <c:v>AS  East 2 (m,d)</c:v>
                </c:pt>
                <c:pt idx="16">
                  <c:v>AS West 1 (d)</c:v>
                </c:pt>
                <c:pt idx="17">
                  <c:v>AS  North 2 (m,d)</c:v>
                </c:pt>
                <c:pt idx="18">
                  <c:v>AS  West 2 (d)</c:v>
                </c:pt>
                <c:pt idx="19">
                  <c:v>AS  North 1 (f,d)</c:v>
                </c:pt>
                <c:pt idx="20">
                  <c:v>AS  East 1</c:v>
                </c:pt>
                <c:pt idx="22">
                  <c:v>BDN Rural</c:v>
                </c:pt>
                <c:pt idx="23">
                  <c:v>BDN West</c:v>
                </c:pt>
                <c:pt idx="24">
                  <c:v>BDN East</c:v>
                </c:pt>
                <c:pt idx="26">
                  <c:v>PL West (d)</c:v>
                </c:pt>
                <c:pt idx="27">
                  <c:v>PL Central (m,d)</c:v>
                </c:pt>
                <c:pt idx="28">
                  <c:v>PL East (d)</c:v>
                </c:pt>
                <c:pt idx="29">
                  <c:v>PL North (d)</c:v>
                </c:pt>
                <c:pt idx="31">
                  <c:v>IL Southwest</c:v>
                </c:pt>
                <c:pt idx="32">
                  <c:v>IL Southeast</c:v>
                </c:pt>
                <c:pt idx="33">
                  <c:v>IL Northeast</c:v>
                </c:pt>
                <c:pt idx="34">
                  <c:v>IL Northwest (f,d)</c:v>
                </c:pt>
                <c:pt idx="36">
                  <c:v>NE Springfield (f)</c:v>
                </c:pt>
                <c:pt idx="37">
                  <c:v>NE Iron Rose (f)</c:v>
                </c:pt>
                <c:pt idx="38">
                  <c:v>NE Winnipeg River</c:v>
                </c:pt>
                <c:pt idx="39">
                  <c:v>NE Brokenhead</c:v>
                </c:pt>
                <c:pt idx="40">
                  <c:v>NE Blue Water (m,f,d)</c:v>
                </c:pt>
                <c:pt idx="41">
                  <c:v>NE Northern Remote</c:v>
                </c:pt>
                <c:pt idx="43">
                  <c:v>NM F Flon/Snow L/Cran (f,d)</c:v>
                </c:pt>
                <c:pt idx="44">
                  <c:v>NM The Pas/OCN/Kelsey (m,d)</c:v>
                </c:pt>
                <c:pt idx="45">
                  <c:v>NM Nor-Man Other (m,f)</c:v>
                </c:pt>
                <c:pt idx="47">
                  <c:v>BW Thompson (m,f,d)</c:v>
                </c:pt>
                <c:pt idx="48">
                  <c:v>BW Gillam/Fox Lake (m,f)</c:v>
                </c:pt>
                <c:pt idx="49">
                  <c:v>BW Lynn/Leaf/SIL (m,f)</c:v>
                </c:pt>
                <c:pt idx="50">
                  <c:v>BW Thick Por/Pik/Wab</c:v>
                </c:pt>
                <c:pt idx="51">
                  <c:v>BW Island Lake (f,d)</c:v>
                </c:pt>
                <c:pt idx="52">
                  <c:v>BW Cross Lake (m,f)</c:v>
                </c:pt>
                <c:pt idx="53">
                  <c:v>BW Norway House (m,f)</c:v>
                </c:pt>
                <c:pt idx="54">
                  <c:v>BW Tad/Broch/Lac Br</c:v>
                </c:pt>
                <c:pt idx="55">
                  <c:v>BW Oxford H &amp; Gods</c:v>
                </c:pt>
                <c:pt idx="56">
                  <c:v>BW Sha/York/Split/War</c:v>
                </c:pt>
                <c:pt idx="57">
                  <c:v>BW Nelson House (f)</c:v>
                </c:pt>
              </c:strCache>
            </c:strRef>
          </c:cat>
          <c:val>
            <c:numRef>
              <c:f>'ordered-data'!$I$20:$I$77</c:f>
              <c:numCache>
                <c:ptCount val="58"/>
                <c:pt idx="0">
                  <c:v>0.239595486</c:v>
                </c:pt>
                <c:pt idx="1">
                  <c:v>0.239595486</c:v>
                </c:pt>
                <c:pt idx="2">
                  <c:v>0.239595486</c:v>
                </c:pt>
                <c:pt idx="3">
                  <c:v>0.239595486</c:v>
                </c:pt>
                <c:pt idx="5">
                  <c:v>0.239595486</c:v>
                </c:pt>
                <c:pt idx="6">
                  <c:v>0.239595486</c:v>
                </c:pt>
                <c:pt idx="7">
                  <c:v>0.239595486</c:v>
                </c:pt>
                <c:pt idx="8">
                  <c:v>0.239595486</c:v>
                </c:pt>
                <c:pt idx="9">
                  <c:v>0.239595486</c:v>
                </c:pt>
                <c:pt idx="10">
                  <c:v>0.239595486</c:v>
                </c:pt>
                <c:pt idx="11">
                  <c:v>0.239595486</c:v>
                </c:pt>
                <c:pt idx="12">
                  <c:v>0.239595486</c:v>
                </c:pt>
                <c:pt idx="13">
                  <c:v>0.239595486</c:v>
                </c:pt>
                <c:pt idx="15">
                  <c:v>0.239595486</c:v>
                </c:pt>
                <c:pt idx="16">
                  <c:v>0.239595486</c:v>
                </c:pt>
                <c:pt idx="17">
                  <c:v>0.239595486</c:v>
                </c:pt>
                <c:pt idx="18">
                  <c:v>0.239595486</c:v>
                </c:pt>
                <c:pt idx="19">
                  <c:v>0.239595486</c:v>
                </c:pt>
                <c:pt idx="20">
                  <c:v>0.239595486</c:v>
                </c:pt>
                <c:pt idx="22">
                  <c:v>0.239595486</c:v>
                </c:pt>
                <c:pt idx="23">
                  <c:v>0.239595486</c:v>
                </c:pt>
                <c:pt idx="24">
                  <c:v>0.239595486</c:v>
                </c:pt>
                <c:pt idx="26">
                  <c:v>0.239595486</c:v>
                </c:pt>
                <c:pt idx="27">
                  <c:v>0.239595486</c:v>
                </c:pt>
                <c:pt idx="28">
                  <c:v>0.239595486</c:v>
                </c:pt>
                <c:pt idx="29">
                  <c:v>0.239595486</c:v>
                </c:pt>
                <c:pt idx="31">
                  <c:v>0.239595486</c:v>
                </c:pt>
                <c:pt idx="32">
                  <c:v>0.239595486</c:v>
                </c:pt>
                <c:pt idx="33">
                  <c:v>0.239595486</c:v>
                </c:pt>
                <c:pt idx="34">
                  <c:v>0.239595486</c:v>
                </c:pt>
                <c:pt idx="36">
                  <c:v>0.239595486</c:v>
                </c:pt>
                <c:pt idx="37">
                  <c:v>0.239595486</c:v>
                </c:pt>
                <c:pt idx="38">
                  <c:v>0.239595486</c:v>
                </c:pt>
                <c:pt idx="39">
                  <c:v>0.239595486</c:v>
                </c:pt>
                <c:pt idx="40">
                  <c:v>0.239595486</c:v>
                </c:pt>
                <c:pt idx="41">
                  <c:v>0.239595486</c:v>
                </c:pt>
                <c:pt idx="43">
                  <c:v>0.239595486</c:v>
                </c:pt>
                <c:pt idx="44">
                  <c:v>0.239595486</c:v>
                </c:pt>
                <c:pt idx="45">
                  <c:v>0.239595486</c:v>
                </c:pt>
                <c:pt idx="47">
                  <c:v>0.239595486</c:v>
                </c:pt>
                <c:pt idx="48">
                  <c:v>0.239595486</c:v>
                </c:pt>
                <c:pt idx="49">
                  <c:v>0.239595486</c:v>
                </c:pt>
                <c:pt idx="50">
                  <c:v>0.239595486</c:v>
                </c:pt>
                <c:pt idx="51">
                  <c:v>0.239595486</c:v>
                </c:pt>
                <c:pt idx="52">
                  <c:v>0.239595486</c:v>
                </c:pt>
                <c:pt idx="53">
                  <c:v>0.239595486</c:v>
                </c:pt>
                <c:pt idx="54">
                  <c:v>0.239595486</c:v>
                </c:pt>
                <c:pt idx="55">
                  <c:v>0.239595486</c:v>
                </c:pt>
                <c:pt idx="56">
                  <c:v>0.239595486</c:v>
                </c:pt>
                <c:pt idx="57">
                  <c:v>0.239595486</c:v>
                </c:pt>
              </c:numCache>
            </c:numRef>
          </c:val>
        </c:ser>
        <c:ser>
          <c:idx val="1"/>
          <c:order val="1"/>
          <c:tx>
            <c:strRef>
              <c:f>'ordered-data'!$J$3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'ordered-data'!$C$20:$C$77</c:f>
              <c:strCache>
                <c:ptCount val="58"/>
                <c:pt idx="0">
                  <c:v>SE Northern (m,d)</c:v>
                </c:pt>
                <c:pt idx="1">
                  <c:v>SE Central</c:v>
                </c:pt>
                <c:pt idx="2">
                  <c:v>SE Western</c:v>
                </c:pt>
                <c:pt idx="3">
                  <c:v>SE Southern (m,f)</c:v>
                </c:pt>
                <c:pt idx="5">
                  <c:v>CE Altona</c:v>
                </c:pt>
                <c:pt idx="6">
                  <c:v>CE  Cartier/SFX</c:v>
                </c:pt>
                <c:pt idx="7">
                  <c:v>CE  Red River</c:v>
                </c:pt>
                <c:pt idx="8">
                  <c:v>CE  Louise/Pembina</c:v>
                </c:pt>
                <c:pt idx="9">
                  <c:v>CE  Morden/Winkler (m)</c:v>
                </c:pt>
                <c:pt idx="10">
                  <c:v>CE  Carman</c:v>
                </c:pt>
                <c:pt idx="11">
                  <c:v>CE  Swan Lake</c:v>
                </c:pt>
                <c:pt idx="12">
                  <c:v>CE  Portage (m,f,d)</c:v>
                </c:pt>
                <c:pt idx="13">
                  <c:v>CE  Seven Regions (f,d)</c:v>
                </c:pt>
                <c:pt idx="15">
                  <c:v>AS  East 2 (m,d)</c:v>
                </c:pt>
                <c:pt idx="16">
                  <c:v>AS West 1 (d)</c:v>
                </c:pt>
                <c:pt idx="17">
                  <c:v>AS  North 2 (m,d)</c:v>
                </c:pt>
                <c:pt idx="18">
                  <c:v>AS  West 2 (d)</c:v>
                </c:pt>
                <c:pt idx="19">
                  <c:v>AS  North 1 (f,d)</c:v>
                </c:pt>
                <c:pt idx="20">
                  <c:v>AS  East 1</c:v>
                </c:pt>
                <c:pt idx="22">
                  <c:v>BDN Rural</c:v>
                </c:pt>
                <c:pt idx="23">
                  <c:v>BDN West</c:v>
                </c:pt>
                <c:pt idx="24">
                  <c:v>BDN East</c:v>
                </c:pt>
                <c:pt idx="26">
                  <c:v>PL West (d)</c:v>
                </c:pt>
                <c:pt idx="27">
                  <c:v>PL Central (m,d)</c:v>
                </c:pt>
                <c:pt idx="28">
                  <c:v>PL East (d)</c:v>
                </c:pt>
                <c:pt idx="29">
                  <c:v>PL North (d)</c:v>
                </c:pt>
                <c:pt idx="31">
                  <c:v>IL Southwest</c:v>
                </c:pt>
                <c:pt idx="32">
                  <c:v>IL Southeast</c:v>
                </c:pt>
                <c:pt idx="33">
                  <c:v>IL Northeast</c:v>
                </c:pt>
                <c:pt idx="34">
                  <c:v>IL Northwest (f,d)</c:v>
                </c:pt>
                <c:pt idx="36">
                  <c:v>NE Springfield (f)</c:v>
                </c:pt>
                <c:pt idx="37">
                  <c:v>NE Iron Rose (f)</c:v>
                </c:pt>
                <c:pt idx="38">
                  <c:v>NE Winnipeg River</c:v>
                </c:pt>
                <c:pt idx="39">
                  <c:v>NE Brokenhead</c:v>
                </c:pt>
                <c:pt idx="40">
                  <c:v>NE Blue Water (m,f,d)</c:v>
                </c:pt>
                <c:pt idx="41">
                  <c:v>NE Northern Remote</c:v>
                </c:pt>
                <c:pt idx="43">
                  <c:v>NM F Flon/Snow L/Cran (f,d)</c:v>
                </c:pt>
                <c:pt idx="44">
                  <c:v>NM The Pas/OCN/Kelsey (m,d)</c:v>
                </c:pt>
                <c:pt idx="45">
                  <c:v>NM Nor-Man Other (m,f)</c:v>
                </c:pt>
                <c:pt idx="47">
                  <c:v>BW Thompson (m,f,d)</c:v>
                </c:pt>
                <c:pt idx="48">
                  <c:v>BW Gillam/Fox Lake (m,f)</c:v>
                </c:pt>
                <c:pt idx="49">
                  <c:v>BW Lynn/Leaf/SIL (m,f)</c:v>
                </c:pt>
                <c:pt idx="50">
                  <c:v>BW Thick Por/Pik/Wab</c:v>
                </c:pt>
                <c:pt idx="51">
                  <c:v>BW Island Lake (f,d)</c:v>
                </c:pt>
                <c:pt idx="52">
                  <c:v>BW Cross Lake (m,f)</c:v>
                </c:pt>
                <c:pt idx="53">
                  <c:v>BW Norway House (m,f)</c:v>
                </c:pt>
                <c:pt idx="54">
                  <c:v>BW Tad/Broch/Lac Br</c:v>
                </c:pt>
                <c:pt idx="55">
                  <c:v>BW Oxford H &amp; Gods</c:v>
                </c:pt>
                <c:pt idx="56">
                  <c:v>BW Sha/York/Split/War</c:v>
                </c:pt>
                <c:pt idx="57">
                  <c:v>BW Nelson House (f)</c:v>
                </c:pt>
              </c:strCache>
            </c:strRef>
          </c:cat>
          <c:val>
            <c:numRef>
              <c:f>'ordered-data'!$J$20:$J$77</c:f>
              <c:numCache>
                <c:ptCount val="58"/>
                <c:pt idx="0">
                  <c:v>0.2138272063</c:v>
                </c:pt>
                <c:pt idx="1">
                  <c:v>0.2228749988</c:v>
                </c:pt>
                <c:pt idx="2">
                  <c:v>0.2218667905</c:v>
                </c:pt>
                <c:pt idx="3">
                  <c:v>0.2903068144</c:v>
                </c:pt>
                <c:pt idx="5">
                  <c:v>0.2467113198</c:v>
                </c:pt>
                <c:pt idx="6">
                  <c:v>0.2177387223</c:v>
                </c:pt>
                <c:pt idx="7">
                  <c:v>0.2537869527</c:v>
                </c:pt>
                <c:pt idx="8">
                  <c:v>0.2222336938</c:v>
                </c:pt>
                <c:pt idx="9">
                  <c:v>0.2168406981</c:v>
                </c:pt>
                <c:pt idx="10">
                  <c:v>0.2188742345</c:v>
                </c:pt>
                <c:pt idx="11">
                  <c:v>0.2220232692</c:v>
                </c:pt>
                <c:pt idx="12">
                  <c:v>0.1897600656</c:v>
                </c:pt>
                <c:pt idx="13">
                  <c:v>0.2475334145</c:v>
                </c:pt>
                <c:pt idx="15">
                  <c:v>0.2097453799</c:v>
                </c:pt>
                <c:pt idx="16">
                  <c:v>0.2218602203</c:v>
                </c:pt>
                <c:pt idx="17">
                  <c:v>0.2139201031</c:v>
                </c:pt>
                <c:pt idx="18">
                  <c:v>0.2375589996</c:v>
                </c:pt>
                <c:pt idx="19">
                  <c:v>0.2428384061</c:v>
                </c:pt>
                <c:pt idx="20">
                  <c:v>0.2237691848</c:v>
                </c:pt>
                <c:pt idx="22">
                  <c:v>0.2464488594</c:v>
                </c:pt>
                <c:pt idx="23">
                  <c:v>0.2433976251</c:v>
                </c:pt>
                <c:pt idx="24">
                  <c:v>0.2387198234</c:v>
                </c:pt>
                <c:pt idx="26">
                  <c:v>0.236119673</c:v>
                </c:pt>
                <c:pt idx="27">
                  <c:v>0.2080370392</c:v>
                </c:pt>
                <c:pt idx="28">
                  <c:v>0.2193152402</c:v>
                </c:pt>
                <c:pt idx="29">
                  <c:v>0.2276882183</c:v>
                </c:pt>
                <c:pt idx="31">
                  <c:v>0.2463446719</c:v>
                </c:pt>
                <c:pt idx="32">
                  <c:v>0.2566462468</c:v>
                </c:pt>
                <c:pt idx="33">
                  <c:v>0.2588503733</c:v>
                </c:pt>
                <c:pt idx="34">
                  <c:v>0.2387563485</c:v>
                </c:pt>
                <c:pt idx="36">
                  <c:v>0.2190179507</c:v>
                </c:pt>
                <c:pt idx="37">
                  <c:v>0.2626397048</c:v>
                </c:pt>
                <c:pt idx="38">
                  <c:v>0.2340705077</c:v>
                </c:pt>
                <c:pt idx="39">
                  <c:v>0.2542868952</c:v>
                </c:pt>
                <c:pt idx="40">
                  <c:v>0.2726749372</c:v>
                </c:pt>
                <c:pt idx="41">
                  <c:v>0.2449064785</c:v>
                </c:pt>
                <c:pt idx="43">
                  <c:v>0.2441975468</c:v>
                </c:pt>
                <c:pt idx="44">
                  <c:v>0.1984024845</c:v>
                </c:pt>
                <c:pt idx="45">
                  <c:v>0.1732447364</c:v>
                </c:pt>
                <c:pt idx="47">
                  <c:v>0.2730967315</c:v>
                </c:pt>
                <c:pt idx="48">
                  <c:v>0.3901830476</c:v>
                </c:pt>
                <c:pt idx="49">
                  <c:v>0.3845093656</c:v>
                </c:pt>
                <c:pt idx="50">
                  <c:v>0.2393470416</c:v>
                </c:pt>
                <c:pt idx="51">
                  <c:v>0.2454006256</c:v>
                </c:pt>
                <c:pt idx="52">
                  <c:v>0.2975436942</c:v>
                </c:pt>
                <c:pt idx="53">
                  <c:v>0.3253574292</c:v>
                </c:pt>
                <c:pt idx="54">
                  <c:v>0.2344896111</c:v>
                </c:pt>
                <c:pt idx="55">
                  <c:v>0.2320195859</c:v>
                </c:pt>
                <c:pt idx="56">
                  <c:v>0.2999895188</c:v>
                </c:pt>
                <c:pt idx="57">
                  <c:v>0.2926820646</c:v>
                </c:pt>
              </c:numCache>
            </c:numRef>
          </c:val>
        </c:ser>
        <c:ser>
          <c:idx val="2"/>
          <c:order val="2"/>
          <c:tx>
            <c:strRef>
              <c:f>'ordered-data'!$K$3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'ordered-data'!$C$20:$C$77</c:f>
              <c:strCache>
                <c:ptCount val="58"/>
                <c:pt idx="0">
                  <c:v>SE Northern (m,d)</c:v>
                </c:pt>
                <c:pt idx="1">
                  <c:v>SE Central</c:v>
                </c:pt>
                <c:pt idx="2">
                  <c:v>SE Western</c:v>
                </c:pt>
                <c:pt idx="3">
                  <c:v>SE Southern (m,f)</c:v>
                </c:pt>
                <c:pt idx="5">
                  <c:v>CE Altona</c:v>
                </c:pt>
                <c:pt idx="6">
                  <c:v>CE  Cartier/SFX</c:v>
                </c:pt>
                <c:pt idx="7">
                  <c:v>CE  Red River</c:v>
                </c:pt>
                <c:pt idx="8">
                  <c:v>CE  Louise/Pembina</c:v>
                </c:pt>
                <c:pt idx="9">
                  <c:v>CE  Morden/Winkler (m)</c:v>
                </c:pt>
                <c:pt idx="10">
                  <c:v>CE  Carman</c:v>
                </c:pt>
                <c:pt idx="11">
                  <c:v>CE  Swan Lake</c:v>
                </c:pt>
                <c:pt idx="12">
                  <c:v>CE  Portage (m,f,d)</c:v>
                </c:pt>
                <c:pt idx="13">
                  <c:v>CE  Seven Regions (f,d)</c:v>
                </c:pt>
                <c:pt idx="15">
                  <c:v>AS  East 2 (m,d)</c:v>
                </c:pt>
                <c:pt idx="16">
                  <c:v>AS West 1 (d)</c:v>
                </c:pt>
                <c:pt idx="17">
                  <c:v>AS  North 2 (m,d)</c:v>
                </c:pt>
                <c:pt idx="18">
                  <c:v>AS  West 2 (d)</c:v>
                </c:pt>
                <c:pt idx="19">
                  <c:v>AS  North 1 (f,d)</c:v>
                </c:pt>
                <c:pt idx="20">
                  <c:v>AS  East 1</c:v>
                </c:pt>
                <c:pt idx="22">
                  <c:v>BDN Rural</c:v>
                </c:pt>
                <c:pt idx="23">
                  <c:v>BDN West</c:v>
                </c:pt>
                <c:pt idx="24">
                  <c:v>BDN East</c:v>
                </c:pt>
                <c:pt idx="26">
                  <c:v>PL West (d)</c:v>
                </c:pt>
                <c:pt idx="27">
                  <c:v>PL Central (m,d)</c:v>
                </c:pt>
                <c:pt idx="28">
                  <c:v>PL East (d)</c:v>
                </c:pt>
                <c:pt idx="29">
                  <c:v>PL North (d)</c:v>
                </c:pt>
                <c:pt idx="31">
                  <c:v>IL Southwest</c:v>
                </c:pt>
                <c:pt idx="32">
                  <c:v>IL Southeast</c:v>
                </c:pt>
                <c:pt idx="33">
                  <c:v>IL Northeast</c:v>
                </c:pt>
                <c:pt idx="34">
                  <c:v>IL Northwest (f,d)</c:v>
                </c:pt>
                <c:pt idx="36">
                  <c:v>NE Springfield (f)</c:v>
                </c:pt>
                <c:pt idx="37">
                  <c:v>NE Iron Rose (f)</c:v>
                </c:pt>
                <c:pt idx="38">
                  <c:v>NE Winnipeg River</c:v>
                </c:pt>
                <c:pt idx="39">
                  <c:v>NE Brokenhead</c:v>
                </c:pt>
                <c:pt idx="40">
                  <c:v>NE Blue Water (m,f,d)</c:v>
                </c:pt>
                <c:pt idx="41">
                  <c:v>NE Northern Remote</c:v>
                </c:pt>
                <c:pt idx="43">
                  <c:v>NM F Flon/Snow L/Cran (f,d)</c:v>
                </c:pt>
                <c:pt idx="44">
                  <c:v>NM The Pas/OCN/Kelsey (m,d)</c:v>
                </c:pt>
                <c:pt idx="45">
                  <c:v>NM Nor-Man Other (m,f)</c:v>
                </c:pt>
                <c:pt idx="47">
                  <c:v>BW Thompson (m,f,d)</c:v>
                </c:pt>
                <c:pt idx="48">
                  <c:v>BW Gillam/Fox Lake (m,f)</c:v>
                </c:pt>
                <c:pt idx="49">
                  <c:v>BW Lynn/Leaf/SIL (m,f)</c:v>
                </c:pt>
                <c:pt idx="50">
                  <c:v>BW Thick Por/Pik/Wab</c:v>
                </c:pt>
                <c:pt idx="51">
                  <c:v>BW Island Lake (f,d)</c:v>
                </c:pt>
                <c:pt idx="52">
                  <c:v>BW Cross Lake (m,f)</c:v>
                </c:pt>
                <c:pt idx="53">
                  <c:v>BW Norway House (m,f)</c:v>
                </c:pt>
                <c:pt idx="54">
                  <c:v>BW Tad/Broch/Lac Br</c:v>
                </c:pt>
                <c:pt idx="55">
                  <c:v>BW Oxford H &amp; Gods</c:v>
                </c:pt>
                <c:pt idx="56">
                  <c:v>BW Sha/York/Split/War</c:v>
                </c:pt>
                <c:pt idx="57">
                  <c:v>BW Nelson House (f)</c:v>
                </c:pt>
              </c:strCache>
            </c:strRef>
          </c:cat>
          <c:val>
            <c:numRef>
              <c:f>'ordered-data'!$K$20:$K$77</c:f>
              <c:numCache>
                <c:ptCount val="58"/>
                <c:pt idx="0">
                  <c:v>0.2480454572</c:v>
                </c:pt>
                <c:pt idx="1">
                  <c:v>0.2426427609</c:v>
                </c:pt>
                <c:pt idx="2">
                  <c:v>0.2562784598</c:v>
                </c:pt>
                <c:pt idx="3">
                  <c:v>0.3168636615</c:v>
                </c:pt>
                <c:pt idx="5">
                  <c:v>0.2713155949</c:v>
                </c:pt>
                <c:pt idx="6">
                  <c:v>0.2521933913</c:v>
                </c:pt>
                <c:pt idx="7">
                  <c:v>0.2680104552</c:v>
                </c:pt>
                <c:pt idx="8">
                  <c:v>0.2424693862</c:v>
                </c:pt>
                <c:pt idx="9">
                  <c:v>0.238985038</c:v>
                </c:pt>
                <c:pt idx="10">
                  <c:v>0.2400700491</c:v>
                </c:pt>
                <c:pt idx="11">
                  <c:v>0.2362351659</c:v>
                </c:pt>
                <c:pt idx="12">
                  <c:v>0.2134326282</c:v>
                </c:pt>
                <c:pt idx="13">
                  <c:v>0.3259681301</c:v>
                </c:pt>
                <c:pt idx="15">
                  <c:v>0.2507968178</c:v>
                </c:pt>
                <c:pt idx="16">
                  <c:v>0.2724505975</c:v>
                </c:pt>
                <c:pt idx="17">
                  <c:v>0.2668499052</c:v>
                </c:pt>
                <c:pt idx="18">
                  <c:v>0.2727934427</c:v>
                </c:pt>
                <c:pt idx="19">
                  <c:v>0.2869716659</c:v>
                </c:pt>
                <c:pt idx="20">
                  <c:v>0.255797437</c:v>
                </c:pt>
                <c:pt idx="22">
                  <c:v>0.2804715469</c:v>
                </c:pt>
                <c:pt idx="23">
                  <c:v>0.2461699825</c:v>
                </c:pt>
                <c:pt idx="24">
                  <c:v>0.2620888938</c:v>
                </c:pt>
                <c:pt idx="26">
                  <c:v>0.2821089355</c:v>
                </c:pt>
                <c:pt idx="27">
                  <c:v>0.2455212486</c:v>
                </c:pt>
                <c:pt idx="28">
                  <c:v>0.2645278885</c:v>
                </c:pt>
                <c:pt idx="29">
                  <c:v>0.2610214605</c:v>
                </c:pt>
                <c:pt idx="31">
                  <c:v>0.2676336104</c:v>
                </c:pt>
                <c:pt idx="32">
                  <c:v>0.2755962695</c:v>
                </c:pt>
                <c:pt idx="33">
                  <c:v>0.2802261661</c:v>
                </c:pt>
                <c:pt idx="34">
                  <c:v>0.3012083522</c:v>
                </c:pt>
                <c:pt idx="36">
                  <c:v>0.2306074302</c:v>
                </c:pt>
                <c:pt idx="37">
                  <c:v>0.305832009</c:v>
                </c:pt>
                <c:pt idx="38">
                  <c:v>0.2548872753</c:v>
                </c:pt>
                <c:pt idx="39">
                  <c:v>0.2506651139</c:v>
                </c:pt>
                <c:pt idx="40">
                  <c:v>0.3323185622</c:v>
                </c:pt>
                <c:pt idx="41">
                  <c:v>0.2640553103</c:v>
                </c:pt>
                <c:pt idx="43">
                  <c:v>0.298539371</c:v>
                </c:pt>
                <c:pt idx="44">
                  <c:v>0.2390566043</c:v>
                </c:pt>
                <c:pt idx="45">
                  <c:v>0.2070235168</c:v>
                </c:pt>
                <c:pt idx="47">
                  <c:v>0.3485556681</c:v>
                </c:pt>
                <c:pt idx="48">
                  <c:v>0.4789393312</c:v>
                </c:pt>
                <c:pt idx="49">
                  <c:v>0.4239118706</c:v>
                </c:pt>
                <c:pt idx="50">
                  <c:v>0.3219986981</c:v>
                </c:pt>
                <c:pt idx="51">
                  <c:v>0.3337911672</c:v>
                </c:pt>
                <c:pt idx="52">
                  <c:v>0.3327117563</c:v>
                </c:pt>
                <c:pt idx="53">
                  <c:v>0.401041258</c:v>
                </c:pt>
                <c:pt idx="54">
                  <c:v>0.2354341624</c:v>
                </c:pt>
                <c:pt idx="55">
                  <c:v>0.2534135456</c:v>
                </c:pt>
                <c:pt idx="56">
                  <c:v>0.3150395909</c:v>
                </c:pt>
                <c:pt idx="57">
                  <c:v>0.3436919321</c:v>
                </c:pt>
              </c:numCache>
            </c:numRef>
          </c:val>
        </c:ser>
        <c:ser>
          <c:idx val="3"/>
          <c:order val="3"/>
          <c:tx>
            <c:strRef>
              <c:f>'ordered-data'!$L$3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'ordered-data'!$C$20:$C$77</c:f>
              <c:strCache>
                <c:ptCount val="58"/>
                <c:pt idx="0">
                  <c:v>SE Northern (m,d)</c:v>
                </c:pt>
                <c:pt idx="1">
                  <c:v>SE Central</c:v>
                </c:pt>
                <c:pt idx="2">
                  <c:v>SE Western</c:v>
                </c:pt>
                <c:pt idx="3">
                  <c:v>SE Southern (m,f)</c:v>
                </c:pt>
                <c:pt idx="5">
                  <c:v>CE Altona</c:v>
                </c:pt>
                <c:pt idx="6">
                  <c:v>CE  Cartier/SFX</c:v>
                </c:pt>
                <c:pt idx="7">
                  <c:v>CE  Red River</c:v>
                </c:pt>
                <c:pt idx="8">
                  <c:v>CE  Louise/Pembina</c:v>
                </c:pt>
                <c:pt idx="9">
                  <c:v>CE  Morden/Winkler (m)</c:v>
                </c:pt>
                <c:pt idx="10">
                  <c:v>CE  Carman</c:v>
                </c:pt>
                <c:pt idx="11">
                  <c:v>CE  Swan Lake</c:v>
                </c:pt>
                <c:pt idx="12">
                  <c:v>CE  Portage (m,f,d)</c:v>
                </c:pt>
                <c:pt idx="13">
                  <c:v>CE  Seven Regions (f,d)</c:v>
                </c:pt>
                <c:pt idx="15">
                  <c:v>AS  East 2 (m,d)</c:v>
                </c:pt>
                <c:pt idx="16">
                  <c:v>AS West 1 (d)</c:v>
                </c:pt>
                <c:pt idx="17">
                  <c:v>AS  North 2 (m,d)</c:v>
                </c:pt>
                <c:pt idx="18">
                  <c:v>AS  West 2 (d)</c:v>
                </c:pt>
                <c:pt idx="19">
                  <c:v>AS  North 1 (f,d)</c:v>
                </c:pt>
                <c:pt idx="20">
                  <c:v>AS  East 1</c:v>
                </c:pt>
                <c:pt idx="22">
                  <c:v>BDN Rural</c:v>
                </c:pt>
                <c:pt idx="23">
                  <c:v>BDN West</c:v>
                </c:pt>
                <c:pt idx="24">
                  <c:v>BDN East</c:v>
                </c:pt>
                <c:pt idx="26">
                  <c:v>PL West (d)</c:v>
                </c:pt>
                <c:pt idx="27">
                  <c:v>PL Central (m,d)</c:v>
                </c:pt>
                <c:pt idx="28">
                  <c:v>PL East (d)</c:v>
                </c:pt>
                <c:pt idx="29">
                  <c:v>PL North (d)</c:v>
                </c:pt>
                <c:pt idx="31">
                  <c:v>IL Southwest</c:v>
                </c:pt>
                <c:pt idx="32">
                  <c:v>IL Southeast</c:v>
                </c:pt>
                <c:pt idx="33">
                  <c:v>IL Northeast</c:v>
                </c:pt>
                <c:pt idx="34">
                  <c:v>IL Northwest (f,d)</c:v>
                </c:pt>
                <c:pt idx="36">
                  <c:v>NE Springfield (f)</c:v>
                </c:pt>
                <c:pt idx="37">
                  <c:v>NE Iron Rose (f)</c:v>
                </c:pt>
                <c:pt idx="38">
                  <c:v>NE Winnipeg River</c:v>
                </c:pt>
                <c:pt idx="39">
                  <c:v>NE Brokenhead</c:v>
                </c:pt>
                <c:pt idx="40">
                  <c:v>NE Blue Water (m,f,d)</c:v>
                </c:pt>
                <c:pt idx="41">
                  <c:v>NE Northern Remote</c:v>
                </c:pt>
                <c:pt idx="43">
                  <c:v>NM F Flon/Snow L/Cran (f,d)</c:v>
                </c:pt>
                <c:pt idx="44">
                  <c:v>NM The Pas/OCN/Kelsey (m,d)</c:v>
                </c:pt>
                <c:pt idx="45">
                  <c:v>NM Nor-Man Other (m,f)</c:v>
                </c:pt>
                <c:pt idx="47">
                  <c:v>BW Thompson (m,f,d)</c:v>
                </c:pt>
                <c:pt idx="48">
                  <c:v>BW Gillam/Fox Lake (m,f)</c:v>
                </c:pt>
                <c:pt idx="49">
                  <c:v>BW Lynn/Leaf/SIL (m,f)</c:v>
                </c:pt>
                <c:pt idx="50">
                  <c:v>BW Thick Por/Pik/Wab</c:v>
                </c:pt>
                <c:pt idx="51">
                  <c:v>BW Island Lake (f,d)</c:v>
                </c:pt>
                <c:pt idx="52">
                  <c:v>BW Cross Lake (m,f)</c:v>
                </c:pt>
                <c:pt idx="53">
                  <c:v>BW Norway House (m,f)</c:v>
                </c:pt>
                <c:pt idx="54">
                  <c:v>BW Tad/Broch/Lac Br</c:v>
                </c:pt>
                <c:pt idx="55">
                  <c:v>BW Oxford H &amp; Gods</c:v>
                </c:pt>
                <c:pt idx="56">
                  <c:v>BW Sha/York/Split/War</c:v>
                </c:pt>
                <c:pt idx="57">
                  <c:v>BW Nelson House (f)</c:v>
                </c:pt>
              </c:strCache>
            </c:strRef>
          </c:cat>
          <c:val>
            <c:numRef>
              <c:f>'ordered-data'!$L$20:$L$77</c:f>
              <c:numCache>
                <c:ptCount val="58"/>
                <c:pt idx="0">
                  <c:v>0.2588321581</c:v>
                </c:pt>
                <c:pt idx="1">
                  <c:v>0.2588321581</c:v>
                </c:pt>
                <c:pt idx="2">
                  <c:v>0.2588321581</c:v>
                </c:pt>
                <c:pt idx="3">
                  <c:v>0.2588321581</c:v>
                </c:pt>
                <c:pt idx="5">
                  <c:v>0.2588321581</c:v>
                </c:pt>
                <c:pt idx="6">
                  <c:v>0.2588321581</c:v>
                </c:pt>
                <c:pt idx="7">
                  <c:v>0.2588321581</c:v>
                </c:pt>
                <c:pt idx="8">
                  <c:v>0.2588321581</c:v>
                </c:pt>
                <c:pt idx="9">
                  <c:v>0.2588321581</c:v>
                </c:pt>
                <c:pt idx="10">
                  <c:v>0.2588321581</c:v>
                </c:pt>
                <c:pt idx="11">
                  <c:v>0.2588321581</c:v>
                </c:pt>
                <c:pt idx="12">
                  <c:v>0.2588321581</c:v>
                </c:pt>
                <c:pt idx="13">
                  <c:v>0.2588321581</c:v>
                </c:pt>
                <c:pt idx="15">
                  <c:v>0.2588321581</c:v>
                </c:pt>
                <c:pt idx="16">
                  <c:v>0.2588321581</c:v>
                </c:pt>
                <c:pt idx="17">
                  <c:v>0.2588321581</c:v>
                </c:pt>
                <c:pt idx="18">
                  <c:v>0.2588321581</c:v>
                </c:pt>
                <c:pt idx="19">
                  <c:v>0.2588321581</c:v>
                </c:pt>
                <c:pt idx="20">
                  <c:v>0.2588321581</c:v>
                </c:pt>
                <c:pt idx="22">
                  <c:v>0.2588321581</c:v>
                </c:pt>
                <c:pt idx="23">
                  <c:v>0.2588321581</c:v>
                </c:pt>
                <c:pt idx="24">
                  <c:v>0.2588321581</c:v>
                </c:pt>
                <c:pt idx="26">
                  <c:v>0.2588321581</c:v>
                </c:pt>
                <c:pt idx="27">
                  <c:v>0.2588321581</c:v>
                </c:pt>
                <c:pt idx="28">
                  <c:v>0.2588321581</c:v>
                </c:pt>
                <c:pt idx="29">
                  <c:v>0.2588321581</c:v>
                </c:pt>
                <c:pt idx="31">
                  <c:v>0.2588321581</c:v>
                </c:pt>
                <c:pt idx="32">
                  <c:v>0.2588321581</c:v>
                </c:pt>
                <c:pt idx="33">
                  <c:v>0.2588321581</c:v>
                </c:pt>
                <c:pt idx="34">
                  <c:v>0.2588321581</c:v>
                </c:pt>
                <c:pt idx="36">
                  <c:v>0.2588321581</c:v>
                </c:pt>
                <c:pt idx="37">
                  <c:v>0.2588321581</c:v>
                </c:pt>
                <c:pt idx="38">
                  <c:v>0.2588321581</c:v>
                </c:pt>
                <c:pt idx="39">
                  <c:v>0.2588321581</c:v>
                </c:pt>
                <c:pt idx="40">
                  <c:v>0.2588321581</c:v>
                </c:pt>
                <c:pt idx="41">
                  <c:v>0.2588321581</c:v>
                </c:pt>
                <c:pt idx="43">
                  <c:v>0.2588321581</c:v>
                </c:pt>
                <c:pt idx="44">
                  <c:v>0.2588321581</c:v>
                </c:pt>
                <c:pt idx="45">
                  <c:v>0.2588321581</c:v>
                </c:pt>
                <c:pt idx="47">
                  <c:v>0.2588321581</c:v>
                </c:pt>
                <c:pt idx="48">
                  <c:v>0.2588321581</c:v>
                </c:pt>
                <c:pt idx="49">
                  <c:v>0.2588321581</c:v>
                </c:pt>
                <c:pt idx="50">
                  <c:v>0.2588321581</c:v>
                </c:pt>
                <c:pt idx="51">
                  <c:v>0.2588321581</c:v>
                </c:pt>
                <c:pt idx="52">
                  <c:v>0.2588321581</c:v>
                </c:pt>
                <c:pt idx="53">
                  <c:v>0.2588321581</c:v>
                </c:pt>
                <c:pt idx="54">
                  <c:v>0.2588321581</c:v>
                </c:pt>
                <c:pt idx="55">
                  <c:v>0.2588321581</c:v>
                </c:pt>
                <c:pt idx="56">
                  <c:v>0.2588321581</c:v>
                </c:pt>
                <c:pt idx="57">
                  <c:v>0.2588321581</c:v>
                </c:pt>
              </c:numCache>
            </c:numRef>
          </c:val>
        </c:ser>
        <c:gapWidth val="30"/>
        <c:axId val="54118789"/>
        <c:axId val="17307054"/>
      </c:barChart>
      <c:catAx>
        <c:axId val="54118789"/>
        <c:scaling>
          <c:orientation val="maxMin"/>
        </c:scaling>
        <c:axPos val="l"/>
        <c:delete val="0"/>
        <c:numFmt formatCode="General" sourceLinked="1"/>
        <c:majorTickMark val="none"/>
        <c:minorTickMark val="none"/>
        <c:tickLblPos val="nextTo"/>
        <c:txPr>
          <a:bodyPr/>
          <a:lstStyle/>
          <a:p>
            <a:pPr>
              <a:defRPr lang="en-US" cap="none" sz="500" b="1" i="0" u="none" baseline="0"/>
            </a:pPr>
          </a:p>
        </c:txPr>
        <c:crossAx val="17307054"/>
        <c:crosses val="autoZero"/>
        <c:auto val="0"/>
        <c:lblOffset val="100"/>
        <c:noMultiLvlLbl val="0"/>
      </c:catAx>
      <c:valAx>
        <c:axId val="17307054"/>
        <c:scaling>
          <c:orientation val="minMax"/>
          <c:max val="0.5"/>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54118789"/>
        <c:crossesAt val="1"/>
        <c:crossBetween val="between"/>
        <c:dispUnits/>
        <c:majorUnit val="0.05"/>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1975"/>
          <c:y val="0.077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0.1665</cdr:x>
      <cdr:y>0.88475</cdr:y>
    </cdr:from>
    <cdr:to>
      <cdr:x>0.99175</cdr:x>
      <cdr:y>1</cdr:y>
    </cdr:to>
    <cdr:sp>
      <cdr:nvSpPr>
        <cdr:cNvPr id="1" name="TextBox 2"/>
        <cdr:cNvSpPr txBox="1">
          <a:spLocks noChangeArrowheads="1"/>
        </cdr:cNvSpPr>
      </cdr:nvSpPr>
      <cdr:spPr>
        <a:xfrm>
          <a:off x="942975" y="4029075"/>
          <a:ext cx="4705350" cy="523875"/>
        </a:xfrm>
        <a:prstGeom prst="rect">
          <a:avLst/>
        </a:prstGeom>
        <a:noFill/>
        <a:ln w="9525" cmpd="sng">
          <a:noFill/>
        </a:ln>
      </cdr:spPr>
      <cdr:txBody>
        <a:bodyPr vertOverflow="clip" wrap="square"/>
        <a:p>
          <a:pPr algn="l">
            <a:defRPr/>
          </a:pPr>
          <a:r>
            <a:rPr lang="en-US" cap="none" sz="700" b="0" i="0" u="none" baseline="0"/>
            <a:t>'m' indicates area's rate for males was statistically different from Manitoba average for males 
'f' indicates area's rate for females was statistically different from Manitoba average for females
'd' indicates difference between male and female rates was statistically significant for that area
's' indicates data suppressed due to small numbers
</a:t>
          </a:r>
        </a:p>
      </cdr:txBody>
    </cdr:sp>
  </cdr:relSizeAnchor>
  <cdr:relSizeAnchor xmlns:cdr="http://schemas.openxmlformats.org/drawingml/2006/chartDrawing">
    <cdr:from>
      <cdr:x>0.62675</cdr:x>
      <cdr:y>0.9695</cdr:y>
    </cdr:from>
    <cdr:to>
      <cdr:x>1</cdr:x>
      <cdr:y>0.99725</cdr:y>
    </cdr:to>
    <cdr:sp>
      <cdr:nvSpPr>
        <cdr:cNvPr id="2" name="mchp"/>
        <cdr:cNvSpPr txBox="1">
          <a:spLocks noChangeArrowheads="1"/>
        </cdr:cNvSpPr>
      </cdr:nvSpPr>
      <cdr:spPr>
        <a:xfrm>
          <a:off x="3571875" y="4419600"/>
          <a:ext cx="2133600"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0.627</cdr:x>
      <cdr:y>0.98325</cdr:y>
    </cdr:from>
    <cdr:to>
      <cdr:x>1</cdr:x>
      <cdr:y>0.9985</cdr:y>
    </cdr:to>
    <cdr:sp>
      <cdr:nvSpPr>
        <cdr:cNvPr id="1" name="mchp"/>
        <cdr:cNvSpPr txBox="1">
          <a:spLocks noChangeArrowheads="1"/>
        </cdr:cNvSpPr>
      </cdr:nvSpPr>
      <cdr:spPr>
        <a:xfrm>
          <a:off x="3571875" y="8077200"/>
          <a:ext cx="2133600"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81"/>
  <sheetViews>
    <sheetView tabSelected="1" workbookViewId="0" topLeftCell="A1">
      <pane xSplit="8" ySplit="3" topLeftCell="I4" activePane="bottomRight" state="frozen"/>
      <selection pane="topLeft" activeCell="A1" sqref="A1"/>
      <selection pane="topRight" activeCell="F1" sqref="F1"/>
      <selection pane="bottomLeft" activeCell="A4" sqref="A4"/>
      <selection pane="bottomRight" activeCell="J19" sqref="J19"/>
    </sheetView>
  </sheetViews>
  <sheetFormatPr defaultColWidth="9.140625" defaultRowHeight="12.75"/>
  <cols>
    <col min="1" max="1" width="6.140625" style="35" customWidth="1"/>
    <col min="2" max="2" width="6.7109375" style="35" customWidth="1"/>
    <col min="3" max="3" width="28.57421875" style="0" customWidth="1"/>
    <col min="4" max="6" width="2.57421875" style="0" customWidth="1"/>
    <col min="7" max="8" width="4.7109375" style="0" customWidth="1"/>
    <col min="9" max="9" width="7.140625" style="2" customWidth="1"/>
    <col min="10" max="11" width="9.140625" style="4" customWidth="1"/>
    <col min="12" max="12" width="6.421875" style="2" customWidth="1"/>
    <col min="13" max="13" width="9.140625" style="3" customWidth="1"/>
    <col min="14" max="15" width="9.140625" style="2" customWidth="1"/>
    <col min="16" max="16" width="9.140625" style="3" customWidth="1"/>
    <col min="17" max="17" width="9.140625" style="2" customWidth="1"/>
    <col min="18" max="18" width="2.8515625" style="25" customWidth="1"/>
    <col min="19" max="19" width="9.00390625" style="0" customWidth="1"/>
    <col min="20" max="21" width="9.140625" style="2" customWidth="1"/>
    <col min="22" max="22" width="9.57421875" style="3" bestFit="1" customWidth="1"/>
    <col min="23" max="23" width="9.140625" style="2" customWidth="1"/>
  </cols>
  <sheetData>
    <row r="1" spans="1:23" s="10" customFormat="1" ht="12.75">
      <c r="A1" s="35" t="s">
        <v>169</v>
      </c>
      <c r="B1" s="35" t="s">
        <v>170</v>
      </c>
      <c r="D1" s="36" t="s">
        <v>91</v>
      </c>
      <c r="E1" s="36"/>
      <c r="F1" s="36"/>
      <c r="G1" s="36" t="s">
        <v>96</v>
      </c>
      <c r="H1" s="36"/>
      <c r="I1" s="11" t="str">
        <f>J3</f>
        <v>Males</v>
      </c>
      <c r="J1" s="6" t="s">
        <v>126</v>
      </c>
      <c r="K1" s="6" t="s">
        <v>127</v>
      </c>
      <c r="L1" s="11" t="str">
        <f>K3</f>
        <v>Females</v>
      </c>
      <c r="M1" s="13" t="str">
        <f>J3</f>
        <v>Males</v>
      </c>
      <c r="N1" s="14" t="str">
        <f>J3</f>
        <v>Males</v>
      </c>
      <c r="O1" s="14" t="str">
        <f>J3</f>
        <v>Males</v>
      </c>
      <c r="P1" s="13" t="str">
        <f>J3</f>
        <v>Males</v>
      </c>
      <c r="Q1" s="14" t="str">
        <f>J3</f>
        <v>Males</v>
      </c>
      <c r="R1" s="21"/>
      <c r="S1" s="13" t="str">
        <f>K3</f>
        <v>Females</v>
      </c>
      <c r="T1" s="14" t="str">
        <f>K3</f>
        <v>Females</v>
      </c>
      <c r="U1" s="14" t="str">
        <f>K3</f>
        <v>Females</v>
      </c>
      <c r="V1" s="13" t="str">
        <f>K3</f>
        <v>Females</v>
      </c>
      <c r="W1" s="14" t="str">
        <f>K3</f>
        <v>Females</v>
      </c>
    </row>
    <row r="2" spans="1:23" s="10" customFormat="1" ht="12.75">
      <c r="A2" s="35" t="s">
        <v>171</v>
      </c>
      <c r="B2" s="35" t="s">
        <v>172</v>
      </c>
      <c r="D2" s="26" t="s">
        <v>93</v>
      </c>
      <c r="E2" s="26" t="s">
        <v>94</v>
      </c>
      <c r="F2" s="26" t="s">
        <v>95</v>
      </c>
      <c r="G2" s="26" t="s">
        <v>99</v>
      </c>
      <c r="H2" s="26" t="s">
        <v>100</v>
      </c>
      <c r="I2" s="11" t="s">
        <v>85</v>
      </c>
      <c r="J2" s="12" t="str">
        <f>'orig-data'!E3</f>
        <v>adj_rate</v>
      </c>
      <c r="K2" s="12" t="str">
        <f>'orig-data'!E3</f>
        <v>adj_rate</v>
      </c>
      <c r="L2" s="11"/>
      <c r="M2" s="13" t="str">
        <f>'orig-data'!C3</f>
        <v>pop</v>
      </c>
      <c r="N2" s="14" t="str">
        <f>'orig-data'!D3</f>
        <v>Lci_adj</v>
      </c>
      <c r="O2" s="14" t="str">
        <f>'orig-data'!F3</f>
        <v>Uci_adj</v>
      </c>
      <c r="P2" s="13" t="str">
        <f>'orig-data'!G3</f>
        <v>count</v>
      </c>
      <c r="Q2" s="14" t="str">
        <f>'orig-data'!H3</f>
        <v>crd_rate</v>
      </c>
      <c r="R2" s="22"/>
      <c r="S2" s="15" t="str">
        <f>'orig-data'!C3</f>
        <v>pop</v>
      </c>
      <c r="T2" s="14" t="str">
        <f>'orig-data'!D3</f>
        <v>Lci_adj</v>
      </c>
      <c r="U2" s="14" t="str">
        <f>'orig-data'!F3</f>
        <v>Uci_adj</v>
      </c>
      <c r="V2" s="13" t="str">
        <f>'orig-data'!G3</f>
        <v>count</v>
      </c>
      <c r="W2" s="14" t="str">
        <f>'orig-data'!H3</f>
        <v>crd_rate</v>
      </c>
    </row>
    <row r="3" spans="1:23" s="10" customFormat="1" ht="12.75">
      <c r="A3" s="35"/>
      <c r="B3" s="35"/>
      <c r="G3" s="26" t="s">
        <v>97</v>
      </c>
      <c r="H3" s="26" t="s">
        <v>98</v>
      </c>
      <c r="I3" s="14" t="s">
        <v>76</v>
      </c>
      <c r="J3" s="6" t="s">
        <v>123</v>
      </c>
      <c r="K3" s="6" t="s">
        <v>124</v>
      </c>
      <c r="L3" s="14" t="s">
        <v>77</v>
      </c>
      <c r="M3" s="16" t="s">
        <v>85</v>
      </c>
      <c r="N3" s="11"/>
      <c r="O3" s="11"/>
      <c r="P3" s="16"/>
      <c r="Q3" s="11"/>
      <c r="R3" s="21"/>
      <c r="T3" s="11"/>
      <c r="U3" s="11"/>
      <c r="V3" s="16"/>
      <c r="W3" s="11"/>
    </row>
    <row r="4" spans="1:23" ht="12.75">
      <c r="A4" s="35">
        <v>1</v>
      </c>
      <c r="B4" s="35">
        <v>1</v>
      </c>
      <c r="C4" s="7" t="s">
        <v>128</v>
      </c>
      <c r="D4" s="7" t="str">
        <f>IF(AND('orig-data'!Q4&gt;0,'orig-data'!Q4&lt;0.9999),IF(AND('orig-data'!I4&lt;0.01,'orig-data'!I4&gt;0),"m"," "),IF(AND('orig-data'!T4&lt;0.01,'orig-data'!T4&gt;0),"m",""))</f>
        <v> </v>
      </c>
      <c r="E4" s="7" t="str">
        <f>IF(AND('orig-data'!Q68&gt;0,'orig-data'!Q68&lt;0.9999),IF(AND('orig-data'!I68&lt;0.01,'orig-data'!I68&gt;0),"f"," "),IF(AND('orig-data'!T68&lt;0.01,'orig-data'!T68&gt;0),"f",""))</f>
        <v> </v>
      </c>
      <c r="F4" s="7" t="str">
        <f>IF(AND('orig-data'!Q4&gt;0,'orig-data'!Q4&lt;0.9999),IF(AND('orig-data'!I132&lt;0.01,'orig-data'!I132&gt;0),"d"," "),IF(AND('orig-data'!S4&lt;0.05,'orig-data'!S4&gt;0),"d",""))</f>
        <v>d</v>
      </c>
      <c r="G4" s="7" t="str">
        <f aca="true" t="shared" si="0" ref="G4:G13">IF(AND(M4&gt;0,M4&lt;=5),"mp"," ")&amp;IF(AND(P4&gt;0,P4&lt;=5),"mc"," ")</f>
        <v>  </v>
      </c>
      <c r="H4" s="7" t="str">
        <f aca="true" t="shared" si="1" ref="H4:H13">IF(AND(S4&gt;0,S4&lt;=5),"fp"," ")&amp;IF(AND(V4&gt;0,V4&lt;=5),"fc"," ")</f>
        <v>  </v>
      </c>
      <c r="I4" s="2">
        <f aca="true" t="shared" si="2" ref="I4:I13">J$18</f>
        <v>0.239595486</v>
      </c>
      <c r="J4" s="29">
        <f>'orig-data'!E4</f>
        <v>0.2267682135</v>
      </c>
      <c r="K4" s="30">
        <f>'orig-data'!E68</f>
        <v>0.2544099459</v>
      </c>
      <c r="L4" s="17">
        <f aca="true" t="shared" si="3" ref="L4:L13">K$18</f>
        <v>0.2588321581</v>
      </c>
      <c r="M4" s="19">
        <f>'orig-data'!C4</f>
        <v>17366</v>
      </c>
      <c r="N4" s="17">
        <f>'orig-data'!D4</f>
        <v>0.2166521053</v>
      </c>
      <c r="O4" s="17">
        <f>'orig-data'!F4</f>
        <v>0.2373566719</v>
      </c>
      <c r="P4" s="19">
        <f>'orig-data'!G4</f>
        <v>3630</v>
      </c>
      <c r="Q4" s="17">
        <f>'orig-data'!H4</f>
        <v>0.2090291374</v>
      </c>
      <c r="R4" s="23"/>
      <c r="S4" s="19">
        <f>'orig-data'!C68</f>
        <v>17289</v>
      </c>
      <c r="T4" s="17">
        <f>'orig-data'!D68</f>
        <v>0.2436899791</v>
      </c>
      <c r="U4" s="17">
        <f>'orig-data'!F68</f>
        <v>0.265601486</v>
      </c>
      <c r="V4" s="19">
        <f>'orig-data'!G68</f>
        <v>4260</v>
      </c>
      <c r="W4" s="17">
        <f>'orig-data'!H68</f>
        <v>0.2463994447</v>
      </c>
    </row>
    <row r="5" spans="1:23" ht="12.75">
      <c r="A5" s="35">
        <v>2</v>
      </c>
      <c r="B5" s="35">
        <v>4</v>
      </c>
      <c r="C5" s="7" t="s">
        <v>130</v>
      </c>
      <c r="D5" s="7" t="str">
        <f>IF(AND('orig-data'!Q7&gt;0,'orig-data'!Q7&lt;0.9999),IF(AND('orig-data'!I7&lt;0.01,'orig-data'!I7&gt;0),"m"," "),IF(AND('orig-data'!T7&lt;0.01,'orig-data'!T7&gt;0),"m",""))</f>
        <v>m</v>
      </c>
      <c r="E5" s="7" t="str">
        <f>IF(AND('orig-data'!Q71&gt;0,'orig-data'!Q71&lt;0.9999),IF(AND('orig-data'!I71&lt;0.01,'orig-data'!I71&gt;0),"f"," "),IF(AND('orig-data'!T71&lt;0.01,'orig-data'!T71&gt;0),"f",""))</f>
        <v>f</v>
      </c>
      <c r="F5" s="7" t="str">
        <f>IF(AND('orig-data'!Q7&gt;0,'orig-data'!Q7&lt;0.9999),IF(AND('orig-data'!I135&lt;0.01,'orig-data'!I135&gt;0),"d"," "),IF(AND('orig-data'!S7&lt;0.05,'orig-data'!S7&gt;0),"d",""))</f>
        <v>d</v>
      </c>
      <c r="G5" s="7" t="str">
        <f t="shared" si="0"/>
        <v>  </v>
      </c>
      <c r="H5" s="7" t="str">
        <f t="shared" si="1"/>
        <v>  </v>
      </c>
      <c r="I5" s="2">
        <f t="shared" si="2"/>
        <v>0.239595486</v>
      </c>
      <c r="J5" s="29">
        <f>'orig-data'!E7</f>
        <v>0.2183685175</v>
      </c>
      <c r="K5" s="30">
        <f>'orig-data'!E71</f>
        <v>0.2430298108</v>
      </c>
      <c r="L5" s="17">
        <f t="shared" si="3"/>
        <v>0.2588321581</v>
      </c>
      <c r="M5" s="19">
        <f>'orig-data'!C7</f>
        <v>29876</v>
      </c>
      <c r="N5" s="17">
        <f>'orig-data'!D7</f>
        <v>0.2101387123</v>
      </c>
      <c r="O5" s="17">
        <f>'orig-data'!F7</f>
        <v>0.2269206322</v>
      </c>
      <c r="P5" s="19">
        <f>'orig-data'!G7</f>
        <v>6385</v>
      </c>
      <c r="Q5" s="17">
        <f>'orig-data'!H7</f>
        <v>0.2137166957</v>
      </c>
      <c r="R5" s="23"/>
      <c r="S5" s="19">
        <f>'orig-data'!C71</f>
        <v>30847</v>
      </c>
      <c r="T5" s="17">
        <f>'orig-data'!D71</f>
        <v>0.2343944987</v>
      </c>
      <c r="U5" s="17">
        <f>'orig-data'!F71</f>
        <v>0.25198325580000003</v>
      </c>
      <c r="V5" s="19">
        <f>'orig-data'!G71</f>
        <v>8008</v>
      </c>
      <c r="W5" s="17">
        <f>'orig-data'!H71</f>
        <v>0.2596038513</v>
      </c>
    </row>
    <row r="6" spans="1:23" ht="12.75">
      <c r="A6" s="35">
        <v>3</v>
      </c>
      <c r="B6" s="35">
        <v>3</v>
      </c>
      <c r="C6" s="7" t="s">
        <v>129</v>
      </c>
      <c r="D6" s="7" t="str">
        <f>IF(AND('orig-data'!Q6&gt;0,'orig-data'!Q6&lt;0.9999),IF(AND('orig-data'!I6&lt;0.01,'orig-data'!I6&gt;0),"m"," "),IF(AND('orig-data'!T6&lt;0.01,'orig-data'!T6&gt;0),"m",""))</f>
        <v>m</v>
      </c>
      <c r="E6" s="7" t="str">
        <f>IF(AND('orig-data'!Q70&gt;0,'orig-data'!Q70&lt;0.9999),IF(AND('orig-data'!I70&lt;0.01,'orig-data'!I70&gt;0),"f"," "),IF(AND('orig-data'!T70&lt;0.01,'orig-data'!T70&gt;0),"f",""))</f>
        <v> </v>
      </c>
      <c r="F6" s="7" t="str">
        <f>IF(AND('orig-data'!Q6&gt;0,'orig-data'!Q6&lt;0.9999),IF(AND('orig-data'!I134&lt;0.01,'orig-data'!I134&gt;0),"d"," "),IF(AND('orig-data'!S6&lt;0.05,'orig-data'!S6&gt;0),"d",""))</f>
        <v>d</v>
      </c>
      <c r="G6" s="7" t="str">
        <f t="shared" si="0"/>
        <v>  </v>
      </c>
      <c r="H6" s="7" t="str">
        <f t="shared" si="1"/>
        <v>  </v>
      </c>
      <c r="I6" s="2">
        <f t="shared" si="2"/>
        <v>0.239595486</v>
      </c>
      <c r="J6" s="29">
        <f>'orig-data'!E6</f>
        <v>0.2254556752</v>
      </c>
      <c r="K6" s="30">
        <f>'orig-data'!E70</f>
        <v>0.2675751267</v>
      </c>
      <c r="L6" s="17">
        <f t="shared" si="3"/>
        <v>0.2588321581</v>
      </c>
      <c r="M6" s="19">
        <f>'orig-data'!C6</f>
        <v>22890</v>
      </c>
      <c r="N6" s="17">
        <f>'orig-data'!D6</f>
        <v>0.2167897304</v>
      </c>
      <c r="O6" s="17">
        <f>'orig-data'!F6</f>
        <v>0.2344680321</v>
      </c>
      <c r="P6" s="19">
        <f>'orig-data'!G6</f>
        <v>5911</v>
      </c>
      <c r="Q6" s="17">
        <f>'orig-data'!H6</f>
        <v>0.2582350371</v>
      </c>
      <c r="R6" s="23"/>
      <c r="S6" s="19">
        <f>'orig-data'!C70</f>
        <v>24074</v>
      </c>
      <c r="T6" s="17">
        <f>'orig-data'!D70</f>
        <v>0.2580463803</v>
      </c>
      <c r="U6" s="17">
        <f>'orig-data'!F70</f>
        <v>0.2774557362</v>
      </c>
      <c r="V6" s="19">
        <f>'orig-data'!G70</f>
        <v>8092</v>
      </c>
      <c r="W6" s="17">
        <f>'orig-data'!H70</f>
        <v>0.336130265</v>
      </c>
    </row>
    <row r="7" spans="1:23" ht="12.75">
      <c r="A7" s="35">
        <v>4</v>
      </c>
      <c r="B7" s="35">
        <v>2</v>
      </c>
      <c r="C7" s="7" t="s">
        <v>75</v>
      </c>
      <c r="D7" s="7" t="str">
        <f>IF(AND('orig-data'!Q5&gt;0,'orig-data'!Q5&lt;0.9999),IF(AND('orig-data'!I5&lt;0.01,'orig-data'!I5&gt;0),"m"," "),IF(AND('orig-data'!T5&lt;0.01,'orig-data'!T5&gt;0),"m",""))</f>
        <v> </v>
      </c>
      <c r="E7" s="7" t="str">
        <f>IF(AND('orig-data'!Q69&gt;0,'orig-data'!Q69&lt;0.9999),IF(AND('orig-data'!I69&lt;0.01,'orig-data'!I69&gt;0),"f"," "),IF(AND('orig-data'!T69&lt;0.01,'orig-data'!T69&gt;0),"f",""))</f>
        <v> </v>
      </c>
      <c r="F7" s="7" t="str">
        <f>IF(AND('orig-data'!Q5&gt;0,'orig-data'!Q5&lt;0.9999),IF(AND('orig-data'!I133&lt;0.01,'orig-data'!I133&gt;0),"d"," "),IF(AND('orig-data'!S5&lt;0.05,'orig-data'!S5&gt;0),"d",""))</f>
        <v> </v>
      </c>
      <c r="G7" s="7" t="str">
        <f t="shared" si="0"/>
        <v>  </v>
      </c>
      <c r="H7" s="7" t="str">
        <f t="shared" si="1"/>
        <v>  </v>
      </c>
      <c r="I7" s="2">
        <f t="shared" si="2"/>
        <v>0.239595486</v>
      </c>
      <c r="J7" s="29">
        <f>'orig-data'!E5</f>
        <v>0.2417054855</v>
      </c>
      <c r="K7" s="30">
        <f>'orig-data'!E69</f>
        <v>0.2561123897</v>
      </c>
      <c r="L7" s="17">
        <f t="shared" si="3"/>
        <v>0.2588321581</v>
      </c>
      <c r="M7" s="19">
        <f>'orig-data'!C5</f>
        <v>14727</v>
      </c>
      <c r="N7" s="17">
        <f>'orig-data'!D5</f>
        <v>0.2306261093</v>
      </c>
      <c r="O7" s="17">
        <f>'orig-data'!F5</f>
        <v>0.2533171196</v>
      </c>
      <c r="P7" s="19">
        <f>'orig-data'!G5</f>
        <v>3442</v>
      </c>
      <c r="Q7" s="17">
        <f>'orig-data'!H5</f>
        <v>0.2337203775</v>
      </c>
      <c r="R7" s="23"/>
      <c r="S7" s="19">
        <f>'orig-data'!C69</f>
        <v>16694</v>
      </c>
      <c r="T7" s="17">
        <f>'orig-data'!D69</f>
        <v>0.2452630788</v>
      </c>
      <c r="U7" s="17">
        <f>'orig-data'!F69</f>
        <v>0.2674416242</v>
      </c>
      <c r="V7" s="19">
        <f>'orig-data'!G69</f>
        <v>4558</v>
      </c>
      <c r="W7" s="17">
        <f>'orig-data'!H69</f>
        <v>0.2730322271</v>
      </c>
    </row>
    <row r="8" spans="1:23" ht="12.75">
      <c r="A8" s="35">
        <v>5</v>
      </c>
      <c r="B8" s="35">
        <v>6</v>
      </c>
      <c r="C8" s="7" t="s">
        <v>132</v>
      </c>
      <c r="D8" s="7" t="str">
        <f>IF(AND('orig-data'!Q9&gt;0,'orig-data'!Q9&lt;0.9999),IF(AND('orig-data'!I9&lt;0.01,'orig-data'!I9&gt;0),"m"," "),IF(AND('orig-data'!T9&lt;0.01,'orig-data'!T9&gt;0),"m",""))</f>
        <v>m</v>
      </c>
      <c r="E8" s="7" t="str">
        <f>IF(AND('orig-data'!Q73&gt;0,'orig-data'!Q73&lt;0.9999),IF(AND('orig-data'!I73&lt;0.01,'orig-data'!I73&gt;0),"f"," "),IF(AND('orig-data'!T73&lt;0.01,'orig-data'!T73&gt;0),"f",""))</f>
        <v> </v>
      </c>
      <c r="F8" s="7" t="str">
        <f>IF(AND('orig-data'!Q9&gt;0,'orig-data'!Q9&lt;0.9999),IF(AND('orig-data'!I137&lt;0.01,'orig-data'!I137&gt;0),"d"," "),IF(AND('orig-data'!S9&lt;0.05,'orig-data'!S9&gt;0),"d",""))</f>
        <v>d</v>
      </c>
      <c r="G8" s="7" t="str">
        <f t="shared" si="0"/>
        <v>  </v>
      </c>
      <c r="H8" s="7" t="str">
        <f t="shared" si="1"/>
        <v>  </v>
      </c>
      <c r="I8" s="2">
        <f t="shared" si="2"/>
        <v>0.239595486</v>
      </c>
      <c r="J8" s="29">
        <f>'orig-data'!E9</f>
        <v>0.220279372</v>
      </c>
      <c r="K8" s="30">
        <f>'orig-data'!E73</f>
        <v>0.2588885425</v>
      </c>
      <c r="L8" s="17">
        <f t="shared" si="3"/>
        <v>0.2588321581</v>
      </c>
      <c r="M8" s="19">
        <f>'orig-data'!C9</f>
        <v>14063</v>
      </c>
      <c r="N8" s="17">
        <f>'orig-data'!D9</f>
        <v>0.2104561597</v>
      </c>
      <c r="O8" s="17">
        <f>'orig-data'!F9</f>
        <v>0.2305610906</v>
      </c>
      <c r="P8" s="19">
        <f>'orig-data'!G9</f>
        <v>3523</v>
      </c>
      <c r="Q8" s="17">
        <f>'orig-data'!H9</f>
        <v>0.2505155372</v>
      </c>
      <c r="R8" s="23"/>
      <c r="S8" s="19">
        <f>'orig-data'!C73</f>
        <v>14588</v>
      </c>
      <c r="T8" s="17">
        <f>'orig-data'!D73</f>
        <v>0.2482007334</v>
      </c>
      <c r="U8" s="17">
        <f>'orig-data'!F73</f>
        <v>0.2700365811</v>
      </c>
      <c r="V8" s="19">
        <f>'orig-data'!G73</f>
        <v>4609</v>
      </c>
      <c r="W8" s="17">
        <f>'orig-data'!H73</f>
        <v>0.315944612</v>
      </c>
    </row>
    <row r="9" spans="1:23" ht="12.75">
      <c r="A9" s="35">
        <v>6</v>
      </c>
      <c r="B9" s="35">
        <v>5</v>
      </c>
      <c r="C9" s="7" t="s">
        <v>131</v>
      </c>
      <c r="D9" s="7" t="str">
        <f>IF(AND('orig-data'!Q8&gt;0,'orig-data'!Q8&lt;0.9999),IF(AND('orig-data'!I8&lt;0.01,'orig-data'!I8&gt;0),"m"," "),IF(AND('orig-data'!T8&lt;0.01,'orig-data'!T8&gt;0),"m",""))</f>
        <v> </v>
      </c>
      <c r="E9" s="7" t="str">
        <f>IF(AND('orig-data'!Q72&gt;0,'orig-data'!Q72&lt;0.9999),IF(AND('orig-data'!I72&lt;0.01,'orig-data'!I72&gt;0),"f"," "),IF(AND('orig-data'!T72&lt;0.01,'orig-data'!T72&gt;0),"f",""))</f>
        <v>f</v>
      </c>
      <c r="F9" s="7" t="str">
        <f>IF(AND('orig-data'!Q8&gt;0,'orig-data'!Q8&lt;0.9999),IF(AND('orig-data'!I136&lt;0.01,'orig-data'!I136&gt;0),"d"," "),IF(AND('orig-data'!S8&lt;0.05,'orig-data'!S8&gt;0),"d",""))</f>
        <v>d</v>
      </c>
      <c r="G9" s="7" t="str">
        <f t="shared" si="0"/>
        <v>  </v>
      </c>
      <c r="H9" s="7" t="str">
        <f t="shared" si="1"/>
        <v>  </v>
      </c>
      <c r="I9" s="2">
        <f t="shared" si="2"/>
        <v>0.239595486</v>
      </c>
      <c r="J9" s="29">
        <f>'orig-data'!E8</f>
        <v>0.2524225929</v>
      </c>
      <c r="K9" s="30">
        <f>'orig-data'!E72</f>
        <v>0.2774919971</v>
      </c>
      <c r="L9" s="17">
        <f t="shared" si="3"/>
        <v>0.2588321581</v>
      </c>
      <c r="M9" s="19">
        <f>'orig-data'!C8</f>
        <v>25040</v>
      </c>
      <c r="N9" s="17">
        <f>'orig-data'!D8</f>
        <v>0.2425729085</v>
      </c>
      <c r="O9" s="17">
        <f>'orig-data'!F8</f>
        <v>0.2626722241</v>
      </c>
      <c r="P9" s="19">
        <f>'orig-data'!G8</f>
        <v>6518</v>
      </c>
      <c r="Q9" s="17">
        <f>'orig-data'!H8</f>
        <v>0.2603035144</v>
      </c>
      <c r="R9" s="23"/>
      <c r="S9" s="19">
        <f>'orig-data'!C72</f>
        <v>25355</v>
      </c>
      <c r="T9" s="17">
        <f>'orig-data'!D72</f>
        <v>0.2671649121</v>
      </c>
      <c r="U9" s="17">
        <f>'orig-data'!F72</f>
        <v>0.2882182687</v>
      </c>
      <c r="V9" s="19">
        <f>'orig-data'!G72</f>
        <v>7637</v>
      </c>
      <c r="W9" s="17">
        <f>'orig-data'!H72</f>
        <v>0.3012029186</v>
      </c>
    </row>
    <row r="10" spans="1:23" ht="12.75">
      <c r="A10" s="35">
        <v>7</v>
      </c>
      <c r="B10" s="35">
        <v>7</v>
      </c>
      <c r="C10" s="7" t="s">
        <v>133</v>
      </c>
      <c r="D10" s="7" t="str">
        <f>IF(AND('orig-data'!Q10&gt;0,'orig-data'!Q10&lt;0.9999),IF(AND('orig-data'!I10&lt;0.01,'orig-data'!I10&gt;0),"m"," "),IF(AND('orig-data'!T10&lt;0.01,'orig-data'!T10&gt;0),"m",""))</f>
        <v> </v>
      </c>
      <c r="E10" s="7" t="str">
        <f>IF(AND('orig-data'!Q74&gt;0,'orig-data'!Q74&lt;0.9999),IF(AND('orig-data'!I74&lt;0.01,'orig-data'!I74&gt;0),"f"," "),IF(AND('orig-data'!T74&lt;0.01,'orig-data'!T74&gt;0),"f",""))</f>
        <v> </v>
      </c>
      <c r="F10" s="7" t="str">
        <f>IF(AND('orig-data'!Q10&gt;0,'orig-data'!Q10&lt;0.9999),IF(AND('orig-data'!I138&lt;0.01,'orig-data'!I138&gt;0),"d"," "),IF(AND('orig-data'!S10&lt;0.05,'orig-data'!S10&gt;0),"d",""))</f>
        <v>d</v>
      </c>
      <c r="G10" s="7" t="str">
        <f t="shared" si="0"/>
        <v>  </v>
      </c>
      <c r="H10" s="7" t="str">
        <f t="shared" si="1"/>
        <v>  </v>
      </c>
      <c r="I10" s="2">
        <f t="shared" si="2"/>
        <v>0.239595486</v>
      </c>
      <c r="J10" s="29">
        <f>'orig-data'!E10</f>
        <v>0.2428503377</v>
      </c>
      <c r="K10" s="30">
        <f>'orig-data'!E74</f>
        <v>0.263502051</v>
      </c>
      <c r="L10" s="17">
        <f t="shared" si="3"/>
        <v>0.2588321581</v>
      </c>
      <c r="M10" s="19">
        <f>'orig-data'!C10</f>
        <v>13085</v>
      </c>
      <c r="N10" s="17">
        <f>'orig-data'!D10</f>
        <v>0.2318525682</v>
      </c>
      <c r="O10" s="17">
        <f>'orig-data'!F10</f>
        <v>0.254369779</v>
      </c>
      <c r="P10" s="19">
        <f>'orig-data'!G10</f>
        <v>3244</v>
      </c>
      <c r="Q10" s="17">
        <f>'orig-data'!H10</f>
        <v>0.2479174627</v>
      </c>
      <c r="R10" s="23"/>
      <c r="S10" s="19">
        <f>'orig-data'!C74</f>
        <v>12675</v>
      </c>
      <c r="T10" s="17">
        <f>'orig-data'!D74</f>
        <v>0.2518573751</v>
      </c>
      <c r="U10" s="17">
        <f>'orig-data'!F74</f>
        <v>0.2756851208</v>
      </c>
      <c r="V10" s="19">
        <f>'orig-data'!G74</f>
        <v>3484</v>
      </c>
      <c r="W10" s="17">
        <f>'orig-data'!H74</f>
        <v>0.2748717949</v>
      </c>
    </row>
    <row r="11" spans="1:29" ht="12.75">
      <c r="A11" s="35">
        <v>8</v>
      </c>
      <c r="B11" s="35">
        <v>8</v>
      </c>
      <c r="C11" s="7" t="s">
        <v>134</v>
      </c>
      <c r="D11" s="7" t="str">
        <f>IF(AND('orig-data'!Q11&gt;0,'orig-data'!Q11&lt;0.9999),IF(AND('orig-data'!I11&lt;0.01,'orig-data'!I11&gt;0),"m"," "),IF(AND('orig-data'!T11&lt;0.01,'orig-data'!T11&gt;0),"m",""))</f>
        <v>m</v>
      </c>
      <c r="E11" s="7" t="str">
        <f>IF(AND('orig-data'!Q75&gt;0,'orig-data'!Q75&lt;0.9999),IF(AND('orig-data'!I75&lt;0.01,'orig-data'!I75&gt;0),"f"," "),IF(AND('orig-data'!T75&lt;0.01,'orig-data'!T75&gt;0),"f",""))</f>
        <v> </v>
      </c>
      <c r="F11" s="7" t="str">
        <f>IF(AND('orig-data'!Q11&gt;0,'orig-data'!Q11&lt;0.9999),IF(AND('orig-data'!I139&lt;0.01,'orig-data'!I139&gt;0),"d"," "),IF(AND('orig-data'!S11&lt;0.05,'orig-data'!S11&gt;0),"d",""))</f>
        <v> </v>
      </c>
      <c r="G11" s="7" t="str">
        <f t="shared" si="0"/>
        <v>  </v>
      </c>
      <c r="H11" s="7" t="str">
        <f t="shared" si="1"/>
        <v>  </v>
      </c>
      <c r="I11" s="2">
        <f t="shared" si="2"/>
        <v>0.239595486</v>
      </c>
      <c r="J11" s="29">
        <f>'orig-data'!E11</f>
        <v>0.3561926465</v>
      </c>
      <c r="K11" s="30">
        <f>'orig-data'!E75</f>
        <v>0.3379691883</v>
      </c>
      <c r="L11" s="17">
        <f t="shared" si="3"/>
        <v>0.2588321581</v>
      </c>
      <c r="M11" s="19">
        <f>'orig-data'!C11</f>
        <v>334</v>
      </c>
      <c r="N11" s="17">
        <f>'orig-data'!D11</f>
        <v>0.2867705081</v>
      </c>
      <c r="O11" s="17">
        <f>'orig-data'!F11</f>
        <v>0.4424206738</v>
      </c>
      <c r="P11" s="19">
        <f>'orig-data'!G11</f>
        <v>85</v>
      </c>
      <c r="Q11" s="17">
        <f>'orig-data'!H11</f>
        <v>0.254491018</v>
      </c>
      <c r="R11" s="23"/>
      <c r="S11" s="19">
        <f>'orig-data'!C75</f>
        <v>313</v>
      </c>
      <c r="T11" s="17">
        <f>'orig-data'!D75</f>
        <v>0.2693189201</v>
      </c>
      <c r="U11" s="17">
        <f>'orig-data'!F75</f>
        <v>0.4241186328</v>
      </c>
      <c r="V11" s="19">
        <f>'orig-data'!G75</f>
        <v>77</v>
      </c>
      <c r="W11" s="17">
        <f>'orig-data'!H75</f>
        <v>0.2460063898</v>
      </c>
      <c r="AC11" s="10"/>
    </row>
    <row r="12" spans="1:23" ht="12.75">
      <c r="A12" s="35">
        <v>9</v>
      </c>
      <c r="B12" s="35">
        <v>9</v>
      </c>
      <c r="C12" s="7" t="s">
        <v>135</v>
      </c>
      <c r="D12" s="7" t="str">
        <f>IF(AND('orig-data'!Q12&gt;0,'orig-data'!Q12&lt;0.9999),IF(AND('orig-data'!I12&lt;0.01,'orig-data'!I12&gt;0),"m"," "),IF(AND('orig-data'!T12&lt;0.01,'orig-data'!T12&gt;0),"m",""))</f>
        <v>m</v>
      </c>
      <c r="E12" s="7" t="str">
        <f>IF(AND('orig-data'!Q76&gt;0,'orig-data'!Q76&lt;0.9999),IF(AND('orig-data'!I76&lt;0.01,'orig-data'!I76&gt;0),"f"," "),IF(AND('orig-data'!T76&lt;0.01,'orig-data'!T76&gt;0),"f",""))</f>
        <v> </v>
      </c>
      <c r="F12" s="7" t="str">
        <f>IF(AND('orig-data'!Q12&gt;0,'orig-data'!Q12&lt;0.9999),IF(AND('orig-data'!I140&lt;0.01,'orig-data'!I140&gt;0),"d"," "),IF(AND('orig-data'!S12&lt;0.05,'orig-data'!S12&gt;0),"d",""))</f>
        <v>d</v>
      </c>
      <c r="G12" s="7" t="str">
        <f t="shared" si="0"/>
        <v>  </v>
      </c>
      <c r="H12" s="7" t="str">
        <f t="shared" si="1"/>
        <v>  </v>
      </c>
      <c r="I12" s="2">
        <f t="shared" si="2"/>
        <v>0.239595486</v>
      </c>
      <c r="J12" s="29">
        <f>'orig-data'!E12</f>
        <v>0.2097255985</v>
      </c>
      <c r="K12" s="30">
        <f>'orig-data'!E76</f>
        <v>0.2537361988</v>
      </c>
      <c r="L12" s="17">
        <f t="shared" si="3"/>
        <v>0.2588321581</v>
      </c>
      <c r="M12" s="19">
        <f>'orig-data'!C12</f>
        <v>7343</v>
      </c>
      <c r="N12" s="17">
        <f>'orig-data'!D12</f>
        <v>0.1966664495</v>
      </c>
      <c r="O12" s="17">
        <f>'orig-data'!F12</f>
        <v>0.2236519081</v>
      </c>
      <c r="P12" s="19">
        <f>'orig-data'!G12</f>
        <v>1319</v>
      </c>
      <c r="Q12" s="17">
        <f>'orig-data'!H12</f>
        <v>0.1796268555</v>
      </c>
      <c r="R12" s="23"/>
      <c r="S12" s="19">
        <f>'orig-data'!C76</f>
        <v>7226</v>
      </c>
      <c r="T12" s="17">
        <f>'orig-data'!D76</f>
        <v>0.239047342</v>
      </c>
      <c r="U12" s="17">
        <f>'orig-data'!F76</f>
        <v>0.2693276488</v>
      </c>
      <c r="V12" s="19">
        <f>'orig-data'!G76</f>
        <v>1631</v>
      </c>
      <c r="W12" s="17">
        <f>'orig-data'!H76</f>
        <v>0.2257127041</v>
      </c>
    </row>
    <row r="13" spans="1:23" ht="12.75">
      <c r="A13" s="35">
        <v>10</v>
      </c>
      <c r="B13" s="35">
        <v>10</v>
      </c>
      <c r="C13" s="7" t="s">
        <v>136</v>
      </c>
      <c r="D13" s="7" t="str">
        <f>IF(AND('orig-data'!Q13&gt;0,'orig-data'!Q13&lt;0.9999),IF(AND('orig-data'!I13&lt;0.01,'orig-data'!I13&gt;0),"m"," "),IF(AND('orig-data'!T13&lt;0.01,'orig-data'!T13&gt;0),"m",""))</f>
        <v>m</v>
      </c>
      <c r="E13" s="7" t="str">
        <f>IF(AND('orig-data'!Q77&gt;0,'orig-data'!Q77&lt;0.9999),IF(AND('orig-data'!I77&lt;0.01,'orig-data'!I77&gt;0),"f"," "),IF(AND('orig-data'!T77&lt;0.01,'orig-data'!T77&gt;0),"f",""))</f>
        <v>f</v>
      </c>
      <c r="F13" s="7" t="str">
        <f>IF(AND('orig-data'!Q13&gt;0,'orig-data'!Q13&lt;0.9999),IF(AND('orig-data'!I141&lt;0.01,'orig-data'!I141&gt;0),"d"," "),IF(AND('orig-data'!S13&lt;0.05,'orig-data'!S13&gt;0),"d",""))</f>
        <v>d</v>
      </c>
      <c r="G13" s="7" t="str">
        <f t="shared" si="0"/>
        <v>  </v>
      </c>
      <c r="H13" s="7" t="str">
        <f t="shared" si="1"/>
        <v>  </v>
      </c>
      <c r="I13" s="2">
        <f t="shared" si="2"/>
        <v>0.239595486</v>
      </c>
      <c r="J13" s="29">
        <f>'orig-data'!E13</f>
        <v>0.2822434576</v>
      </c>
      <c r="K13" s="30">
        <f>'orig-data'!E77</f>
        <v>0.3427238906</v>
      </c>
      <c r="L13" s="17">
        <f t="shared" si="3"/>
        <v>0.2588321581</v>
      </c>
      <c r="M13" s="19">
        <f>'orig-data'!C13</f>
        <v>11405</v>
      </c>
      <c r="N13" s="17">
        <f>'orig-data'!D13</f>
        <v>0.2678429688</v>
      </c>
      <c r="O13" s="17">
        <f>'orig-data'!F13</f>
        <v>0.2974181839</v>
      </c>
      <c r="P13" s="19">
        <f>'orig-data'!G13</f>
        <v>2184</v>
      </c>
      <c r="Q13" s="17">
        <f>'orig-data'!H13</f>
        <v>0.1914949584</v>
      </c>
      <c r="R13" s="23"/>
      <c r="S13" s="19">
        <f>'orig-data'!C77</f>
        <v>10721</v>
      </c>
      <c r="T13" s="17">
        <f>'orig-data'!D77</f>
        <v>0.3260345322</v>
      </c>
      <c r="U13" s="17">
        <f>'orig-data'!F77</f>
        <v>0.3602675595</v>
      </c>
      <c r="V13" s="19">
        <f>'orig-data'!G77</f>
        <v>2430</v>
      </c>
      <c r="W13" s="17">
        <f>'orig-data'!H77</f>
        <v>0.226657961</v>
      </c>
    </row>
    <row r="14" spans="3:23" ht="12.75">
      <c r="C14" s="7"/>
      <c r="D14" s="7"/>
      <c r="E14" s="7"/>
      <c r="F14" s="7"/>
      <c r="G14" s="7"/>
      <c r="H14" s="7"/>
      <c r="J14" s="29"/>
      <c r="K14" s="30"/>
      <c r="L14" s="17"/>
      <c r="M14" s="19"/>
      <c r="N14" s="17"/>
      <c r="O14" s="17"/>
      <c r="P14" s="19"/>
      <c r="Q14" s="17"/>
      <c r="R14" s="23"/>
      <c r="S14" s="19"/>
      <c r="T14" s="17"/>
      <c r="U14" s="17"/>
      <c r="V14" s="19"/>
      <c r="W14" s="17"/>
    </row>
    <row r="15" spans="1:23" ht="12.75">
      <c r="A15" s="35">
        <v>12</v>
      </c>
      <c r="B15" s="35">
        <v>12</v>
      </c>
      <c r="C15" t="s">
        <v>137</v>
      </c>
      <c r="D15" s="7" t="str">
        <f>IF(AND('orig-data'!Q14&gt;0,'orig-data'!Q14&lt;0.9999),IF(AND('orig-data'!I14&lt;0.01,'orig-data'!I14&gt;0),"m"," "),IF(AND('orig-data'!T14&lt;0.01,'orig-data'!T14&gt;0),"m",""))</f>
        <v>m</v>
      </c>
      <c r="E15" s="7" t="str">
        <f>IF(AND('orig-data'!Q78&gt;0,'orig-data'!Q78&lt;0.9999),IF(AND('orig-data'!I78&lt;0.01,'orig-data'!I78&gt;0),"f"," "),IF(AND('orig-data'!T78&lt;0.01,'orig-data'!T78&gt;0),"f",""))</f>
        <v> </v>
      </c>
      <c r="F15" s="7" t="str">
        <f>IF(AND('orig-data'!Q14&gt;0,'orig-data'!Q14&lt;0.9999),IF(AND('orig-data'!I142&lt;0.01,'orig-data'!I142&gt;0),"d"," "),IF(AND('orig-data'!S14&lt;0.05,'orig-data'!S14&gt;0),"d",""))</f>
        <v>d</v>
      </c>
      <c r="G15" s="7" t="str">
        <f>IF(AND(M15&gt;0,M15&lt;=5),"mp"," ")&amp;IF(AND(P15&gt;0,P15&lt;=5),"mc"," ")</f>
        <v>  </v>
      </c>
      <c r="H15" s="7" t="str">
        <f>IF(AND(S15&gt;0,S15&lt;=5),"fp"," ")&amp;IF(AND(V15&gt;0,V15&lt;=5),"fc"," ")</f>
        <v>  </v>
      </c>
      <c r="I15" s="2">
        <f>J$18</f>
        <v>0.239595486</v>
      </c>
      <c r="J15" s="29">
        <f>'orig-data'!E14</f>
        <v>0.2302536577</v>
      </c>
      <c r="K15" s="30">
        <f>'orig-data'!E78</f>
        <v>0.2600000384</v>
      </c>
      <c r="L15" s="17">
        <f>K$18</f>
        <v>0.2588321581</v>
      </c>
      <c r="M15" s="19">
        <f>'orig-data'!C14</f>
        <v>122320</v>
      </c>
      <c r="N15" s="17">
        <f>'orig-data'!D14</f>
        <v>0.2234371731</v>
      </c>
      <c r="O15" s="17">
        <f>'orig-data'!F14</f>
        <v>0.2372780954</v>
      </c>
      <c r="P15" s="19">
        <f>'orig-data'!G14</f>
        <v>29211</v>
      </c>
      <c r="Q15" s="17">
        <f>'orig-data'!H14</f>
        <v>0.2388080445</v>
      </c>
      <c r="R15" s="23"/>
      <c r="S15" s="19">
        <f>'orig-data'!C78</f>
        <v>124828</v>
      </c>
      <c r="T15" s="17">
        <f>'orig-data'!D78</f>
        <v>0.2525930772</v>
      </c>
      <c r="U15" s="17">
        <f>'orig-data'!F78</f>
        <v>0.267624199</v>
      </c>
      <c r="V15" s="19">
        <f>'orig-data'!G78</f>
        <v>36090</v>
      </c>
      <c r="W15" s="17">
        <f>'orig-data'!H78</f>
        <v>0.2891178261</v>
      </c>
    </row>
    <row r="16" spans="1:23" ht="12.75">
      <c r="A16" s="35">
        <v>13</v>
      </c>
      <c r="B16" s="35">
        <v>13</v>
      </c>
      <c r="C16" t="s">
        <v>138</v>
      </c>
      <c r="D16" s="7" t="str">
        <f>IF(AND('orig-data'!Q15&gt;0,'orig-data'!Q15&lt;0.9999),IF(AND('orig-data'!I15&lt;0.01,'orig-data'!I15&gt;0),"m"," "),IF(AND('orig-data'!T15&lt;0.01,'orig-data'!T15&gt;0),"m",""))</f>
        <v> </v>
      </c>
      <c r="E16" s="7" t="str">
        <f>IF(AND('orig-data'!Q79&gt;0,'orig-data'!Q79&lt;0.9999),IF(AND('orig-data'!I79&lt;0.01,'orig-data'!I79&gt;0),"f"," "),IF(AND('orig-data'!T79&lt;0.01,'orig-data'!T79&gt;0),"f",""))</f>
        <v>f</v>
      </c>
      <c r="F16" s="7" t="str">
        <f>IF(AND('orig-data'!Q15&gt;0,'orig-data'!Q15&lt;0.9999),IF(AND('orig-data'!I143&lt;0.01,'orig-data'!I143&gt;0),"d"," "),IF(AND('orig-data'!S15&lt;0.05,'orig-data'!S15&gt;0),"d",""))</f>
        <v>d</v>
      </c>
      <c r="G16" s="7" t="str">
        <f>IF(AND(M16&gt;0,M16&lt;=5),"mp"," ")&amp;IF(AND(P16&gt;0,P16&lt;=5),"mc"," ")</f>
        <v>  </v>
      </c>
      <c r="H16" s="7" t="str">
        <f>IF(AND(S16&gt;0,S16&lt;=5),"fp"," ")&amp;IF(AND(V16&gt;0,V16&lt;=5),"fc"," ")</f>
        <v>  </v>
      </c>
      <c r="I16" s="2">
        <f>J$18</f>
        <v>0.239595486</v>
      </c>
      <c r="J16" s="29">
        <f>'orig-data'!E15</f>
        <v>0.2523807572</v>
      </c>
      <c r="K16" s="30">
        <f>'orig-data'!E79</f>
        <v>0.3047196394</v>
      </c>
      <c r="L16" s="17">
        <f>K$18</f>
        <v>0.2588321581</v>
      </c>
      <c r="M16" s="19">
        <f>'orig-data'!C15</f>
        <v>19082</v>
      </c>
      <c r="N16" s="17">
        <f>'orig-data'!D15</f>
        <v>0.2414221167</v>
      </c>
      <c r="O16" s="17">
        <f>'orig-data'!F15</f>
        <v>0.2638368327</v>
      </c>
      <c r="P16" s="19">
        <f>'orig-data'!G15</f>
        <v>3588</v>
      </c>
      <c r="Q16" s="17">
        <f>'orig-data'!H15</f>
        <v>0.1880306048</v>
      </c>
      <c r="R16" s="23"/>
      <c r="S16" s="19">
        <f>'orig-data'!C79</f>
        <v>18260</v>
      </c>
      <c r="T16" s="17">
        <f>'orig-data'!D79</f>
        <v>0.2921420085</v>
      </c>
      <c r="U16" s="17">
        <f>'orig-data'!F79</f>
        <v>0.3178387767</v>
      </c>
      <c r="V16" s="19">
        <f>'orig-data'!G79</f>
        <v>4138</v>
      </c>
      <c r="W16" s="17">
        <f>'orig-data'!H79</f>
        <v>0.2266155531</v>
      </c>
    </row>
    <row r="17" spans="1:23" ht="12.75">
      <c r="A17" s="35">
        <v>14</v>
      </c>
      <c r="B17" s="35">
        <v>14</v>
      </c>
      <c r="C17" t="s">
        <v>92</v>
      </c>
      <c r="D17" s="7" t="str">
        <f>IF(AND('orig-data'!Q16&gt;0,'orig-data'!Q16&lt;0.9999),IF(AND('orig-data'!I16&lt;0.01,'orig-data'!I16&gt;0),"m"," "),IF(AND('orig-data'!T16&lt;0.01,'orig-data'!T16&gt;0),"m",""))</f>
        <v> </v>
      </c>
      <c r="E17" s="7" t="str">
        <f>IF(AND('orig-data'!Q80&gt;0,'orig-data'!Q80&lt;0.9999),IF(AND('orig-data'!I80&lt;0.01,'orig-data'!I80&gt;0),"f"," "),IF(AND('orig-data'!T80&lt;0.01,'orig-data'!T80&gt;0),"f",""))</f>
        <v> </v>
      </c>
      <c r="F17" s="7" t="str">
        <f>IF(AND('orig-data'!Q16&gt;0,'orig-data'!Q16&lt;0.9999),IF(AND('orig-data'!I144&lt;0.01,'orig-data'!I144&gt;0),"d"," "),IF(AND('orig-data'!S16&lt;0.05,'orig-data'!S16&gt;0),"d",""))</f>
        <v> </v>
      </c>
      <c r="G17" s="7" t="str">
        <f>IF(AND(M17&gt;0,M17&lt;=5),"mp"," ")&amp;IF(AND(P17&gt;0,P17&lt;=5),"mc"," ")</f>
        <v>  </v>
      </c>
      <c r="H17" s="7" t="str">
        <f>IF(AND(S17&gt;0,S17&lt;=5),"fp"," ")&amp;IF(AND(V17&gt;0,V17&lt;=5),"fc"," ")</f>
        <v>  </v>
      </c>
      <c r="I17" s="2">
        <f>J$18</f>
        <v>0.239595486</v>
      </c>
      <c r="J17" s="29">
        <f>'orig-data'!E16</f>
        <v>0.2425771657</v>
      </c>
      <c r="K17" s="30">
        <f>'orig-data'!E80</f>
        <v>0.253874567</v>
      </c>
      <c r="L17" s="17">
        <f>K$18</f>
        <v>0.2588321581</v>
      </c>
      <c r="M17" s="19">
        <f>'orig-data'!C16</f>
        <v>213744</v>
      </c>
      <c r="N17" s="17">
        <f>'orig-data'!D16</f>
        <v>0.2333360816</v>
      </c>
      <c r="O17" s="17">
        <f>'orig-data'!F16</f>
        <v>0.2521842355</v>
      </c>
      <c r="P17" s="19">
        <f>'orig-data'!G16</f>
        <v>48186</v>
      </c>
      <c r="Q17" s="17">
        <f>'orig-data'!H16</f>
        <v>0.225437907</v>
      </c>
      <c r="R17" s="23"/>
      <c r="S17" s="19">
        <f>'orig-data'!C80</f>
        <v>235198</v>
      </c>
      <c r="T17" s="17">
        <f>'orig-data'!D80</f>
        <v>0.2445152715</v>
      </c>
      <c r="U17" s="17">
        <f>'orig-data'!F80</f>
        <v>0.2635921076</v>
      </c>
      <c r="V17" s="19">
        <f>'orig-data'!G80</f>
        <v>63170</v>
      </c>
      <c r="W17" s="17">
        <f>'orig-data'!H80</f>
        <v>0.2685822158</v>
      </c>
    </row>
    <row r="18" spans="1:23" ht="12.75">
      <c r="A18" s="35">
        <v>15</v>
      </c>
      <c r="B18" s="35">
        <v>15</v>
      </c>
      <c r="C18" t="s">
        <v>139</v>
      </c>
      <c r="D18" s="7" t="str">
        <f>IF(AND('orig-data'!Q17&gt;0,'orig-data'!Q17&lt;0.9999),IF(AND('orig-data'!I17&lt;0.01,'orig-data'!I17&gt;0),"m"," "),IF(AND('orig-data'!T17&lt;0.01,'orig-data'!T17&gt;0),"m",""))</f>
        <v> </v>
      </c>
      <c r="E18" s="7" t="str">
        <f>IF(AND('orig-data'!Q81&gt;0,'orig-data'!Q81&lt;0.9999),IF(AND('orig-data'!I81&lt;0.01,'orig-data'!I81&gt;0),"f"," "),IF(AND('orig-data'!T81&lt;0.01,'orig-data'!T81&gt;0),"f",""))</f>
        <v> </v>
      </c>
      <c r="F18" s="7" t="str">
        <f>IF(AND('orig-data'!Q17&gt;0,'orig-data'!Q17&lt;0.9999),IF(AND('orig-data'!I145&lt;0.01,'orig-data'!I145&gt;0),"d"," "),IF(AND('orig-data'!S17&lt;0.05,'orig-data'!S17&gt;0),"d",""))</f>
        <v>d</v>
      </c>
      <c r="G18" s="7" t="str">
        <f>IF(AND(M18&gt;0,M18&lt;=5),"mp"," ")&amp;IF(AND(P18&gt;0,P18&lt;=5),"mc"," ")</f>
        <v>  </v>
      </c>
      <c r="H18" s="7" t="str">
        <f>IF(AND(S18&gt;0,S18&lt;=5),"fp"," ")&amp;IF(AND(V18&gt;0,V18&lt;=5),"fc"," ")</f>
        <v>  </v>
      </c>
      <c r="I18" s="2">
        <f>J$18</f>
        <v>0.239595486</v>
      </c>
      <c r="J18" s="29">
        <f>'orig-data'!E17</f>
        <v>0.239595486</v>
      </c>
      <c r="K18" s="30">
        <f>'orig-data'!E81</f>
        <v>0.2588321581</v>
      </c>
      <c r="L18" s="17">
        <f>K$18</f>
        <v>0.2588321581</v>
      </c>
      <c r="M18" s="19">
        <f>'orig-data'!C17</f>
        <v>369873</v>
      </c>
      <c r="N18" s="17">
        <f>'orig-data'!D17</f>
        <v>0.230845386</v>
      </c>
      <c r="O18" s="17">
        <f>'orig-data'!F17</f>
        <v>0.2486772549</v>
      </c>
      <c r="P18" s="19">
        <f>'orig-data'!G17</f>
        <v>84427</v>
      </c>
      <c r="Q18" s="17">
        <f>'orig-data'!H17</f>
        <v>0.2282594296</v>
      </c>
      <c r="R18" s="23"/>
      <c r="S18" s="19">
        <f>'orig-data'!C81</f>
        <v>394980</v>
      </c>
      <c r="T18" s="17">
        <f>'orig-data'!D81</f>
        <v>0.2495236354</v>
      </c>
      <c r="U18" s="17">
        <f>'orig-data'!F81</f>
        <v>0.2684879367</v>
      </c>
      <c r="V18" s="19">
        <f>'orig-data'!G81</f>
        <v>107956</v>
      </c>
      <c r="W18" s="17">
        <f>'orig-data'!H81</f>
        <v>0.2733201681</v>
      </c>
    </row>
    <row r="19" spans="1:23" ht="12.75">
      <c r="A19" s="35">
        <v>16</v>
      </c>
      <c r="B19" s="35">
        <v>16</v>
      </c>
      <c r="D19" s="7"/>
      <c r="E19" s="7"/>
      <c r="F19" s="7"/>
      <c r="G19" s="7"/>
      <c r="H19" s="7"/>
      <c r="I19" s="31" t="s">
        <v>168</v>
      </c>
      <c r="J19" s="32">
        <f>(K18-J18)/AVERAGE(J18:K18)</f>
        <v>0.0771894269016127</v>
      </c>
      <c r="K19" s="33">
        <f>(Q18*M18+W18*S18)/(M18+S18)</f>
        <v>0.2515293788487184</v>
      </c>
      <c r="L19" s="34"/>
      <c r="M19" s="19"/>
      <c r="N19" s="17"/>
      <c r="O19" s="17"/>
      <c r="P19" s="19"/>
      <c r="Q19" s="17"/>
      <c r="R19" s="23"/>
      <c r="S19" s="19"/>
      <c r="T19" s="17"/>
      <c r="U19" s="17"/>
      <c r="V19" s="19"/>
      <c r="W19" s="17"/>
    </row>
    <row r="20" spans="1:23" ht="12.75">
      <c r="A20" s="35">
        <v>17</v>
      </c>
      <c r="B20" s="35">
        <v>17</v>
      </c>
      <c r="C20" s="7" t="s">
        <v>140</v>
      </c>
      <c r="D20" s="7" t="str">
        <f>IF(AND('orig-data'!Q18&gt;0,'orig-data'!Q18&lt;0.9999),IF(AND('orig-data'!I18&lt;0.005,'orig-data'!I18&gt;0),"m"," "),IF(AND('orig-data'!T18&lt;0.005,'orig-data'!T18&gt;0),"m",""))</f>
        <v>m</v>
      </c>
      <c r="E20" s="7" t="str">
        <f>IF(AND('orig-data'!Q82&lt;0.9999,'orig-data'!Q82&gt;0),IF(AND('orig-data'!I82&lt;0.005,'orig-data'!I82&gt;0),"f"," "),IF(AND('orig-data'!T82&lt;0.005,'orig-data'!T82&gt;0),"f",""))</f>
        <v> </v>
      </c>
      <c r="F20" s="7" t="str">
        <f>IF(AND('orig-data'!Q18&lt;0.9999,'orig-data'!Q18&gt;0),IF(AND('orig-data'!I146&lt;0.005,'orig-data'!I146&gt;0),"d"," "),IF(AND('orig-data'!S18&lt;0.05,'orig-data'!S18&gt;0),"d",""))</f>
        <v>d</v>
      </c>
      <c r="G20" s="7" t="str">
        <f>IF(AND(M20&gt;0,M20&lt;=5),"mp"," ")&amp;IF(AND(P20&gt;0,P20&lt;=5),"mc"," ")</f>
        <v>  </v>
      </c>
      <c r="H20" s="7" t="str">
        <f>IF(AND(S20&gt;0,S20&lt;=5),"fp"," ")&amp;IF(AND(V20&gt;0,V20&lt;=5),"fc"," ")</f>
        <v>  </v>
      </c>
      <c r="I20" s="2">
        <f>J$18</f>
        <v>0.239595486</v>
      </c>
      <c r="J20" s="29">
        <f>'orig-data'!E18</f>
        <v>0.2138272063</v>
      </c>
      <c r="K20" s="30">
        <f>'orig-data'!E82</f>
        <v>0.2480454572</v>
      </c>
      <c r="L20" s="17">
        <f>K$18</f>
        <v>0.2588321581</v>
      </c>
      <c r="M20" s="19">
        <f>'orig-data'!C18</f>
        <v>5065</v>
      </c>
      <c r="N20" s="17">
        <f>'orig-data'!D18</f>
        <v>0.1984661047</v>
      </c>
      <c r="O20" s="17">
        <f>'orig-data'!F18</f>
        <v>0.2303772436</v>
      </c>
      <c r="P20" s="19">
        <f>'orig-data'!G18</f>
        <v>980</v>
      </c>
      <c r="Q20" s="17">
        <f>'orig-data'!H18</f>
        <v>0.1934846989</v>
      </c>
      <c r="R20" s="23"/>
      <c r="S20" s="19">
        <f>'orig-data'!C82</f>
        <v>4920</v>
      </c>
      <c r="T20" s="17">
        <f>'orig-data'!D82</f>
        <v>0.2310485524</v>
      </c>
      <c r="U20" s="17">
        <f>'orig-data'!F82</f>
        <v>0.2662927259</v>
      </c>
      <c r="V20" s="19">
        <f>'orig-data'!G82</f>
        <v>1101</v>
      </c>
      <c r="W20" s="17">
        <f>'orig-data'!H82</f>
        <v>0.2237804878</v>
      </c>
    </row>
    <row r="21" spans="1:23" ht="12.75">
      <c r="A21" s="35">
        <v>18</v>
      </c>
      <c r="B21" s="35">
        <v>18</v>
      </c>
      <c r="C21" s="7" t="s">
        <v>2</v>
      </c>
      <c r="D21" s="7" t="str">
        <f>IF(AND('orig-data'!Q19&gt;0,'orig-data'!Q19&lt;0.9999),IF(AND('orig-data'!I19&lt;0.005,'orig-data'!I19&gt;0),"m"," "),IF(AND('orig-data'!T19&lt;0.005,'orig-data'!T19&gt;0),"m",""))</f>
        <v> </v>
      </c>
      <c r="E21" s="7" t="str">
        <f>IF(AND('orig-data'!Q83&lt;0.9999,'orig-data'!Q83&gt;0),IF(AND('orig-data'!I83&lt;0.005,'orig-data'!I83&gt;0),"f"," "),IF(AND('orig-data'!T83&lt;0.005,'orig-data'!T83&gt;0),"f",""))</f>
        <v> </v>
      </c>
      <c r="F21" s="7" t="str">
        <f>IF(AND('orig-data'!Q19&lt;0.9999,'orig-data'!Q19&gt;0),IF(AND('orig-data'!I147&lt;0.005,'orig-data'!I147&gt;0),"d"," "),IF(AND('orig-data'!S19&lt;0.05,'orig-data'!S19&gt;0),"d",""))</f>
        <v> </v>
      </c>
      <c r="G21" s="7" t="str">
        <f>IF(AND(M21&gt;0,M21&lt;=5),"mp"," ")&amp;IF(AND(P21&gt;0,P21&lt;=5),"mc"," ")</f>
        <v>  </v>
      </c>
      <c r="H21" s="7" t="str">
        <f>IF(AND(S21&gt;0,S21&lt;=5),"fp"," ")&amp;IF(AND(V21&gt;0,V21&lt;=5),"fc"," ")</f>
        <v>  </v>
      </c>
      <c r="I21" s="2">
        <f>J$18</f>
        <v>0.239595486</v>
      </c>
      <c r="J21" s="29">
        <f>'orig-data'!E19</f>
        <v>0.2228749988</v>
      </c>
      <c r="K21" s="30">
        <f>'orig-data'!E83</f>
        <v>0.2426427609</v>
      </c>
      <c r="L21" s="17">
        <f>K$18</f>
        <v>0.2588321581</v>
      </c>
      <c r="M21" s="19">
        <f>'orig-data'!C19</f>
        <v>6871</v>
      </c>
      <c r="N21" s="17">
        <f>'orig-data'!D19</f>
        <v>0.208462943</v>
      </c>
      <c r="O21" s="17">
        <f>'orig-data'!F19</f>
        <v>0.2382834299</v>
      </c>
      <c r="P21" s="19">
        <f>'orig-data'!G19</f>
        <v>1308</v>
      </c>
      <c r="Q21" s="17">
        <f>'orig-data'!H19</f>
        <v>0.1903653034</v>
      </c>
      <c r="R21" s="23"/>
      <c r="S21" s="19">
        <f>'orig-data'!C83</f>
        <v>7139</v>
      </c>
      <c r="T21" s="17">
        <f>'orig-data'!D83</f>
        <v>0.2281592192</v>
      </c>
      <c r="U21" s="17">
        <f>'orig-data'!F83</f>
        <v>0.2580457175</v>
      </c>
      <c r="V21" s="19">
        <f>'orig-data'!G83</f>
        <v>1654</v>
      </c>
      <c r="W21" s="17">
        <f>'orig-data'!H83</f>
        <v>0.23168511</v>
      </c>
    </row>
    <row r="22" spans="1:23" ht="12.75">
      <c r="A22" s="35">
        <v>19</v>
      </c>
      <c r="B22" s="35">
        <v>19</v>
      </c>
      <c r="C22" s="7" t="s">
        <v>3</v>
      </c>
      <c r="D22" s="7" t="str">
        <f>IF(AND('orig-data'!Q20&gt;0,'orig-data'!Q20&lt;0.9999),IF(AND('orig-data'!I20&lt;0.005,'orig-data'!I20&gt;0),"m"," "),IF(AND('orig-data'!T20&lt;0.005,'orig-data'!T20&gt;0),"m",""))</f>
        <v> </v>
      </c>
      <c r="E22" s="7" t="str">
        <f>IF(AND('orig-data'!Q84&lt;0.9999,'orig-data'!Q84&gt;0),IF(AND('orig-data'!I84&lt;0.005,'orig-data'!I84&gt;0),"f"," "),IF(AND('orig-data'!T84&lt;0.005,'orig-data'!T84&gt;0),"f",""))</f>
        <v> </v>
      </c>
      <c r="F22" s="7" t="str">
        <f>IF(AND('orig-data'!Q20&lt;0.9999,'orig-data'!Q20&gt;0),IF(AND('orig-data'!I148&lt;0.005,'orig-data'!I148&gt;0),"d"," "),IF(AND('orig-data'!S20&lt;0.05,'orig-data'!S20&gt;0),"d",""))</f>
        <v> </v>
      </c>
      <c r="G22" s="7" t="str">
        <f>IF(AND(M22&gt;0,M22&lt;=5),"mp"," ")&amp;IF(AND(P22&gt;0,P22&lt;=5),"mc"," ")</f>
        <v>  </v>
      </c>
      <c r="H22" s="7" t="str">
        <f>IF(AND(S22&gt;0,S22&lt;=5),"fp"," ")&amp;IF(AND(V22&gt;0,V22&lt;=5),"fc"," ")</f>
        <v>  </v>
      </c>
      <c r="I22" s="2">
        <f>J$18</f>
        <v>0.239595486</v>
      </c>
      <c r="J22" s="29">
        <f>'orig-data'!E20</f>
        <v>0.2218667905</v>
      </c>
      <c r="K22" s="30">
        <f>'orig-data'!E84</f>
        <v>0.2562784598</v>
      </c>
      <c r="L22" s="17">
        <f>K$18</f>
        <v>0.2588321581</v>
      </c>
      <c r="M22" s="19">
        <f>'orig-data'!C20</f>
        <v>3376</v>
      </c>
      <c r="N22" s="17">
        <f>'orig-data'!D20</f>
        <v>0.2034655653</v>
      </c>
      <c r="O22" s="17">
        <f>'orig-data'!F20</f>
        <v>0.2419322044</v>
      </c>
      <c r="P22" s="19">
        <f>'orig-data'!G20</f>
        <v>654</v>
      </c>
      <c r="Q22" s="17">
        <f>'orig-data'!H20</f>
        <v>0.1937203791</v>
      </c>
      <c r="R22" s="23"/>
      <c r="S22" s="19">
        <f>'orig-data'!C84</f>
        <v>3333</v>
      </c>
      <c r="T22" s="17">
        <f>'orig-data'!D84</f>
        <v>0.2366490783</v>
      </c>
      <c r="U22" s="17">
        <f>'orig-data'!F84</f>
        <v>0.2775360437</v>
      </c>
      <c r="V22" s="19">
        <f>'orig-data'!G84</f>
        <v>795</v>
      </c>
      <c r="W22" s="17">
        <f>'orig-data'!H84</f>
        <v>0.2385238524</v>
      </c>
    </row>
    <row r="23" spans="1:23" ht="12.75">
      <c r="A23" s="35">
        <v>20</v>
      </c>
      <c r="B23" s="35">
        <v>20</v>
      </c>
      <c r="C23" s="7" t="s">
        <v>141</v>
      </c>
      <c r="D23" s="7" t="str">
        <f>IF(AND('orig-data'!Q21&gt;0,'orig-data'!Q21&lt;0.9999),IF(AND('orig-data'!I21&lt;0.005,'orig-data'!I21&gt;0),"m"," "),IF(AND('orig-data'!T21&lt;0.005,'orig-data'!T21&gt;0),"m",""))</f>
        <v>m</v>
      </c>
      <c r="E23" s="7" t="str">
        <f>IF(AND('orig-data'!Q85&lt;0.9999,'orig-data'!Q85&gt;0),IF(AND('orig-data'!I85&lt;0.005,'orig-data'!I85&gt;0),"f"," "),IF(AND('orig-data'!T85&lt;0.005,'orig-data'!T85&gt;0),"f",""))</f>
        <v>f</v>
      </c>
      <c r="F23" s="7" t="str">
        <f>IF(AND('orig-data'!Q21&lt;0.9999,'orig-data'!Q21&gt;0),IF(AND('orig-data'!I149&lt;0.005,'orig-data'!I149&gt;0),"d"," "),IF(AND('orig-data'!S21&lt;0.05,'orig-data'!S21&gt;0),"d",""))</f>
        <v> </v>
      </c>
      <c r="G23" s="7" t="str">
        <f>IF(AND(M23&gt;0,M23&lt;=5),"mp"," ")&amp;IF(AND(P23&gt;0,P23&lt;=5),"mc"," ")</f>
        <v>  </v>
      </c>
      <c r="H23" s="7" t="str">
        <f>IF(AND(S23&gt;0,S23&lt;=5),"fp"," ")&amp;IF(AND(V23&gt;0,V23&lt;=5),"fc"," ")</f>
        <v>  </v>
      </c>
      <c r="I23" s="2">
        <f>J$18</f>
        <v>0.239595486</v>
      </c>
      <c r="J23" s="29">
        <f>'orig-data'!E21</f>
        <v>0.2903068144</v>
      </c>
      <c r="K23" s="30">
        <f>'orig-data'!E85</f>
        <v>0.3168636615</v>
      </c>
      <c r="L23" s="17">
        <f>K$18</f>
        <v>0.2588321581</v>
      </c>
      <c r="M23" s="19">
        <f>'orig-data'!C21</f>
        <v>2054</v>
      </c>
      <c r="N23" s="17">
        <f>'orig-data'!D21</f>
        <v>0.2665906319</v>
      </c>
      <c r="O23" s="17">
        <f>'orig-data'!F21</f>
        <v>0.3161328133</v>
      </c>
      <c r="P23" s="19">
        <f>'orig-data'!G21</f>
        <v>688</v>
      </c>
      <c r="Q23" s="17">
        <f>'orig-data'!H21</f>
        <v>0.3349561831</v>
      </c>
      <c r="R23" s="23"/>
      <c r="S23" s="19">
        <f>'orig-data'!C85</f>
        <v>1897</v>
      </c>
      <c r="T23" s="17">
        <f>'orig-data'!D85</f>
        <v>0.2914692148</v>
      </c>
      <c r="U23" s="17">
        <f>'orig-data'!F85</f>
        <v>0.3444706161</v>
      </c>
      <c r="V23" s="19">
        <f>'orig-data'!G85</f>
        <v>710</v>
      </c>
      <c r="W23" s="17">
        <f>'orig-data'!H85</f>
        <v>0.3742751713</v>
      </c>
    </row>
    <row r="24" spans="3:23" ht="12.75">
      <c r="C24" s="7"/>
      <c r="D24" s="7"/>
      <c r="E24" s="7"/>
      <c r="F24" s="7"/>
      <c r="G24" s="7"/>
      <c r="H24" s="7"/>
      <c r="J24" s="29"/>
      <c r="K24" s="30"/>
      <c r="L24" s="17"/>
      <c r="M24" s="19"/>
      <c r="N24" s="17"/>
      <c r="O24" s="17"/>
      <c r="P24" s="19"/>
      <c r="Q24" s="17"/>
      <c r="R24" s="23"/>
      <c r="S24" s="19"/>
      <c r="T24" s="17"/>
      <c r="U24" s="17"/>
      <c r="V24" s="19"/>
      <c r="W24" s="17"/>
    </row>
    <row r="25" spans="1:23" ht="12.75">
      <c r="A25" s="35">
        <v>22</v>
      </c>
      <c r="B25" s="35">
        <v>33</v>
      </c>
      <c r="C25" s="7" t="s">
        <v>112</v>
      </c>
      <c r="D25" s="7" t="str">
        <f>IF(AND('orig-data'!Q31&gt;0,'orig-data'!Q31&lt;0.9999),IF(AND('orig-data'!I31&lt;0.005,'orig-data'!I31&gt;0),"m"," "),IF(AND('orig-data'!T31&lt;0.005,'orig-data'!T31&gt;0),"m",""))</f>
        <v> </v>
      </c>
      <c r="E25" s="7" t="str">
        <f>IF(AND('orig-data'!Q95&lt;0.9999,'orig-data'!Q95&gt;0),IF(AND('orig-data'!I95&lt;0.005,'orig-data'!I95&gt;0),"f"," "),IF(AND('orig-data'!T95&lt;0.005,'orig-data'!T95&gt;0),"f",""))</f>
        <v> </v>
      </c>
      <c r="F25" s="7" t="str">
        <f>IF(AND('orig-data'!Q31&lt;0.9999,'orig-data'!Q31&gt;0),IF(AND('orig-data'!I159&lt;0.005,'orig-data'!I159&gt;0),"d"," "),IF(AND('orig-data'!S31&lt;0.05,'orig-data'!S31&gt;0),"d",""))</f>
        <v> </v>
      </c>
      <c r="G25" s="7" t="str">
        <f aca="true" t="shared" si="4" ref="G25:G33">IF(AND(M25&gt;0,M25&lt;=5),"mp"," ")&amp;IF(AND(P25&gt;0,P25&lt;=5),"mc"," ")</f>
        <v>  </v>
      </c>
      <c r="H25" s="7" t="str">
        <f aca="true" t="shared" si="5" ref="H25:H33">IF(AND(S25&gt;0,S25&lt;=5),"fp"," ")&amp;IF(AND(V25&gt;0,V25&lt;=5),"fc"," ")</f>
        <v>  </v>
      </c>
      <c r="I25" s="2">
        <f aca="true" t="shared" si="6" ref="I25:I33">J$18</f>
        <v>0.239595486</v>
      </c>
      <c r="J25" s="29">
        <f>'orig-data'!E31</f>
        <v>0.2467113198</v>
      </c>
      <c r="K25" s="30">
        <f>'orig-data'!E95</f>
        <v>0.2713155949</v>
      </c>
      <c r="L25" s="17">
        <f aca="true" t="shared" si="7" ref="L25:L33">K$18</f>
        <v>0.2588321581</v>
      </c>
      <c r="M25" s="19">
        <f>'orig-data'!C31</f>
        <v>2459</v>
      </c>
      <c r="N25" s="17">
        <f>'orig-data'!D31</f>
        <v>0.2251001527</v>
      </c>
      <c r="O25" s="17">
        <f>'orig-data'!F31</f>
        <v>0.270397308</v>
      </c>
      <c r="P25" s="19">
        <f>'orig-data'!G31</f>
        <v>562</v>
      </c>
      <c r="Q25" s="17">
        <f>'orig-data'!H31</f>
        <v>0.2285481903</v>
      </c>
      <c r="R25" s="23"/>
      <c r="S25" s="19">
        <f>'orig-data'!C95</f>
        <v>2597</v>
      </c>
      <c r="T25" s="17">
        <f>'orig-data'!D95</f>
        <v>0.249910813</v>
      </c>
      <c r="U25" s="17">
        <f>'orig-data'!F95</f>
        <v>0.2945536895</v>
      </c>
      <c r="V25" s="19">
        <f>'orig-data'!G95</f>
        <v>736</v>
      </c>
      <c r="W25" s="17">
        <f>'orig-data'!H95</f>
        <v>0.2834039276</v>
      </c>
    </row>
    <row r="26" spans="1:23" ht="12.75">
      <c r="A26" s="35">
        <v>23</v>
      </c>
      <c r="B26" s="35">
        <v>34</v>
      </c>
      <c r="C26" s="7" t="s">
        <v>113</v>
      </c>
      <c r="D26" s="7" t="str">
        <f>IF(AND('orig-data'!Q32&gt;0,'orig-data'!Q32&lt;0.9999),IF(AND('orig-data'!I32&lt;0.005,'orig-data'!I32&gt;0),"m"," "),IF(AND('orig-data'!T32&lt;0.005,'orig-data'!T32&gt;0),"m",""))</f>
        <v> </v>
      </c>
      <c r="E26" s="7" t="str">
        <f>IF(AND('orig-data'!Q96&lt;0.9999,'orig-data'!Q96&gt;0),IF(AND('orig-data'!I96&lt;0.005,'orig-data'!I96&gt;0),"f"," "),IF(AND('orig-data'!T96&lt;0.005,'orig-data'!T96&gt;0),"f",""))</f>
        <v> </v>
      </c>
      <c r="F26" s="7" t="str">
        <f>IF(AND('orig-data'!Q32&lt;0.9999,'orig-data'!Q32&gt;0),IF(AND('orig-data'!I160&lt;0.005,'orig-data'!I160&gt;0),"d"," "),IF(AND('orig-data'!S32&lt;0.05,'orig-data'!S32&gt;0),"d",""))</f>
        <v> </v>
      </c>
      <c r="G26" s="7" t="str">
        <f t="shared" si="4"/>
        <v>  </v>
      </c>
      <c r="H26" s="7" t="str">
        <f t="shared" si="5"/>
        <v>  </v>
      </c>
      <c r="I26" s="2">
        <f t="shared" si="6"/>
        <v>0.239595486</v>
      </c>
      <c r="J26" s="29">
        <f>'orig-data'!E32</f>
        <v>0.2177387223</v>
      </c>
      <c r="K26" s="30">
        <f>'orig-data'!E96</f>
        <v>0.2521933913</v>
      </c>
      <c r="L26" s="17">
        <f t="shared" si="7"/>
        <v>0.2588321581</v>
      </c>
      <c r="M26" s="19">
        <f>'orig-data'!C32</f>
        <v>2286</v>
      </c>
      <c r="N26" s="17">
        <f>'orig-data'!D32</f>
        <v>0.1962263298</v>
      </c>
      <c r="O26" s="17">
        <f>'orig-data'!F32</f>
        <v>0.2416095294</v>
      </c>
      <c r="P26" s="19">
        <f>'orig-data'!G32</f>
        <v>421</v>
      </c>
      <c r="Q26" s="17">
        <f>'orig-data'!H32</f>
        <v>0.1841644794</v>
      </c>
      <c r="R26" s="23"/>
      <c r="S26" s="19">
        <f>'orig-data'!C96</f>
        <v>1873</v>
      </c>
      <c r="T26" s="17">
        <f>'orig-data'!D96</f>
        <v>0.227403194</v>
      </c>
      <c r="U26" s="17">
        <f>'orig-data'!F96</f>
        <v>0.2796860744</v>
      </c>
      <c r="V26" s="19">
        <f>'orig-data'!G96</f>
        <v>421</v>
      </c>
      <c r="W26" s="17">
        <f>'orig-data'!H96</f>
        <v>0.2247730913</v>
      </c>
    </row>
    <row r="27" spans="1:23" ht="12.75">
      <c r="A27" s="35">
        <v>24</v>
      </c>
      <c r="B27" s="35">
        <v>35</v>
      </c>
      <c r="C27" s="7" t="s">
        <v>114</v>
      </c>
      <c r="D27" s="7" t="str">
        <f>IF(AND('orig-data'!Q33&gt;0,'orig-data'!Q33&lt;0.9999),IF(AND('orig-data'!I33&lt;0.005,'orig-data'!I33&gt;0),"m"," "),IF(AND('orig-data'!T33&lt;0.005,'orig-data'!T33&gt;0),"m",""))</f>
        <v> </v>
      </c>
      <c r="E27" s="7" t="str">
        <f>IF(AND('orig-data'!Q97&lt;0.9999,'orig-data'!Q97&gt;0),IF(AND('orig-data'!I97&lt;0.005,'orig-data'!I97&gt;0),"f"," "),IF(AND('orig-data'!T97&lt;0.005,'orig-data'!T97&gt;0),"f",""))</f>
        <v> </v>
      </c>
      <c r="F27" s="7" t="str">
        <f>IF(AND('orig-data'!Q33&lt;0.9999,'orig-data'!Q33&gt;0),IF(AND('orig-data'!I161&lt;0.005,'orig-data'!I161&gt;0),"d"," "),IF(AND('orig-data'!S33&lt;0.05,'orig-data'!S33&gt;0),"d",""))</f>
        <v> </v>
      </c>
      <c r="G27" s="7" t="str">
        <f t="shared" si="4"/>
        <v>  </v>
      </c>
      <c r="H27" s="7" t="str">
        <f t="shared" si="5"/>
        <v>  </v>
      </c>
      <c r="I27" s="2">
        <f t="shared" si="6"/>
        <v>0.239595486</v>
      </c>
      <c r="J27" s="29">
        <f>'orig-data'!E33</f>
        <v>0.2537869527</v>
      </c>
      <c r="K27" s="30">
        <f>'orig-data'!E97</f>
        <v>0.2680104552</v>
      </c>
      <c r="L27" s="17">
        <f t="shared" si="7"/>
        <v>0.2588321581</v>
      </c>
      <c r="M27" s="19">
        <f>'orig-data'!C33</f>
        <v>3931</v>
      </c>
      <c r="N27" s="17">
        <f>'orig-data'!D33</f>
        <v>0.2352637907</v>
      </c>
      <c r="O27" s="17">
        <f>'orig-data'!F33</f>
        <v>0.2737685097</v>
      </c>
      <c r="P27" s="19">
        <f>'orig-data'!G33</f>
        <v>925</v>
      </c>
      <c r="Q27" s="17">
        <f>'orig-data'!H33</f>
        <v>0.2353090817</v>
      </c>
      <c r="R27" s="23"/>
      <c r="S27" s="19">
        <f>'orig-data'!C97</f>
        <v>3984</v>
      </c>
      <c r="T27" s="17">
        <f>'orig-data'!D97</f>
        <v>0.2494288206</v>
      </c>
      <c r="U27" s="17">
        <f>'orig-data'!F97</f>
        <v>0.2879763611</v>
      </c>
      <c r="V27" s="19">
        <f>'orig-data'!G97</f>
        <v>1048</v>
      </c>
      <c r="W27" s="17">
        <f>'orig-data'!H97</f>
        <v>0.2630522088</v>
      </c>
    </row>
    <row r="28" spans="1:23" ht="12.75">
      <c r="A28" s="35">
        <v>25</v>
      </c>
      <c r="B28" s="35">
        <v>38</v>
      </c>
      <c r="C28" s="7" t="s">
        <v>116</v>
      </c>
      <c r="D28" s="7" t="str">
        <f>IF(AND('orig-data'!Q36&gt;0,'orig-data'!Q36&lt;0.9999),IF(AND('orig-data'!I36&lt;0.005,'orig-data'!I36&gt;0),"m"," "),IF(AND('orig-data'!T36&lt;0.005,'orig-data'!T36&gt;0),"m",""))</f>
        <v> </v>
      </c>
      <c r="E28" s="7" t="str">
        <f>IF(AND('orig-data'!Q100&lt;0.9999,'orig-data'!Q100&gt;0),IF(AND('orig-data'!I100&lt;0.005,'orig-data'!I100&gt;0),"f"," "),IF(AND('orig-data'!T100&lt;0.005,'orig-data'!T100&gt;0),"f",""))</f>
        <v> </v>
      </c>
      <c r="F28" s="7" t="str">
        <f>IF(AND('orig-data'!Q36&lt;0.9999,'orig-data'!Q36&gt;0),IF(AND('orig-data'!I164&lt;0.005,'orig-data'!I164&gt;0),"d"," "),IF(AND('orig-data'!S36&lt;0.05,'orig-data'!S36&gt;0),"d",""))</f>
        <v> </v>
      </c>
      <c r="G28" s="7" t="str">
        <f t="shared" si="4"/>
        <v>  </v>
      </c>
      <c r="H28" s="7" t="str">
        <f t="shared" si="5"/>
        <v>  </v>
      </c>
      <c r="I28" s="2">
        <f t="shared" si="6"/>
        <v>0.239595486</v>
      </c>
      <c r="J28" s="29">
        <f>'orig-data'!E36</f>
        <v>0.2222336938</v>
      </c>
      <c r="K28" s="30">
        <f>'orig-data'!E100</f>
        <v>0.2424693862</v>
      </c>
      <c r="L28" s="17">
        <f t="shared" si="7"/>
        <v>0.2588321581</v>
      </c>
      <c r="M28" s="19">
        <f>'orig-data'!C36</f>
        <v>1499</v>
      </c>
      <c r="N28" s="17">
        <f>'orig-data'!D36</f>
        <v>0.1996042451</v>
      </c>
      <c r="O28" s="17">
        <f>'orig-data'!F36</f>
        <v>0.2474286788</v>
      </c>
      <c r="P28" s="19">
        <f>'orig-data'!G36</f>
        <v>389</v>
      </c>
      <c r="Q28" s="17">
        <f>'orig-data'!H36</f>
        <v>0.2595063376</v>
      </c>
      <c r="R28" s="24"/>
      <c r="S28" s="19">
        <f>'orig-data'!C100</f>
        <v>1594</v>
      </c>
      <c r="T28" s="17">
        <f>'orig-data'!D100</f>
        <v>0.2202580717</v>
      </c>
      <c r="U28" s="17">
        <f>'orig-data'!F100</f>
        <v>0.2669205392</v>
      </c>
      <c r="V28" s="19">
        <f>'orig-data'!G100</f>
        <v>500</v>
      </c>
      <c r="W28" s="17">
        <f>'orig-data'!H100</f>
        <v>0.3136762861</v>
      </c>
    </row>
    <row r="29" spans="1:23" ht="12.75">
      <c r="A29" s="35">
        <v>26</v>
      </c>
      <c r="B29" s="35">
        <v>36</v>
      </c>
      <c r="C29" s="7" t="s">
        <v>147</v>
      </c>
      <c r="D29" s="7" t="str">
        <f>IF(AND('orig-data'!Q34&gt;0,'orig-data'!Q34&lt;0.9999),IF(AND('orig-data'!I34&lt;0.005,'orig-data'!I34&gt;0),"m"," "),IF(AND('orig-data'!T34&lt;0.005,'orig-data'!T34&gt;0),"m",""))</f>
        <v>m</v>
      </c>
      <c r="E29" s="7" t="str">
        <f>IF(AND('orig-data'!Q98&lt;0.9999,'orig-data'!Q98&gt;0),IF(AND('orig-data'!I98&lt;0.005,'orig-data'!I98&gt;0),"f"," "),IF(AND('orig-data'!T98&lt;0.005,'orig-data'!T98&gt;0),"f",""))</f>
        <v> </v>
      </c>
      <c r="F29" s="7" t="str">
        <f>IF(AND('orig-data'!Q34&lt;0.9999,'orig-data'!Q34&gt;0),IF(AND('orig-data'!I162&lt;0.005,'orig-data'!I162&gt;0),"d"," "),IF(AND('orig-data'!S34&lt;0.05,'orig-data'!S34&gt;0),"d",""))</f>
        <v> </v>
      </c>
      <c r="G29" s="7" t="str">
        <f t="shared" si="4"/>
        <v>  </v>
      </c>
      <c r="H29" s="7" t="str">
        <f t="shared" si="5"/>
        <v>  </v>
      </c>
      <c r="I29" s="2">
        <f t="shared" si="6"/>
        <v>0.239595486</v>
      </c>
      <c r="J29" s="29">
        <f>'orig-data'!E34</f>
        <v>0.2168406981</v>
      </c>
      <c r="K29" s="30">
        <f>'orig-data'!E98</f>
        <v>0.238985038</v>
      </c>
      <c r="L29" s="17">
        <f t="shared" si="7"/>
        <v>0.2588321581</v>
      </c>
      <c r="M29" s="19">
        <f>'orig-data'!C34</f>
        <v>6273</v>
      </c>
      <c r="N29" s="17">
        <f>'orig-data'!D34</f>
        <v>0.2027190168</v>
      </c>
      <c r="O29" s="17">
        <f>'orig-data'!F34</f>
        <v>0.2319461148</v>
      </c>
      <c r="P29" s="19">
        <f>'orig-data'!G34</f>
        <v>1277</v>
      </c>
      <c r="Q29" s="17">
        <f>'orig-data'!H34</f>
        <v>0.2035708592</v>
      </c>
      <c r="R29" s="23"/>
      <c r="S29" s="19">
        <f>'orig-data'!C98</f>
        <v>6635</v>
      </c>
      <c r="T29" s="17">
        <f>'orig-data'!D98</f>
        <v>0.22468594</v>
      </c>
      <c r="U29" s="17">
        <f>'orig-data'!F98</f>
        <v>0.254194136</v>
      </c>
      <c r="V29" s="19">
        <f>'orig-data'!G98</f>
        <v>1667</v>
      </c>
      <c r="W29" s="17">
        <f>'orig-data'!H98</f>
        <v>0.2512434062</v>
      </c>
    </row>
    <row r="30" spans="1:23" ht="12.75">
      <c r="A30" s="35">
        <v>27</v>
      </c>
      <c r="B30" s="35">
        <v>39</v>
      </c>
      <c r="C30" s="7" t="s">
        <v>117</v>
      </c>
      <c r="D30" s="7" t="str">
        <f>IF(AND('orig-data'!Q37&gt;0,'orig-data'!Q37&lt;0.9999),IF(AND('orig-data'!I37&lt;0.005,'orig-data'!I37&gt;0),"m"," "),IF(AND('orig-data'!T37&lt;0.005,'orig-data'!T37&gt;0),"m",""))</f>
        <v> </v>
      </c>
      <c r="E30" s="7" t="str">
        <f>IF(AND('orig-data'!Q101&lt;0.9999,'orig-data'!Q101&gt;0),IF(AND('orig-data'!I101&lt;0.005,'orig-data'!I101&gt;0),"f"," "),IF(AND('orig-data'!T101&lt;0.005,'orig-data'!T101&gt;0),"f",""))</f>
        <v> </v>
      </c>
      <c r="F30" s="7" t="str">
        <f>IF(AND('orig-data'!Q37&lt;0.9999,'orig-data'!Q37&gt;0),IF(AND('orig-data'!I165&lt;0.005,'orig-data'!I165&gt;0),"d"," "),IF(AND('orig-data'!S37&lt;0.05,'orig-data'!S37&gt;0),"d",""))</f>
        <v> </v>
      </c>
      <c r="G30" s="7" t="str">
        <f t="shared" si="4"/>
        <v>  </v>
      </c>
      <c r="H30" s="7" t="str">
        <f t="shared" si="5"/>
        <v>  </v>
      </c>
      <c r="I30" s="2">
        <f t="shared" si="6"/>
        <v>0.239595486</v>
      </c>
      <c r="J30" s="29">
        <f>'orig-data'!E37</f>
        <v>0.2188742345</v>
      </c>
      <c r="K30" s="30">
        <f>'orig-data'!E101</f>
        <v>0.2400700491</v>
      </c>
      <c r="L30" s="17">
        <f t="shared" si="7"/>
        <v>0.2588321581</v>
      </c>
      <c r="M30" s="19">
        <f>'orig-data'!C37</f>
        <v>3232</v>
      </c>
      <c r="N30" s="17">
        <f>'orig-data'!D37</f>
        <v>0.2017106396</v>
      </c>
      <c r="O30" s="17">
        <f>'orig-data'!F37</f>
        <v>0.2374982828</v>
      </c>
      <c r="P30" s="19">
        <f>'orig-data'!G37</f>
        <v>761</v>
      </c>
      <c r="Q30" s="17">
        <f>'orig-data'!H37</f>
        <v>0.2354579208</v>
      </c>
      <c r="R30" s="24"/>
      <c r="S30" s="19">
        <f>'orig-data'!C101</f>
        <v>3328</v>
      </c>
      <c r="T30" s="17">
        <f>'orig-data'!D101</f>
        <v>0.2228204395</v>
      </c>
      <c r="U30" s="17">
        <f>'orig-data'!F101</f>
        <v>0.2586550345</v>
      </c>
      <c r="V30" s="19">
        <f>'orig-data'!G101</f>
        <v>958</v>
      </c>
      <c r="W30" s="17">
        <f>'orig-data'!H101</f>
        <v>0.2878605769</v>
      </c>
    </row>
    <row r="31" spans="1:23" ht="12.75">
      <c r="A31" s="35">
        <v>28</v>
      </c>
      <c r="B31" s="35">
        <v>37</v>
      </c>
      <c r="C31" s="7" t="s">
        <v>115</v>
      </c>
      <c r="D31" s="7" t="str">
        <f>IF(AND('orig-data'!Q35&gt;0,'orig-data'!Q35&lt;0.9999),IF(AND('orig-data'!I35&lt;0.005,'orig-data'!I35&gt;0),"m"," "),IF(AND('orig-data'!T35&lt;0.005,'orig-data'!T35&gt;0),"m",""))</f>
        <v> </v>
      </c>
      <c r="E31" s="7" t="str">
        <f>IF(AND('orig-data'!Q99&lt;0.9999,'orig-data'!Q99&gt;0),IF(AND('orig-data'!I99&lt;0.005,'orig-data'!I99&gt;0),"f"," "),IF(AND('orig-data'!T99&lt;0.005,'orig-data'!T99&gt;0),"f",""))</f>
        <v> </v>
      </c>
      <c r="F31" s="7" t="str">
        <f>IF(AND('orig-data'!Q35&lt;0.9999,'orig-data'!Q35&gt;0),IF(AND('orig-data'!I163&lt;0.005,'orig-data'!I163&gt;0),"d"," "),IF(AND('orig-data'!S35&lt;0.05,'orig-data'!S35&gt;0),"d",""))</f>
        <v> </v>
      </c>
      <c r="G31" s="7" t="str">
        <f t="shared" si="4"/>
        <v>  </v>
      </c>
      <c r="H31" s="7" t="str">
        <f t="shared" si="5"/>
        <v>  </v>
      </c>
      <c r="I31" s="2">
        <f t="shared" si="6"/>
        <v>0.239595486</v>
      </c>
      <c r="J31" s="29">
        <f>'orig-data'!E35</f>
        <v>0.2220232692</v>
      </c>
      <c r="K31" s="30">
        <f>'orig-data'!E99</f>
        <v>0.2362351659</v>
      </c>
      <c r="L31" s="17">
        <f t="shared" si="7"/>
        <v>0.2588321581</v>
      </c>
      <c r="M31" s="19">
        <f>'orig-data'!C35</f>
        <v>1092</v>
      </c>
      <c r="N31" s="17">
        <f>'orig-data'!D35</f>
        <v>0.195111763</v>
      </c>
      <c r="O31" s="17">
        <f>'orig-data'!F35</f>
        <v>0.2526466437</v>
      </c>
      <c r="P31" s="19">
        <f>'orig-data'!G35</f>
        <v>255</v>
      </c>
      <c r="Q31" s="17">
        <f>'orig-data'!H35</f>
        <v>0.2335164835</v>
      </c>
      <c r="R31" s="23"/>
      <c r="S31" s="19">
        <f>'orig-data'!C99</f>
        <v>1124</v>
      </c>
      <c r="T31" s="17">
        <f>'orig-data'!D99</f>
        <v>0.2100773991</v>
      </c>
      <c r="U31" s="17">
        <f>'orig-data'!F99</f>
        <v>0.2656499645</v>
      </c>
      <c r="V31" s="19">
        <f>'orig-data'!G99</f>
        <v>314</v>
      </c>
      <c r="W31" s="17">
        <f>'orig-data'!H99</f>
        <v>0.2793594306</v>
      </c>
    </row>
    <row r="32" spans="1:23" ht="12.75">
      <c r="A32" s="35">
        <v>29</v>
      </c>
      <c r="B32" s="35">
        <v>40</v>
      </c>
      <c r="C32" s="7" t="s">
        <v>148</v>
      </c>
      <c r="D32" s="7" t="str">
        <f>IF(AND('orig-data'!Q38&gt;0,'orig-data'!Q38&lt;0.9999),IF(AND('orig-data'!I38&lt;0.005,'orig-data'!I38&gt;0),"m"," "),IF(AND('orig-data'!T38&lt;0.005,'orig-data'!T38&gt;0),"m",""))</f>
        <v>m</v>
      </c>
      <c r="E32" s="7" t="str">
        <f>IF(AND('orig-data'!Q102&lt;0.9999,'orig-data'!Q102&gt;0),IF(AND('orig-data'!I102&lt;0.005,'orig-data'!I102&gt;0),"f"," "),IF(AND('orig-data'!T102&lt;0.005,'orig-data'!T102&gt;0),"f",""))</f>
        <v>f</v>
      </c>
      <c r="F32" s="7" t="str">
        <f>IF(AND('orig-data'!Q38&lt;0.9999,'orig-data'!Q38&gt;0),IF(AND('orig-data'!I166&lt;0.005,'orig-data'!I166&gt;0),"d"," "),IF(AND('orig-data'!S38&lt;0.05,'orig-data'!S38&gt;0),"d",""))</f>
        <v>d</v>
      </c>
      <c r="G32" s="7" t="str">
        <f t="shared" si="4"/>
        <v>  </v>
      </c>
      <c r="H32" s="7" t="str">
        <f t="shared" si="5"/>
        <v>  </v>
      </c>
      <c r="I32" s="2">
        <f t="shared" si="6"/>
        <v>0.239595486</v>
      </c>
      <c r="J32" s="29">
        <f>'orig-data'!E38</f>
        <v>0.1897600656</v>
      </c>
      <c r="K32" s="30">
        <f>'orig-data'!E102</f>
        <v>0.2134326282</v>
      </c>
      <c r="L32" s="17">
        <f t="shared" si="7"/>
        <v>0.2588321581</v>
      </c>
      <c r="M32" s="19">
        <f>'orig-data'!C38</f>
        <v>7522</v>
      </c>
      <c r="N32" s="17">
        <f>'orig-data'!D38</f>
        <v>0.1777275767</v>
      </c>
      <c r="O32" s="17">
        <f>'orig-data'!F38</f>
        <v>0.2026071764</v>
      </c>
      <c r="P32" s="19">
        <f>'orig-data'!G38</f>
        <v>1418</v>
      </c>
      <c r="Q32" s="17">
        <f>'orig-data'!H38</f>
        <v>0.1885136932</v>
      </c>
      <c r="R32" s="23"/>
      <c r="S32" s="19">
        <f>'orig-data'!C102</f>
        <v>8164</v>
      </c>
      <c r="T32" s="17">
        <f>'orig-data'!D102</f>
        <v>0.2010406684</v>
      </c>
      <c r="U32" s="17">
        <f>'orig-data'!F102</f>
        <v>0.2265884168</v>
      </c>
      <c r="V32" s="19">
        <f>'orig-data'!G102</f>
        <v>1856</v>
      </c>
      <c r="W32" s="17">
        <f>'orig-data'!H102</f>
        <v>0.2273395394</v>
      </c>
    </row>
    <row r="33" spans="1:23" ht="12.75">
      <c r="A33" s="35">
        <v>30</v>
      </c>
      <c r="B33" s="35">
        <v>41</v>
      </c>
      <c r="C33" s="7" t="s">
        <v>149</v>
      </c>
      <c r="D33" s="7" t="str">
        <f>IF(AND('orig-data'!Q39&gt;0,'orig-data'!Q39&lt;0.9999),IF(AND('orig-data'!I39&lt;0.005,'orig-data'!I39&gt;0),"m"," "),IF(AND('orig-data'!T39&lt;0.005,'orig-data'!T39&gt;0),"m",""))</f>
        <v> </v>
      </c>
      <c r="E33" s="7" t="str">
        <f>IF(AND('orig-data'!Q103&lt;0.9999,'orig-data'!Q103&gt;0),IF(AND('orig-data'!I103&lt;0.005,'orig-data'!I103&gt;0),"f"," "),IF(AND('orig-data'!T103&lt;0.005,'orig-data'!T103&gt;0),"f",""))</f>
        <v>f</v>
      </c>
      <c r="F33" s="7" t="str">
        <f>IF(AND('orig-data'!Q39&lt;0.9999,'orig-data'!Q39&gt;0),IF(AND('orig-data'!I167&lt;0.005,'orig-data'!I167&gt;0),"d"," "),IF(AND('orig-data'!S39&lt;0.05,'orig-data'!S39&gt;0),"d",""))</f>
        <v>d</v>
      </c>
      <c r="G33" s="7" t="str">
        <f t="shared" si="4"/>
        <v>  </v>
      </c>
      <c r="H33" s="7" t="str">
        <f t="shared" si="5"/>
        <v>  </v>
      </c>
      <c r="I33" s="2">
        <f t="shared" si="6"/>
        <v>0.239595486</v>
      </c>
      <c r="J33" s="29">
        <f>'orig-data'!E39</f>
        <v>0.2475334145</v>
      </c>
      <c r="K33" s="30">
        <f>'orig-data'!E103</f>
        <v>0.3259681301</v>
      </c>
      <c r="L33" s="17">
        <f t="shared" si="7"/>
        <v>0.2588321581</v>
      </c>
      <c r="M33" s="19">
        <f>'orig-data'!C39</f>
        <v>1582</v>
      </c>
      <c r="N33" s="17">
        <f>'orig-data'!D39</f>
        <v>0.2220761198</v>
      </c>
      <c r="O33" s="17">
        <f>'orig-data'!F39</f>
        <v>0.27590896</v>
      </c>
      <c r="P33" s="19">
        <f>'orig-data'!G39</f>
        <v>377</v>
      </c>
      <c r="Q33" s="17">
        <f>'orig-data'!H39</f>
        <v>0.2383059418</v>
      </c>
      <c r="R33" s="23"/>
      <c r="S33" s="19">
        <f>'orig-data'!C103</f>
        <v>1548</v>
      </c>
      <c r="T33" s="17">
        <f>'orig-data'!D103</f>
        <v>0.2963513103</v>
      </c>
      <c r="U33" s="17">
        <f>'orig-data'!F103</f>
        <v>0.3585448018</v>
      </c>
      <c r="V33" s="19">
        <f>'orig-data'!G103</f>
        <v>508</v>
      </c>
      <c r="W33" s="17">
        <f>'orig-data'!H103</f>
        <v>0.3281653747</v>
      </c>
    </row>
    <row r="34" spans="3:23" ht="12.75">
      <c r="C34" s="7"/>
      <c r="D34" s="7"/>
      <c r="E34" s="7"/>
      <c r="F34" s="7"/>
      <c r="G34" s="7"/>
      <c r="H34" s="7"/>
      <c r="J34" s="29"/>
      <c r="K34" s="30"/>
      <c r="L34" s="17"/>
      <c r="M34" s="19"/>
      <c r="N34" s="17"/>
      <c r="O34" s="17"/>
      <c r="P34" s="19"/>
      <c r="Q34" s="17"/>
      <c r="R34" s="23"/>
      <c r="S34" s="19"/>
      <c r="T34" s="17"/>
      <c r="U34" s="17"/>
      <c r="V34" s="19"/>
      <c r="W34" s="17"/>
    </row>
    <row r="35" spans="1:23" ht="12.75">
      <c r="A35" s="35">
        <v>32</v>
      </c>
      <c r="B35" s="35">
        <v>27</v>
      </c>
      <c r="C35" s="7" t="s">
        <v>143</v>
      </c>
      <c r="D35" s="7" t="str">
        <f>IF(AND('orig-data'!Q26&gt;0,'orig-data'!Q26&lt;0.9999),IF(AND('orig-data'!I26&lt;0.005,'orig-data'!I26&gt;0),"m"," "),IF(AND('orig-data'!T26&lt;0.005,'orig-data'!T26&gt;0),"m",""))</f>
        <v>m</v>
      </c>
      <c r="E35" s="7" t="str">
        <f>IF(AND('orig-data'!Q90&lt;0.9999,'orig-data'!Q90&gt;0),IF(AND('orig-data'!I90&lt;0.005,'orig-data'!I90&gt;0),"f"," "),IF(AND('orig-data'!T90&lt;0.005,'orig-data'!T90&gt;0),"f",""))</f>
        <v> </v>
      </c>
      <c r="F35" s="7" t="str">
        <f>IF(AND('orig-data'!Q26&lt;0.9999,'orig-data'!Q26&gt;0),IF(AND('orig-data'!I154&lt;0.005,'orig-data'!I154&gt;0),"d"," "),IF(AND('orig-data'!S26&lt;0.05,'orig-data'!S26&gt;0),"d",""))</f>
        <v>d</v>
      </c>
      <c r="G35" s="7" t="str">
        <f aca="true" t="shared" si="8" ref="G35:G40">IF(AND(M35&gt;0,M35&lt;=5),"mp"," ")&amp;IF(AND(P35&gt;0,P35&lt;=5),"mc"," ")</f>
        <v>  </v>
      </c>
      <c r="H35" s="7" t="str">
        <f aca="true" t="shared" si="9" ref="H35:H40">IF(AND(S35&gt;0,S35&lt;=5),"fp"," ")&amp;IF(AND(V35&gt;0,V35&lt;=5),"fc"," ")</f>
        <v>  </v>
      </c>
      <c r="I35" s="2">
        <f aca="true" t="shared" si="10" ref="I35:I40">J$18</f>
        <v>0.239595486</v>
      </c>
      <c r="J35" s="29">
        <f>'orig-data'!E26</f>
        <v>0.2097453799</v>
      </c>
      <c r="K35" s="30">
        <f>'orig-data'!E90</f>
        <v>0.2507968178</v>
      </c>
      <c r="L35" s="17">
        <f aca="true" t="shared" si="11" ref="L35:L40">K$18</f>
        <v>0.2588321581</v>
      </c>
      <c r="M35" s="19">
        <f>'orig-data'!C26</f>
        <v>4293</v>
      </c>
      <c r="N35" s="17">
        <f>'orig-data'!D26</f>
        <v>0.194915312</v>
      </c>
      <c r="O35" s="17">
        <f>'orig-data'!F26</f>
        <v>0.2257037886</v>
      </c>
      <c r="P35" s="19">
        <f>'orig-data'!G26</f>
        <v>1023</v>
      </c>
      <c r="Q35" s="17">
        <f>'orig-data'!H26</f>
        <v>0.2382948987</v>
      </c>
      <c r="R35" s="23"/>
      <c r="S35" s="19">
        <f>'orig-data'!C90</f>
        <v>4400</v>
      </c>
      <c r="T35" s="17">
        <f>'orig-data'!D90</f>
        <v>0.2348422415</v>
      </c>
      <c r="U35" s="17">
        <f>'orig-data'!F90</f>
        <v>0.267835307</v>
      </c>
      <c r="V35" s="19">
        <f>'orig-data'!G90</f>
        <v>1388</v>
      </c>
      <c r="W35" s="17">
        <f>'orig-data'!H90</f>
        <v>0.3154545455</v>
      </c>
    </row>
    <row r="36" spans="1:23" ht="12.75">
      <c r="A36" s="35">
        <v>33</v>
      </c>
      <c r="B36" s="35">
        <v>26</v>
      </c>
      <c r="C36" s="7" t="s">
        <v>142</v>
      </c>
      <c r="D36" s="7" t="str">
        <f>IF(AND('orig-data'!Q25&gt;0,'orig-data'!Q25&lt;0.9999),IF(AND('orig-data'!I25&lt;0.005,'orig-data'!I25&gt;0),"m"," "),IF(AND('orig-data'!T25&lt;0.005,'orig-data'!T25&gt;0),"m",""))</f>
        <v> </v>
      </c>
      <c r="E36" s="7" t="str">
        <f>IF(AND('orig-data'!Q89&lt;0.9999,'orig-data'!Q89&gt;0),IF(AND('orig-data'!I89&lt;0.005,'orig-data'!I89&gt;0),"f"," "),IF(AND('orig-data'!T89&lt;0.005,'orig-data'!T89&gt;0),"f",""))</f>
        <v> </v>
      </c>
      <c r="F36" s="7" t="str">
        <f>IF(AND('orig-data'!Q25&lt;0.9999,'orig-data'!Q25&gt;0),IF(AND('orig-data'!I153&lt;0.005,'orig-data'!I153&gt;0),"d"," "),IF(AND('orig-data'!S25&lt;0.05,'orig-data'!S25&gt;0),"d",""))</f>
        <v>d</v>
      </c>
      <c r="G36" s="7" t="str">
        <f t="shared" si="8"/>
        <v>  </v>
      </c>
      <c r="H36" s="7" t="str">
        <f t="shared" si="9"/>
        <v>  </v>
      </c>
      <c r="I36" s="2">
        <f t="shared" si="10"/>
        <v>0.239595486</v>
      </c>
      <c r="J36" s="29">
        <f>'orig-data'!E25</f>
        <v>0.2218602203</v>
      </c>
      <c r="K36" s="30">
        <f>'orig-data'!E89</f>
        <v>0.2724505975</v>
      </c>
      <c r="L36" s="17">
        <f t="shared" si="11"/>
        <v>0.2588321581</v>
      </c>
      <c r="M36" s="19">
        <f>'orig-data'!C25</f>
        <v>2960</v>
      </c>
      <c r="N36" s="17">
        <f>'orig-data'!D25</f>
        <v>0.2045540533</v>
      </c>
      <c r="O36" s="17">
        <f>'orig-data'!F25</f>
        <v>0.2406305646</v>
      </c>
      <c r="P36" s="19">
        <f>'orig-data'!G25</f>
        <v>773</v>
      </c>
      <c r="Q36" s="17">
        <f>'orig-data'!H25</f>
        <v>0.2611486486</v>
      </c>
      <c r="R36" s="23"/>
      <c r="S36" s="19">
        <f>'orig-data'!C89</f>
        <v>3272</v>
      </c>
      <c r="T36" s="17">
        <f>'orig-data'!D89</f>
        <v>0.2539207918</v>
      </c>
      <c r="U36" s="17">
        <f>'orig-data'!F89</f>
        <v>0.292332611</v>
      </c>
      <c r="V36" s="19">
        <f>'orig-data'!G89</f>
        <v>1124</v>
      </c>
      <c r="W36" s="17">
        <f>'orig-data'!H89</f>
        <v>0.3435207824</v>
      </c>
    </row>
    <row r="37" spans="1:23" ht="12.75">
      <c r="A37" s="35">
        <v>34</v>
      </c>
      <c r="B37" s="35">
        <v>29</v>
      </c>
      <c r="C37" s="7" t="s">
        <v>144</v>
      </c>
      <c r="D37" s="7" t="str">
        <f>IF(AND('orig-data'!Q28&gt;0,'orig-data'!Q28&lt;0.9999),IF(AND('orig-data'!I28&lt;0.005,'orig-data'!I28&gt;0),"m"," "),IF(AND('orig-data'!T28&lt;0.005,'orig-data'!T28&gt;0),"m",""))</f>
        <v>m</v>
      </c>
      <c r="E37" s="7" t="str">
        <f>IF(AND('orig-data'!Q92&lt;0.9999,'orig-data'!Q92&gt;0),IF(AND('orig-data'!I92&lt;0.005,'orig-data'!I92&gt;0),"f"," "),IF(AND('orig-data'!T92&lt;0.005,'orig-data'!T92&gt;0),"f",""))</f>
        <v> </v>
      </c>
      <c r="F37" s="7" t="str">
        <f>IF(AND('orig-data'!Q28&lt;0.9999,'orig-data'!Q28&gt;0),IF(AND('orig-data'!I156&lt;0.005,'orig-data'!I156&gt;0),"d"," "),IF(AND('orig-data'!S28&lt;0.05,'orig-data'!S28&gt;0),"d",""))</f>
        <v>d</v>
      </c>
      <c r="G37" s="7" t="str">
        <f t="shared" si="8"/>
        <v>  </v>
      </c>
      <c r="H37" s="7" t="str">
        <f t="shared" si="9"/>
        <v>  </v>
      </c>
      <c r="I37" s="2">
        <f t="shared" si="10"/>
        <v>0.239595486</v>
      </c>
      <c r="J37" s="29">
        <f>'orig-data'!E28</f>
        <v>0.2139201031</v>
      </c>
      <c r="K37" s="30">
        <f>'orig-data'!E92</f>
        <v>0.2668499052</v>
      </c>
      <c r="L37" s="17">
        <f t="shared" si="11"/>
        <v>0.2588321581</v>
      </c>
      <c r="M37" s="19">
        <f>'orig-data'!C28</f>
        <v>3368</v>
      </c>
      <c r="N37" s="17">
        <f>'orig-data'!D28</f>
        <v>0.1976613139</v>
      </c>
      <c r="O37" s="17">
        <f>'orig-data'!F28</f>
        <v>0.2315162719</v>
      </c>
      <c r="P37" s="19">
        <f>'orig-data'!G28</f>
        <v>830</v>
      </c>
      <c r="Q37" s="17">
        <f>'orig-data'!H28</f>
        <v>0.2464370546</v>
      </c>
      <c r="R37" s="23"/>
      <c r="S37" s="19">
        <f>'orig-data'!C92</f>
        <v>3438</v>
      </c>
      <c r="T37" s="17">
        <f>'orig-data'!D92</f>
        <v>0.2487760174</v>
      </c>
      <c r="U37" s="17">
        <f>'orig-data'!F92</f>
        <v>0.2862368835</v>
      </c>
      <c r="V37" s="19">
        <f>'orig-data'!G92</f>
        <v>1146</v>
      </c>
      <c r="W37" s="17">
        <f>'orig-data'!H92</f>
        <v>0.3333333333</v>
      </c>
    </row>
    <row r="38" spans="1:23" ht="12.75">
      <c r="A38" s="35">
        <v>35</v>
      </c>
      <c r="B38" s="35">
        <v>30</v>
      </c>
      <c r="C38" s="7" t="s">
        <v>145</v>
      </c>
      <c r="D38" s="7" t="str">
        <f>IF(AND('orig-data'!Q29&gt;0,'orig-data'!Q29&lt;0.9999),IF(AND('orig-data'!I29&lt;0.005,'orig-data'!I29&gt;0),"m"," "),IF(AND('orig-data'!T29&lt;0.005,'orig-data'!T29&gt;0),"m",""))</f>
        <v> </v>
      </c>
      <c r="E38" s="7" t="str">
        <f>IF(AND('orig-data'!Q93&lt;0.9999,'orig-data'!Q93&gt;0),IF(AND('orig-data'!I93&lt;0.005,'orig-data'!I93&gt;0),"f"," "),IF(AND('orig-data'!T93&lt;0.005,'orig-data'!T93&gt;0),"f",""))</f>
        <v> </v>
      </c>
      <c r="F38" s="7" t="str">
        <f>IF(AND('orig-data'!Q29&lt;0.9999,'orig-data'!Q29&gt;0),IF(AND('orig-data'!I157&lt;0.005,'orig-data'!I157&gt;0),"d"," "),IF(AND('orig-data'!S29&lt;0.05,'orig-data'!S29&gt;0),"d",""))</f>
        <v>d</v>
      </c>
      <c r="G38" s="7" t="str">
        <f t="shared" si="8"/>
        <v>  </v>
      </c>
      <c r="H38" s="7" t="str">
        <f t="shared" si="9"/>
        <v>  </v>
      </c>
      <c r="I38" s="2">
        <f t="shared" si="10"/>
        <v>0.239595486</v>
      </c>
      <c r="J38" s="29">
        <f>'orig-data'!E29</f>
        <v>0.2375589996</v>
      </c>
      <c r="K38" s="30">
        <f>'orig-data'!E93</f>
        <v>0.2727934427</v>
      </c>
      <c r="L38" s="17">
        <f t="shared" si="11"/>
        <v>0.2588321581</v>
      </c>
      <c r="M38" s="19">
        <f>'orig-data'!C29</f>
        <v>4588</v>
      </c>
      <c r="N38" s="17">
        <f>'orig-data'!D29</f>
        <v>0.2218124468</v>
      </c>
      <c r="O38" s="17">
        <f>'orig-data'!F29</f>
        <v>0.2544234064</v>
      </c>
      <c r="P38" s="19">
        <f>'orig-data'!G29</f>
        <v>1239</v>
      </c>
      <c r="Q38" s="17">
        <f>'orig-data'!H29</f>
        <v>0.2700523104</v>
      </c>
      <c r="R38" s="23"/>
      <c r="S38" s="19">
        <f>'orig-data'!C93</f>
        <v>4932</v>
      </c>
      <c r="T38" s="17">
        <f>'orig-data'!D93</f>
        <v>0.2564125219</v>
      </c>
      <c r="U38" s="17">
        <f>'orig-data'!F93</f>
        <v>0.2902208591</v>
      </c>
      <c r="V38" s="19">
        <f>'orig-data'!G93</f>
        <v>1668</v>
      </c>
      <c r="W38" s="17">
        <f>'orig-data'!H93</f>
        <v>0.3381995134</v>
      </c>
    </row>
    <row r="39" spans="1:23" ht="12.75">
      <c r="A39" s="35">
        <v>36</v>
      </c>
      <c r="B39" s="35">
        <v>31</v>
      </c>
      <c r="C39" s="7" t="s">
        <v>146</v>
      </c>
      <c r="D39" s="7" t="str">
        <f>IF(AND('orig-data'!Q30&gt;0,'orig-data'!Q30&lt;0.9999),IF(AND('orig-data'!I30&lt;0.005,'orig-data'!I30&gt;0),"m"," "),IF(AND('orig-data'!T30&lt;0.005,'orig-data'!T30&gt;0),"m",""))</f>
        <v> </v>
      </c>
      <c r="E39" s="7" t="str">
        <f>IF(AND('orig-data'!Q94&lt;0.9999,'orig-data'!Q94&gt;0),IF(AND('orig-data'!I94&lt;0.005,'orig-data'!I94&gt;0),"f"," "),IF(AND('orig-data'!T94&lt;0.005,'orig-data'!T94&gt;0),"f",""))</f>
        <v>f</v>
      </c>
      <c r="F39" s="7" t="str">
        <f>IF(AND('orig-data'!Q30&lt;0.9999,'orig-data'!Q30&gt;0),IF(AND('orig-data'!I158&lt;0.005,'orig-data'!I158&gt;0),"d"," "),IF(AND('orig-data'!S30&lt;0.05,'orig-data'!S30&gt;0),"d",""))</f>
        <v>d</v>
      </c>
      <c r="G39" s="7" t="str">
        <f t="shared" si="8"/>
        <v>  </v>
      </c>
      <c r="H39" s="7" t="str">
        <f t="shared" si="9"/>
        <v>  </v>
      </c>
      <c r="I39" s="2">
        <f t="shared" si="10"/>
        <v>0.239595486</v>
      </c>
      <c r="J39" s="29">
        <f>'orig-data'!E30</f>
        <v>0.2428384061</v>
      </c>
      <c r="K39" s="30">
        <f>'orig-data'!E94</f>
        <v>0.2869716659</v>
      </c>
      <c r="L39" s="17">
        <f t="shared" si="11"/>
        <v>0.2588321581</v>
      </c>
      <c r="M39" s="19">
        <f>'orig-data'!C30</f>
        <v>4241</v>
      </c>
      <c r="N39" s="17">
        <f>'orig-data'!D30</f>
        <v>0.226533025</v>
      </c>
      <c r="O39" s="17">
        <f>'orig-data'!F30</f>
        <v>0.2603174151</v>
      </c>
      <c r="P39" s="19">
        <f>'orig-data'!G30</f>
        <v>1193</v>
      </c>
      <c r="Q39" s="17">
        <f>'orig-data'!H30</f>
        <v>0.2813015798</v>
      </c>
      <c r="R39" s="23"/>
      <c r="S39" s="19">
        <f>'orig-data'!C94</f>
        <v>4388</v>
      </c>
      <c r="T39" s="17">
        <f>'orig-data'!D94</f>
        <v>0.2695377964</v>
      </c>
      <c r="U39" s="17">
        <f>'orig-data'!F94</f>
        <v>0.3055331687</v>
      </c>
      <c r="V39" s="19">
        <f>'orig-data'!G94</f>
        <v>1621</v>
      </c>
      <c r="W39" s="17">
        <f>'orig-data'!H94</f>
        <v>0.3694165907</v>
      </c>
    </row>
    <row r="40" spans="1:23" ht="12.75">
      <c r="A40" s="35">
        <v>37</v>
      </c>
      <c r="B40" s="35">
        <v>28</v>
      </c>
      <c r="C40" s="7" t="s">
        <v>111</v>
      </c>
      <c r="D40" s="7" t="str">
        <f>IF(AND('orig-data'!Q27&gt;0,'orig-data'!Q27&lt;0.9999),IF(AND('orig-data'!I27&lt;0.005,'orig-data'!I27&gt;0),"m"," "),IF(AND('orig-data'!T27&lt;0.005,'orig-data'!T27&gt;0),"m",""))</f>
        <v> </v>
      </c>
      <c r="E40" s="7" t="str">
        <f>IF(AND('orig-data'!Q91&lt;0.9999,'orig-data'!Q91&gt;0),IF(AND('orig-data'!I91&lt;0.005,'orig-data'!I91&gt;0),"f"," "),IF(AND('orig-data'!T91&lt;0.005,'orig-data'!T91&gt;0),"f",""))</f>
        <v> </v>
      </c>
      <c r="F40" s="7" t="str">
        <f>IF(AND('orig-data'!Q27&lt;0.9999,'orig-data'!Q27&gt;0),IF(AND('orig-data'!I155&lt;0.005,'orig-data'!I155&gt;0),"d"," "),IF(AND('orig-data'!S27&lt;0.05,'orig-data'!S27&gt;0),"d",""))</f>
        <v> </v>
      </c>
      <c r="G40" s="7" t="str">
        <f t="shared" si="8"/>
        <v>  </v>
      </c>
      <c r="H40" s="7" t="str">
        <f t="shared" si="9"/>
        <v>  </v>
      </c>
      <c r="I40" s="2">
        <f t="shared" si="10"/>
        <v>0.239595486</v>
      </c>
      <c r="J40" s="29">
        <f>'orig-data'!E27</f>
        <v>0.2237691848</v>
      </c>
      <c r="K40" s="30">
        <f>'orig-data'!E91</f>
        <v>0.255797437</v>
      </c>
      <c r="L40" s="17">
        <f t="shared" si="11"/>
        <v>0.2588321581</v>
      </c>
      <c r="M40" s="19">
        <f>'orig-data'!C27</f>
        <v>3440</v>
      </c>
      <c r="N40" s="17">
        <f>'orig-data'!D27</f>
        <v>0.2069555991</v>
      </c>
      <c r="O40" s="17">
        <f>'orig-data'!F27</f>
        <v>0.2419487479</v>
      </c>
      <c r="P40" s="19">
        <f>'orig-data'!G27</f>
        <v>853</v>
      </c>
      <c r="Q40" s="17">
        <f>'orig-data'!H27</f>
        <v>0.2479651163</v>
      </c>
      <c r="R40" s="23"/>
      <c r="S40" s="19">
        <f>'orig-data'!C91</f>
        <v>3644</v>
      </c>
      <c r="T40" s="17">
        <f>'orig-data'!D91</f>
        <v>0.2385126402</v>
      </c>
      <c r="U40" s="17">
        <f>'orig-data'!F91</f>
        <v>0.2743348474</v>
      </c>
      <c r="V40" s="19">
        <f>'orig-data'!G91</f>
        <v>1145</v>
      </c>
      <c r="W40" s="17">
        <f>'orig-data'!H91</f>
        <v>0.3142151482</v>
      </c>
    </row>
    <row r="41" spans="3:23" ht="12.75">
      <c r="C41" s="7"/>
      <c r="D41" s="7"/>
      <c r="E41" s="7"/>
      <c r="F41" s="7"/>
      <c r="G41" s="7"/>
      <c r="H41" s="7"/>
      <c r="J41" s="29"/>
      <c r="K41" s="30"/>
      <c r="L41" s="17"/>
      <c r="M41" s="19"/>
      <c r="N41" s="17"/>
      <c r="O41" s="17"/>
      <c r="P41" s="19"/>
      <c r="Q41" s="17"/>
      <c r="R41" s="23"/>
      <c r="S41" s="19"/>
      <c r="T41" s="17"/>
      <c r="U41" s="17"/>
      <c r="V41" s="19"/>
      <c r="W41" s="17"/>
    </row>
    <row r="42" spans="1:23" ht="12.75">
      <c r="A42" s="35">
        <v>39</v>
      </c>
      <c r="B42" s="35">
        <v>22</v>
      </c>
      <c r="C42" s="7" t="s">
        <v>108</v>
      </c>
      <c r="D42" s="7" t="str">
        <f>IF(AND('orig-data'!Q22&gt;0,'orig-data'!Q22&lt;0.9999),IF(AND('orig-data'!I22&lt;0.005,'orig-data'!I22&gt;0),"m"," "),IF(AND('orig-data'!T22&lt;0.005,'orig-data'!T22&gt;0),"m",""))</f>
        <v> </v>
      </c>
      <c r="E42" s="7" t="str">
        <f>IF(AND('orig-data'!Q86&lt;0.9999,'orig-data'!Q86&gt;0),IF(AND('orig-data'!I86&lt;0.005,'orig-data'!I86&gt;0),"f"," "),IF(AND('orig-data'!T86&lt;0.005,'orig-data'!T86&gt;0),"f",""))</f>
        <v> </v>
      </c>
      <c r="F42" s="7" t="str">
        <f>IF(AND('orig-data'!Q22&lt;0.9999,'orig-data'!Q22&gt;0),IF(AND('orig-data'!I150&lt;0.005,'orig-data'!I150&gt;0),"d"," "),IF(AND('orig-data'!S22&lt;0.05,'orig-data'!S22&gt;0),"d",""))</f>
        <v> </v>
      </c>
      <c r="G42" s="7" t="str">
        <f>IF(AND(M42&gt;0,M42&lt;=5),"mp"," ")&amp;IF(AND(P42&gt;0,P42&lt;=5),"mc"," ")</f>
        <v>  </v>
      </c>
      <c r="H42" s="7" t="str">
        <f>IF(AND(S42&gt;0,S42&lt;=5),"fp"," ")&amp;IF(AND(V42&gt;0,V42&lt;=5),"fc"," ")</f>
        <v>  </v>
      </c>
      <c r="I42" s="2">
        <f>J$18</f>
        <v>0.239595486</v>
      </c>
      <c r="J42" s="29">
        <f>'orig-data'!E22</f>
        <v>0.2464488594</v>
      </c>
      <c r="K42" s="30">
        <f>'orig-data'!E86</f>
        <v>0.2804715469</v>
      </c>
      <c r="L42" s="17">
        <f>K$18</f>
        <v>0.2588321581</v>
      </c>
      <c r="M42" s="19">
        <f>'orig-data'!C22</f>
        <v>1493</v>
      </c>
      <c r="N42" s="17">
        <f>'orig-data'!D22</f>
        <v>0.2209704006</v>
      </c>
      <c r="O42" s="17">
        <f>'orig-data'!F22</f>
        <v>0.2748650503</v>
      </c>
      <c r="P42" s="19">
        <f>'orig-data'!G22</f>
        <v>376</v>
      </c>
      <c r="Q42" s="17">
        <f>'orig-data'!H22</f>
        <v>0.251841929</v>
      </c>
      <c r="R42" s="23"/>
      <c r="S42" s="19">
        <f>'orig-data'!C86</f>
        <v>1649</v>
      </c>
      <c r="T42" s="17">
        <f>'orig-data'!D86</f>
        <v>0.2524635785</v>
      </c>
      <c r="U42" s="17">
        <f>'orig-data'!F86</f>
        <v>0.3115866815</v>
      </c>
      <c r="V42" s="19">
        <f>'orig-data'!G86</f>
        <v>407</v>
      </c>
      <c r="W42" s="17">
        <f>'orig-data'!H86</f>
        <v>0.2468162523</v>
      </c>
    </row>
    <row r="43" spans="1:23" ht="12.75">
      <c r="A43" s="35">
        <v>40</v>
      </c>
      <c r="B43" s="35">
        <v>23</v>
      </c>
      <c r="C43" s="7" t="s">
        <v>109</v>
      </c>
      <c r="D43" s="7" t="str">
        <f>IF(AND('orig-data'!Q23&gt;0,'orig-data'!Q23&lt;0.9999),IF(AND('orig-data'!I23&lt;0.005,'orig-data'!I23&gt;0),"m"," "),IF(AND('orig-data'!T23&lt;0.005,'orig-data'!T23&gt;0),"m",""))</f>
        <v> </v>
      </c>
      <c r="E43" s="7" t="str">
        <f>IF(AND('orig-data'!Q87&lt;0.9999,'orig-data'!Q87&gt;0),IF(AND('orig-data'!I87&lt;0.005,'orig-data'!I87&gt;0),"f"," "),IF(AND('orig-data'!T87&lt;0.005,'orig-data'!T87&gt;0),"f",""))</f>
        <v> </v>
      </c>
      <c r="F43" s="7" t="str">
        <f>IF(AND('orig-data'!Q23&lt;0.9999,'orig-data'!Q23&gt;0),IF(AND('orig-data'!I151&lt;0.005,'orig-data'!I151&gt;0),"d"," "),IF(AND('orig-data'!S23&lt;0.05,'orig-data'!S23&gt;0),"d",""))</f>
        <v> </v>
      </c>
      <c r="G43" s="7" t="str">
        <f>IF(AND(M43&gt;0,M43&lt;=5),"mp"," ")&amp;IF(AND(P43&gt;0,P43&lt;=5),"mc"," ")</f>
        <v>  </v>
      </c>
      <c r="H43" s="7" t="str">
        <f>IF(AND(S43&gt;0,S43&lt;=5),"fp"," ")&amp;IF(AND(V43&gt;0,V43&lt;=5),"fc"," ")</f>
        <v>  </v>
      </c>
      <c r="I43" s="2">
        <f>J$18</f>
        <v>0.239595486</v>
      </c>
      <c r="J43" s="29">
        <f>'orig-data'!E23</f>
        <v>0.2433976251</v>
      </c>
      <c r="K43" s="30">
        <f>'orig-data'!E87</f>
        <v>0.2461699825</v>
      </c>
      <c r="L43" s="17">
        <f>K$18</f>
        <v>0.2588321581</v>
      </c>
      <c r="M43" s="19">
        <f>'orig-data'!C23</f>
        <v>6996</v>
      </c>
      <c r="N43" s="17">
        <f>'orig-data'!D23</f>
        <v>0.2287868307</v>
      </c>
      <c r="O43" s="17">
        <f>'orig-data'!F23</f>
        <v>0.2589414946</v>
      </c>
      <c r="P43" s="19">
        <f>'orig-data'!G23</f>
        <v>1709</v>
      </c>
      <c r="Q43" s="17">
        <f>'orig-data'!H23</f>
        <v>0.2442824471</v>
      </c>
      <c r="R43" s="23"/>
      <c r="S43" s="19">
        <f>'orig-data'!C87</f>
        <v>7970</v>
      </c>
      <c r="T43" s="17">
        <f>'orig-data'!D87</f>
        <v>0.2324281922</v>
      </c>
      <c r="U43" s="17">
        <f>'orig-data'!F87</f>
        <v>0.2607242251</v>
      </c>
      <c r="V43" s="19">
        <f>'orig-data'!G87</f>
        <v>2159</v>
      </c>
      <c r="W43" s="17">
        <f>'orig-data'!H87</f>
        <v>0.2708908407</v>
      </c>
    </row>
    <row r="44" spans="1:23" ht="12.75">
      <c r="A44" s="35">
        <v>41</v>
      </c>
      <c r="B44" s="35">
        <v>24</v>
      </c>
      <c r="C44" s="7" t="s">
        <v>110</v>
      </c>
      <c r="D44" s="7" t="str">
        <f>IF(AND('orig-data'!Q24&gt;0,'orig-data'!Q24&lt;0.9999),IF(AND('orig-data'!I24&lt;0.005,'orig-data'!I24&gt;0),"m"," "),IF(AND('orig-data'!T24&lt;0.005,'orig-data'!T24&gt;0),"m",""))</f>
        <v> </v>
      </c>
      <c r="E44" s="7" t="str">
        <f>IF(AND('orig-data'!Q88&lt;0.9999,'orig-data'!Q88&gt;0),IF(AND('orig-data'!I88&lt;0.005,'orig-data'!I88&gt;0),"f"," "),IF(AND('orig-data'!T88&lt;0.005,'orig-data'!T88&gt;0),"f",""))</f>
        <v> </v>
      </c>
      <c r="F44" s="7" t="str">
        <f>IF(AND('orig-data'!Q24&lt;0.9999,'orig-data'!Q24&gt;0),IF(AND('orig-data'!I152&lt;0.005,'orig-data'!I152&gt;0),"d"," "),IF(AND('orig-data'!S24&lt;0.05,'orig-data'!S24&gt;0),"d",""))</f>
        <v> </v>
      </c>
      <c r="G44" s="7" t="str">
        <f>IF(AND(M44&gt;0,M44&lt;=5),"mp"," ")&amp;IF(AND(P44&gt;0,P44&lt;=5),"mc"," ")</f>
        <v>  </v>
      </c>
      <c r="H44" s="7" t="str">
        <f>IF(AND(S44&gt;0,S44&lt;=5),"fp"," ")&amp;IF(AND(V44&gt;0,V44&lt;=5),"fc"," ")</f>
        <v>  </v>
      </c>
      <c r="I44" s="2">
        <f>J$18</f>
        <v>0.239595486</v>
      </c>
      <c r="J44" s="29">
        <f>'orig-data'!E24</f>
        <v>0.2387198234</v>
      </c>
      <c r="K44" s="30">
        <f>'orig-data'!E88</f>
        <v>0.2620888938</v>
      </c>
      <c r="L44" s="17">
        <f>K$18</f>
        <v>0.2588321581</v>
      </c>
      <c r="M44" s="19">
        <f>'orig-data'!C24</f>
        <v>6238</v>
      </c>
      <c r="N44" s="17">
        <f>'orig-data'!D24</f>
        <v>0.2234408817</v>
      </c>
      <c r="O44" s="17">
        <f>'orig-data'!F24</f>
        <v>0.2550435427</v>
      </c>
      <c r="P44" s="19">
        <f>'orig-data'!G24</f>
        <v>1357</v>
      </c>
      <c r="Q44" s="17">
        <f>'orig-data'!H24</f>
        <v>0.2175376723</v>
      </c>
      <c r="R44" s="23"/>
      <c r="S44" s="19">
        <f>'orig-data'!C88</f>
        <v>7075</v>
      </c>
      <c r="T44" s="17">
        <f>'orig-data'!D88</f>
        <v>0.2472370067</v>
      </c>
      <c r="U44" s="17">
        <f>'orig-data'!F88</f>
        <v>0.2778329554</v>
      </c>
      <c r="V44" s="19">
        <f>'orig-data'!G88</f>
        <v>1992</v>
      </c>
      <c r="W44" s="17">
        <f>'orig-data'!H88</f>
        <v>0.2815547703</v>
      </c>
    </row>
    <row r="45" spans="3:23" ht="12.75">
      <c r="C45" s="7"/>
      <c r="D45" s="7"/>
      <c r="E45" s="7"/>
      <c r="F45" s="7"/>
      <c r="G45" s="7"/>
      <c r="H45" s="7"/>
      <c r="J45" s="29"/>
      <c r="K45" s="30"/>
      <c r="L45" s="17"/>
      <c r="M45" s="19"/>
      <c r="N45" s="17"/>
      <c r="O45" s="17"/>
      <c r="P45" s="19"/>
      <c r="Q45" s="17"/>
      <c r="R45" s="23"/>
      <c r="S45" s="19"/>
      <c r="T45" s="17"/>
      <c r="U45" s="17"/>
      <c r="V45" s="19"/>
      <c r="W45" s="17"/>
    </row>
    <row r="46" spans="1:23" ht="12.75">
      <c r="A46" s="35">
        <v>43</v>
      </c>
      <c r="B46" s="35">
        <v>49</v>
      </c>
      <c r="C46" s="7" t="s">
        <v>152</v>
      </c>
      <c r="D46" s="7" t="str">
        <f>IF(AND('orig-data'!Q45&gt;0,'orig-data'!Q45&lt;0.9999),IF(AND('orig-data'!I45&lt;0.005,'orig-data'!I45&gt;0),"m"," "),IF(AND('orig-data'!T45&lt;0.005,'orig-data'!T45&gt;0),"m",""))</f>
        <v> </v>
      </c>
      <c r="E46" s="7" t="str">
        <f>IF(AND('orig-data'!Q109&lt;0.9999,'orig-data'!Q109&gt;0),IF(AND('orig-data'!I109&lt;0.005,'orig-data'!I109&gt;0),"f"," "),IF(AND('orig-data'!T109&lt;0.005,'orig-data'!T109&gt;0),"f",""))</f>
        <v> </v>
      </c>
      <c r="F46" s="7" t="str">
        <f>IF(AND('orig-data'!Q45&lt;0.9999,'orig-data'!Q45&gt;0),IF(AND('orig-data'!I173&lt;0.005,'orig-data'!I173&gt;0),"d"," "),IF(AND('orig-data'!S45&lt;0.05,'orig-data'!S45&gt;0),"d",""))</f>
        <v>d</v>
      </c>
      <c r="G46" s="7" t="str">
        <f>IF(AND(M46&gt;0,M46&lt;=5),"mp"," ")&amp;IF(AND(P46&gt;0,P46&lt;=5),"mc"," ")</f>
        <v>  </v>
      </c>
      <c r="H46" s="7" t="str">
        <f>IF(AND(S46&gt;0,S46&lt;=5),"fp"," ")&amp;IF(AND(V46&gt;0,V46&lt;=5),"fc"," ")</f>
        <v>  </v>
      </c>
      <c r="I46" s="2">
        <f>J$18</f>
        <v>0.239595486</v>
      </c>
      <c r="J46" s="29">
        <f>'orig-data'!E45</f>
        <v>0.236119673</v>
      </c>
      <c r="K46" s="30">
        <f>'orig-data'!E109</f>
        <v>0.2821089355</v>
      </c>
      <c r="L46" s="17">
        <f>K$18</f>
        <v>0.2588321581</v>
      </c>
      <c r="M46" s="19">
        <f>'orig-data'!C45</f>
        <v>1946</v>
      </c>
      <c r="N46" s="17">
        <f>'orig-data'!D45</f>
        <v>0.2153336127</v>
      </c>
      <c r="O46" s="17">
        <f>'orig-data'!F45</f>
        <v>0.2589122026</v>
      </c>
      <c r="P46" s="19">
        <f>'orig-data'!G45</f>
        <v>561</v>
      </c>
      <c r="Q46" s="17">
        <f>'orig-data'!H45</f>
        <v>0.2882836588</v>
      </c>
      <c r="R46" s="23"/>
      <c r="S46" s="19">
        <f>'orig-data'!C109</f>
        <v>2073</v>
      </c>
      <c r="T46" s="17">
        <f>'orig-data'!D109</f>
        <v>0.2602741177</v>
      </c>
      <c r="U46" s="17">
        <f>'orig-data'!F109</f>
        <v>0.3057755116</v>
      </c>
      <c r="V46" s="19">
        <f>'orig-data'!G109</f>
        <v>781</v>
      </c>
      <c r="W46" s="17">
        <f>'orig-data'!H109</f>
        <v>0.3767486734</v>
      </c>
    </row>
    <row r="47" spans="1:23" ht="12.75">
      <c r="A47" s="35">
        <v>44</v>
      </c>
      <c r="B47" s="35">
        <v>48</v>
      </c>
      <c r="C47" s="7" t="s">
        <v>151</v>
      </c>
      <c r="D47" s="7" t="str">
        <f>IF(AND('orig-data'!Q44&gt;0,'orig-data'!Q44&lt;0.9999),IF(AND('orig-data'!I44&lt;0.005,'orig-data'!I44&gt;0),"m"," "),IF(AND('orig-data'!T44&lt;0.005,'orig-data'!T44&gt;0),"m",""))</f>
        <v>m</v>
      </c>
      <c r="E47" s="7" t="str">
        <f>IF(AND('orig-data'!Q108&lt;0.9999,'orig-data'!Q108&gt;0),IF(AND('orig-data'!I108&lt;0.005,'orig-data'!I108&gt;0),"f"," "),IF(AND('orig-data'!T108&lt;0.005,'orig-data'!T108&gt;0),"f",""))</f>
        <v> </v>
      </c>
      <c r="F47" s="7" t="str">
        <f>IF(AND('orig-data'!Q44&lt;0.9999,'orig-data'!Q44&gt;0),IF(AND('orig-data'!I172&lt;0.005,'orig-data'!I172&gt;0),"d"," "),IF(AND('orig-data'!S44&lt;0.05,'orig-data'!S44&gt;0),"d",""))</f>
        <v>d</v>
      </c>
      <c r="G47" s="7" t="str">
        <f>IF(AND(M47&gt;0,M47&lt;=5),"mp"," ")&amp;IF(AND(P47&gt;0,P47&lt;=5),"mc"," ")</f>
        <v>  </v>
      </c>
      <c r="H47" s="7" t="str">
        <f>IF(AND(S47&gt;0,S47&lt;=5),"fp"," ")&amp;IF(AND(V47&gt;0,V47&lt;=5),"fc"," ")</f>
        <v>  </v>
      </c>
      <c r="I47" s="2">
        <f>J$18</f>
        <v>0.239595486</v>
      </c>
      <c r="J47" s="29">
        <f>'orig-data'!E44</f>
        <v>0.2080370392</v>
      </c>
      <c r="K47" s="30">
        <f>'orig-data'!E108</f>
        <v>0.2455212486</v>
      </c>
      <c r="L47" s="17">
        <f>K$18</f>
        <v>0.2588321581</v>
      </c>
      <c r="M47" s="19">
        <f>'orig-data'!C44</f>
        <v>4789</v>
      </c>
      <c r="N47" s="17">
        <f>'orig-data'!D44</f>
        <v>0.194068533</v>
      </c>
      <c r="O47" s="17">
        <f>'orig-data'!F44</f>
        <v>0.2230109592</v>
      </c>
      <c r="P47" s="19">
        <f>'orig-data'!G44</f>
        <v>1196</v>
      </c>
      <c r="Q47" s="17">
        <f>'orig-data'!H44</f>
        <v>0.2497389852</v>
      </c>
      <c r="R47" s="23"/>
      <c r="S47" s="19">
        <f>'orig-data'!C108</f>
        <v>5246</v>
      </c>
      <c r="T47" s="17">
        <f>'orig-data'!D108</f>
        <v>0.2307665309</v>
      </c>
      <c r="U47" s="17">
        <f>'orig-data'!F108</f>
        <v>0.2612193514</v>
      </c>
      <c r="V47" s="19">
        <f>'orig-data'!G108</f>
        <v>1689</v>
      </c>
      <c r="W47" s="17">
        <f>'orig-data'!H108</f>
        <v>0.3219595883</v>
      </c>
    </row>
    <row r="48" spans="1:23" ht="12.75">
      <c r="A48" s="35">
        <v>45</v>
      </c>
      <c r="B48" s="35">
        <v>50</v>
      </c>
      <c r="C48" s="7" t="s">
        <v>153</v>
      </c>
      <c r="D48" s="7" t="str">
        <f>IF(AND('orig-data'!Q46&gt;0,'orig-data'!Q46&lt;0.9999),IF(AND('orig-data'!I46&lt;0.005,'orig-data'!I46&gt;0),"m"," "),IF(AND('orig-data'!T46&lt;0.005,'orig-data'!T46&gt;0),"m",""))</f>
        <v> </v>
      </c>
      <c r="E48" s="7" t="str">
        <f>IF(AND('orig-data'!Q110&lt;0.9999,'orig-data'!Q110&gt;0),IF(AND('orig-data'!I110&lt;0.005,'orig-data'!I110&gt;0),"f"," "),IF(AND('orig-data'!T110&lt;0.005,'orig-data'!T110&gt;0),"f",""))</f>
        <v> </v>
      </c>
      <c r="F48" s="7" t="str">
        <f>IF(AND('orig-data'!Q46&lt;0.9999,'orig-data'!Q46&gt;0),IF(AND('orig-data'!I174&lt;0.005,'orig-data'!I174&gt;0),"d"," "),IF(AND('orig-data'!S46&lt;0.05,'orig-data'!S46&gt;0),"d",""))</f>
        <v>d</v>
      </c>
      <c r="G48" s="7" t="str">
        <f>IF(AND(M48&gt;0,M48&lt;=5),"mp"," ")&amp;IF(AND(P48&gt;0,P48&lt;=5),"mc"," ")</f>
        <v>  </v>
      </c>
      <c r="H48" s="7" t="str">
        <f>IF(AND(S48&gt;0,S48&lt;=5),"fp"," ")&amp;IF(AND(V48&gt;0,V48&lt;=5),"fc"," ")</f>
        <v>  </v>
      </c>
      <c r="I48" s="2">
        <f>J$18</f>
        <v>0.239595486</v>
      </c>
      <c r="J48" s="29">
        <f>'orig-data'!E46</f>
        <v>0.2193152402</v>
      </c>
      <c r="K48" s="30">
        <f>'orig-data'!E110</f>
        <v>0.2645278885</v>
      </c>
      <c r="L48" s="17">
        <f>K$18</f>
        <v>0.2588321581</v>
      </c>
      <c r="M48" s="19">
        <f>'orig-data'!C46</f>
        <v>2541</v>
      </c>
      <c r="N48" s="17">
        <f>'orig-data'!D46</f>
        <v>0.2005931743</v>
      </c>
      <c r="O48" s="17">
        <f>'orig-data'!F46</f>
        <v>0.2397847023</v>
      </c>
      <c r="P48" s="19">
        <f>'orig-data'!G46</f>
        <v>608</v>
      </c>
      <c r="Q48" s="17">
        <f>'orig-data'!H46</f>
        <v>0.2392758756</v>
      </c>
      <c r="R48" s="23"/>
      <c r="S48" s="19">
        <f>'orig-data'!C110</f>
        <v>2481</v>
      </c>
      <c r="T48" s="17">
        <f>'orig-data'!D110</f>
        <v>0.2435887344</v>
      </c>
      <c r="U48" s="17">
        <f>'orig-data'!F110</f>
        <v>0.2872669952</v>
      </c>
      <c r="V48" s="19">
        <f>'orig-data'!G110</f>
        <v>729</v>
      </c>
      <c r="W48" s="17">
        <f>'orig-data'!H110</f>
        <v>0.2938331318</v>
      </c>
    </row>
    <row r="49" spans="1:23" ht="12.75">
      <c r="A49" s="35">
        <v>46</v>
      </c>
      <c r="B49" s="35">
        <v>51</v>
      </c>
      <c r="C49" s="7" t="s">
        <v>154</v>
      </c>
      <c r="D49" s="7" t="str">
        <f>IF(AND('orig-data'!Q47&gt;0,'orig-data'!Q47&lt;0.9999),IF(AND('orig-data'!I47&lt;0.005,'orig-data'!I47&gt;0),"m"," "),IF(AND('orig-data'!T47&lt;0.005,'orig-data'!T47&gt;0),"m",""))</f>
        <v> </v>
      </c>
      <c r="E49" s="7" t="str">
        <f>IF(AND('orig-data'!Q111&lt;0.9999,'orig-data'!Q111&gt;0),IF(AND('orig-data'!I111&lt;0.005,'orig-data'!I111&gt;0),"f"," "),IF(AND('orig-data'!T111&lt;0.005,'orig-data'!T111&gt;0),"f",""))</f>
        <v> </v>
      </c>
      <c r="F49" s="7" t="str">
        <f>IF(AND('orig-data'!Q47&lt;0.9999,'orig-data'!Q47&gt;0),IF(AND('orig-data'!I175&lt;0.005,'orig-data'!I175&gt;0),"d"," "),IF(AND('orig-data'!S47&lt;0.05,'orig-data'!S47&gt;0),"d",""))</f>
        <v>d</v>
      </c>
      <c r="G49" s="7" t="str">
        <f>IF(AND(M49&gt;0,M49&lt;=5),"mp"," ")&amp;IF(AND(P49&gt;0,P49&lt;=5),"mc"," ")</f>
        <v>  </v>
      </c>
      <c r="H49" s="7" t="str">
        <f>IF(AND(S49&gt;0,S49&lt;=5),"fp"," ")&amp;IF(AND(V49&gt;0,V49&lt;=5),"fc"," ")</f>
        <v>  </v>
      </c>
      <c r="I49" s="2">
        <f>J$18</f>
        <v>0.239595486</v>
      </c>
      <c r="J49" s="29">
        <f>'orig-data'!E47</f>
        <v>0.2276882183</v>
      </c>
      <c r="K49" s="30">
        <f>'orig-data'!E111</f>
        <v>0.2610214605</v>
      </c>
      <c r="L49" s="17">
        <f>K$18</f>
        <v>0.2588321581</v>
      </c>
      <c r="M49" s="19">
        <f>'orig-data'!C47</f>
        <v>4787</v>
      </c>
      <c r="N49" s="17">
        <f>'orig-data'!D47</f>
        <v>0.2122476247</v>
      </c>
      <c r="O49" s="17">
        <f>'orig-data'!F47</f>
        <v>0.2442520845</v>
      </c>
      <c r="P49" s="19">
        <f>'orig-data'!G47</f>
        <v>1158</v>
      </c>
      <c r="Q49" s="17">
        <f>'orig-data'!H47</f>
        <v>0.2419051598</v>
      </c>
      <c r="R49" s="23"/>
      <c r="S49" s="19">
        <f>'orig-data'!C111</f>
        <v>4788</v>
      </c>
      <c r="T49" s="17">
        <f>'orig-data'!D111</f>
        <v>0.2445551679</v>
      </c>
      <c r="U49" s="17">
        <f>'orig-data'!F111</f>
        <v>0.278596455</v>
      </c>
      <c r="V49" s="19">
        <f>'orig-data'!G111</f>
        <v>1410</v>
      </c>
      <c r="W49" s="17">
        <f>'orig-data'!H111</f>
        <v>0.2944862155</v>
      </c>
    </row>
    <row r="50" spans="3:23" ht="12.75">
      <c r="C50" s="7"/>
      <c r="D50" s="7"/>
      <c r="E50" s="7"/>
      <c r="F50" s="7"/>
      <c r="G50" s="7"/>
      <c r="H50" s="7"/>
      <c r="J50" s="29"/>
      <c r="K50" s="30"/>
      <c r="L50" s="17"/>
      <c r="M50" s="19"/>
      <c r="N50" s="17"/>
      <c r="O50" s="17"/>
      <c r="P50" s="19"/>
      <c r="Q50" s="17"/>
      <c r="R50" s="23"/>
      <c r="S50" s="19"/>
      <c r="T50" s="17"/>
      <c r="U50" s="17"/>
      <c r="V50" s="19"/>
      <c r="W50" s="17"/>
    </row>
    <row r="51" spans="1:23" ht="12.75">
      <c r="A51" s="35">
        <v>48</v>
      </c>
      <c r="B51" s="35">
        <v>43</v>
      </c>
      <c r="C51" s="7" t="s">
        <v>4</v>
      </c>
      <c r="D51" s="7" t="str">
        <f>IF(AND('orig-data'!Q40&gt;0,'orig-data'!Q40&lt;0.9999),IF(AND('orig-data'!I40&lt;0.005,'orig-data'!I40&gt;0),"m"," "),IF(AND('orig-data'!T40&lt;0.005,'orig-data'!T40&gt;0),"m",""))</f>
        <v> </v>
      </c>
      <c r="E51" s="7" t="str">
        <f>IF(AND('orig-data'!Q104&lt;0.9999,'orig-data'!Q104&gt;0),IF(AND('orig-data'!I104&lt;0.005,'orig-data'!I104&gt;0),"f"," "),IF(AND('orig-data'!T104&lt;0.005,'orig-data'!T104&gt;0),"f",""))</f>
        <v> </v>
      </c>
      <c r="F51" s="7" t="str">
        <f>IF(AND('orig-data'!Q40&lt;0.9999,'orig-data'!Q40&gt;0),IF(AND('orig-data'!I168&lt;0.005,'orig-data'!I168&gt;0),"d"," "),IF(AND('orig-data'!S40&lt;0.05,'orig-data'!S40&gt;0),"d",""))</f>
        <v> </v>
      </c>
      <c r="G51" s="7" t="str">
        <f>IF(AND(M51&gt;0,M51&lt;=5),"mp"," ")&amp;IF(AND(P51&gt;0,P51&lt;=5),"mc"," ")</f>
        <v>  </v>
      </c>
      <c r="H51" s="7" t="str">
        <f>IF(AND(S51&gt;0,S51&lt;=5),"fp"," ")&amp;IF(AND(V51&gt;0,V51&lt;=5),"fc"," ")</f>
        <v>  </v>
      </c>
      <c r="I51" s="2">
        <f>J$18</f>
        <v>0.239595486</v>
      </c>
      <c r="J51" s="29">
        <f>'orig-data'!E40</f>
        <v>0.2463446719</v>
      </c>
      <c r="K51" s="30">
        <f>'orig-data'!E104</f>
        <v>0.2676336104</v>
      </c>
      <c r="L51" s="17">
        <f>K$18</f>
        <v>0.2588321581</v>
      </c>
      <c r="M51" s="19">
        <f>'orig-data'!C40</f>
        <v>6314</v>
      </c>
      <c r="N51" s="17">
        <f>'orig-data'!D40</f>
        <v>0.2310846067</v>
      </c>
      <c r="O51" s="17">
        <f>'orig-data'!F40</f>
        <v>0.2626124615</v>
      </c>
      <c r="P51" s="19">
        <f>'orig-data'!G40</f>
        <v>1542</v>
      </c>
      <c r="Q51" s="17">
        <f>'orig-data'!H40</f>
        <v>0.2442191954</v>
      </c>
      <c r="R51" s="23"/>
      <c r="S51" s="19">
        <f>'orig-data'!C104</f>
        <v>6366</v>
      </c>
      <c r="T51" s="17">
        <f>'orig-data'!D104</f>
        <v>0.2518552209</v>
      </c>
      <c r="U51" s="17">
        <f>'orig-data'!F104</f>
        <v>0.2844004948</v>
      </c>
      <c r="V51" s="19">
        <f>'orig-data'!G104</f>
        <v>1756</v>
      </c>
      <c r="W51" s="17">
        <f>'orig-data'!H104</f>
        <v>0.2758404021</v>
      </c>
    </row>
    <row r="52" spans="1:23" ht="12.75">
      <c r="A52" s="35">
        <v>49</v>
      </c>
      <c r="B52" s="35">
        <v>44</v>
      </c>
      <c r="C52" s="7" t="s">
        <v>5</v>
      </c>
      <c r="D52" s="7" t="str">
        <f>IF(AND('orig-data'!Q41&gt;0,'orig-data'!Q41&lt;0.9999),IF(AND('orig-data'!I41&lt;0.005,'orig-data'!I41&gt;0),"m"," "),IF(AND('orig-data'!T41&lt;0.005,'orig-data'!T41&gt;0),"m",""))</f>
        <v> </v>
      </c>
      <c r="E52" s="7" t="str">
        <f>IF(AND('orig-data'!Q105&lt;0.9999,'orig-data'!Q105&gt;0),IF(AND('orig-data'!I105&lt;0.005,'orig-data'!I105&gt;0),"f"," "),IF(AND('orig-data'!T105&lt;0.005,'orig-data'!T105&gt;0),"f",""))</f>
        <v> </v>
      </c>
      <c r="F52" s="7" t="str">
        <f>IF(AND('orig-data'!Q41&lt;0.9999,'orig-data'!Q41&gt;0),IF(AND('orig-data'!I169&lt;0.005,'orig-data'!I169&gt;0),"d"," "),IF(AND('orig-data'!S41&lt;0.05,'orig-data'!S41&gt;0),"d",""))</f>
        <v> </v>
      </c>
      <c r="G52" s="7" t="str">
        <f>IF(AND(M52&gt;0,M52&lt;=5),"mp"," ")&amp;IF(AND(P52&gt;0,P52&lt;=5),"mc"," ")</f>
        <v>  </v>
      </c>
      <c r="H52" s="7" t="str">
        <f>IF(AND(S52&gt;0,S52&lt;=5),"fp"," ")&amp;IF(AND(V52&gt;0,V52&lt;=5),"fc"," ")</f>
        <v>  </v>
      </c>
      <c r="I52" s="2">
        <f>J$18</f>
        <v>0.239595486</v>
      </c>
      <c r="J52" s="29">
        <f>'orig-data'!E41</f>
        <v>0.2566462468</v>
      </c>
      <c r="K52" s="30">
        <f>'orig-data'!E105</f>
        <v>0.2755962695</v>
      </c>
      <c r="L52" s="17">
        <f>K$18</f>
        <v>0.2588321581</v>
      </c>
      <c r="M52" s="19">
        <f>'orig-data'!C41</f>
        <v>9778</v>
      </c>
      <c r="N52" s="17">
        <f>'orig-data'!D41</f>
        <v>0.242613956</v>
      </c>
      <c r="O52" s="17">
        <f>'orig-data'!F41</f>
        <v>0.2714901363</v>
      </c>
      <c r="P52" s="19">
        <f>'orig-data'!G41</f>
        <v>2504</v>
      </c>
      <c r="Q52" s="17">
        <f>'orig-data'!H41</f>
        <v>0.256085089</v>
      </c>
      <c r="R52" s="23"/>
      <c r="S52" s="19">
        <f>'orig-data'!C105</f>
        <v>10072</v>
      </c>
      <c r="T52" s="17">
        <f>'orig-data'!D105</f>
        <v>0.2613401049</v>
      </c>
      <c r="U52" s="17">
        <f>'orig-data'!F105</f>
        <v>0.2906301112</v>
      </c>
      <c r="V52" s="19">
        <f>'orig-data'!G105</f>
        <v>2941</v>
      </c>
      <c r="W52" s="17">
        <f>'orig-data'!H105</f>
        <v>0.2919976172</v>
      </c>
    </row>
    <row r="53" spans="1:23" ht="12.75">
      <c r="A53" s="35">
        <v>50</v>
      </c>
      <c r="B53" s="35">
        <v>45</v>
      </c>
      <c r="C53" s="7" t="s">
        <v>6</v>
      </c>
      <c r="D53" s="7" t="str">
        <f>IF(AND('orig-data'!Q42&gt;0,'orig-data'!Q42&lt;0.9999),IF(AND('orig-data'!I42&lt;0.005,'orig-data'!I42&gt;0),"m"," "),IF(AND('orig-data'!T42&lt;0.005,'orig-data'!T42&gt;0),"m",""))</f>
        <v> </v>
      </c>
      <c r="E53" s="7" t="str">
        <f>IF(AND('orig-data'!Q106&lt;0.9999,'orig-data'!Q106&gt;0),IF(AND('orig-data'!I106&lt;0.005,'orig-data'!I106&gt;0),"f"," "),IF(AND('orig-data'!T106&lt;0.005,'orig-data'!T106&gt;0),"f",""))</f>
        <v> </v>
      </c>
      <c r="F53" s="7" t="str">
        <f>IF(AND('orig-data'!Q42&lt;0.9999,'orig-data'!Q42&gt;0),IF(AND('orig-data'!I170&lt;0.005,'orig-data'!I170&gt;0),"d"," "),IF(AND('orig-data'!S42&lt;0.05,'orig-data'!S42&gt;0),"d",""))</f>
        <v> </v>
      </c>
      <c r="G53" s="7" t="str">
        <f>IF(AND(M53&gt;0,M53&lt;=5),"mp"," ")&amp;IF(AND(P53&gt;0,P53&lt;=5),"mc"," ")</f>
        <v>  </v>
      </c>
      <c r="H53" s="7" t="str">
        <f>IF(AND(S53&gt;0,S53&lt;=5),"fp"," ")&amp;IF(AND(V53&gt;0,V53&lt;=5),"fc"," ")</f>
        <v>  </v>
      </c>
      <c r="I53" s="2">
        <f>J$18</f>
        <v>0.239595486</v>
      </c>
      <c r="J53" s="29">
        <f>'orig-data'!E42</f>
        <v>0.2588503733</v>
      </c>
      <c r="K53" s="30">
        <f>'orig-data'!E106</f>
        <v>0.2802261661</v>
      </c>
      <c r="L53" s="17">
        <f>K$18</f>
        <v>0.2588321581</v>
      </c>
      <c r="M53" s="19">
        <f>'orig-data'!C42</f>
        <v>5980</v>
      </c>
      <c r="N53" s="17">
        <f>'orig-data'!D42</f>
        <v>0.2432330704</v>
      </c>
      <c r="O53" s="17">
        <f>'orig-data'!F42</f>
        <v>0.2754704187</v>
      </c>
      <c r="P53" s="19">
        <f>'orig-data'!G42</f>
        <v>1733</v>
      </c>
      <c r="Q53" s="17">
        <f>'orig-data'!H42</f>
        <v>0.2897993311</v>
      </c>
      <c r="R53" s="23"/>
      <c r="S53" s="19">
        <f>'orig-data'!C106</f>
        <v>6074</v>
      </c>
      <c r="T53" s="17">
        <f>'orig-data'!D106</f>
        <v>0.2641886964</v>
      </c>
      <c r="U53" s="17">
        <f>'orig-data'!F106</f>
        <v>0.297237184</v>
      </c>
      <c r="V53" s="19">
        <f>'orig-data'!G106</f>
        <v>2007</v>
      </c>
      <c r="W53" s="17">
        <f>'orig-data'!H106</f>
        <v>0.3304247613</v>
      </c>
    </row>
    <row r="54" spans="1:23" ht="12.75">
      <c r="A54" s="35">
        <v>51</v>
      </c>
      <c r="B54" s="35">
        <v>46</v>
      </c>
      <c r="C54" s="7" t="s">
        <v>150</v>
      </c>
      <c r="D54" s="7" t="str">
        <f>IF(AND('orig-data'!Q43&gt;0,'orig-data'!Q43&lt;0.9999),IF(AND('orig-data'!I43&lt;0.005,'orig-data'!I43&gt;0),"m"," "),IF(AND('orig-data'!T43&lt;0.005,'orig-data'!T43&gt;0),"m",""))</f>
        <v> </v>
      </c>
      <c r="E54" s="7" t="str">
        <f>IF(AND('orig-data'!Q107&lt;0.9999,'orig-data'!Q107&gt;0),IF(AND('orig-data'!I107&lt;0.005,'orig-data'!I107&gt;0),"f"," "),IF(AND('orig-data'!T107&lt;0.005,'orig-data'!T107&gt;0),"f",""))</f>
        <v>f</v>
      </c>
      <c r="F54" s="7" t="str">
        <f>IF(AND('orig-data'!Q43&lt;0.9999,'orig-data'!Q43&gt;0),IF(AND('orig-data'!I171&lt;0.005,'orig-data'!I171&gt;0),"d"," "),IF(AND('orig-data'!S43&lt;0.05,'orig-data'!S43&gt;0),"d",""))</f>
        <v>d</v>
      </c>
      <c r="G54" s="7" t="str">
        <f>IF(AND(M54&gt;0,M54&lt;=5),"mp"," ")&amp;IF(AND(P54&gt;0,P54&lt;=5),"mc"," ")</f>
        <v>  </v>
      </c>
      <c r="H54" s="7" t="str">
        <f>IF(AND(S54&gt;0,S54&lt;=5),"fp"," ")&amp;IF(AND(V54&gt;0,V54&lt;=5),"fc"," ")</f>
        <v>  </v>
      </c>
      <c r="I54" s="2">
        <f>J$18</f>
        <v>0.239595486</v>
      </c>
      <c r="J54" s="29">
        <f>'orig-data'!E43</f>
        <v>0.2387563485</v>
      </c>
      <c r="K54" s="30">
        <f>'orig-data'!E107</f>
        <v>0.3012083522</v>
      </c>
      <c r="L54" s="17">
        <f>K$18</f>
        <v>0.2588321581</v>
      </c>
      <c r="M54" s="19">
        <f>'orig-data'!C43</f>
        <v>2968</v>
      </c>
      <c r="N54" s="17">
        <f>'orig-data'!D43</f>
        <v>0.2197851489</v>
      </c>
      <c r="O54" s="17">
        <f>'orig-data'!F43</f>
        <v>0.2593650856</v>
      </c>
      <c r="P54" s="19">
        <f>'orig-data'!G43</f>
        <v>739</v>
      </c>
      <c r="Q54" s="17">
        <f>'orig-data'!H43</f>
        <v>0.2489892183</v>
      </c>
      <c r="R54" s="23"/>
      <c r="S54" s="19">
        <f>'orig-data'!C107</f>
        <v>2843</v>
      </c>
      <c r="T54" s="17">
        <f>'orig-data'!D107</f>
        <v>0.2793839375</v>
      </c>
      <c r="U54" s="17">
        <f>'orig-data'!F107</f>
        <v>0.3247376074</v>
      </c>
      <c r="V54" s="19">
        <f>'orig-data'!G107</f>
        <v>933</v>
      </c>
      <c r="W54" s="17">
        <f>'orig-data'!H107</f>
        <v>0.3281744636</v>
      </c>
    </row>
    <row r="55" spans="3:23" ht="12.75">
      <c r="C55" s="7"/>
      <c r="D55" s="7"/>
      <c r="E55" s="7"/>
      <c r="F55" s="7"/>
      <c r="G55" s="7"/>
      <c r="H55" s="7"/>
      <c r="J55" s="29"/>
      <c r="K55" s="30"/>
      <c r="L55" s="17"/>
      <c r="M55" s="19"/>
      <c r="N55" s="17"/>
      <c r="O55" s="17"/>
      <c r="P55" s="19"/>
      <c r="Q55" s="17"/>
      <c r="R55" s="23"/>
      <c r="S55" s="19"/>
      <c r="T55" s="17"/>
      <c r="U55" s="17"/>
      <c r="V55" s="19"/>
      <c r="W55" s="17"/>
    </row>
    <row r="56" spans="1:23" ht="12.75">
      <c r="A56" s="35">
        <v>53</v>
      </c>
      <c r="B56" s="35">
        <v>53</v>
      </c>
      <c r="C56" s="7" t="s">
        <v>155</v>
      </c>
      <c r="D56" s="7" t="str">
        <f>IF(AND('orig-data'!Q48&gt;0,'orig-data'!Q48&lt;0.9999),IF(AND('orig-data'!I48&lt;0.005,'orig-data'!I48&gt;0),"m"," "),IF(AND('orig-data'!T48&lt;0.005,'orig-data'!T48&gt;0),"m",""))</f>
        <v> </v>
      </c>
      <c r="E56" s="7" t="str">
        <f>IF(AND('orig-data'!Q112&lt;0.9999,'orig-data'!Q112&gt;0),IF(AND('orig-data'!I112&lt;0.005,'orig-data'!I112&gt;0),"f"," "),IF(AND('orig-data'!T112&lt;0.005,'orig-data'!T112&gt;0),"f",""))</f>
        <v>f</v>
      </c>
      <c r="F56" s="7" t="str">
        <f>IF(AND('orig-data'!Q48&lt;0.9999,'orig-data'!Q48&gt;0),IF(AND('orig-data'!I176&lt;0.005,'orig-data'!I176&gt;0),"d"," "),IF(AND('orig-data'!S48&lt;0.05,'orig-data'!S48&gt;0),"d",""))</f>
        <v> </v>
      </c>
      <c r="G56" s="7" t="str">
        <f aca="true" t="shared" si="12" ref="G56:G61">IF(AND(M56&gt;0,M56&lt;=5),"mp"," ")&amp;IF(AND(P56&gt;0,P56&lt;=5),"mc"," ")</f>
        <v>  </v>
      </c>
      <c r="H56" s="7" t="str">
        <f aca="true" t="shared" si="13" ref="H56:H61">IF(AND(S56&gt;0,S56&lt;=5),"fp"," ")&amp;IF(AND(V56&gt;0,V56&lt;=5),"fc"," ")</f>
        <v>  </v>
      </c>
      <c r="I56" s="2">
        <f aca="true" t="shared" si="14" ref="I56:I61">J$18</f>
        <v>0.239595486</v>
      </c>
      <c r="J56" s="29">
        <f>'orig-data'!E48</f>
        <v>0.2190179507</v>
      </c>
      <c r="K56" s="30">
        <f>'orig-data'!E112</f>
        <v>0.2306074302</v>
      </c>
      <c r="L56" s="17">
        <f aca="true" t="shared" si="15" ref="L56:L61">K$18</f>
        <v>0.2588321581</v>
      </c>
      <c r="M56" s="19">
        <f>'orig-data'!C48</f>
        <v>3999</v>
      </c>
      <c r="N56" s="17">
        <f>'orig-data'!D48</f>
        <v>0.2023199818</v>
      </c>
      <c r="O56" s="17">
        <f>'orig-data'!F48</f>
        <v>0.2370940444</v>
      </c>
      <c r="P56" s="19">
        <f>'orig-data'!G48</f>
        <v>831</v>
      </c>
      <c r="Q56" s="17">
        <f>'orig-data'!H48</f>
        <v>0.2078019505</v>
      </c>
      <c r="R56" s="23"/>
      <c r="S56" s="19">
        <f>'orig-data'!C112</f>
        <v>3922</v>
      </c>
      <c r="T56" s="17">
        <f>'orig-data'!D112</f>
        <v>0.2131047993</v>
      </c>
      <c r="U56" s="17">
        <f>'orig-data'!F112</f>
        <v>0.2495475795</v>
      </c>
      <c r="V56" s="19">
        <f>'orig-data'!G112</f>
        <v>827</v>
      </c>
      <c r="W56" s="17">
        <f>'orig-data'!H112</f>
        <v>0.2108618052</v>
      </c>
    </row>
    <row r="57" spans="1:23" ht="12.75">
      <c r="A57" s="35">
        <v>54</v>
      </c>
      <c r="B57" s="35">
        <v>54</v>
      </c>
      <c r="C57" s="7" t="s">
        <v>156</v>
      </c>
      <c r="D57" s="7" t="str">
        <f>IF(AND('orig-data'!Q49&gt;0,'orig-data'!Q49&lt;0.9999),IF(AND('orig-data'!I49&lt;0.005,'orig-data'!I49&gt;0),"m"," "),IF(AND('orig-data'!T49&lt;0.005,'orig-data'!T49&gt;0),"m",""))</f>
        <v> </v>
      </c>
      <c r="E57" s="7" t="str">
        <f>IF(AND('orig-data'!Q113&lt;0.9999,'orig-data'!Q113&gt;0),IF(AND('orig-data'!I113&lt;0.005,'orig-data'!I113&gt;0),"f"," "),IF(AND('orig-data'!T113&lt;0.005,'orig-data'!T113&gt;0),"f",""))</f>
        <v>f</v>
      </c>
      <c r="F57" s="7" t="str">
        <f>IF(AND('orig-data'!Q49&lt;0.9999,'orig-data'!Q49&gt;0),IF(AND('orig-data'!I177&lt;0.005,'orig-data'!I177&gt;0),"d"," "),IF(AND('orig-data'!S49&lt;0.05,'orig-data'!S49&gt;0),"d",""))</f>
        <v> </v>
      </c>
      <c r="G57" s="7" t="str">
        <f t="shared" si="12"/>
        <v>  </v>
      </c>
      <c r="H57" s="7" t="str">
        <f t="shared" si="13"/>
        <v>  </v>
      </c>
      <c r="I57" s="2">
        <f t="shared" si="14"/>
        <v>0.239595486</v>
      </c>
      <c r="J57" s="29">
        <f>'orig-data'!E49</f>
        <v>0.2626397048</v>
      </c>
      <c r="K57" s="30">
        <f>'orig-data'!E113</f>
        <v>0.305832009</v>
      </c>
      <c r="L57" s="17">
        <f t="shared" si="15"/>
        <v>0.2588321581</v>
      </c>
      <c r="M57" s="19">
        <f>'orig-data'!C49</f>
        <v>1088</v>
      </c>
      <c r="N57" s="17">
        <f>'orig-data'!D49</f>
        <v>0.2337901652</v>
      </c>
      <c r="O57" s="17">
        <f>'orig-data'!F49</f>
        <v>0.295049257</v>
      </c>
      <c r="P57" s="19">
        <f>'orig-data'!G49</f>
        <v>325</v>
      </c>
      <c r="Q57" s="17">
        <f>'orig-data'!H49</f>
        <v>0.2987132353</v>
      </c>
      <c r="R57" s="23"/>
      <c r="S57" s="19">
        <f>'orig-data'!C113</f>
        <v>1032</v>
      </c>
      <c r="T57" s="17">
        <f>'orig-data'!D113</f>
        <v>0.2740655514</v>
      </c>
      <c r="U57" s="17">
        <f>'orig-data'!F113</f>
        <v>0.3412804609</v>
      </c>
      <c r="V57" s="19">
        <f>'orig-data'!G113</f>
        <v>368</v>
      </c>
      <c r="W57" s="17">
        <f>'orig-data'!H113</f>
        <v>0.3565891473</v>
      </c>
    </row>
    <row r="58" spans="1:23" ht="12.75">
      <c r="A58" s="35">
        <v>55</v>
      </c>
      <c r="B58" s="35">
        <v>55</v>
      </c>
      <c r="C58" s="7" t="s">
        <v>101</v>
      </c>
      <c r="D58" s="7" t="str">
        <f>IF(AND('orig-data'!Q50&gt;0,'orig-data'!Q50&lt;0.9999),IF(AND('orig-data'!I50&lt;0.005,'orig-data'!I50&gt;0),"m"," "),IF(AND('orig-data'!T50&lt;0.005,'orig-data'!T50&gt;0),"m",""))</f>
        <v> </v>
      </c>
      <c r="E58" s="7" t="str">
        <f>IF(AND('orig-data'!Q114&lt;0.9999,'orig-data'!Q114&gt;0),IF(AND('orig-data'!I114&lt;0.005,'orig-data'!I114&gt;0),"f"," "),IF(AND('orig-data'!T114&lt;0.005,'orig-data'!T114&gt;0),"f",""))</f>
        <v> </v>
      </c>
      <c r="F58" s="7" t="str">
        <f>IF(AND('orig-data'!Q50&lt;0.9999,'orig-data'!Q50&gt;0),IF(AND('orig-data'!I178&lt;0.005,'orig-data'!I178&gt;0),"d"," "),IF(AND('orig-data'!S50&lt;0.05,'orig-data'!S50&gt;0),"d",""))</f>
        <v> </v>
      </c>
      <c r="G58" s="7" t="str">
        <f t="shared" si="12"/>
        <v>  </v>
      </c>
      <c r="H58" s="7" t="str">
        <f t="shared" si="13"/>
        <v>  </v>
      </c>
      <c r="I58" s="2">
        <f t="shared" si="14"/>
        <v>0.239595486</v>
      </c>
      <c r="J58" s="29">
        <f>'orig-data'!E50</f>
        <v>0.2340705077</v>
      </c>
      <c r="K58" s="30">
        <f>'orig-data'!E114</f>
        <v>0.2548872753</v>
      </c>
      <c r="L58" s="17">
        <f t="shared" si="15"/>
        <v>0.2588321581</v>
      </c>
      <c r="M58" s="19">
        <f>'orig-data'!C50</f>
        <v>2147</v>
      </c>
      <c r="N58" s="17">
        <f>'orig-data'!D50</f>
        <v>0.2138624438</v>
      </c>
      <c r="O58" s="17">
        <f>'orig-data'!F50</f>
        <v>0.2561880505</v>
      </c>
      <c r="P58" s="19">
        <f>'orig-data'!G50</f>
        <v>609</v>
      </c>
      <c r="Q58" s="17">
        <f>'orig-data'!H50</f>
        <v>0.2836516069</v>
      </c>
      <c r="R58" s="23"/>
      <c r="S58" s="19">
        <f>'orig-data'!C114</f>
        <v>2091</v>
      </c>
      <c r="T58" s="17">
        <f>'orig-data'!D114</f>
        <v>0.233701282</v>
      </c>
      <c r="U58" s="17">
        <f>'orig-data'!F114</f>
        <v>0.277993867</v>
      </c>
      <c r="V58" s="19">
        <f>'orig-data'!G114</f>
        <v>662</v>
      </c>
      <c r="W58" s="17">
        <f>'orig-data'!H114</f>
        <v>0.3165949307</v>
      </c>
    </row>
    <row r="59" spans="1:23" ht="12.75">
      <c r="A59" s="35">
        <v>56</v>
      </c>
      <c r="B59" s="35">
        <v>56</v>
      </c>
      <c r="C59" s="7" t="s">
        <v>102</v>
      </c>
      <c r="D59" s="7" t="str">
        <f>IF(AND('orig-data'!Q51&gt;0,'orig-data'!Q51&lt;0.9999),IF(AND('orig-data'!I51&lt;0.005,'orig-data'!I51&gt;0),"m"," "),IF(AND('orig-data'!T51&lt;0.005,'orig-data'!T51&gt;0),"m",""))</f>
        <v> </v>
      </c>
      <c r="E59" s="7" t="str">
        <f>IF(AND('orig-data'!Q115&lt;0.9999,'orig-data'!Q115&gt;0),IF(AND('orig-data'!I115&lt;0.005,'orig-data'!I115&gt;0),"f"," "),IF(AND('orig-data'!T115&lt;0.005,'orig-data'!T115&gt;0),"f",""))</f>
        <v> </v>
      </c>
      <c r="F59" s="7" t="str">
        <f>IF(AND('orig-data'!Q51&lt;0.9999,'orig-data'!Q51&gt;0),IF(AND('orig-data'!I179&lt;0.005,'orig-data'!I179&gt;0),"d"," "),IF(AND('orig-data'!S51&lt;0.05,'orig-data'!S51&gt;0),"d",""))</f>
        <v> </v>
      </c>
      <c r="G59" s="7" t="str">
        <f t="shared" si="12"/>
        <v>  </v>
      </c>
      <c r="H59" s="7" t="str">
        <f t="shared" si="13"/>
        <v>  </v>
      </c>
      <c r="I59" s="2">
        <f t="shared" si="14"/>
        <v>0.239595486</v>
      </c>
      <c r="J59" s="29">
        <f>'orig-data'!E51</f>
        <v>0.2542868952</v>
      </c>
      <c r="K59" s="30">
        <f>'orig-data'!E115</f>
        <v>0.2506651139</v>
      </c>
      <c r="L59" s="17">
        <f t="shared" si="15"/>
        <v>0.2588321581</v>
      </c>
      <c r="M59" s="19">
        <f>'orig-data'!C51</f>
        <v>2485</v>
      </c>
      <c r="N59" s="17">
        <f>'orig-data'!D51</f>
        <v>0.2332929376</v>
      </c>
      <c r="O59" s="17">
        <f>'orig-data'!F51</f>
        <v>0.2771700925</v>
      </c>
      <c r="P59" s="19">
        <f>'orig-data'!G51</f>
        <v>661</v>
      </c>
      <c r="Q59" s="17">
        <f>'orig-data'!H51</f>
        <v>0.2659959759</v>
      </c>
      <c r="R59" s="23"/>
      <c r="S59" s="19">
        <f>'orig-data'!C115</f>
        <v>2539</v>
      </c>
      <c r="T59" s="17">
        <f>'orig-data'!D115</f>
        <v>0.2307452902</v>
      </c>
      <c r="U59" s="17">
        <f>'orig-data'!F115</f>
        <v>0.2723045799</v>
      </c>
      <c r="V59" s="19">
        <f>'orig-data'!G115</f>
        <v>722</v>
      </c>
      <c r="W59" s="17">
        <f>'orig-data'!H115</f>
        <v>0.2843639228</v>
      </c>
    </row>
    <row r="60" spans="1:23" ht="12.75">
      <c r="A60" s="35">
        <v>57</v>
      </c>
      <c r="B60" s="35">
        <v>57</v>
      </c>
      <c r="C60" s="7" t="s">
        <v>157</v>
      </c>
      <c r="D60" s="7" t="str">
        <f>IF(AND('orig-data'!Q52&gt;0,'orig-data'!Q52&lt;0.9999),IF(AND('orig-data'!I52&lt;0.005,'orig-data'!I52&gt;0),"m"," "),IF(AND('orig-data'!T52&lt;0.005,'orig-data'!T52&gt;0),"m",""))</f>
        <v>m</v>
      </c>
      <c r="E60" s="7" t="str">
        <f>IF(AND('orig-data'!Q116&lt;0.9999,'orig-data'!Q116&gt;0),IF(AND('orig-data'!I116&lt;0.005,'orig-data'!I116&gt;0),"f"," "),IF(AND('orig-data'!T116&lt;0.005,'orig-data'!T116&gt;0),"f",""))</f>
        <v>f</v>
      </c>
      <c r="F60" s="7" t="str">
        <f>IF(AND('orig-data'!Q52&lt;0.9999,'orig-data'!Q52&gt;0),IF(AND('orig-data'!I180&lt;0.005,'orig-data'!I180&gt;0),"d"," "),IF(AND('orig-data'!S52&lt;0.05,'orig-data'!S52&gt;0),"d",""))</f>
        <v>d</v>
      </c>
      <c r="G60" s="7" t="str">
        <f t="shared" si="12"/>
        <v>  </v>
      </c>
      <c r="H60" s="7" t="str">
        <f t="shared" si="13"/>
        <v>  </v>
      </c>
      <c r="I60" s="2">
        <f t="shared" si="14"/>
        <v>0.239595486</v>
      </c>
      <c r="J60" s="29">
        <f>'orig-data'!E52</f>
        <v>0.2726749372</v>
      </c>
      <c r="K60" s="30">
        <f>'orig-data'!E116</f>
        <v>0.3323185622</v>
      </c>
      <c r="L60" s="17">
        <f t="shared" si="15"/>
        <v>0.2588321581</v>
      </c>
      <c r="M60" s="19">
        <f>'orig-data'!C52</f>
        <v>2512</v>
      </c>
      <c r="N60" s="17">
        <f>'orig-data'!D52</f>
        <v>0.2502503857</v>
      </c>
      <c r="O60" s="17">
        <f>'orig-data'!F52</f>
        <v>0.2971089183</v>
      </c>
      <c r="P60" s="19">
        <f>'orig-data'!G52</f>
        <v>677</v>
      </c>
      <c r="Q60" s="17">
        <f>'orig-data'!H52</f>
        <v>0.2695063694</v>
      </c>
      <c r="R60" s="23"/>
      <c r="S60" s="19">
        <f>'orig-data'!C116</f>
        <v>2353</v>
      </c>
      <c r="T60" s="17">
        <f>'orig-data'!D116</f>
        <v>0.3065427044</v>
      </c>
      <c r="U60" s="17">
        <f>'orig-data'!F116</f>
        <v>0.360261801</v>
      </c>
      <c r="V60" s="19">
        <f>'orig-data'!G116</f>
        <v>779</v>
      </c>
      <c r="W60" s="17">
        <f>'orig-data'!H116</f>
        <v>0.3310667233</v>
      </c>
    </row>
    <row r="61" spans="1:23" ht="12.75">
      <c r="A61" s="35">
        <v>58</v>
      </c>
      <c r="B61" s="35">
        <v>58</v>
      </c>
      <c r="C61" s="7" t="s">
        <v>103</v>
      </c>
      <c r="D61" s="7" t="str">
        <f>IF(AND('orig-data'!Q53&gt;0,'orig-data'!Q53&lt;0.9999),IF(AND('orig-data'!I53&lt;0.005,'orig-data'!I53&gt;0),"m"," "),IF(AND('orig-data'!T53&lt;0.005,'orig-data'!T53&gt;0),"m",""))</f>
        <v> </v>
      </c>
      <c r="E61" s="7" t="str">
        <f>IF(AND('orig-data'!Q117&lt;0.9999,'orig-data'!Q117&gt;0),IF(AND('orig-data'!I117&lt;0.005,'orig-data'!I117&gt;0),"f"," "),IF(AND('orig-data'!T117&lt;0.005,'orig-data'!T117&gt;0),"f",""))</f>
        <v> </v>
      </c>
      <c r="F61" s="7" t="str">
        <f>IF(AND('orig-data'!Q53&lt;0.9999,'orig-data'!Q53&gt;0),IF(AND('orig-data'!I181&lt;0.005,'orig-data'!I181&gt;0),"d"," "),IF(AND('orig-data'!S53&lt;0.05,'orig-data'!S53&gt;0),"d",""))</f>
        <v> </v>
      </c>
      <c r="G61" s="7" t="str">
        <f t="shared" si="12"/>
        <v>  </v>
      </c>
      <c r="H61" s="7" t="str">
        <f t="shared" si="13"/>
        <v>  </v>
      </c>
      <c r="I61" s="2">
        <f t="shared" si="14"/>
        <v>0.239595486</v>
      </c>
      <c r="J61" s="29">
        <f>'orig-data'!E53</f>
        <v>0.2449064785</v>
      </c>
      <c r="K61" s="30">
        <f>'orig-data'!E117</f>
        <v>0.2640553103</v>
      </c>
      <c r="L61" s="17">
        <f t="shared" si="15"/>
        <v>0.2588321581</v>
      </c>
      <c r="M61" s="19">
        <f>'orig-data'!C53</f>
        <v>854</v>
      </c>
      <c r="N61" s="17">
        <f>'orig-data'!D53</f>
        <v>0.2065327196</v>
      </c>
      <c r="O61" s="17">
        <f>'orig-data'!F53</f>
        <v>0.2904100779</v>
      </c>
      <c r="P61" s="19">
        <f>'orig-data'!G53</f>
        <v>141</v>
      </c>
      <c r="Q61" s="17">
        <f>'orig-data'!H53</f>
        <v>0.1651053864</v>
      </c>
      <c r="R61" s="23"/>
      <c r="S61" s="19">
        <f>'orig-data'!C117</f>
        <v>738</v>
      </c>
      <c r="T61" s="17">
        <f>'orig-data'!D117</f>
        <v>0.2207652429</v>
      </c>
      <c r="U61" s="17">
        <f>'orig-data'!F117</f>
        <v>0.3158341683</v>
      </c>
      <c r="V61" s="19">
        <f>'orig-data'!G117</f>
        <v>126</v>
      </c>
      <c r="W61" s="17">
        <f>'orig-data'!H117</f>
        <v>0.1707317073</v>
      </c>
    </row>
    <row r="62" spans="3:23" ht="12.75">
      <c r="C62" s="7"/>
      <c r="D62" s="7"/>
      <c r="E62" s="7"/>
      <c r="F62" s="7"/>
      <c r="G62" s="7"/>
      <c r="H62" s="7"/>
      <c r="J62" s="29"/>
      <c r="K62" s="30"/>
      <c r="L62" s="17"/>
      <c r="M62" s="19"/>
      <c r="N62" s="17"/>
      <c r="O62" s="17"/>
      <c r="P62" s="19"/>
      <c r="Q62" s="17"/>
      <c r="R62" s="23"/>
      <c r="S62" s="19"/>
      <c r="T62" s="17"/>
      <c r="U62" s="17"/>
      <c r="V62" s="19"/>
      <c r="W62" s="17"/>
    </row>
    <row r="63" spans="1:23" ht="12.75">
      <c r="A63" s="35">
        <v>60</v>
      </c>
      <c r="B63" s="35">
        <v>60</v>
      </c>
      <c r="C63" s="7" t="s">
        <v>158</v>
      </c>
      <c r="D63" s="7" t="str">
        <f>IF(AND('orig-data'!Q54&gt;0,'orig-data'!Q54&lt;0.9999),IF(AND('orig-data'!I54&lt;0.005,'orig-data'!I54&gt;0),"m"," "),IF(AND('orig-data'!T54&lt;0.005,'orig-data'!T54&gt;0),"m",""))</f>
        <v> </v>
      </c>
      <c r="E63" s="7" t="str">
        <f>IF(AND('orig-data'!Q118&lt;0.9999,'orig-data'!Q118&gt;0),IF(AND('orig-data'!I118&lt;0.005,'orig-data'!I118&gt;0),"f"," "),IF(AND('orig-data'!T118&lt;0.005,'orig-data'!T118&gt;0),"f",""))</f>
        <v>f</v>
      </c>
      <c r="F63" s="7" t="str">
        <f>IF(AND('orig-data'!Q54&lt;0.9999,'orig-data'!Q54&gt;0),IF(AND('orig-data'!I182&lt;0.005,'orig-data'!I182&gt;0),"d"," "),IF(AND('orig-data'!S54&lt;0.05,'orig-data'!S54&gt;0),"d",""))</f>
        <v>d</v>
      </c>
      <c r="G63" s="7" t="str">
        <f>IF(AND(M63&gt;0,M63&lt;=5),"mp"," ")&amp;IF(AND(P63&gt;0,P63&lt;=5),"mc"," ")</f>
        <v>  </v>
      </c>
      <c r="H63" s="7" t="str">
        <f>IF(AND(S63&gt;0,S63&lt;=5),"fp"," ")&amp;IF(AND(V63&gt;0,V63&lt;=5),"fc"," ")</f>
        <v>  </v>
      </c>
      <c r="I63" s="2">
        <f>J$18</f>
        <v>0.239595486</v>
      </c>
      <c r="J63" s="29">
        <f>'orig-data'!E54</f>
        <v>0.2441975468</v>
      </c>
      <c r="K63" s="30">
        <f>'orig-data'!E118</f>
        <v>0.298539371</v>
      </c>
      <c r="L63" s="17">
        <f>K$18</f>
        <v>0.2588321581</v>
      </c>
      <c r="M63" s="19">
        <f>'orig-data'!C54</f>
        <v>2786</v>
      </c>
      <c r="N63" s="17">
        <f>'orig-data'!D54</f>
        <v>0.2235809137</v>
      </c>
      <c r="O63" s="17">
        <f>'orig-data'!F54</f>
        <v>0.2667152614</v>
      </c>
      <c r="P63" s="19">
        <f>'orig-data'!G54</f>
        <v>627</v>
      </c>
      <c r="Q63" s="17">
        <f>'orig-data'!H54</f>
        <v>0.2250538406</v>
      </c>
      <c r="R63" s="23"/>
      <c r="S63" s="19">
        <f>'orig-data'!C118</f>
        <v>2777</v>
      </c>
      <c r="T63" s="17">
        <f>'orig-data'!D118</f>
        <v>0.2760516261</v>
      </c>
      <c r="U63" s="17">
        <f>'orig-data'!F118</f>
        <v>0.3228590148</v>
      </c>
      <c r="V63" s="19">
        <f>'orig-data'!G118</f>
        <v>830</v>
      </c>
      <c r="W63" s="17">
        <f>'orig-data'!H118</f>
        <v>0.2988836874</v>
      </c>
    </row>
    <row r="64" spans="1:23" ht="12.75">
      <c r="A64" s="35">
        <v>61</v>
      </c>
      <c r="B64" s="35">
        <v>61</v>
      </c>
      <c r="C64" s="7" t="s">
        <v>159</v>
      </c>
      <c r="D64" s="7" t="str">
        <f>IF(AND('orig-data'!Q55&gt;0,'orig-data'!Q55&lt;0.9999),IF(AND('orig-data'!I55&lt;0.005,'orig-data'!I55&gt;0),"m"," "),IF(AND('orig-data'!T55&lt;0.005,'orig-data'!T55&gt;0),"m",""))</f>
        <v>m</v>
      </c>
      <c r="E64" s="7" t="str">
        <f>IF(AND('orig-data'!Q119&lt;0.9999,'orig-data'!Q119&gt;0),IF(AND('orig-data'!I119&lt;0.005,'orig-data'!I119&gt;0),"f"," "),IF(AND('orig-data'!T119&lt;0.005,'orig-data'!T119&gt;0),"f",""))</f>
        <v> </v>
      </c>
      <c r="F64" s="7" t="str">
        <f>IF(AND('orig-data'!Q55&lt;0.9999,'orig-data'!Q55&gt;0),IF(AND('orig-data'!I183&lt;0.005,'orig-data'!I183&gt;0),"d"," "),IF(AND('orig-data'!S55&lt;0.05,'orig-data'!S55&gt;0),"d",""))</f>
        <v>d</v>
      </c>
      <c r="G64" s="7" t="str">
        <f>IF(AND(M64&gt;0,M64&lt;=5),"mp"," ")&amp;IF(AND(P64&gt;0,P64&lt;=5),"mc"," ")</f>
        <v>  </v>
      </c>
      <c r="H64" s="7" t="str">
        <f>IF(AND(S64&gt;0,S64&lt;=5),"fp"," ")&amp;IF(AND(V64&gt;0,V64&lt;=5),"fc"," ")</f>
        <v>  </v>
      </c>
      <c r="I64" s="2">
        <f>J$18</f>
        <v>0.239595486</v>
      </c>
      <c r="J64" s="29">
        <f>'orig-data'!E55</f>
        <v>0.1984024845</v>
      </c>
      <c r="K64" s="30">
        <f>'orig-data'!E119</f>
        <v>0.2390566043</v>
      </c>
      <c r="L64" s="17">
        <f>K$18</f>
        <v>0.2588321581</v>
      </c>
      <c r="M64" s="19">
        <f>'orig-data'!C55</f>
        <v>3254</v>
      </c>
      <c r="N64" s="17">
        <f>'orig-data'!D55</f>
        <v>0.1805626625</v>
      </c>
      <c r="O64" s="17">
        <f>'orig-data'!F55</f>
        <v>0.2180049037</v>
      </c>
      <c r="P64" s="19">
        <f>'orig-data'!G55</f>
        <v>534</v>
      </c>
      <c r="Q64" s="17">
        <f>'orig-data'!H55</f>
        <v>0.164105716</v>
      </c>
      <c r="R64" s="23"/>
      <c r="S64" s="19">
        <f>'orig-data'!C119</f>
        <v>3195</v>
      </c>
      <c r="T64" s="17">
        <f>'orig-data'!D119</f>
        <v>0.2189592089</v>
      </c>
      <c r="U64" s="17">
        <f>'orig-data'!F119</f>
        <v>0.2609986598</v>
      </c>
      <c r="V64" s="19">
        <f>'orig-data'!G119</f>
        <v>624</v>
      </c>
      <c r="W64" s="17">
        <f>'orig-data'!H119</f>
        <v>0.1953051643</v>
      </c>
    </row>
    <row r="65" spans="1:23" ht="12.75">
      <c r="A65" s="35">
        <v>62</v>
      </c>
      <c r="B65" s="35">
        <v>62</v>
      </c>
      <c r="C65" s="7" t="s">
        <v>160</v>
      </c>
      <c r="D65" s="7" t="str">
        <f>IF(AND('orig-data'!Q56&gt;0,'orig-data'!Q56&lt;0.9999),IF(AND('orig-data'!I56&lt;0.005,'orig-data'!I56&gt;0),"m"," "),IF(AND('orig-data'!T56&lt;0.005,'orig-data'!T56&gt;0),"m",""))</f>
        <v>m</v>
      </c>
      <c r="E65" s="7" t="str">
        <f>IF(AND('orig-data'!Q120&lt;0.9999,'orig-data'!Q120&gt;0),IF(AND('orig-data'!I120&lt;0.005,'orig-data'!I120&gt;0),"f"," "),IF(AND('orig-data'!T120&lt;0.005,'orig-data'!T120&gt;0),"f",""))</f>
        <v>f</v>
      </c>
      <c r="F65" s="7" t="str">
        <f>IF(AND('orig-data'!Q56&lt;0.9999,'orig-data'!Q56&gt;0),IF(AND('orig-data'!I184&lt;0.005,'orig-data'!I184&gt;0),"d"," "),IF(AND('orig-data'!S56&lt;0.05,'orig-data'!S56&gt;0),"d",""))</f>
        <v> </v>
      </c>
      <c r="G65" s="7" t="str">
        <f>IF(AND(M65&gt;0,M65&lt;=5),"mp"," ")&amp;IF(AND(P65&gt;0,P65&lt;=5),"mc"," ")</f>
        <v>  </v>
      </c>
      <c r="H65" s="7" t="str">
        <f>IF(AND(S65&gt;0,S65&lt;=5),"fp"," ")&amp;IF(AND(V65&gt;0,V65&lt;=5),"fc"," ")</f>
        <v>  </v>
      </c>
      <c r="I65" s="2">
        <f>J$18</f>
        <v>0.239595486</v>
      </c>
      <c r="J65" s="29">
        <f>'orig-data'!E56</f>
        <v>0.1732447364</v>
      </c>
      <c r="K65" s="30">
        <f>'orig-data'!E120</f>
        <v>0.2070235168</v>
      </c>
      <c r="L65" s="17">
        <f>K$18</f>
        <v>0.2588321581</v>
      </c>
      <c r="M65" s="19">
        <f>'orig-data'!C56</f>
        <v>1303</v>
      </c>
      <c r="N65" s="17">
        <f>'orig-data'!D56</f>
        <v>0.1474801785</v>
      </c>
      <c r="O65" s="17">
        <f>'orig-data'!F56</f>
        <v>0.2035103225</v>
      </c>
      <c r="P65" s="19">
        <f>'orig-data'!G56</f>
        <v>158</v>
      </c>
      <c r="Q65" s="17">
        <f>'orig-data'!H56</f>
        <v>0.1212586339</v>
      </c>
      <c r="R65" s="23"/>
      <c r="S65" s="19">
        <f>'orig-data'!C120</f>
        <v>1254</v>
      </c>
      <c r="T65" s="17">
        <f>'orig-data'!D120</f>
        <v>0.1777529269</v>
      </c>
      <c r="U65" s="17">
        <f>'orig-data'!F120</f>
        <v>0.2411140973</v>
      </c>
      <c r="V65" s="19">
        <f>'orig-data'!G120</f>
        <v>177</v>
      </c>
      <c r="W65" s="17">
        <f>'orig-data'!H120</f>
        <v>0.1411483254</v>
      </c>
    </row>
    <row r="66" spans="3:23" ht="12.75">
      <c r="C66" s="7"/>
      <c r="D66" s="7"/>
      <c r="E66" s="7"/>
      <c r="F66" s="7"/>
      <c r="G66" s="7"/>
      <c r="H66" s="7"/>
      <c r="J66" s="29"/>
      <c r="K66" s="30"/>
      <c r="L66" s="17"/>
      <c r="M66" s="19"/>
      <c r="N66" s="17"/>
      <c r="O66" s="17"/>
      <c r="P66" s="19"/>
      <c r="Q66" s="17"/>
      <c r="R66" s="23"/>
      <c r="S66" s="19"/>
      <c r="T66" s="17"/>
      <c r="U66" s="17"/>
      <c r="V66" s="19"/>
      <c r="W66" s="17"/>
    </row>
    <row r="67" spans="1:23" ht="12.75">
      <c r="A67" s="35">
        <v>64</v>
      </c>
      <c r="B67" s="35">
        <v>65</v>
      </c>
      <c r="C67" s="7" t="s">
        <v>162</v>
      </c>
      <c r="D67" s="7" t="str">
        <f>IF(AND('orig-data'!Q58&gt;0,'orig-data'!Q58&lt;0.9999),IF(AND('orig-data'!I58&lt;0.005,'orig-data'!I58&gt;0),"m"," "),IF(AND('orig-data'!T58&lt;0.005,'orig-data'!T58&gt;0),"m",""))</f>
        <v>m</v>
      </c>
      <c r="E67" s="7" t="str">
        <f>IF(AND('orig-data'!Q122&lt;0.9999,'orig-data'!Q122&gt;0),IF(AND('orig-data'!I122&lt;0.005,'orig-data'!I122&gt;0),"f"," "),IF(AND('orig-data'!T122&lt;0.005,'orig-data'!T122&gt;0),"f",""))</f>
        <v>f</v>
      </c>
      <c r="F67" s="7" t="str">
        <f>IF(AND('orig-data'!Q58&lt;0.9999,'orig-data'!Q58&gt;0),IF(AND('orig-data'!I186&lt;0.005,'orig-data'!I186&gt;0),"d"," "),IF(AND('orig-data'!S58&lt;0.05,'orig-data'!S58&gt;0),"d",""))</f>
        <v>d</v>
      </c>
      <c r="G67" s="7" t="str">
        <f aca="true" t="shared" si="16" ref="G67:G77">IF(AND(M67&gt;0,M67&lt;=5),"mp"," ")&amp;IF(AND(P67&gt;0,P67&lt;=5),"mc"," ")</f>
        <v>  </v>
      </c>
      <c r="H67" s="7" t="str">
        <f aca="true" t="shared" si="17" ref="H67:H77">IF(AND(S67&gt;0,S67&lt;=5),"fp"," ")&amp;IF(AND(V67&gt;0,V67&lt;=5),"fc"," ")</f>
        <v>  </v>
      </c>
      <c r="I67" s="2">
        <f aca="true" t="shared" si="18" ref="I67:I77">J$18</f>
        <v>0.239595486</v>
      </c>
      <c r="J67" s="29">
        <f>'orig-data'!E58</f>
        <v>0.2730967315</v>
      </c>
      <c r="K67" s="30">
        <f>'orig-data'!E122</f>
        <v>0.3485556681</v>
      </c>
      <c r="L67" s="17">
        <f aca="true" t="shared" si="19" ref="L67:L77">K$18</f>
        <v>0.2588321581</v>
      </c>
      <c r="M67" s="19">
        <f>'orig-data'!C58</f>
        <v>4074</v>
      </c>
      <c r="N67" s="17">
        <f>'orig-data'!D58</f>
        <v>0.2514345112</v>
      </c>
      <c r="O67" s="17">
        <f>'orig-data'!F58</f>
        <v>0.2966252499</v>
      </c>
      <c r="P67" s="19">
        <f>'orig-data'!G58</f>
        <v>772</v>
      </c>
      <c r="Q67" s="17">
        <f>'orig-data'!H58</f>
        <v>0.1894943544</v>
      </c>
      <c r="R67" s="23"/>
      <c r="S67" s="19">
        <f>'orig-data'!C122</f>
        <v>3950</v>
      </c>
      <c r="T67" s="17">
        <f>'orig-data'!D122</f>
        <v>0.3225392015</v>
      </c>
      <c r="U67" s="17">
        <f>'orig-data'!F122</f>
        <v>0.3766706597</v>
      </c>
      <c r="V67" s="19">
        <f>'orig-data'!G122</f>
        <v>891</v>
      </c>
      <c r="W67" s="17">
        <f>'orig-data'!H122</f>
        <v>0.2255696203</v>
      </c>
    </row>
    <row r="68" spans="1:23" ht="12.75">
      <c r="A68" s="35">
        <v>65</v>
      </c>
      <c r="B68" s="35">
        <v>64</v>
      </c>
      <c r="C68" s="7" t="s">
        <v>161</v>
      </c>
      <c r="D68" s="7" t="str">
        <f>IF(AND('orig-data'!Q57&gt;0,'orig-data'!Q57&lt;0.9999),IF(AND('orig-data'!I57&lt;0.005,'orig-data'!I57&gt;0),"m"," "),IF(AND('orig-data'!T57&lt;0.005,'orig-data'!T57&gt;0),"m",""))</f>
        <v>m</v>
      </c>
      <c r="E68" s="7" t="str">
        <f>IF(AND('orig-data'!Q121&lt;0.9999,'orig-data'!Q121&gt;0),IF(AND('orig-data'!I121&lt;0.005,'orig-data'!I121&gt;0),"f"," "),IF(AND('orig-data'!T121&lt;0.005,'orig-data'!T121&gt;0),"f",""))</f>
        <v>f</v>
      </c>
      <c r="F68" s="7" t="str">
        <f>IF(AND('orig-data'!Q57&lt;0.9999,'orig-data'!Q57&gt;0),IF(AND('orig-data'!I185&lt;0.005,'orig-data'!I185&gt;0),"d"," "),IF(AND('orig-data'!S57&lt;0.05,'orig-data'!S57&gt;0),"d",""))</f>
        <v> </v>
      </c>
      <c r="G68" s="7" t="str">
        <f t="shared" si="16"/>
        <v>  </v>
      </c>
      <c r="H68" s="7" t="str">
        <f t="shared" si="17"/>
        <v>  </v>
      </c>
      <c r="I68" s="2">
        <f t="shared" si="18"/>
        <v>0.239595486</v>
      </c>
      <c r="J68" s="29">
        <f>'orig-data'!E57</f>
        <v>0.3901830476</v>
      </c>
      <c r="K68" s="30">
        <f>'orig-data'!E121</f>
        <v>0.4789393312</v>
      </c>
      <c r="L68" s="17">
        <f t="shared" si="19"/>
        <v>0.2588321581</v>
      </c>
      <c r="M68" s="19">
        <f>'orig-data'!C57</f>
        <v>389</v>
      </c>
      <c r="N68" s="17">
        <f>'orig-data'!D57</f>
        <v>0.3189440251</v>
      </c>
      <c r="O68" s="17">
        <f>'orig-data'!F57</f>
        <v>0.4773339479</v>
      </c>
      <c r="P68" s="19">
        <f>'orig-data'!G57</f>
        <v>99</v>
      </c>
      <c r="Q68" s="17">
        <f>'orig-data'!H57</f>
        <v>0.2544987147</v>
      </c>
      <c r="R68" s="23"/>
      <c r="S68" s="19">
        <f>'orig-data'!C121</f>
        <v>361</v>
      </c>
      <c r="T68" s="17">
        <f>'orig-data'!D121</f>
        <v>0.3926366615</v>
      </c>
      <c r="U68" s="17">
        <f>'orig-data'!F121</f>
        <v>0.5842115763</v>
      </c>
      <c r="V68" s="19">
        <f>'orig-data'!G121</f>
        <v>102</v>
      </c>
      <c r="W68" s="17">
        <f>'orig-data'!H121</f>
        <v>0.2825484765</v>
      </c>
    </row>
    <row r="69" spans="1:23" ht="12.75">
      <c r="A69" s="35">
        <v>66</v>
      </c>
      <c r="B69" s="35">
        <v>67</v>
      </c>
      <c r="C69" s="7" t="s">
        <v>163</v>
      </c>
      <c r="D69" s="7" t="str">
        <f>IF(AND('orig-data'!Q60&gt;0,'orig-data'!Q60&lt;0.9999),IF(AND('orig-data'!I60&lt;0.005,'orig-data'!I60&gt;0),"m"," "),IF(AND('orig-data'!T60&lt;0.005,'orig-data'!T60&gt;0),"m",""))</f>
        <v>m</v>
      </c>
      <c r="E69" s="7" t="str">
        <f>IF(AND('orig-data'!Q124&lt;0.9999,'orig-data'!Q124&gt;0),IF(AND('orig-data'!I124&lt;0.005,'orig-data'!I124&gt;0),"f"," "),IF(AND('orig-data'!T124&lt;0.005,'orig-data'!T124&gt;0),"f",""))</f>
        <v>f</v>
      </c>
      <c r="F69" s="7" t="str">
        <f>IF(AND('orig-data'!Q60&lt;0.9999,'orig-data'!Q60&gt;0),IF(AND('orig-data'!I188&lt;0.005,'orig-data'!I188&gt;0),"d"," "),IF(AND('orig-data'!S60&lt;0.05,'orig-data'!S60&gt;0),"d",""))</f>
        <v> </v>
      </c>
      <c r="G69" s="7" t="str">
        <f t="shared" si="16"/>
        <v>  </v>
      </c>
      <c r="H69" s="7" t="str">
        <f t="shared" si="17"/>
        <v>  </v>
      </c>
      <c r="I69" s="2">
        <f t="shared" si="18"/>
        <v>0.239595486</v>
      </c>
      <c r="J69" s="29">
        <f>'orig-data'!E60</f>
        <v>0.3845093656</v>
      </c>
      <c r="K69" s="30">
        <f>'orig-data'!E124</f>
        <v>0.4239118706</v>
      </c>
      <c r="L69" s="17">
        <f t="shared" si="19"/>
        <v>0.2588321581</v>
      </c>
      <c r="M69" s="19">
        <f>'orig-data'!C60</f>
        <v>672</v>
      </c>
      <c r="N69" s="17">
        <f>'orig-data'!D60</f>
        <v>0.3329752951</v>
      </c>
      <c r="O69" s="17">
        <f>'orig-data'!F60</f>
        <v>0.4440192843</v>
      </c>
      <c r="P69" s="19">
        <f>'orig-data'!G60</f>
        <v>203</v>
      </c>
      <c r="Q69" s="17">
        <f>'orig-data'!H60</f>
        <v>0.3020833333</v>
      </c>
      <c r="R69" s="23"/>
      <c r="S69" s="19">
        <f>'orig-data'!C124</f>
        <v>581</v>
      </c>
      <c r="T69" s="17">
        <f>'orig-data'!D124</f>
        <v>0.3647686743</v>
      </c>
      <c r="U69" s="17">
        <f>'orig-data'!F124</f>
        <v>0.4926444806</v>
      </c>
      <c r="V69" s="19">
        <f>'orig-data'!G124</f>
        <v>184</v>
      </c>
      <c r="W69" s="17">
        <f>'orig-data'!H124</f>
        <v>0.3166953528</v>
      </c>
    </row>
    <row r="70" spans="1:23" ht="12.75">
      <c r="A70" s="35">
        <v>67</v>
      </c>
      <c r="B70" s="35">
        <v>66</v>
      </c>
      <c r="C70" s="7" t="s">
        <v>104</v>
      </c>
      <c r="D70" s="7" t="str">
        <f>IF(AND('orig-data'!Q59&gt;0,'orig-data'!Q59&lt;0.9999),IF(AND('orig-data'!I59&lt;0.005,'orig-data'!I59&gt;0),"m"," "),IF(AND('orig-data'!T59&lt;0.005,'orig-data'!T59&gt;0),"m",""))</f>
        <v> </v>
      </c>
      <c r="E70" s="7" t="str">
        <f>IF(AND('orig-data'!Q123&lt;0.9999,'orig-data'!Q123&gt;0),IF(AND('orig-data'!I123&lt;0.005,'orig-data'!I123&gt;0),"f"," "),IF(AND('orig-data'!T123&lt;0.005,'orig-data'!T123&gt;0),"f",""))</f>
        <v> </v>
      </c>
      <c r="F70" s="7" t="str">
        <f>IF(AND('orig-data'!Q59&lt;0.9999,'orig-data'!Q59&gt;0),IF(AND('orig-data'!I187&lt;0.005,'orig-data'!I187&gt;0),"d"," "),IF(AND('orig-data'!S59&lt;0.05,'orig-data'!S59&gt;0),"d",""))</f>
        <v> </v>
      </c>
      <c r="G70" s="7" t="str">
        <f t="shared" si="16"/>
        <v>  </v>
      </c>
      <c r="H70" s="7" t="str">
        <f t="shared" si="17"/>
        <v>  </v>
      </c>
      <c r="I70" s="2">
        <f t="shared" si="18"/>
        <v>0.239595486</v>
      </c>
      <c r="J70" s="29">
        <f>'orig-data'!E59</f>
        <v>0.2393470416</v>
      </c>
      <c r="K70" s="30">
        <f>'orig-data'!E123</f>
        <v>0.3219986981</v>
      </c>
      <c r="L70" s="17">
        <f t="shared" si="19"/>
        <v>0.2588321581</v>
      </c>
      <c r="M70" s="19">
        <f>'orig-data'!C59</f>
        <v>267</v>
      </c>
      <c r="N70" s="17">
        <f>'orig-data'!D59</f>
        <v>0.1798277616</v>
      </c>
      <c r="O70" s="17">
        <f>'orig-data'!F59</f>
        <v>0.3185659756</v>
      </c>
      <c r="P70" s="19">
        <f>'orig-data'!G59</f>
        <v>48</v>
      </c>
      <c r="Q70" s="17">
        <f>'orig-data'!H59</f>
        <v>0.1797752809</v>
      </c>
      <c r="R70" s="23"/>
      <c r="S70" s="19">
        <f>'orig-data'!C123</f>
        <v>232</v>
      </c>
      <c r="T70" s="17">
        <f>'orig-data'!D123</f>
        <v>0.2486428569</v>
      </c>
      <c r="U70" s="17">
        <f>'orig-data'!F123</f>
        <v>0.4169963412</v>
      </c>
      <c r="V70" s="19">
        <f>'orig-data'!G123</f>
        <v>59</v>
      </c>
      <c r="W70" s="17">
        <f>'orig-data'!H123</f>
        <v>0.2543103448</v>
      </c>
    </row>
    <row r="71" spans="1:23" ht="12.75">
      <c r="A71" s="35">
        <v>68</v>
      </c>
      <c r="B71" s="35">
        <v>70</v>
      </c>
      <c r="C71" s="7" t="s">
        <v>166</v>
      </c>
      <c r="D71" s="7" t="str">
        <f>IF(AND('orig-data'!Q63&gt;0,'orig-data'!Q63&lt;0.9999),IF(AND('orig-data'!I63&lt;0.005,'orig-data'!I63&gt;0),"m"," "),IF(AND('orig-data'!T63&lt;0.005,'orig-data'!T63&gt;0),"m",""))</f>
        <v> </v>
      </c>
      <c r="E71" s="7" t="str">
        <f>IF(AND('orig-data'!Q127&lt;0.9999,'orig-data'!Q127&gt;0),IF(AND('orig-data'!I127&lt;0.005,'orig-data'!I127&gt;0),"f"," "),IF(AND('orig-data'!T127&lt;0.005,'orig-data'!T127&gt;0),"f",""))</f>
        <v>f</v>
      </c>
      <c r="F71" s="7" t="str">
        <f>IF(AND('orig-data'!Q63&lt;0.9999,'orig-data'!Q63&gt;0),IF(AND('orig-data'!I191&lt;0.005,'orig-data'!I191&gt;0),"d"," "),IF(AND('orig-data'!S63&lt;0.05,'orig-data'!S63&gt;0),"d",""))</f>
        <v>d</v>
      </c>
      <c r="G71" s="7" t="str">
        <f t="shared" si="16"/>
        <v>  </v>
      </c>
      <c r="H71" s="7" t="str">
        <f t="shared" si="17"/>
        <v>  </v>
      </c>
      <c r="I71" s="2">
        <f t="shared" si="18"/>
        <v>0.239595486</v>
      </c>
      <c r="J71" s="29">
        <f>'orig-data'!E63</f>
        <v>0.2454006256</v>
      </c>
      <c r="K71" s="30">
        <f>'orig-data'!E127</f>
        <v>0.3337911672</v>
      </c>
      <c r="L71" s="17">
        <f t="shared" si="19"/>
        <v>0.2588321581</v>
      </c>
      <c r="M71" s="19">
        <f>'orig-data'!C63</f>
        <v>1463</v>
      </c>
      <c r="N71" s="17">
        <f>'orig-data'!D63</f>
        <v>0.2130419384</v>
      </c>
      <c r="O71" s="17">
        <f>'orig-data'!F63</f>
        <v>0.2826742355</v>
      </c>
      <c r="P71" s="19">
        <f>'orig-data'!G63</f>
        <v>209</v>
      </c>
      <c r="Q71" s="17">
        <f>'orig-data'!H63</f>
        <v>0.1428571429</v>
      </c>
      <c r="R71" s="23"/>
      <c r="S71" s="19">
        <f>'orig-data'!C127</f>
        <v>1372</v>
      </c>
      <c r="T71" s="17">
        <f>'orig-data'!D127</f>
        <v>0.2946337203</v>
      </c>
      <c r="U71" s="17">
        <f>'orig-data'!F127</f>
        <v>0.378152722</v>
      </c>
      <c r="V71" s="19">
        <f>'orig-data'!G127</f>
        <v>274</v>
      </c>
      <c r="W71" s="17">
        <f>'orig-data'!H127</f>
        <v>0.1997084548</v>
      </c>
    </row>
    <row r="72" spans="1:23" ht="12.75">
      <c r="A72" s="35">
        <v>69</v>
      </c>
      <c r="B72" s="35">
        <v>68</v>
      </c>
      <c r="C72" s="7" t="s">
        <v>164</v>
      </c>
      <c r="D72" s="7" t="str">
        <f>IF(AND('orig-data'!Q61&gt;0,'orig-data'!Q61&lt;0.9999),IF(AND('orig-data'!I61&lt;0.005,'orig-data'!I61&gt;0),"m"," "),IF(AND('orig-data'!T61&lt;0.005,'orig-data'!T61&gt;0),"m",""))</f>
        <v>m</v>
      </c>
      <c r="E72" s="7" t="str">
        <f>IF(AND('orig-data'!Q125&lt;0.9999,'orig-data'!Q125&gt;0),IF(AND('orig-data'!I125&lt;0.005,'orig-data'!I125&gt;0),"f"," "),IF(AND('orig-data'!T125&lt;0.005,'orig-data'!T125&gt;0),"f",""))</f>
        <v>f</v>
      </c>
      <c r="F72" s="7" t="str">
        <f>IF(AND('orig-data'!Q61&lt;0.9999,'orig-data'!Q61&gt;0),IF(AND('orig-data'!I189&lt;0.005,'orig-data'!I189&gt;0),"d"," "),IF(AND('orig-data'!S61&lt;0.05,'orig-data'!S61&gt;0),"d",""))</f>
        <v> </v>
      </c>
      <c r="G72" s="7" t="str">
        <f t="shared" si="16"/>
        <v>  </v>
      </c>
      <c r="H72" s="7" t="str">
        <f t="shared" si="17"/>
        <v>  </v>
      </c>
      <c r="I72" s="2">
        <f t="shared" si="18"/>
        <v>0.239595486</v>
      </c>
      <c r="J72" s="29">
        <f>'orig-data'!E61</f>
        <v>0.2975436942</v>
      </c>
      <c r="K72" s="30">
        <f>'orig-data'!E125</f>
        <v>0.3327117563</v>
      </c>
      <c r="L72" s="17">
        <f t="shared" si="19"/>
        <v>0.2588321581</v>
      </c>
      <c r="M72" s="19">
        <f>'orig-data'!C61</f>
        <v>955</v>
      </c>
      <c r="N72" s="17">
        <f>'orig-data'!D61</f>
        <v>0.2558843317</v>
      </c>
      <c r="O72" s="17">
        <f>'orig-data'!F61</f>
        <v>0.3459854277</v>
      </c>
      <c r="P72" s="19">
        <f>'orig-data'!G61</f>
        <v>183</v>
      </c>
      <c r="Q72" s="17">
        <f>'orig-data'!H61</f>
        <v>0.1916230366</v>
      </c>
      <c r="R72" s="23"/>
      <c r="S72" s="19">
        <f>'orig-data'!C125</f>
        <v>918</v>
      </c>
      <c r="T72" s="17">
        <f>'orig-data'!D125</f>
        <v>0.2885599715</v>
      </c>
      <c r="U72" s="17">
        <f>'orig-data'!F125</f>
        <v>0.3836190869</v>
      </c>
      <c r="V72" s="19">
        <f>'orig-data'!G125</f>
        <v>205</v>
      </c>
      <c r="W72" s="17">
        <f>'orig-data'!H125</f>
        <v>0.2233115468</v>
      </c>
    </row>
    <row r="73" spans="1:23" ht="12.75">
      <c r="A73" s="35">
        <v>70</v>
      </c>
      <c r="B73" s="35">
        <v>71</v>
      </c>
      <c r="C73" s="7" t="s">
        <v>165</v>
      </c>
      <c r="D73" s="7" t="str">
        <f>IF(AND('orig-data'!Q64&gt;0,'orig-data'!Q64&lt;0.9999),IF(AND('orig-data'!I64&lt;0.005,'orig-data'!I64&gt;0),"m"," "),IF(AND('orig-data'!T64&lt;0.005,'orig-data'!T64&gt;0),"m",""))</f>
        <v>m</v>
      </c>
      <c r="E73" s="7" t="str">
        <f>IF(AND('orig-data'!Q128&lt;0.9999,'orig-data'!Q128&gt;0),IF(AND('orig-data'!I128&lt;0.005,'orig-data'!I128&gt;0),"f"," "),IF(AND('orig-data'!T128&lt;0.005,'orig-data'!T128&gt;0),"f",""))</f>
        <v>f</v>
      </c>
      <c r="F73" s="7" t="str">
        <f>IF(AND('orig-data'!Q64&lt;0.9999,'orig-data'!Q64&gt;0),IF(AND('orig-data'!I192&lt;0.005,'orig-data'!I192&gt;0),"d"," "),IF(AND('orig-data'!S64&lt;0.05,'orig-data'!S64&gt;0),"d",""))</f>
        <v> </v>
      </c>
      <c r="G73" s="7" t="str">
        <f t="shared" si="16"/>
        <v>  </v>
      </c>
      <c r="H73" s="7" t="str">
        <f t="shared" si="17"/>
        <v>  </v>
      </c>
      <c r="I73" s="2">
        <f t="shared" si="18"/>
        <v>0.239595486</v>
      </c>
      <c r="J73" s="29">
        <f>'orig-data'!E64</f>
        <v>0.3253574292</v>
      </c>
      <c r="K73" s="30">
        <f>'orig-data'!E128</f>
        <v>0.401041258</v>
      </c>
      <c r="L73" s="17">
        <f t="shared" si="19"/>
        <v>0.2588321581</v>
      </c>
      <c r="M73" s="19">
        <f>'orig-data'!C64</f>
        <v>1144</v>
      </c>
      <c r="N73" s="17">
        <f>'orig-data'!D64</f>
        <v>0.2847331295</v>
      </c>
      <c r="O73" s="17">
        <f>'orig-data'!F64</f>
        <v>0.3717778008</v>
      </c>
      <c r="P73" s="19">
        <f>'orig-data'!G64</f>
        <v>238</v>
      </c>
      <c r="Q73" s="17">
        <f>'orig-data'!H64</f>
        <v>0.208041958</v>
      </c>
      <c r="R73" s="23"/>
      <c r="S73" s="19">
        <f>'orig-data'!C128</f>
        <v>1099</v>
      </c>
      <c r="T73" s="17">
        <f>'orig-data'!D128</f>
        <v>0.3550938689</v>
      </c>
      <c r="U73" s="17">
        <f>'orig-data'!F128</f>
        <v>0.4529340119</v>
      </c>
      <c r="V73" s="19">
        <f>'orig-data'!G128</f>
        <v>290</v>
      </c>
      <c r="W73" s="17">
        <f>'orig-data'!H128</f>
        <v>0.2638762511</v>
      </c>
    </row>
    <row r="74" spans="1:23" ht="12.75">
      <c r="A74" s="35">
        <v>71</v>
      </c>
      <c r="B74" s="35">
        <v>69</v>
      </c>
      <c r="C74" s="7" t="s">
        <v>105</v>
      </c>
      <c r="D74" s="7" t="str">
        <f>IF(AND('orig-data'!Q62&gt;0,'orig-data'!Q62&lt;0.9999),IF(AND('orig-data'!I62&lt;0.005,'orig-data'!I62&gt;0),"m"," "),IF(AND('orig-data'!T62&lt;0.005,'orig-data'!T62&gt;0),"m",""))</f>
        <v> </v>
      </c>
      <c r="E74" s="7" t="str">
        <f>IF(AND('orig-data'!Q126&lt;0.9999,'orig-data'!Q126&gt;0),IF(AND('orig-data'!I126&lt;0.005,'orig-data'!I126&gt;0),"f"," "),IF(AND('orig-data'!T126&lt;0.005,'orig-data'!T126&gt;0),"f",""))</f>
        <v> </v>
      </c>
      <c r="F74" s="7" t="str">
        <f>IF(AND('orig-data'!Q62&lt;0.9999,'orig-data'!Q62&gt;0),IF(AND('orig-data'!I190&lt;0.005,'orig-data'!I190&gt;0),"d"," "),IF(AND('orig-data'!S62&lt;0.05,'orig-data'!S62&gt;0),"d",""))</f>
        <v> </v>
      </c>
      <c r="G74" s="7" t="str">
        <f t="shared" si="16"/>
        <v>  </v>
      </c>
      <c r="H74" s="7" t="str">
        <f t="shared" si="17"/>
        <v>  </v>
      </c>
      <c r="I74" s="2">
        <f t="shared" si="18"/>
        <v>0.239595486</v>
      </c>
      <c r="J74" s="29">
        <f>'orig-data'!E62</f>
        <v>0.2344896111</v>
      </c>
      <c r="K74" s="30">
        <f>'orig-data'!E126</f>
        <v>0.2354341624</v>
      </c>
      <c r="L74" s="17">
        <f t="shared" si="19"/>
        <v>0.2588321581</v>
      </c>
      <c r="M74" s="19">
        <f>'orig-data'!C62</f>
        <v>380</v>
      </c>
      <c r="N74" s="17">
        <f>'orig-data'!D62</f>
        <v>0.1814946352</v>
      </c>
      <c r="O74" s="17">
        <f>'orig-data'!F62</f>
        <v>0.3029586944</v>
      </c>
      <c r="P74" s="19">
        <f>'orig-data'!G62</f>
        <v>60</v>
      </c>
      <c r="Q74" s="17">
        <f>'orig-data'!H62</f>
        <v>0.1578947368</v>
      </c>
      <c r="R74" s="23"/>
      <c r="S74" s="19">
        <f>'orig-data'!C126</f>
        <v>328</v>
      </c>
      <c r="T74" s="17">
        <f>'orig-data'!D126</f>
        <v>0.1798012139</v>
      </c>
      <c r="U74" s="17">
        <f>'orig-data'!F126</f>
        <v>0.3082807042</v>
      </c>
      <c r="V74" s="19">
        <f>'orig-data'!G126</f>
        <v>54</v>
      </c>
      <c r="W74" s="17">
        <f>'orig-data'!H126</f>
        <v>0.1646341463</v>
      </c>
    </row>
    <row r="75" spans="1:23" ht="12.75">
      <c r="A75" s="35">
        <v>72</v>
      </c>
      <c r="B75" s="35">
        <v>72</v>
      </c>
      <c r="C75" s="7" t="s">
        <v>106</v>
      </c>
      <c r="D75" s="7" t="str">
        <f>IF(AND('orig-data'!Q65&gt;0,'orig-data'!Q65&lt;0.9999),IF(AND('orig-data'!I65&lt;0.005,'orig-data'!I65&gt;0),"m"," "),IF(AND('orig-data'!T65&lt;0.005,'orig-data'!T65&gt;0),"m",""))</f>
        <v> </v>
      </c>
      <c r="E75" s="7" t="str">
        <f>IF(AND('orig-data'!Q129&lt;0.9999,'orig-data'!Q129&gt;0),IF(AND('orig-data'!I129&lt;0.005,'orig-data'!I129&gt;0),"f"," "),IF(AND('orig-data'!T129&lt;0.005,'orig-data'!T129&gt;0),"f",""))</f>
        <v> </v>
      </c>
      <c r="F75" s="7" t="str">
        <f>IF(AND('orig-data'!Q65&lt;0.9999,'orig-data'!Q65&gt;0),IF(AND('orig-data'!I193&lt;0.005,'orig-data'!I193&gt;0),"d"," "),IF(AND('orig-data'!S65&lt;0.05,'orig-data'!S65&gt;0),"d",""))</f>
        <v> </v>
      </c>
      <c r="G75" s="7" t="str">
        <f t="shared" si="16"/>
        <v>  </v>
      </c>
      <c r="H75" s="7" t="str">
        <f t="shared" si="17"/>
        <v>  </v>
      </c>
      <c r="I75" s="2">
        <f t="shared" si="18"/>
        <v>0.239595486</v>
      </c>
      <c r="J75" s="29">
        <f>'orig-data'!E65</f>
        <v>0.2320195859</v>
      </c>
      <c r="K75" s="30">
        <f>'orig-data'!E129</f>
        <v>0.2534135456</v>
      </c>
      <c r="L75" s="17">
        <f t="shared" si="19"/>
        <v>0.2588321581</v>
      </c>
      <c r="M75" s="19">
        <f>'orig-data'!C65</f>
        <v>799</v>
      </c>
      <c r="N75" s="17">
        <f>'orig-data'!D65</f>
        <v>0.1941178468</v>
      </c>
      <c r="O75" s="17">
        <f>'orig-data'!F65</f>
        <v>0.2773216844</v>
      </c>
      <c r="P75" s="19">
        <f>'orig-data'!G65</f>
        <v>127</v>
      </c>
      <c r="Q75" s="17">
        <f>'orig-data'!H65</f>
        <v>0.1589486859</v>
      </c>
      <c r="R75" s="23"/>
      <c r="S75" s="19">
        <f>'orig-data'!C129</f>
        <v>719</v>
      </c>
      <c r="T75" s="17">
        <f>'orig-data'!D129</f>
        <v>0.2121721791</v>
      </c>
      <c r="U75" s="17">
        <f>'orig-data'!F129</f>
        <v>0.3026712802</v>
      </c>
      <c r="V75" s="19">
        <f>'orig-data'!G129</f>
        <v>128</v>
      </c>
      <c r="W75" s="17">
        <f>'orig-data'!H129</f>
        <v>0.1780250348</v>
      </c>
    </row>
    <row r="76" spans="1:23" ht="12.75">
      <c r="A76" s="35">
        <v>73</v>
      </c>
      <c r="B76" s="35">
        <v>74</v>
      </c>
      <c r="C76" s="7" t="s">
        <v>107</v>
      </c>
      <c r="D76" s="7" t="str">
        <f>IF(AND('orig-data'!Q67&gt;0,'orig-data'!Q67&lt;0.9999),IF(AND('orig-data'!I67&lt;0.005,'orig-data'!I67&gt;0),"m"," "),IF(AND('orig-data'!T67&lt;0.005,'orig-data'!T67&gt;0),"m",""))</f>
        <v> </v>
      </c>
      <c r="E76" s="7" t="str">
        <f>IF(AND('orig-data'!Q131&lt;0.9999,'orig-data'!Q131&gt;0),IF(AND('orig-data'!I131&lt;0.005,'orig-data'!I131&gt;0),"f"," "),IF(AND('orig-data'!T131&lt;0.005,'orig-data'!T131&gt;0),"f",""))</f>
        <v> </v>
      </c>
      <c r="F76" s="7" t="str">
        <f>IF(AND('orig-data'!Q67&lt;0.9999,'orig-data'!Q67&gt;0),IF(AND('orig-data'!I195&lt;0.005,'orig-data'!I195&gt;0),"d"," "),IF(AND('orig-data'!S67&lt;0.05,'orig-data'!S67&gt;0),"d",""))</f>
        <v> </v>
      </c>
      <c r="G76" s="7" t="str">
        <f t="shared" si="16"/>
        <v>  </v>
      </c>
      <c r="H76" s="7" t="str">
        <f t="shared" si="17"/>
        <v>  </v>
      </c>
      <c r="I76" s="2">
        <f t="shared" si="18"/>
        <v>0.239595486</v>
      </c>
      <c r="J76" s="29">
        <f>'orig-data'!E67</f>
        <v>0.2999895188</v>
      </c>
      <c r="K76" s="30">
        <f>'orig-data'!E131</f>
        <v>0.3150395909</v>
      </c>
      <c r="L76" s="17">
        <f t="shared" si="19"/>
        <v>0.2588321581</v>
      </c>
      <c r="M76" s="19">
        <f>'orig-data'!C67</f>
        <v>764</v>
      </c>
      <c r="N76" s="17">
        <f>'orig-data'!D67</f>
        <v>0.254531736</v>
      </c>
      <c r="O76" s="17">
        <f>'orig-data'!F67</f>
        <v>0.3535657785</v>
      </c>
      <c r="P76" s="19">
        <f>'orig-data'!G67</f>
        <v>151</v>
      </c>
      <c r="Q76" s="17">
        <f>'orig-data'!H67</f>
        <v>0.1976439791</v>
      </c>
      <c r="R76" s="23"/>
      <c r="S76" s="19">
        <f>'orig-data'!C131</f>
        <v>688</v>
      </c>
      <c r="T76" s="17">
        <f>'orig-data'!D131</f>
        <v>0.2647541459</v>
      </c>
      <c r="U76" s="17">
        <f>'orig-data'!F131</f>
        <v>0.3748758815</v>
      </c>
      <c r="V76" s="19">
        <f>'orig-data'!G131</f>
        <v>135</v>
      </c>
      <c r="W76" s="17">
        <f>'orig-data'!H131</f>
        <v>0.1962209302</v>
      </c>
    </row>
    <row r="77" spans="1:23" ht="12.75">
      <c r="A77" s="35">
        <v>74</v>
      </c>
      <c r="B77" s="35">
        <v>73</v>
      </c>
      <c r="C77" s="7" t="s">
        <v>167</v>
      </c>
      <c r="D77" s="7" t="str">
        <f>IF(AND('orig-data'!Q66&gt;0,'orig-data'!Q66&lt;0.9999),IF(AND('orig-data'!I66&lt;0.005,'orig-data'!I66&gt;0),"m"," "),IF(AND('orig-data'!T66&lt;0.005,'orig-data'!T66&gt;0),"m",""))</f>
        <v> </v>
      </c>
      <c r="E77" s="7" t="str">
        <f>IF(AND('orig-data'!Q130&lt;0.9999,'orig-data'!Q130&gt;0),IF(AND('orig-data'!I130&lt;0.005,'orig-data'!I130&gt;0),"f"," "),IF(AND('orig-data'!T130&lt;0.005,'orig-data'!T130&gt;0),"f",""))</f>
        <v>f</v>
      </c>
      <c r="F77" s="7" t="str">
        <f>IF(AND('orig-data'!Q66&lt;0.9999,'orig-data'!Q66&gt;0),IF(AND('orig-data'!I194&lt;0.005,'orig-data'!I194&gt;0),"d"," "),IF(AND('orig-data'!S66&lt;0.05,'orig-data'!S66&gt;0),"d",""))</f>
        <v> </v>
      </c>
      <c r="G77" s="7" t="str">
        <f t="shared" si="16"/>
        <v>  </v>
      </c>
      <c r="H77" s="7" t="str">
        <f t="shared" si="17"/>
        <v>  </v>
      </c>
      <c r="I77" s="2">
        <f t="shared" si="18"/>
        <v>0.239595486</v>
      </c>
      <c r="J77" s="29">
        <f>'orig-data'!E66</f>
        <v>0.2926820646</v>
      </c>
      <c r="K77" s="30">
        <f>'orig-data'!E130</f>
        <v>0.3436919321</v>
      </c>
      <c r="L77" s="17">
        <f t="shared" si="19"/>
        <v>0.2588321581</v>
      </c>
      <c r="M77" s="19">
        <f>'orig-data'!C66</f>
        <v>498</v>
      </c>
      <c r="N77" s="17">
        <f>'orig-data'!D66</f>
        <v>0.2381702467</v>
      </c>
      <c r="O77" s="17">
        <f>'orig-data'!F66</f>
        <v>0.3596704126</v>
      </c>
      <c r="P77" s="19">
        <f>'orig-data'!G66</f>
        <v>94</v>
      </c>
      <c r="Q77" s="17">
        <f>'orig-data'!H66</f>
        <v>0.1887550201</v>
      </c>
      <c r="R77" s="23"/>
      <c r="S77" s="19">
        <f>'orig-data'!C130</f>
        <v>473</v>
      </c>
      <c r="T77" s="17">
        <f>'orig-data'!D130</f>
        <v>0.2832377145</v>
      </c>
      <c r="U77" s="17">
        <f>'orig-data'!F130</f>
        <v>0.4170494894</v>
      </c>
      <c r="V77" s="19">
        <f>'orig-data'!G130</f>
        <v>108</v>
      </c>
      <c r="W77" s="17">
        <f>'orig-data'!H130</f>
        <v>0.2283298097</v>
      </c>
    </row>
    <row r="78" spans="11:19" ht="12.75">
      <c r="K78" s="18"/>
      <c r="L78" s="17"/>
      <c r="M78" s="19"/>
      <c r="N78" s="17"/>
      <c r="O78" s="17"/>
      <c r="P78" s="20"/>
      <c r="Q78" s="17"/>
      <c r="S78" s="3"/>
    </row>
    <row r="79" spans="11:19" ht="12.75">
      <c r="K79" s="18"/>
      <c r="L79" s="17"/>
      <c r="M79" s="19"/>
      <c r="N79" s="17"/>
      <c r="O79" s="17"/>
      <c r="P79" s="20"/>
      <c r="Q79" s="17"/>
      <c r="S79" s="3"/>
    </row>
    <row r="80" spans="11:19" ht="12.75">
      <c r="K80" s="18"/>
      <c r="L80" s="17"/>
      <c r="M80" s="19"/>
      <c r="N80" s="17"/>
      <c r="O80" s="17"/>
      <c r="P80" s="20"/>
      <c r="Q80" s="17"/>
      <c r="S80" s="3"/>
    </row>
    <row r="81" spans="16:19" ht="12.75">
      <c r="P81" s="5"/>
      <c r="S81" s="3"/>
    </row>
  </sheetData>
  <mergeCells count="2">
    <mergeCell ref="D1:F1"/>
    <mergeCell ref="G1:H1"/>
  </mergeCells>
  <printOptions/>
  <pageMargins left="0.75" right="0.75" top="1" bottom="1" header="0.5" footer="0.5"/>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U195"/>
  <sheetViews>
    <sheetView workbookViewId="0" topLeftCell="A1">
      <pane xSplit="2" ySplit="3" topLeftCell="L4" activePane="bottomRight" state="frozen"/>
      <selection pane="topLeft" activeCell="A1" sqref="A1"/>
      <selection pane="topRight" activeCell="F1" sqref="F1"/>
      <selection pane="bottomLeft" activeCell="A4" sqref="A4"/>
      <selection pane="bottomRight" activeCell="A34" sqref="A34"/>
    </sheetView>
  </sheetViews>
  <sheetFormatPr defaultColWidth="9.140625" defaultRowHeight="12.75"/>
  <cols>
    <col min="1" max="1" width="31.28125" style="0" customWidth="1"/>
    <col min="2" max="2" width="11.57421875" style="0" customWidth="1"/>
    <col min="3" max="9" width="9.28125" style="0" bestFit="1" customWidth="1"/>
    <col min="10" max="11" width="9.140625" style="2" customWidth="1"/>
  </cols>
  <sheetData>
    <row r="1" ht="12.75">
      <c r="A1" t="s">
        <v>125</v>
      </c>
    </row>
    <row r="3" spans="1:21" s="1" customFormat="1" ht="12.75">
      <c r="A3" s="1" t="s">
        <v>74</v>
      </c>
      <c r="B3" s="1" t="s">
        <v>9</v>
      </c>
      <c r="C3" s="1" t="s">
        <v>0</v>
      </c>
      <c r="D3" s="1" t="s">
        <v>86</v>
      </c>
      <c r="E3" s="1" t="s">
        <v>87</v>
      </c>
      <c r="F3" s="1" t="s">
        <v>88</v>
      </c>
      <c r="G3" s="1" t="s">
        <v>78</v>
      </c>
      <c r="H3" s="1" t="s">
        <v>79</v>
      </c>
      <c r="I3" s="1" t="s">
        <v>1</v>
      </c>
      <c r="J3" s="1" t="s">
        <v>80</v>
      </c>
      <c r="K3" s="1" t="s">
        <v>89</v>
      </c>
      <c r="L3" s="1" t="s">
        <v>81</v>
      </c>
      <c r="M3" s="1" t="s">
        <v>82</v>
      </c>
      <c r="N3" s="1" t="s">
        <v>83</v>
      </c>
      <c r="O3" s="1" t="s">
        <v>84</v>
      </c>
      <c r="P3" s="27" t="s">
        <v>118</v>
      </c>
      <c r="Q3" s="27" t="s">
        <v>119</v>
      </c>
      <c r="R3" s="27" t="s">
        <v>120</v>
      </c>
      <c r="S3" s="27" t="s">
        <v>121</v>
      </c>
      <c r="T3" s="27" t="s">
        <v>122</v>
      </c>
      <c r="U3" s="27"/>
    </row>
    <row r="4" spans="1:20" ht="12.75">
      <c r="A4" s="7" t="s">
        <v>73</v>
      </c>
      <c r="B4" t="s">
        <v>7</v>
      </c>
      <c r="C4">
        <v>17366</v>
      </c>
      <c r="D4">
        <v>0.2166521053</v>
      </c>
      <c r="E4">
        <v>0.2267682135</v>
      </c>
      <c r="F4">
        <v>0.2373566719</v>
      </c>
      <c r="G4">
        <v>3630</v>
      </c>
      <c r="H4">
        <v>0.2090291374</v>
      </c>
      <c r="I4">
        <v>0.0181196169</v>
      </c>
      <c r="J4">
        <v>-0.1007</v>
      </c>
      <c r="K4">
        <v>-0.055</v>
      </c>
      <c r="L4">
        <v>-0.0094</v>
      </c>
      <c r="M4">
        <v>0.9042411812</v>
      </c>
      <c r="N4">
        <v>0.9464627958</v>
      </c>
      <c r="O4">
        <v>0.9906558587</v>
      </c>
      <c r="P4" s="28">
        <v>4.21958E-210</v>
      </c>
      <c r="Q4">
        <v>0.943737366</v>
      </c>
      <c r="R4" s="28">
        <v>1.642558E-29</v>
      </c>
      <c r="S4" s="28">
        <v>1.010654E-30</v>
      </c>
      <c r="T4">
        <v>0.0019707692</v>
      </c>
    </row>
    <row r="5" spans="1:20" ht="12.75">
      <c r="A5" s="7" t="s">
        <v>72</v>
      </c>
      <c r="B5" t="s">
        <v>7</v>
      </c>
      <c r="C5">
        <v>14727</v>
      </c>
      <c r="D5">
        <v>0.2306261093</v>
      </c>
      <c r="E5">
        <v>0.2417054855</v>
      </c>
      <c r="F5">
        <v>0.2533171196</v>
      </c>
      <c r="G5">
        <v>3442</v>
      </c>
      <c r="H5">
        <v>0.2337203775</v>
      </c>
      <c r="I5">
        <v>0.7141842832</v>
      </c>
      <c r="J5">
        <v>-0.0382</v>
      </c>
      <c r="K5">
        <v>0.0088</v>
      </c>
      <c r="L5">
        <v>0.0557</v>
      </c>
      <c r="M5">
        <v>0.9625645005</v>
      </c>
      <c r="N5">
        <v>1.0088065076</v>
      </c>
      <c r="O5">
        <v>1.0572700004</v>
      </c>
      <c r="P5" s="28">
        <v>4.21958E-210</v>
      </c>
      <c r="Q5">
        <v>0.943737366</v>
      </c>
      <c r="R5" s="28">
        <v>1.642558E-29</v>
      </c>
      <c r="S5" s="28">
        <v>1.010654E-30</v>
      </c>
      <c r="T5">
        <v>0.7874836221</v>
      </c>
    </row>
    <row r="6" spans="1:20" ht="12.75">
      <c r="A6" s="7" t="s">
        <v>71</v>
      </c>
      <c r="B6" t="s">
        <v>7</v>
      </c>
      <c r="C6">
        <v>22890</v>
      </c>
      <c r="D6">
        <v>0.2167897304</v>
      </c>
      <c r="E6">
        <v>0.2254556752</v>
      </c>
      <c r="F6">
        <v>0.2344680321</v>
      </c>
      <c r="G6">
        <v>5911</v>
      </c>
      <c r="H6">
        <v>0.2582350371</v>
      </c>
      <c r="I6">
        <v>0.0023524471</v>
      </c>
      <c r="J6">
        <v>-0.1</v>
      </c>
      <c r="K6">
        <v>-0.0608</v>
      </c>
      <c r="L6">
        <v>-0.0216</v>
      </c>
      <c r="M6">
        <v>0.9048155876</v>
      </c>
      <c r="N6">
        <v>0.9409846528</v>
      </c>
      <c r="O6">
        <v>0.978599539</v>
      </c>
      <c r="P6" s="28">
        <v>4.21958E-210</v>
      </c>
      <c r="Q6">
        <v>0.943737366</v>
      </c>
      <c r="R6" s="28">
        <v>1.642558E-29</v>
      </c>
      <c r="S6" s="28">
        <v>1.010654E-30</v>
      </c>
      <c r="T6">
        <v>0.1977298114</v>
      </c>
    </row>
    <row r="7" spans="1:20" ht="12.75">
      <c r="A7" s="7" t="s">
        <v>70</v>
      </c>
      <c r="B7" t="s">
        <v>7</v>
      </c>
      <c r="C7">
        <v>29876</v>
      </c>
      <c r="D7">
        <v>0.2101387123</v>
      </c>
      <c r="E7">
        <v>0.2183685175</v>
      </c>
      <c r="F7">
        <v>0.2269206322</v>
      </c>
      <c r="G7">
        <v>6385</v>
      </c>
      <c r="H7">
        <v>0.2137166957</v>
      </c>
      <c r="I7" s="28">
        <v>2.2128835E-06</v>
      </c>
      <c r="J7">
        <v>-0.1312</v>
      </c>
      <c r="K7">
        <v>-0.0928</v>
      </c>
      <c r="L7">
        <v>-0.0544</v>
      </c>
      <c r="M7">
        <v>0.8770562244</v>
      </c>
      <c r="N7">
        <v>0.9114049734</v>
      </c>
      <c r="O7">
        <v>0.9470989457</v>
      </c>
      <c r="P7" s="28">
        <v>4.21958E-210</v>
      </c>
      <c r="Q7">
        <v>0.943737366</v>
      </c>
      <c r="R7" s="28">
        <v>1.642558E-29</v>
      </c>
      <c r="S7" s="28">
        <v>1.010654E-30</v>
      </c>
      <c r="T7" s="28">
        <v>7.313962E-14</v>
      </c>
    </row>
    <row r="8" spans="1:20" ht="12.75">
      <c r="A8" s="7" t="s">
        <v>69</v>
      </c>
      <c r="B8" t="s">
        <v>7</v>
      </c>
      <c r="C8">
        <v>25040</v>
      </c>
      <c r="D8">
        <v>0.2425729085</v>
      </c>
      <c r="E8">
        <v>0.2524225929</v>
      </c>
      <c r="F8">
        <v>0.2626722241</v>
      </c>
      <c r="G8">
        <v>6518</v>
      </c>
      <c r="H8">
        <v>0.2603035144</v>
      </c>
      <c r="I8">
        <v>0.010225095</v>
      </c>
      <c r="J8">
        <v>0.0124</v>
      </c>
      <c r="K8">
        <v>0.0522</v>
      </c>
      <c r="L8">
        <v>0.092</v>
      </c>
      <c r="M8">
        <v>1.0124268724</v>
      </c>
      <c r="N8">
        <v>1.0535365131</v>
      </c>
      <c r="O8">
        <v>1.0963154128</v>
      </c>
      <c r="P8" s="28">
        <v>4.21958E-210</v>
      </c>
      <c r="Q8">
        <v>0.943737366</v>
      </c>
      <c r="R8" s="28">
        <v>1.642558E-29</v>
      </c>
      <c r="S8" s="28">
        <v>1.010654E-30</v>
      </c>
      <c r="T8" s="28">
        <v>1.7071811E-07</v>
      </c>
    </row>
    <row r="9" spans="1:20" ht="12.75">
      <c r="A9" s="7" t="s">
        <v>68</v>
      </c>
      <c r="B9" t="s">
        <v>7</v>
      </c>
      <c r="C9">
        <v>14063</v>
      </c>
      <c r="D9">
        <v>0.2104561597</v>
      </c>
      <c r="E9">
        <v>0.220279372</v>
      </c>
      <c r="F9">
        <v>0.2305610906</v>
      </c>
      <c r="G9">
        <v>3523</v>
      </c>
      <c r="H9">
        <v>0.2505155372</v>
      </c>
      <c r="I9">
        <v>0.0003046457</v>
      </c>
      <c r="J9">
        <v>-0.1297</v>
      </c>
      <c r="K9">
        <v>-0.0841</v>
      </c>
      <c r="L9">
        <v>-0.0384</v>
      </c>
      <c r="M9">
        <v>0.8783811551</v>
      </c>
      <c r="N9">
        <v>0.9193803091</v>
      </c>
      <c r="O9">
        <v>0.9622931319</v>
      </c>
      <c r="P9" s="28">
        <v>4.21958E-210</v>
      </c>
      <c r="Q9">
        <v>0.943737366</v>
      </c>
      <c r="R9" s="28">
        <v>1.642558E-29</v>
      </c>
      <c r="S9" s="28">
        <v>1.010654E-30</v>
      </c>
      <c r="T9">
        <v>0.0007636179</v>
      </c>
    </row>
    <row r="10" spans="1:20" ht="12.75">
      <c r="A10" s="7" t="s">
        <v>67</v>
      </c>
      <c r="B10" t="s">
        <v>7</v>
      </c>
      <c r="C10">
        <v>13085</v>
      </c>
      <c r="D10">
        <v>0.2318525682</v>
      </c>
      <c r="E10">
        <v>0.2428503377</v>
      </c>
      <c r="F10">
        <v>0.254369779</v>
      </c>
      <c r="G10">
        <v>3244</v>
      </c>
      <c r="H10">
        <v>0.2479174627</v>
      </c>
      <c r="I10">
        <v>0.5682306174</v>
      </c>
      <c r="J10">
        <v>-0.0329</v>
      </c>
      <c r="K10">
        <v>0.0135</v>
      </c>
      <c r="L10">
        <v>0.0598</v>
      </c>
      <c r="M10">
        <v>0.9676833736</v>
      </c>
      <c r="N10">
        <v>1.013584779</v>
      </c>
      <c r="O10">
        <v>1.0616634864</v>
      </c>
      <c r="P10" s="28">
        <v>4.21958E-210</v>
      </c>
      <c r="Q10">
        <v>0.943737366</v>
      </c>
      <c r="R10" s="28">
        <v>1.642558E-29</v>
      </c>
      <c r="S10" s="28">
        <v>1.010654E-30</v>
      </c>
      <c r="T10">
        <v>0.3130116729</v>
      </c>
    </row>
    <row r="11" spans="1:20" ht="12.75">
      <c r="A11" s="7" t="s">
        <v>32</v>
      </c>
      <c r="B11" t="s">
        <v>7</v>
      </c>
      <c r="C11">
        <v>334</v>
      </c>
      <c r="D11">
        <v>0.2867705081</v>
      </c>
      <c r="E11">
        <v>0.3561926465</v>
      </c>
      <c r="F11">
        <v>0.4424206738</v>
      </c>
      <c r="G11">
        <v>85</v>
      </c>
      <c r="H11">
        <v>0.254491018</v>
      </c>
      <c r="I11">
        <v>0.0003372323</v>
      </c>
      <c r="J11">
        <v>0.1797</v>
      </c>
      <c r="K11">
        <v>0.3965</v>
      </c>
      <c r="L11">
        <v>0.6133</v>
      </c>
      <c r="M11">
        <v>1.1968944527</v>
      </c>
      <c r="N11">
        <v>1.4866417245</v>
      </c>
      <c r="O11">
        <v>1.8465317574</v>
      </c>
      <c r="P11" s="28">
        <v>4.21958E-210</v>
      </c>
      <c r="Q11">
        <v>0.943737366</v>
      </c>
      <c r="R11" s="28">
        <v>1.642558E-29</v>
      </c>
      <c r="S11" s="28">
        <v>1.010654E-30</v>
      </c>
      <c r="T11" s="28">
        <v>4.0418506E-08</v>
      </c>
    </row>
    <row r="12" spans="1:20" ht="12.75">
      <c r="A12" s="7" t="s">
        <v>66</v>
      </c>
      <c r="B12" t="s">
        <v>7</v>
      </c>
      <c r="C12">
        <v>7343</v>
      </c>
      <c r="D12">
        <v>0.1966664495</v>
      </c>
      <c r="E12">
        <v>0.2097255985</v>
      </c>
      <c r="F12">
        <v>0.2236519081</v>
      </c>
      <c r="G12">
        <v>1319</v>
      </c>
      <c r="H12">
        <v>0.1796268555</v>
      </c>
      <c r="I12">
        <v>4.92289E-05</v>
      </c>
      <c r="J12">
        <v>-0.1974</v>
      </c>
      <c r="K12">
        <v>-0.1332</v>
      </c>
      <c r="L12">
        <v>-0.0689</v>
      </c>
      <c r="M12">
        <v>0.820827023</v>
      </c>
      <c r="N12">
        <v>0.8753320108</v>
      </c>
      <c r="O12">
        <v>0.9334562676</v>
      </c>
      <c r="P12" s="28">
        <v>4.21958E-210</v>
      </c>
      <c r="Q12">
        <v>0.943737366</v>
      </c>
      <c r="R12" s="28">
        <v>1.642558E-29</v>
      </c>
      <c r="S12" s="28">
        <v>1.010654E-30</v>
      </c>
      <c r="T12" s="28">
        <v>4.3710473E-06</v>
      </c>
    </row>
    <row r="13" spans="1:20" ht="13.5" thickBot="1">
      <c r="A13" s="7" t="s">
        <v>65</v>
      </c>
      <c r="B13" t="s">
        <v>7</v>
      </c>
      <c r="C13">
        <v>11405</v>
      </c>
      <c r="D13">
        <v>0.2678429688</v>
      </c>
      <c r="E13">
        <v>0.2822434576</v>
      </c>
      <c r="F13">
        <v>0.2974181839</v>
      </c>
      <c r="G13">
        <v>2184</v>
      </c>
      <c r="H13">
        <v>0.1914949584</v>
      </c>
      <c r="I13" s="28">
        <v>8.730636E-10</v>
      </c>
      <c r="J13">
        <v>0.1114</v>
      </c>
      <c r="K13">
        <v>0.1638</v>
      </c>
      <c r="L13">
        <v>0.2162</v>
      </c>
      <c r="M13">
        <v>1.1178965566</v>
      </c>
      <c r="N13">
        <v>1.177999896</v>
      </c>
      <c r="O13">
        <v>1.2413346717</v>
      </c>
      <c r="P13" s="28">
        <v>4.21958E-210</v>
      </c>
      <c r="Q13">
        <v>0.943737366</v>
      </c>
      <c r="R13" s="28">
        <v>1.642558E-29</v>
      </c>
      <c r="S13" s="28">
        <v>1.010654E-30</v>
      </c>
      <c r="T13" s="28">
        <v>2.300071E-53</v>
      </c>
    </row>
    <row r="14" spans="1:20" ht="13.5" thickTop="1">
      <c r="A14" s="9" t="s">
        <v>64</v>
      </c>
      <c r="B14" t="s">
        <v>7</v>
      </c>
      <c r="C14">
        <v>122320</v>
      </c>
      <c r="D14">
        <v>0.2234371731</v>
      </c>
      <c r="E14">
        <v>0.2302536577</v>
      </c>
      <c r="F14">
        <v>0.2372780954</v>
      </c>
      <c r="G14">
        <v>29211</v>
      </c>
      <c r="H14">
        <v>0.2388080445</v>
      </c>
      <c r="I14">
        <v>0.0094906606</v>
      </c>
      <c r="J14">
        <v>-0.0698</v>
      </c>
      <c r="K14">
        <v>-0.0398</v>
      </c>
      <c r="L14">
        <v>-0.0097</v>
      </c>
      <c r="M14">
        <v>0.9325600281</v>
      </c>
      <c r="N14">
        <v>0.9610099989</v>
      </c>
      <c r="O14">
        <v>0.990327904</v>
      </c>
      <c r="P14" s="28">
        <v>4.21958E-210</v>
      </c>
      <c r="Q14">
        <v>0.943737366</v>
      </c>
      <c r="R14" s="28">
        <v>1.642558E-29</v>
      </c>
      <c r="S14" s="28">
        <v>1.010654E-30</v>
      </c>
      <c r="T14">
        <v>0.0253461592</v>
      </c>
    </row>
    <row r="15" spans="1:20" ht="12.75">
      <c r="A15" s="7" t="s">
        <v>63</v>
      </c>
      <c r="B15" t="s">
        <v>7</v>
      </c>
      <c r="C15">
        <v>19082</v>
      </c>
      <c r="D15">
        <v>0.2414221167</v>
      </c>
      <c r="E15">
        <v>0.2523807572</v>
      </c>
      <c r="F15">
        <v>0.2638368327</v>
      </c>
      <c r="G15">
        <v>3588</v>
      </c>
      <c r="H15">
        <v>0.1880306048</v>
      </c>
      <c r="I15">
        <v>0.0217165835</v>
      </c>
      <c r="J15">
        <v>0.0076</v>
      </c>
      <c r="K15">
        <v>0.052</v>
      </c>
      <c r="L15">
        <v>0.0964</v>
      </c>
      <c r="M15">
        <v>1.0076238112</v>
      </c>
      <c r="N15">
        <v>1.0533619037</v>
      </c>
      <c r="O15">
        <v>1.1011761412</v>
      </c>
      <c r="P15" s="28">
        <v>4.21958E-210</v>
      </c>
      <c r="Q15">
        <v>0.943737366</v>
      </c>
      <c r="R15" s="28">
        <v>1.642558E-29</v>
      </c>
      <c r="S15" s="28">
        <v>1.010654E-30</v>
      </c>
      <c r="T15" s="28">
        <v>7.058505E-18</v>
      </c>
    </row>
    <row r="16" spans="1:20" ht="12.75">
      <c r="A16" s="7" t="s">
        <v>62</v>
      </c>
      <c r="B16" t="s">
        <v>7</v>
      </c>
      <c r="C16">
        <v>213744</v>
      </c>
      <c r="D16">
        <v>0.2333360816</v>
      </c>
      <c r="E16">
        <v>0.2425771657</v>
      </c>
      <c r="F16">
        <v>0.2521842355</v>
      </c>
      <c r="G16">
        <v>48186</v>
      </c>
      <c r="H16">
        <v>0.225437907</v>
      </c>
      <c r="I16">
        <v>0.5325542313</v>
      </c>
      <c r="J16">
        <v>-0.0265</v>
      </c>
      <c r="K16">
        <v>0.0124</v>
      </c>
      <c r="L16">
        <v>0.0512</v>
      </c>
      <c r="M16">
        <v>0.9738751154</v>
      </c>
      <c r="N16">
        <v>1.0124446407</v>
      </c>
      <c r="O16">
        <v>1.0525416805</v>
      </c>
      <c r="P16" s="28">
        <v>4.21958E-210</v>
      </c>
      <c r="Q16">
        <v>0.943737366</v>
      </c>
      <c r="R16" s="28">
        <v>1.642558E-29</v>
      </c>
      <c r="S16" s="28">
        <v>1.010654E-30</v>
      </c>
      <c r="T16">
        <v>0.7301497707</v>
      </c>
    </row>
    <row r="17" spans="1:20" ht="13.5" thickBot="1">
      <c r="A17" s="7" t="s">
        <v>61</v>
      </c>
      <c r="B17" t="s">
        <v>7</v>
      </c>
      <c r="C17">
        <v>369873</v>
      </c>
      <c r="D17">
        <v>0.230845386</v>
      </c>
      <c r="E17">
        <v>0.239595486</v>
      </c>
      <c r="F17">
        <v>0.2486772549</v>
      </c>
      <c r="G17">
        <v>84427</v>
      </c>
      <c r="H17">
        <v>0.2282594296</v>
      </c>
      <c r="I17">
        <v>0.0104449033</v>
      </c>
      <c r="J17">
        <v>-0.0858</v>
      </c>
      <c r="K17">
        <v>-0.0486</v>
      </c>
      <c r="L17">
        <v>-0.0114</v>
      </c>
      <c r="M17">
        <v>0.9177670899</v>
      </c>
      <c r="N17">
        <v>0.9525546761</v>
      </c>
      <c r="O17">
        <v>0.9886608715</v>
      </c>
      <c r="P17" s="28">
        <v>4.21958E-210</v>
      </c>
      <c r="Q17">
        <v>0.943737366</v>
      </c>
      <c r="R17" s="28">
        <v>1.642558E-29</v>
      </c>
      <c r="S17" s="28">
        <v>1.010654E-30</v>
      </c>
      <c r="T17" t="s">
        <v>85</v>
      </c>
    </row>
    <row r="18" spans="1:20" ht="13.5" thickTop="1">
      <c r="A18" s="9" t="s">
        <v>60</v>
      </c>
      <c r="B18" t="s">
        <v>7</v>
      </c>
      <c r="C18">
        <v>5065</v>
      </c>
      <c r="D18">
        <v>0.1984661047</v>
      </c>
      <c r="E18">
        <v>0.2138272063</v>
      </c>
      <c r="F18">
        <v>0.2303772436</v>
      </c>
      <c r="G18">
        <v>980</v>
      </c>
      <c r="H18">
        <v>0.1934846989</v>
      </c>
      <c r="I18">
        <v>0.0027765866</v>
      </c>
      <c r="J18">
        <v>-0.1883</v>
      </c>
      <c r="K18">
        <v>-0.1138</v>
      </c>
      <c r="L18">
        <v>-0.0392</v>
      </c>
      <c r="M18">
        <v>0.8283382464</v>
      </c>
      <c r="N18">
        <v>0.8924508965</v>
      </c>
      <c r="O18">
        <v>0.9615258092</v>
      </c>
      <c r="P18" s="28">
        <v>4.21958E-210</v>
      </c>
      <c r="Q18">
        <v>0.943737366</v>
      </c>
      <c r="R18" s="28">
        <v>1.642558E-29</v>
      </c>
      <c r="S18" s="28">
        <v>1.010654E-30</v>
      </c>
      <c r="T18">
        <v>4.82452E-05</v>
      </c>
    </row>
    <row r="19" spans="1:20" ht="12.75">
      <c r="A19" s="7" t="s">
        <v>59</v>
      </c>
      <c r="B19" t="s">
        <v>7</v>
      </c>
      <c r="C19">
        <v>6871</v>
      </c>
      <c r="D19">
        <v>0.208462943</v>
      </c>
      <c r="E19">
        <v>0.2228749988</v>
      </c>
      <c r="F19">
        <v>0.2382834299</v>
      </c>
      <c r="G19">
        <v>1308</v>
      </c>
      <c r="H19">
        <v>0.1903653034</v>
      </c>
      <c r="I19">
        <v>0.0339252119</v>
      </c>
      <c r="J19">
        <v>-0.1392</v>
      </c>
      <c r="K19">
        <v>-0.0723</v>
      </c>
      <c r="L19">
        <v>-0.0055</v>
      </c>
      <c r="M19">
        <v>0.8700620638</v>
      </c>
      <c r="N19">
        <v>0.9302136801</v>
      </c>
      <c r="O19">
        <v>0.9945238698</v>
      </c>
      <c r="P19" s="28">
        <v>4.21958E-210</v>
      </c>
      <c r="Q19">
        <v>0.943737366</v>
      </c>
      <c r="R19" s="28">
        <v>1.642558E-29</v>
      </c>
      <c r="S19" s="28">
        <v>1.010654E-30</v>
      </c>
      <c r="T19">
        <v>8.23297E-05</v>
      </c>
    </row>
    <row r="20" spans="1:20" ht="12.75">
      <c r="A20" s="7" t="s">
        <v>58</v>
      </c>
      <c r="B20" t="s">
        <v>7</v>
      </c>
      <c r="C20">
        <v>3376</v>
      </c>
      <c r="D20">
        <v>0.2034655653</v>
      </c>
      <c r="E20">
        <v>0.2218667905</v>
      </c>
      <c r="F20">
        <v>0.2419322044</v>
      </c>
      <c r="G20">
        <v>654</v>
      </c>
      <c r="H20">
        <v>0.1937203791</v>
      </c>
      <c r="I20">
        <v>0.0818141894</v>
      </c>
      <c r="J20">
        <v>-0.1635</v>
      </c>
      <c r="K20">
        <v>-0.0769</v>
      </c>
      <c r="L20">
        <v>0.0097</v>
      </c>
      <c r="M20">
        <v>0.8492045019</v>
      </c>
      <c r="N20">
        <v>0.92600572</v>
      </c>
      <c r="O20">
        <v>1.0097527646</v>
      </c>
      <c r="P20" s="28">
        <v>4.21958E-210</v>
      </c>
      <c r="Q20">
        <v>0.943737366</v>
      </c>
      <c r="R20" s="28">
        <v>1.642558E-29</v>
      </c>
      <c r="S20" s="28">
        <v>1.010654E-30</v>
      </c>
      <c r="T20">
        <v>0.047323481</v>
      </c>
    </row>
    <row r="21" spans="1:20" ht="12.75">
      <c r="A21" s="7" t="s">
        <v>57</v>
      </c>
      <c r="B21" t="s">
        <v>7</v>
      </c>
      <c r="C21">
        <v>2054</v>
      </c>
      <c r="D21">
        <v>0.2665906319</v>
      </c>
      <c r="E21">
        <v>0.2903068144</v>
      </c>
      <c r="F21">
        <v>0.3161328133</v>
      </c>
      <c r="G21">
        <v>688</v>
      </c>
      <c r="H21">
        <v>0.3349561831</v>
      </c>
      <c r="I21">
        <v>1.0089E-05</v>
      </c>
      <c r="J21">
        <v>0.1068</v>
      </c>
      <c r="K21">
        <v>0.192</v>
      </c>
      <c r="L21">
        <v>0.2772</v>
      </c>
      <c r="M21">
        <v>1.1126696766</v>
      </c>
      <c r="N21">
        <v>1.2116539391</v>
      </c>
      <c r="O21">
        <v>1.3194439454</v>
      </c>
      <c r="P21" s="28">
        <v>4.21958E-210</v>
      </c>
      <c r="Q21">
        <v>0.943737366</v>
      </c>
      <c r="R21" s="28">
        <v>1.642558E-29</v>
      </c>
      <c r="S21" s="28">
        <v>1.010654E-30</v>
      </c>
      <c r="T21" s="28">
        <v>6.057047E-17</v>
      </c>
    </row>
    <row r="22" spans="1:20" ht="12.75">
      <c r="A22" s="7" t="s">
        <v>56</v>
      </c>
      <c r="B22" t="s">
        <v>7</v>
      </c>
      <c r="C22">
        <v>1493</v>
      </c>
      <c r="D22">
        <v>0.2209704006</v>
      </c>
      <c r="E22">
        <v>0.2464488594</v>
      </c>
      <c r="F22">
        <v>0.2748650503</v>
      </c>
      <c r="G22">
        <v>376</v>
      </c>
      <c r="H22">
        <v>0.251841929</v>
      </c>
      <c r="I22">
        <v>0.6124822026</v>
      </c>
      <c r="J22">
        <v>-0.0809</v>
      </c>
      <c r="K22">
        <v>0.0282</v>
      </c>
      <c r="L22">
        <v>0.1373</v>
      </c>
      <c r="M22">
        <v>0.9222644564</v>
      </c>
      <c r="N22">
        <v>1.0286039336</v>
      </c>
      <c r="O22">
        <v>1.1472046277</v>
      </c>
      <c r="P22" s="28">
        <v>4.21958E-210</v>
      </c>
      <c r="Q22">
        <v>0.943737366</v>
      </c>
      <c r="R22" s="28">
        <v>1.642558E-29</v>
      </c>
      <c r="S22" s="28">
        <v>1.010654E-30</v>
      </c>
      <c r="T22">
        <v>0.080904426</v>
      </c>
    </row>
    <row r="23" spans="1:20" ht="12.75">
      <c r="A23" s="7" t="s">
        <v>55</v>
      </c>
      <c r="B23" t="s">
        <v>7</v>
      </c>
      <c r="C23">
        <v>6996</v>
      </c>
      <c r="D23">
        <v>0.2287868307</v>
      </c>
      <c r="E23">
        <v>0.2433976251</v>
      </c>
      <c r="F23">
        <v>0.2589414946</v>
      </c>
      <c r="G23">
        <v>1709</v>
      </c>
      <c r="H23">
        <v>0.2442824471</v>
      </c>
      <c r="I23">
        <v>0.6181493355</v>
      </c>
      <c r="J23">
        <v>-0.0462</v>
      </c>
      <c r="K23">
        <v>0.0157</v>
      </c>
      <c r="L23">
        <v>0.0777</v>
      </c>
      <c r="M23">
        <v>0.9548879011</v>
      </c>
      <c r="N23">
        <v>1.0158689931</v>
      </c>
      <c r="O23">
        <v>1.0807444621</v>
      </c>
      <c r="P23" s="28">
        <v>4.21958E-210</v>
      </c>
      <c r="Q23">
        <v>0.943737366</v>
      </c>
      <c r="R23" s="28">
        <v>1.642558E-29</v>
      </c>
      <c r="S23" s="28">
        <v>1.010654E-30</v>
      </c>
      <c r="T23">
        <v>0.2110582996</v>
      </c>
    </row>
    <row r="24" spans="1:20" ht="12.75">
      <c r="A24" s="7" t="s">
        <v>54</v>
      </c>
      <c r="B24" t="s">
        <v>7</v>
      </c>
      <c r="C24">
        <v>6238</v>
      </c>
      <c r="D24">
        <v>0.2234408817</v>
      </c>
      <c r="E24">
        <v>0.2387198234</v>
      </c>
      <c r="F24">
        <v>0.2550435427</v>
      </c>
      <c r="G24">
        <v>1357</v>
      </c>
      <c r="H24">
        <v>0.2175376723</v>
      </c>
      <c r="I24">
        <v>0.9136024857</v>
      </c>
      <c r="J24">
        <v>-0.0698</v>
      </c>
      <c r="K24">
        <v>-0.0037</v>
      </c>
      <c r="L24">
        <v>0.0625</v>
      </c>
      <c r="M24">
        <v>0.9325755066</v>
      </c>
      <c r="N24">
        <v>0.9963452458</v>
      </c>
      <c r="O24">
        <v>1.0644755751</v>
      </c>
      <c r="P24" s="28">
        <v>4.21958E-210</v>
      </c>
      <c r="Q24">
        <v>0.943737366</v>
      </c>
      <c r="R24" s="28">
        <v>1.642558E-29</v>
      </c>
      <c r="S24" s="28">
        <v>1.010654E-30</v>
      </c>
      <c r="T24">
        <v>0.8466158977</v>
      </c>
    </row>
    <row r="25" spans="1:20" ht="12.75">
      <c r="A25" s="7" t="s">
        <v>13</v>
      </c>
      <c r="B25" t="s">
        <v>7</v>
      </c>
      <c r="C25">
        <v>2960</v>
      </c>
      <c r="D25">
        <v>0.2045540533</v>
      </c>
      <c r="E25">
        <v>0.2218602203</v>
      </c>
      <c r="F25">
        <v>0.2406305646</v>
      </c>
      <c r="G25">
        <v>773</v>
      </c>
      <c r="H25">
        <v>0.2611486486</v>
      </c>
      <c r="I25">
        <v>0.0634633093</v>
      </c>
      <c r="J25">
        <v>-0.1581</v>
      </c>
      <c r="K25">
        <v>-0.0769</v>
      </c>
      <c r="L25">
        <v>0.0043</v>
      </c>
      <c r="M25">
        <v>0.8537475257</v>
      </c>
      <c r="N25">
        <v>0.9259782978</v>
      </c>
      <c r="O25">
        <v>1.0043201088</v>
      </c>
      <c r="P25" s="28">
        <v>4.21958E-210</v>
      </c>
      <c r="Q25">
        <v>0.943737366</v>
      </c>
      <c r="R25" s="28">
        <v>1.642558E-29</v>
      </c>
      <c r="S25" s="28">
        <v>1.010654E-30</v>
      </c>
      <c r="T25">
        <v>0.5913232776</v>
      </c>
    </row>
    <row r="26" spans="1:20" ht="12.75">
      <c r="A26" s="7" t="s">
        <v>12</v>
      </c>
      <c r="B26" t="s">
        <v>7</v>
      </c>
      <c r="C26">
        <v>4293</v>
      </c>
      <c r="D26">
        <v>0.194915312</v>
      </c>
      <c r="E26">
        <v>0.2097453799</v>
      </c>
      <c r="F26">
        <v>0.2257037886</v>
      </c>
      <c r="G26">
        <v>1023</v>
      </c>
      <c r="H26">
        <v>0.2382948987</v>
      </c>
      <c r="I26">
        <v>0.0003759613</v>
      </c>
      <c r="J26">
        <v>-0.2064</v>
      </c>
      <c r="K26">
        <v>-0.1331</v>
      </c>
      <c r="L26">
        <v>-0.0597</v>
      </c>
      <c r="M26">
        <v>0.8135182982</v>
      </c>
      <c r="N26">
        <v>0.8754145722</v>
      </c>
      <c r="O26">
        <v>0.942020204</v>
      </c>
      <c r="P26" s="28">
        <v>4.21958E-210</v>
      </c>
      <c r="Q26">
        <v>0.943737366</v>
      </c>
      <c r="R26" s="28">
        <v>1.642558E-29</v>
      </c>
      <c r="S26" s="28">
        <v>1.010654E-30</v>
      </c>
      <c r="T26">
        <v>2.01149E-05</v>
      </c>
    </row>
    <row r="27" spans="1:20" ht="12.75">
      <c r="A27" s="7" t="s">
        <v>11</v>
      </c>
      <c r="B27" t="s">
        <v>7</v>
      </c>
      <c r="C27">
        <v>3440</v>
      </c>
      <c r="D27">
        <v>0.2069555991</v>
      </c>
      <c r="E27">
        <v>0.2237691848</v>
      </c>
      <c r="F27">
        <v>0.2419487479</v>
      </c>
      <c r="G27">
        <v>853</v>
      </c>
      <c r="H27">
        <v>0.2479651163</v>
      </c>
      <c r="I27">
        <v>0.0863972022</v>
      </c>
      <c r="J27">
        <v>-0.1464</v>
      </c>
      <c r="K27">
        <v>-0.0683</v>
      </c>
      <c r="L27">
        <v>0.0098</v>
      </c>
      <c r="M27">
        <v>0.8637708604</v>
      </c>
      <c r="N27">
        <v>0.9339457457</v>
      </c>
      <c r="O27">
        <v>1.0098218126</v>
      </c>
      <c r="P27" s="28">
        <v>4.21958E-210</v>
      </c>
      <c r="Q27">
        <v>0.943737366</v>
      </c>
      <c r="R27" s="28">
        <v>1.642558E-29</v>
      </c>
      <c r="S27" s="28">
        <v>1.010654E-30</v>
      </c>
      <c r="T27">
        <v>0.0425618789</v>
      </c>
    </row>
    <row r="28" spans="1:20" ht="12.75">
      <c r="A28" s="7" t="s">
        <v>10</v>
      </c>
      <c r="B28" t="s">
        <v>7</v>
      </c>
      <c r="C28">
        <v>3368</v>
      </c>
      <c r="D28">
        <v>0.1976613139</v>
      </c>
      <c r="E28">
        <v>0.2139201031</v>
      </c>
      <c r="F28">
        <v>0.2315162719</v>
      </c>
      <c r="G28">
        <v>830</v>
      </c>
      <c r="H28">
        <v>0.2464370546</v>
      </c>
      <c r="I28">
        <v>0.0049469215</v>
      </c>
      <c r="J28">
        <v>-0.1924</v>
      </c>
      <c r="K28">
        <v>-0.1133</v>
      </c>
      <c r="L28">
        <v>-0.0343</v>
      </c>
      <c r="M28">
        <v>0.8249792898</v>
      </c>
      <c r="N28">
        <v>0.89283862</v>
      </c>
      <c r="O28">
        <v>0.9662797735</v>
      </c>
      <c r="P28" s="28">
        <v>4.21958E-210</v>
      </c>
      <c r="Q28">
        <v>0.943737366</v>
      </c>
      <c r="R28" s="28">
        <v>1.642558E-29</v>
      </c>
      <c r="S28" s="28">
        <v>1.010654E-30</v>
      </c>
      <c r="T28">
        <v>0.0464114119</v>
      </c>
    </row>
    <row r="29" spans="1:20" ht="12.75">
      <c r="A29" s="7" t="s">
        <v>14</v>
      </c>
      <c r="B29" t="s">
        <v>7</v>
      </c>
      <c r="C29">
        <v>4588</v>
      </c>
      <c r="D29">
        <v>0.2218124468</v>
      </c>
      <c r="E29">
        <v>0.2375589996</v>
      </c>
      <c r="F29">
        <v>0.2544234064</v>
      </c>
      <c r="G29">
        <v>1239</v>
      </c>
      <c r="H29">
        <v>0.2700523104</v>
      </c>
      <c r="I29">
        <v>0.8072779287</v>
      </c>
      <c r="J29">
        <v>-0.0771</v>
      </c>
      <c r="K29">
        <v>-0.0085</v>
      </c>
      <c r="L29">
        <v>0.06</v>
      </c>
      <c r="M29">
        <v>0.9257789054</v>
      </c>
      <c r="N29">
        <v>0.9915003139</v>
      </c>
      <c r="O29">
        <v>1.0618873111</v>
      </c>
      <c r="P29" s="28">
        <v>4.21958E-210</v>
      </c>
      <c r="Q29">
        <v>0.943737366</v>
      </c>
      <c r="R29" s="28">
        <v>1.642558E-29</v>
      </c>
      <c r="S29" s="28">
        <v>1.010654E-30</v>
      </c>
      <c r="T29">
        <v>0.2315104721</v>
      </c>
    </row>
    <row r="30" spans="1:20" ht="12.75">
      <c r="A30" s="7" t="s">
        <v>15</v>
      </c>
      <c r="B30" t="s">
        <v>7</v>
      </c>
      <c r="C30">
        <v>4241</v>
      </c>
      <c r="D30">
        <v>0.226533025</v>
      </c>
      <c r="E30">
        <v>0.2428384061</v>
      </c>
      <c r="F30">
        <v>0.2603174151</v>
      </c>
      <c r="G30">
        <v>1193</v>
      </c>
      <c r="H30">
        <v>0.2813015798</v>
      </c>
      <c r="I30">
        <v>0.7046069961</v>
      </c>
      <c r="J30">
        <v>-0.0561</v>
      </c>
      <c r="K30">
        <v>0.0134</v>
      </c>
      <c r="L30">
        <v>0.0829</v>
      </c>
      <c r="M30">
        <v>0.9454811889</v>
      </c>
      <c r="N30">
        <v>1.0135349802</v>
      </c>
      <c r="O30">
        <v>1.0864871433</v>
      </c>
      <c r="P30" s="28">
        <v>4.21958E-210</v>
      </c>
      <c r="Q30">
        <v>0.943737366</v>
      </c>
      <c r="R30" s="28">
        <v>1.642558E-29</v>
      </c>
      <c r="S30" s="28">
        <v>1.010654E-30</v>
      </c>
      <c r="T30">
        <v>0.0015816344</v>
      </c>
    </row>
    <row r="31" spans="1:20" ht="12.75">
      <c r="A31" s="7" t="s">
        <v>47</v>
      </c>
      <c r="B31" t="s">
        <v>7</v>
      </c>
      <c r="C31">
        <v>2459</v>
      </c>
      <c r="D31">
        <v>0.2251001527</v>
      </c>
      <c r="E31">
        <v>0.2467113198</v>
      </c>
      <c r="F31">
        <v>0.270397308</v>
      </c>
      <c r="G31">
        <v>562</v>
      </c>
      <c r="H31">
        <v>0.2285481903</v>
      </c>
      <c r="I31">
        <v>0.5314978787</v>
      </c>
      <c r="J31">
        <v>-0.0624</v>
      </c>
      <c r="K31">
        <v>0.0293</v>
      </c>
      <c r="L31">
        <v>0.1209</v>
      </c>
      <c r="M31">
        <v>0.9395008082</v>
      </c>
      <c r="N31">
        <v>1.0296993652</v>
      </c>
      <c r="O31">
        <v>1.1285576057</v>
      </c>
      <c r="P31" s="28">
        <v>4.21958E-210</v>
      </c>
      <c r="Q31">
        <v>0.943737366</v>
      </c>
      <c r="R31" s="28">
        <v>1.642558E-29</v>
      </c>
      <c r="S31" s="28">
        <v>1.010654E-30</v>
      </c>
      <c r="T31">
        <v>0.1169072741</v>
      </c>
    </row>
    <row r="32" spans="1:20" ht="12.75">
      <c r="A32" s="7" t="s">
        <v>48</v>
      </c>
      <c r="B32" t="s">
        <v>7</v>
      </c>
      <c r="C32">
        <v>2286</v>
      </c>
      <c r="D32">
        <v>0.1962263298</v>
      </c>
      <c r="E32">
        <v>0.2177387223</v>
      </c>
      <c r="F32">
        <v>0.2416095294</v>
      </c>
      <c r="G32">
        <v>421</v>
      </c>
      <c r="H32">
        <v>0.1841644794</v>
      </c>
      <c r="I32">
        <v>0.0715062332</v>
      </c>
      <c r="J32">
        <v>-0.1997</v>
      </c>
      <c r="K32">
        <v>-0.0957</v>
      </c>
      <c r="L32">
        <v>0.0084</v>
      </c>
      <c r="M32">
        <v>0.8189900949</v>
      </c>
      <c r="N32">
        <v>0.9087763962</v>
      </c>
      <c r="O32">
        <v>1.0084060155</v>
      </c>
      <c r="P32" s="28">
        <v>4.21958E-210</v>
      </c>
      <c r="Q32">
        <v>0.943737366</v>
      </c>
      <c r="R32" s="28">
        <v>1.642558E-29</v>
      </c>
      <c r="S32" s="28">
        <v>1.010654E-30</v>
      </c>
      <c r="T32">
        <v>0.0224458505</v>
      </c>
    </row>
    <row r="33" spans="1:20" ht="12.75">
      <c r="A33" s="7" t="s">
        <v>49</v>
      </c>
      <c r="B33" t="s">
        <v>7</v>
      </c>
      <c r="C33">
        <v>3931</v>
      </c>
      <c r="D33">
        <v>0.2352637907</v>
      </c>
      <c r="E33">
        <v>0.2537869527</v>
      </c>
      <c r="F33">
        <v>0.2737685097</v>
      </c>
      <c r="G33">
        <v>925</v>
      </c>
      <c r="H33">
        <v>0.2353090817</v>
      </c>
      <c r="I33">
        <v>0.1367151468</v>
      </c>
      <c r="J33">
        <v>-0.0182</v>
      </c>
      <c r="K33">
        <v>0.0575</v>
      </c>
      <c r="L33">
        <v>0.1333</v>
      </c>
      <c r="M33">
        <v>0.9819207978</v>
      </c>
      <c r="N33">
        <v>1.0592309437</v>
      </c>
      <c r="O33">
        <v>1.1426279947</v>
      </c>
      <c r="P33" s="28">
        <v>4.21958E-210</v>
      </c>
      <c r="Q33">
        <v>0.943737366</v>
      </c>
      <c r="R33" s="28">
        <v>1.642558E-29</v>
      </c>
      <c r="S33" s="28">
        <v>1.010654E-30</v>
      </c>
      <c r="T33">
        <v>0.031106798</v>
      </c>
    </row>
    <row r="34" spans="1:20" ht="12.75">
      <c r="A34" s="7" t="s">
        <v>16</v>
      </c>
      <c r="B34" t="s">
        <v>7</v>
      </c>
      <c r="C34">
        <v>6273</v>
      </c>
      <c r="D34">
        <v>0.2027190168</v>
      </c>
      <c r="E34">
        <v>0.2168406981</v>
      </c>
      <c r="F34">
        <v>0.2319461148</v>
      </c>
      <c r="G34">
        <v>1277</v>
      </c>
      <c r="H34">
        <v>0.2035708592</v>
      </c>
      <c r="I34">
        <v>0.0036805315</v>
      </c>
      <c r="J34">
        <v>-0.1671</v>
      </c>
      <c r="K34">
        <v>-0.0998</v>
      </c>
      <c r="L34">
        <v>-0.0324</v>
      </c>
      <c r="M34">
        <v>0.8460886315</v>
      </c>
      <c r="N34">
        <v>0.9050283113</v>
      </c>
      <c r="O34">
        <v>0.9680738091</v>
      </c>
      <c r="P34" s="28">
        <v>4.21958E-210</v>
      </c>
      <c r="Q34">
        <v>0.943737366</v>
      </c>
      <c r="R34" s="28">
        <v>1.642558E-29</v>
      </c>
      <c r="S34" s="28">
        <v>1.010654E-30</v>
      </c>
      <c r="T34" s="28">
        <v>3.0607526E-07</v>
      </c>
    </row>
    <row r="35" spans="1:20" ht="12.75">
      <c r="A35" s="7" t="s">
        <v>17</v>
      </c>
      <c r="B35" t="s">
        <v>7</v>
      </c>
      <c r="C35">
        <v>1092</v>
      </c>
      <c r="D35">
        <v>0.195111763</v>
      </c>
      <c r="E35">
        <v>0.2220232692</v>
      </c>
      <c r="F35">
        <v>0.2526466437</v>
      </c>
      <c r="G35">
        <v>255</v>
      </c>
      <c r="H35">
        <v>0.2335164835</v>
      </c>
      <c r="I35">
        <v>0.2479225569</v>
      </c>
      <c r="J35">
        <v>-0.2054</v>
      </c>
      <c r="K35">
        <v>-0.0762</v>
      </c>
      <c r="L35">
        <v>0.053</v>
      </c>
      <c r="M35">
        <v>0.8143382259</v>
      </c>
      <c r="N35">
        <v>0.9266588153</v>
      </c>
      <c r="O35">
        <v>1.0544716343</v>
      </c>
      <c r="P35" s="28">
        <v>4.21958E-210</v>
      </c>
      <c r="Q35">
        <v>0.943737366</v>
      </c>
      <c r="R35" s="28">
        <v>1.642558E-29</v>
      </c>
      <c r="S35" s="28">
        <v>1.010654E-30</v>
      </c>
      <c r="T35">
        <v>0.0105217325</v>
      </c>
    </row>
    <row r="36" spans="1:20" ht="12.75">
      <c r="A36" s="7" t="s">
        <v>50</v>
      </c>
      <c r="B36" t="s">
        <v>7</v>
      </c>
      <c r="C36">
        <v>1499</v>
      </c>
      <c r="D36">
        <v>0.1996042451</v>
      </c>
      <c r="E36">
        <v>0.2222336938</v>
      </c>
      <c r="F36">
        <v>0.2474286788</v>
      </c>
      <c r="G36">
        <v>389</v>
      </c>
      <c r="H36">
        <v>0.2595063376</v>
      </c>
      <c r="I36">
        <v>0.1698014917</v>
      </c>
      <c r="J36">
        <v>-0.1826</v>
      </c>
      <c r="K36">
        <v>-0.0752</v>
      </c>
      <c r="L36">
        <v>0.0322</v>
      </c>
      <c r="M36">
        <v>0.8330885043</v>
      </c>
      <c r="N36">
        <v>0.9275370646</v>
      </c>
      <c r="O36">
        <v>1.0326934073</v>
      </c>
      <c r="P36" s="28">
        <v>4.21958E-210</v>
      </c>
      <c r="Q36">
        <v>0.943737366</v>
      </c>
      <c r="R36" s="28">
        <v>1.642558E-29</v>
      </c>
      <c r="S36" s="28">
        <v>1.010654E-30</v>
      </c>
      <c r="T36">
        <v>0.0093812169</v>
      </c>
    </row>
    <row r="37" spans="1:20" ht="12.75">
      <c r="A37" s="7" t="s">
        <v>51</v>
      </c>
      <c r="B37" t="s">
        <v>7</v>
      </c>
      <c r="C37">
        <v>3232</v>
      </c>
      <c r="D37">
        <v>0.2017106396</v>
      </c>
      <c r="E37">
        <v>0.2188742345</v>
      </c>
      <c r="F37">
        <v>0.2374982828</v>
      </c>
      <c r="G37">
        <v>761</v>
      </c>
      <c r="H37">
        <v>0.2354579208</v>
      </c>
      <c r="I37">
        <v>0.0299335524</v>
      </c>
      <c r="J37">
        <v>-0.1721</v>
      </c>
      <c r="K37">
        <v>-0.0905</v>
      </c>
      <c r="L37">
        <v>-0.0088</v>
      </c>
      <c r="M37">
        <v>0.8418799659</v>
      </c>
      <c r="N37">
        <v>0.913515685</v>
      </c>
      <c r="O37">
        <v>0.9912469004</v>
      </c>
      <c r="P37" s="28">
        <v>4.21958E-210</v>
      </c>
      <c r="Q37">
        <v>0.943737366</v>
      </c>
      <c r="R37" s="28">
        <v>1.642558E-29</v>
      </c>
      <c r="S37" s="28">
        <v>1.010654E-30</v>
      </c>
      <c r="T37">
        <v>9.35442E-05</v>
      </c>
    </row>
    <row r="38" spans="1:20" ht="12.75">
      <c r="A38" s="7" t="s">
        <v>52</v>
      </c>
      <c r="B38" t="s">
        <v>7</v>
      </c>
      <c r="C38">
        <v>7522</v>
      </c>
      <c r="D38">
        <v>0.1777275767</v>
      </c>
      <c r="E38">
        <v>0.1897600656</v>
      </c>
      <c r="F38">
        <v>0.2026071764</v>
      </c>
      <c r="G38">
        <v>1418</v>
      </c>
      <c r="H38">
        <v>0.1885136932</v>
      </c>
      <c r="I38" s="28">
        <v>3.017494E-12</v>
      </c>
      <c r="J38">
        <v>-0.2987</v>
      </c>
      <c r="K38">
        <v>-0.2332</v>
      </c>
      <c r="L38">
        <v>-0.1677</v>
      </c>
      <c r="M38">
        <v>0.7417818244</v>
      </c>
      <c r="N38">
        <v>0.7920018393</v>
      </c>
      <c r="O38">
        <v>0.845621843</v>
      </c>
      <c r="P38" s="28">
        <v>4.21958E-210</v>
      </c>
      <c r="Q38">
        <v>0.943737366</v>
      </c>
      <c r="R38" s="28">
        <v>1.642558E-29</v>
      </c>
      <c r="S38" s="28">
        <v>1.010654E-30</v>
      </c>
      <c r="T38" s="28">
        <v>1.699223E-34</v>
      </c>
    </row>
    <row r="39" spans="1:20" ht="12.75">
      <c r="A39" s="7" t="s">
        <v>53</v>
      </c>
      <c r="B39" t="s">
        <v>7</v>
      </c>
      <c r="C39">
        <v>1582</v>
      </c>
      <c r="D39">
        <v>0.2220761198</v>
      </c>
      <c r="E39">
        <v>0.2475334145</v>
      </c>
      <c r="F39">
        <v>0.27590896</v>
      </c>
      <c r="G39">
        <v>377</v>
      </c>
      <c r="H39">
        <v>0.2383059418</v>
      </c>
      <c r="I39">
        <v>0.5561039334</v>
      </c>
      <c r="J39">
        <v>-0.0759</v>
      </c>
      <c r="K39">
        <v>0.0326</v>
      </c>
      <c r="L39">
        <v>0.1411</v>
      </c>
      <c r="M39">
        <v>0.926879398</v>
      </c>
      <c r="N39">
        <v>1.0331305426</v>
      </c>
      <c r="O39">
        <v>1.1515615952</v>
      </c>
      <c r="P39" s="28">
        <v>4.21958E-210</v>
      </c>
      <c r="Q39">
        <v>0.943737366</v>
      </c>
      <c r="R39" s="28">
        <v>1.642558E-29</v>
      </c>
      <c r="S39" s="28">
        <v>1.010654E-30</v>
      </c>
      <c r="T39" s="28">
        <v>1.8459801E-06</v>
      </c>
    </row>
    <row r="40" spans="1:20" ht="12.75">
      <c r="A40" s="7" t="s">
        <v>18</v>
      </c>
      <c r="B40" t="s">
        <v>7</v>
      </c>
      <c r="C40">
        <v>6314</v>
      </c>
      <c r="D40">
        <v>0.2310846067</v>
      </c>
      <c r="E40">
        <v>0.2463446719</v>
      </c>
      <c r="F40">
        <v>0.2626124615</v>
      </c>
      <c r="G40">
        <v>1542</v>
      </c>
      <c r="H40">
        <v>0.2442191954</v>
      </c>
      <c r="I40">
        <v>0.3945301304</v>
      </c>
      <c r="J40">
        <v>-0.0362</v>
      </c>
      <c r="K40">
        <v>0.0278</v>
      </c>
      <c r="L40">
        <v>0.0917</v>
      </c>
      <c r="M40">
        <v>0.9644781317</v>
      </c>
      <c r="N40">
        <v>1.0281690863</v>
      </c>
      <c r="O40">
        <v>1.0960659815</v>
      </c>
      <c r="P40" s="28">
        <v>4.21958E-210</v>
      </c>
      <c r="Q40">
        <v>0.943737366</v>
      </c>
      <c r="R40" s="28">
        <v>1.642558E-29</v>
      </c>
      <c r="S40" s="28">
        <v>1.010654E-30</v>
      </c>
      <c r="T40">
        <v>0.1114418382</v>
      </c>
    </row>
    <row r="41" spans="1:20" ht="12.75">
      <c r="A41" s="7" t="s">
        <v>19</v>
      </c>
      <c r="B41" t="s">
        <v>7</v>
      </c>
      <c r="C41">
        <v>9778</v>
      </c>
      <c r="D41">
        <v>0.242613956</v>
      </c>
      <c r="E41">
        <v>0.2566462468</v>
      </c>
      <c r="F41">
        <v>0.2714901363</v>
      </c>
      <c r="G41">
        <v>2504</v>
      </c>
      <c r="H41">
        <v>0.256085089</v>
      </c>
      <c r="I41">
        <v>0.0165584495</v>
      </c>
      <c r="J41">
        <v>0.0125</v>
      </c>
      <c r="K41">
        <v>0.0687</v>
      </c>
      <c r="L41">
        <v>0.125</v>
      </c>
      <c r="M41">
        <v>1.0125981922</v>
      </c>
      <c r="N41">
        <v>1.071164783</v>
      </c>
      <c r="O41">
        <v>1.1331187446</v>
      </c>
      <c r="P41" s="28">
        <v>4.21958E-210</v>
      </c>
      <c r="Q41">
        <v>0.943737366</v>
      </c>
      <c r="R41" s="28">
        <v>1.642558E-29</v>
      </c>
      <c r="S41" s="28">
        <v>1.010654E-30</v>
      </c>
      <c r="T41">
        <v>5.5405E-05</v>
      </c>
    </row>
    <row r="42" spans="1:20" ht="12.75">
      <c r="A42" s="7" t="s">
        <v>20</v>
      </c>
      <c r="B42" t="s">
        <v>7</v>
      </c>
      <c r="C42">
        <v>5980</v>
      </c>
      <c r="D42">
        <v>0.2432330704</v>
      </c>
      <c r="E42">
        <v>0.2588503733</v>
      </c>
      <c r="F42">
        <v>0.2754704187</v>
      </c>
      <c r="G42">
        <v>1733</v>
      </c>
      <c r="H42">
        <v>0.2897993311</v>
      </c>
      <c r="I42">
        <v>0.0149107138</v>
      </c>
      <c r="J42">
        <v>0.0151</v>
      </c>
      <c r="K42">
        <v>0.0773</v>
      </c>
      <c r="L42">
        <v>0.1395</v>
      </c>
      <c r="M42">
        <v>1.0151821909</v>
      </c>
      <c r="N42">
        <v>1.0803641488</v>
      </c>
      <c r="O42">
        <v>1.1497312547</v>
      </c>
      <c r="P42" s="28">
        <v>4.21958E-210</v>
      </c>
      <c r="Q42">
        <v>0.943737366</v>
      </c>
      <c r="R42" s="28">
        <v>1.642558E-29</v>
      </c>
      <c r="S42" s="28">
        <v>1.010654E-30</v>
      </c>
      <c r="T42" s="28">
        <v>7.2745479E-06</v>
      </c>
    </row>
    <row r="43" spans="1:20" ht="12.75">
      <c r="A43" s="7" t="s">
        <v>21</v>
      </c>
      <c r="B43" t="s">
        <v>7</v>
      </c>
      <c r="C43">
        <v>2968</v>
      </c>
      <c r="D43">
        <v>0.2197851489</v>
      </c>
      <c r="E43">
        <v>0.2387563485</v>
      </c>
      <c r="F43">
        <v>0.2593650856</v>
      </c>
      <c r="G43">
        <v>739</v>
      </c>
      <c r="H43">
        <v>0.2489892183</v>
      </c>
      <c r="I43">
        <v>0.9338071544</v>
      </c>
      <c r="J43">
        <v>-0.0863</v>
      </c>
      <c r="K43">
        <v>-0.0035</v>
      </c>
      <c r="L43">
        <v>0.0793</v>
      </c>
      <c r="M43">
        <v>0.9173175695</v>
      </c>
      <c r="N43">
        <v>0.9964976908</v>
      </c>
      <c r="O43">
        <v>1.0825124045</v>
      </c>
      <c r="P43" s="28">
        <v>4.21958E-210</v>
      </c>
      <c r="Q43">
        <v>0.943737366</v>
      </c>
      <c r="R43" s="28">
        <v>1.642558E-29</v>
      </c>
      <c r="S43" s="28">
        <v>1.010654E-30</v>
      </c>
      <c r="T43">
        <v>0.0008780498</v>
      </c>
    </row>
    <row r="44" spans="1:20" ht="12.75">
      <c r="A44" s="7" t="s">
        <v>22</v>
      </c>
      <c r="B44" t="s">
        <v>7</v>
      </c>
      <c r="C44">
        <v>4789</v>
      </c>
      <c r="D44">
        <v>0.194068533</v>
      </c>
      <c r="E44">
        <v>0.2080370392</v>
      </c>
      <c r="F44">
        <v>0.2230109592</v>
      </c>
      <c r="G44">
        <v>1196</v>
      </c>
      <c r="H44">
        <v>0.2497389852</v>
      </c>
      <c r="I44">
        <v>6.81344E-05</v>
      </c>
      <c r="J44">
        <v>-0.2107</v>
      </c>
      <c r="K44">
        <v>-0.1412</v>
      </c>
      <c r="L44">
        <v>-0.0717</v>
      </c>
      <c r="M44">
        <v>0.8099840953</v>
      </c>
      <c r="N44">
        <v>0.8682844685</v>
      </c>
      <c r="O44">
        <v>0.9307811384</v>
      </c>
      <c r="P44" s="28">
        <v>4.21958E-210</v>
      </c>
      <c r="Q44">
        <v>0.943737366</v>
      </c>
      <c r="R44" s="28">
        <v>1.642558E-29</v>
      </c>
      <c r="S44" s="28">
        <v>1.010654E-30</v>
      </c>
      <c r="T44" s="28">
        <v>2.114862E-07</v>
      </c>
    </row>
    <row r="45" spans="1:20" ht="12.75">
      <c r="A45" s="7" t="s">
        <v>23</v>
      </c>
      <c r="B45" t="s">
        <v>7</v>
      </c>
      <c r="C45">
        <v>1946</v>
      </c>
      <c r="D45">
        <v>0.2153336127</v>
      </c>
      <c r="E45">
        <v>0.236119673</v>
      </c>
      <c r="F45">
        <v>0.2589122026</v>
      </c>
      <c r="G45">
        <v>561</v>
      </c>
      <c r="H45">
        <v>0.2882836588</v>
      </c>
      <c r="I45">
        <v>0.7559430455</v>
      </c>
      <c r="J45">
        <v>-0.1068</v>
      </c>
      <c r="K45">
        <v>-0.0146</v>
      </c>
      <c r="L45">
        <v>0.0775</v>
      </c>
      <c r="M45">
        <v>0.898738187</v>
      </c>
      <c r="N45">
        <v>0.9854929945</v>
      </c>
      <c r="O45">
        <v>1.0806222061</v>
      </c>
      <c r="P45" s="28">
        <v>4.21958E-210</v>
      </c>
      <c r="Q45">
        <v>0.943737366</v>
      </c>
      <c r="R45" s="28">
        <v>1.642558E-29</v>
      </c>
      <c r="S45" s="28">
        <v>1.010654E-30</v>
      </c>
      <c r="T45">
        <v>0.1358491157</v>
      </c>
    </row>
    <row r="46" spans="1:20" ht="12.75">
      <c r="A46" s="7" t="s">
        <v>24</v>
      </c>
      <c r="B46" t="s">
        <v>7</v>
      </c>
      <c r="C46">
        <v>2541</v>
      </c>
      <c r="D46">
        <v>0.2005931743</v>
      </c>
      <c r="E46">
        <v>0.2193152402</v>
      </c>
      <c r="F46">
        <v>0.2397847023</v>
      </c>
      <c r="G46">
        <v>608</v>
      </c>
      <c r="H46">
        <v>0.2392758756</v>
      </c>
      <c r="I46">
        <v>0.0520615598</v>
      </c>
      <c r="J46">
        <v>-0.1777</v>
      </c>
      <c r="K46">
        <v>-0.0884</v>
      </c>
      <c r="L46">
        <v>0.0008</v>
      </c>
      <c r="M46">
        <v>0.8372159997</v>
      </c>
      <c r="N46">
        <v>0.9153563111</v>
      </c>
      <c r="O46">
        <v>1.0007897323</v>
      </c>
      <c r="P46" s="28">
        <v>4.21958E-210</v>
      </c>
      <c r="Q46">
        <v>0.943737366</v>
      </c>
      <c r="R46" s="28">
        <v>1.642558E-29</v>
      </c>
      <c r="S46" s="28">
        <v>1.010654E-30</v>
      </c>
      <c r="T46">
        <v>0.1427312084</v>
      </c>
    </row>
    <row r="47" spans="1:20" ht="12.75">
      <c r="A47" s="7" t="s">
        <v>25</v>
      </c>
      <c r="B47" t="s">
        <v>7</v>
      </c>
      <c r="C47">
        <v>4787</v>
      </c>
      <c r="D47">
        <v>0.2122476247</v>
      </c>
      <c r="E47">
        <v>0.2276882183</v>
      </c>
      <c r="F47">
        <v>0.2442520845</v>
      </c>
      <c r="G47">
        <v>1158</v>
      </c>
      <c r="H47">
        <v>0.2419051598</v>
      </c>
      <c r="I47">
        <v>0.1548162996</v>
      </c>
      <c r="J47">
        <v>-0.1212</v>
      </c>
      <c r="K47">
        <v>-0.051</v>
      </c>
      <c r="L47">
        <v>0.0192</v>
      </c>
      <c r="M47">
        <v>0.8858581948</v>
      </c>
      <c r="N47">
        <v>0.9503026209</v>
      </c>
      <c r="O47">
        <v>1.0194352512</v>
      </c>
      <c r="P47" s="28">
        <v>4.21958E-210</v>
      </c>
      <c r="Q47">
        <v>0.943737366</v>
      </c>
      <c r="R47" s="28">
        <v>1.642558E-29</v>
      </c>
      <c r="S47" s="28">
        <v>1.010654E-30</v>
      </c>
      <c r="T47">
        <v>0.2443261589</v>
      </c>
    </row>
    <row r="48" spans="1:20" ht="12.75">
      <c r="A48" s="7" t="s">
        <v>26</v>
      </c>
      <c r="B48" t="s">
        <v>7</v>
      </c>
      <c r="C48">
        <v>3999</v>
      </c>
      <c r="D48">
        <v>0.2023199818</v>
      </c>
      <c r="E48">
        <v>0.2190179507</v>
      </c>
      <c r="F48">
        <v>0.2370940444</v>
      </c>
      <c r="G48">
        <v>831</v>
      </c>
      <c r="H48">
        <v>0.2078019505</v>
      </c>
      <c r="I48">
        <v>0.0264629362</v>
      </c>
      <c r="J48">
        <v>-0.1691</v>
      </c>
      <c r="K48">
        <v>-0.0898</v>
      </c>
      <c r="L48">
        <v>-0.0105</v>
      </c>
      <c r="M48">
        <v>0.8444231784</v>
      </c>
      <c r="N48">
        <v>0.9141155137</v>
      </c>
      <c r="O48">
        <v>0.9895597298</v>
      </c>
      <c r="P48" s="28">
        <v>4.21958E-210</v>
      </c>
      <c r="Q48">
        <v>0.943737366</v>
      </c>
      <c r="R48" s="28">
        <v>1.642558E-29</v>
      </c>
      <c r="S48" s="28">
        <v>1.010654E-30</v>
      </c>
      <c r="T48" s="28">
        <v>1.0907982E-06</v>
      </c>
    </row>
    <row r="49" spans="1:20" ht="12.75">
      <c r="A49" s="7" t="s">
        <v>27</v>
      </c>
      <c r="B49" t="s">
        <v>7</v>
      </c>
      <c r="C49">
        <v>1088</v>
      </c>
      <c r="D49">
        <v>0.2337901652</v>
      </c>
      <c r="E49">
        <v>0.2626397048</v>
      </c>
      <c r="F49">
        <v>0.295049257</v>
      </c>
      <c r="G49">
        <v>325</v>
      </c>
      <c r="H49">
        <v>0.2987132353</v>
      </c>
      <c r="I49">
        <v>0.1219087122</v>
      </c>
      <c r="J49">
        <v>-0.0245</v>
      </c>
      <c r="K49">
        <v>0.0918</v>
      </c>
      <c r="L49">
        <v>0.2082</v>
      </c>
      <c r="M49">
        <v>0.9757703248</v>
      </c>
      <c r="N49">
        <v>1.0961796867</v>
      </c>
      <c r="O49">
        <v>1.2314474781</v>
      </c>
      <c r="P49" s="28">
        <v>4.21958E-210</v>
      </c>
      <c r="Q49">
        <v>0.943737366</v>
      </c>
      <c r="R49" s="28">
        <v>1.642558E-29</v>
      </c>
      <c r="S49" s="28">
        <v>1.010654E-30</v>
      </c>
      <c r="T49">
        <v>3.66132E-05</v>
      </c>
    </row>
    <row r="50" spans="1:20" ht="12.75">
      <c r="A50" s="7" t="s">
        <v>28</v>
      </c>
      <c r="B50" t="s">
        <v>7</v>
      </c>
      <c r="C50">
        <v>2147</v>
      </c>
      <c r="D50">
        <v>0.2138624438</v>
      </c>
      <c r="E50">
        <v>0.2340705077</v>
      </c>
      <c r="F50">
        <v>0.2561880505</v>
      </c>
      <c r="G50">
        <v>609</v>
      </c>
      <c r="H50">
        <v>0.2836516069</v>
      </c>
      <c r="I50">
        <v>0.6125546999</v>
      </c>
      <c r="J50">
        <v>-0.1136</v>
      </c>
      <c r="K50">
        <v>-0.0233</v>
      </c>
      <c r="L50">
        <v>0.067</v>
      </c>
      <c r="M50">
        <v>0.8925979676</v>
      </c>
      <c r="N50">
        <v>0.9769403906</v>
      </c>
      <c r="O50">
        <v>1.0692524087</v>
      </c>
      <c r="P50" s="28">
        <v>4.21958E-210</v>
      </c>
      <c r="Q50">
        <v>0.943737366</v>
      </c>
      <c r="R50" s="28">
        <v>1.642558E-29</v>
      </c>
      <c r="S50" s="28">
        <v>1.010654E-30</v>
      </c>
      <c r="T50">
        <v>0.358171746</v>
      </c>
    </row>
    <row r="51" spans="1:20" ht="12.75">
      <c r="A51" s="7" t="s">
        <v>29</v>
      </c>
      <c r="B51" t="s">
        <v>7</v>
      </c>
      <c r="C51">
        <v>2485</v>
      </c>
      <c r="D51">
        <v>0.2332929376</v>
      </c>
      <c r="E51">
        <v>0.2542868952</v>
      </c>
      <c r="F51">
        <v>0.2771700925</v>
      </c>
      <c r="G51">
        <v>661</v>
      </c>
      <c r="H51">
        <v>0.2659959759</v>
      </c>
      <c r="I51">
        <v>0.1758554404</v>
      </c>
      <c r="J51">
        <v>-0.0267</v>
      </c>
      <c r="K51">
        <v>0.0595</v>
      </c>
      <c r="L51">
        <v>0.1457</v>
      </c>
      <c r="M51">
        <v>0.9736950452</v>
      </c>
      <c r="N51">
        <v>1.0613175544</v>
      </c>
      <c r="O51">
        <v>1.1568251855</v>
      </c>
      <c r="P51" s="28">
        <v>4.21958E-210</v>
      </c>
      <c r="Q51">
        <v>0.943737366</v>
      </c>
      <c r="R51" s="28">
        <v>1.642558E-29</v>
      </c>
      <c r="S51" s="28">
        <v>1.010654E-30</v>
      </c>
      <c r="T51">
        <v>0.6266103214</v>
      </c>
    </row>
    <row r="52" spans="1:20" ht="12.75">
      <c r="A52" s="7" t="s">
        <v>30</v>
      </c>
      <c r="B52" t="s">
        <v>7</v>
      </c>
      <c r="C52">
        <v>2512</v>
      </c>
      <c r="D52">
        <v>0.2502503857</v>
      </c>
      <c r="E52">
        <v>0.2726749372</v>
      </c>
      <c r="F52">
        <v>0.2971089183</v>
      </c>
      <c r="G52">
        <v>677</v>
      </c>
      <c r="H52">
        <v>0.2695063694</v>
      </c>
      <c r="I52">
        <v>0.0031402409</v>
      </c>
      <c r="J52">
        <v>0.0435</v>
      </c>
      <c r="K52">
        <v>0.1293</v>
      </c>
      <c r="L52">
        <v>0.2151</v>
      </c>
      <c r="M52">
        <v>1.044470369</v>
      </c>
      <c r="N52">
        <v>1.1380637498</v>
      </c>
      <c r="O52">
        <v>1.2400438892</v>
      </c>
      <c r="P52" s="28">
        <v>4.21958E-210</v>
      </c>
      <c r="Q52">
        <v>0.943737366</v>
      </c>
      <c r="R52" s="28">
        <v>1.642558E-29</v>
      </c>
      <c r="S52" s="28">
        <v>1.010654E-30</v>
      </c>
      <c r="T52" s="28">
        <v>1.747455E-16</v>
      </c>
    </row>
    <row r="53" spans="1:20" ht="12.75">
      <c r="A53" s="7" t="s">
        <v>31</v>
      </c>
      <c r="B53" t="s">
        <v>7</v>
      </c>
      <c r="C53">
        <v>854</v>
      </c>
      <c r="D53">
        <v>0.2065327196</v>
      </c>
      <c r="E53">
        <v>0.2449064785</v>
      </c>
      <c r="F53">
        <v>0.2904100779</v>
      </c>
      <c r="G53">
        <v>141</v>
      </c>
      <c r="H53">
        <v>0.1651053864</v>
      </c>
      <c r="I53">
        <v>0.8009240969</v>
      </c>
      <c r="J53">
        <v>-0.1485</v>
      </c>
      <c r="K53">
        <v>0.0219</v>
      </c>
      <c r="L53">
        <v>0.1923</v>
      </c>
      <c r="M53">
        <v>0.8620058878</v>
      </c>
      <c r="N53">
        <v>1.0221664964</v>
      </c>
      <c r="O53">
        <v>1.2120849302</v>
      </c>
      <c r="P53" s="28">
        <v>4.21958E-210</v>
      </c>
      <c r="Q53">
        <v>0.943737366</v>
      </c>
      <c r="R53" s="28">
        <v>1.642558E-29</v>
      </c>
      <c r="S53" s="28">
        <v>1.010654E-30</v>
      </c>
      <c r="T53">
        <v>0.7226011747</v>
      </c>
    </row>
    <row r="54" spans="1:20" ht="12.75">
      <c r="A54" s="7" t="s">
        <v>33</v>
      </c>
      <c r="B54" t="s">
        <v>7</v>
      </c>
      <c r="C54">
        <v>2786</v>
      </c>
      <c r="D54">
        <v>0.2235809137</v>
      </c>
      <c r="E54">
        <v>0.2441975468</v>
      </c>
      <c r="F54">
        <v>0.2667152614</v>
      </c>
      <c r="G54">
        <v>627</v>
      </c>
      <c r="H54">
        <v>0.2250538406</v>
      </c>
      <c r="I54">
        <v>0.6724696055</v>
      </c>
      <c r="J54">
        <v>-0.0692</v>
      </c>
      <c r="K54">
        <v>0.019</v>
      </c>
      <c r="L54">
        <v>0.1072</v>
      </c>
      <c r="M54">
        <v>0.9331599583</v>
      </c>
      <c r="N54">
        <v>1.0192076273</v>
      </c>
      <c r="O54">
        <v>1.113189843</v>
      </c>
      <c r="P54" s="28">
        <v>4.21958E-210</v>
      </c>
      <c r="Q54">
        <v>0.943737366</v>
      </c>
      <c r="R54" s="28">
        <v>1.642558E-29</v>
      </c>
      <c r="S54" s="28">
        <v>1.010654E-30</v>
      </c>
      <c r="T54">
        <v>0.0004424917</v>
      </c>
    </row>
    <row r="55" spans="1:20" ht="12.75">
      <c r="A55" s="7" t="s">
        <v>34</v>
      </c>
      <c r="B55" t="s">
        <v>7</v>
      </c>
      <c r="C55">
        <v>3254</v>
      </c>
      <c r="D55">
        <v>0.1805626625</v>
      </c>
      <c r="E55">
        <v>0.1984024845</v>
      </c>
      <c r="F55">
        <v>0.2180049037</v>
      </c>
      <c r="G55">
        <v>534</v>
      </c>
      <c r="H55">
        <v>0.164105716</v>
      </c>
      <c r="I55">
        <v>8.69488E-05</v>
      </c>
      <c r="J55">
        <v>-0.2829</v>
      </c>
      <c r="K55">
        <v>-0.1887</v>
      </c>
      <c r="L55">
        <v>-0.0944</v>
      </c>
      <c r="M55">
        <v>0.7536146256</v>
      </c>
      <c r="N55">
        <v>0.8280727146</v>
      </c>
      <c r="O55">
        <v>0.909887358</v>
      </c>
      <c r="P55" s="28">
        <v>4.21958E-210</v>
      </c>
      <c r="Q55">
        <v>0.943737366</v>
      </c>
      <c r="R55" s="28">
        <v>1.642558E-29</v>
      </c>
      <c r="S55" s="28">
        <v>1.010654E-30</v>
      </c>
      <c r="T55" s="28">
        <v>3.7651843E-08</v>
      </c>
    </row>
    <row r="56" spans="1:20" ht="12.75">
      <c r="A56" s="7" t="s">
        <v>35</v>
      </c>
      <c r="B56" t="s">
        <v>7</v>
      </c>
      <c r="C56">
        <v>1303</v>
      </c>
      <c r="D56">
        <v>0.1474801785</v>
      </c>
      <c r="E56">
        <v>0.1732447364</v>
      </c>
      <c r="F56">
        <v>0.2035103225</v>
      </c>
      <c r="G56">
        <v>158</v>
      </c>
      <c r="H56">
        <v>0.1212586339</v>
      </c>
      <c r="I56">
        <v>7.91372E-05</v>
      </c>
      <c r="J56">
        <v>-0.4853</v>
      </c>
      <c r="K56">
        <v>-0.3242</v>
      </c>
      <c r="L56">
        <v>-0.1632</v>
      </c>
      <c r="M56">
        <v>0.615538218</v>
      </c>
      <c r="N56">
        <v>0.7230717877</v>
      </c>
      <c r="O56">
        <v>0.849391305</v>
      </c>
      <c r="P56" s="28">
        <v>4.21958E-210</v>
      </c>
      <c r="Q56">
        <v>0.943737366</v>
      </c>
      <c r="R56" s="28">
        <v>1.642558E-29</v>
      </c>
      <c r="S56" s="28">
        <v>1.010654E-30</v>
      </c>
      <c r="T56" s="28">
        <v>6.850245E-11</v>
      </c>
    </row>
    <row r="57" spans="1:20" ht="12.75">
      <c r="A57" s="7" t="s">
        <v>36</v>
      </c>
      <c r="B57" t="s">
        <v>7</v>
      </c>
      <c r="C57">
        <v>389</v>
      </c>
      <c r="D57">
        <v>0.3189440251</v>
      </c>
      <c r="E57">
        <v>0.3901830476</v>
      </c>
      <c r="F57">
        <v>0.4773339479</v>
      </c>
      <c r="G57">
        <v>99</v>
      </c>
      <c r="H57">
        <v>0.2544987147</v>
      </c>
      <c r="I57" s="28">
        <v>2.1258023E-06</v>
      </c>
      <c r="J57">
        <v>0.2861</v>
      </c>
      <c r="K57">
        <v>0.4877</v>
      </c>
      <c r="L57">
        <v>0.6893</v>
      </c>
      <c r="M57">
        <v>1.3311771036</v>
      </c>
      <c r="N57">
        <v>1.6285075071</v>
      </c>
      <c r="O57">
        <v>1.992249336</v>
      </c>
      <c r="P57" s="28">
        <v>4.21958E-210</v>
      </c>
      <c r="Q57">
        <v>0.943737366</v>
      </c>
      <c r="R57" s="28">
        <v>1.642558E-29</v>
      </c>
      <c r="S57" s="28">
        <v>1.010654E-30</v>
      </c>
      <c r="T57" s="28">
        <v>4.908613E-24</v>
      </c>
    </row>
    <row r="58" spans="1:20" ht="12.75">
      <c r="A58" s="7" t="s">
        <v>37</v>
      </c>
      <c r="B58" t="s">
        <v>7</v>
      </c>
      <c r="C58">
        <v>4074</v>
      </c>
      <c r="D58">
        <v>0.2514345112</v>
      </c>
      <c r="E58">
        <v>0.2730967315</v>
      </c>
      <c r="F58">
        <v>0.2966252499</v>
      </c>
      <c r="G58">
        <v>772</v>
      </c>
      <c r="H58">
        <v>0.1894943544</v>
      </c>
      <c r="I58">
        <v>0.0019105629</v>
      </c>
      <c r="J58">
        <v>0.0482</v>
      </c>
      <c r="K58">
        <v>0.1309</v>
      </c>
      <c r="L58">
        <v>0.2135</v>
      </c>
      <c r="M58">
        <v>1.0494125555</v>
      </c>
      <c r="N58">
        <v>1.139824193</v>
      </c>
      <c r="O58">
        <v>1.238025202</v>
      </c>
      <c r="P58" s="28">
        <v>4.21958E-210</v>
      </c>
      <c r="Q58">
        <v>0.943737366</v>
      </c>
      <c r="R58" s="28">
        <v>1.642558E-29</v>
      </c>
      <c r="S58" s="28">
        <v>1.010654E-30</v>
      </c>
      <c r="T58" s="28">
        <v>2.504748E-21</v>
      </c>
    </row>
    <row r="59" spans="1:20" ht="12.75">
      <c r="A59" s="7" t="s">
        <v>38</v>
      </c>
      <c r="B59" t="s">
        <v>7</v>
      </c>
      <c r="C59">
        <v>267</v>
      </c>
      <c r="D59">
        <v>0.1798277616</v>
      </c>
      <c r="E59">
        <v>0.2393470416</v>
      </c>
      <c r="F59">
        <v>0.3185659756</v>
      </c>
      <c r="G59">
        <v>48</v>
      </c>
      <c r="H59">
        <v>0.1797752809</v>
      </c>
      <c r="I59">
        <v>0.9943255558</v>
      </c>
      <c r="J59">
        <v>-0.287</v>
      </c>
      <c r="K59">
        <v>-0.001</v>
      </c>
      <c r="L59">
        <v>0.2849</v>
      </c>
      <c r="M59">
        <v>0.7505473688</v>
      </c>
      <c r="N59">
        <v>0.9989630673</v>
      </c>
      <c r="O59">
        <v>1.3295992382</v>
      </c>
      <c r="P59" s="28">
        <v>4.21958E-210</v>
      </c>
      <c r="Q59">
        <v>0.943737366</v>
      </c>
      <c r="R59" s="28">
        <v>1.642558E-29</v>
      </c>
      <c r="S59" s="28">
        <v>1.010654E-30</v>
      </c>
      <c r="T59">
        <v>0.1455152252</v>
      </c>
    </row>
    <row r="60" spans="1:20" ht="12.75">
      <c r="A60" s="7" t="s">
        <v>39</v>
      </c>
      <c r="B60" t="s">
        <v>7</v>
      </c>
      <c r="C60">
        <v>672</v>
      </c>
      <c r="D60">
        <v>0.3329752951</v>
      </c>
      <c r="E60">
        <v>0.3845093656</v>
      </c>
      <c r="F60">
        <v>0.4440192843</v>
      </c>
      <c r="G60">
        <v>203</v>
      </c>
      <c r="H60">
        <v>0.3020833333</v>
      </c>
      <c r="I60" s="28">
        <v>1.174149E-10</v>
      </c>
      <c r="J60">
        <v>0.3291</v>
      </c>
      <c r="K60">
        <v>0.473</v>
      </c>
      <c r="L60">
        <v>0.6169</v>
      </c>
      <c r="M60">
        <v>1.3897394342</v>
      </c>
      <c r="N60">
        <v>1.6048272531</v>
      </c>
      <c r="O60">
        <v>1.8532038803</v>
      </c>
      <c r="P60" s="28">
        <v>4.21958E-210</v>
      </c>
      <c r="Q60">
        <v>0.943737366</v>
      </c>
      <c r="R60" s="28">
        <v>1.642558E-29</v>
      </c>
      <c r="S60" s="28">
        <v>1.010654E-30</v>
      </c>
      <c r="T60" s="28">
        <v>4.390603E-33</v>
      </c>
    </row>
    <row r="61" spans="1:20" ht="12.75">
      <c r="A61" s="7" t="s">
        <v>40</v>
      </c>
      <c r="B61" t="s">
        <v>7</v>
      </c>
      <c r="C61">
        <v>955</v>
      </c>
      <c r="D61">
        <v>0.2558843317</v>
      </c>
      <c r="E61">
        <v>0.2975436942</v>
      </c>
      <c r="F61">
        <v>0.3459854277</v>
      </c>
      <c r="G61">
        <v>183</v>
      </c>
      <c r="H61">
        <v>0.1916230366</v>
      </c>
      <c r="I61">
        <v>0.0048833797</v>
      </c>
      <c r="J61">
        <v>0.0658</v>
      </c>
      <c r="K61">
        <v>0.2166</v>
      </c>
      <c r="L61">
        <v>0.3674</v>
      </c>
      <c r="M61">
        <v>1.0679847772</v>
      </c>
      <c r="N61">
        <v>1.241858514</v>
      </c>
      <c r="O61">
        <v>1.4440398418</v>
      </c>
      <c r="P61" s="28">
        <v>4.21958E-210</v>
      </c>
      <c r="Q61">
        <v>0.943737366</v>
      </c>
      <c r="R61" s="28">
        <v>1.642558E-29</v>
      </c>
      <c r="S61" s="28">
        <v>1.010654E-30</v>
      </c>
      <c r="T61" s="28">
        <v>6.2195996E-09</v>
      </c>
    </row>
    <row r="62" spans="1:20" ht="12.75">
      <c r="A62" s="7" t="s">
        <v>41</v>
      </c>
      <c r="B62" t="s">
        <v>7</v>
      </c>
      <c r="C62">
        <v>380</v>
      </c>
      <c r="D62">
        <v>0.1814946352</v>
      </c>
      <c r="E62">
        <v>0.2344896111</v>
      </c>
      <c r="F62">
        <v>0.3029586944</v>
      </c>
      <c r="G62">
        <v>60</v>
      </c>
      <c r="H62">
        <v>0.1578947368</v>
      </c>
      <c r="I62">
        <v>0.8691021461</v>
      </c>
      <c r="J62">
        <v>-0.2777</v>
      </c>
      <c r="K62">
        <v>-0.0215</v>
      </c>
      <c r="L62">
        <v>0.2346</v>
      </c>
      <c r="M62">
        <v>0.7575044015</v>
      </c>
      <c r="N62">
        <v>0.9786896033</v>
      </c>
      <c r="O62">
        <v>1.2644591077</v>
      </c>
      <c r="P62" s="28">
        <v>4.21958E-210</v>
      </c>
      <c r="Q62">
        <v>0.943737366</v>
      </c>
      <c r="R62" s="28">
        <v>1.642558E-29</v>
      </c>
      <c r="S62" s="28">
        <v>1.010654E-30</v>
      </c>
      <c r="T62">
        <v>0.3864348229</v>
      </c>
    </row>
    <row r="63" spans="1:20" ht="12.75">
      <c r="A63" s="7" t="s">
        <v>42</v>
      </c>
      <c r="B63" t="s">
        <v>7</v>
      </c>
      <c r="C63">
        <v>1463</v>
      </c>
      <c r="D63">
        <v>0.2130419384</v>
      </c>
      <c r="E63">
        <v>0.2454006256</v>
      </c>
      <c r="F63">
        <v>0.2826742355</v>
      </c>
      <c r="G63">
        <v>209</v>
      </c>
      <c r="H63">
        <v>0.1428571429</v>
      </c>
      <c r="I63">
        <v>0.740018297</v>
      </c>
      <c r="J63">
        <v>-0.1175</v>
      </c>
      <c r="K63">
        <v>0.0239</v>
      </c>
      <c r="L63">
        <v>0.1653</v>
      </c>
      <c r="M63">
        <v>0.8891734228</v>
      </c>
      <c r="N63">
        <v>1.0242289191</v>
      </c>
      <c r="O63">
        <v>1.1797978345</v>
      </c>
      <c r="P63" s="28">
        <v>4.21958E-210</v>
      </c>
      <c r="Q63">
        <v>0.943737366</v>
      </c>
      <c r="R63" s="28">
        <v>1.642558E-29</v>
      </c>
      <c r="S63" s="28">
        <v>1.010654E-30</v>
      </c>
      <c r="T63">
        <v>0.0001166862</v>
      </c>
    </row>
    <row r="64" spans="1:20" ht="12.75">
      <c r="A64" s="7" t="s">
        <v>43</v>
      </c>
      <c r="B64" t="s">
        <v>7</v>
      </c>
      <c r="C64">
        <v>1144</v>
      </c>
      <c r="D64">
        <v>0.2847331295</v>
      </c>
      <c r="E64">
        <v>0.3253574292</v>
      </c>
      <c r="F64">
        <v>0.3717778008</v>
      </c>
      <c r="G64">
        <v>238</v>
      </c>
      <c r="H64">
        <v>0.208041958</v>
      </c>
      <c r="I64" s="28">
        <v>6.9111551E-06</v>
      </c>
      <c r="J64">
        <v>0.1726</v>
      </c>
      <c r="K64">
        <v>0.306</v>
      </c>
      <c r="L64">
        <v>0.4393</v>
      </c>
      <c r="M64">
        <v>1.1883910432</v>
      </c>
      <c r="N64">
        <v>1.3579447369</v>
      </c>
      <c r="O64">
        <v>1.5516895041</v>
      </c>
      <c r="P64" s="28">
        <v>4.21958E-210</v>
      </c>
      <c r="Q64">
        <v>0.943737366</v>
      </c>
      <c r="R64" s="28">
        <v>1.642558E-29</v>
      </c>
      <c r="S64" s="28">
        <v>1.010654E-30</v>
      </c>
      <c r="T64" s="28">
        <v>1.329879E-26</v>
      </c>
    </row>
    <row r="65" spans="1:20" ht="12.75">
      <c r="A65" s="7" t="s">
        <v>44</v>
      </c>
      <c r="B65" t="s">
        <v>7</v>
      </c>
      <c r="C65">
        <v>799</v>
      </c>
      <c r="D65">
        <v>0.1941178468</v>
      </c>
      <c r="E65">
        <v>0.2320195859</v>
      </c>
      <c r="F65">
        <v>0.2773216844</v>
      </c>
      <c r="G65">
        <v>127</v>
      </c>
      <c r="H65">
        <v>0.1589486859</v>
      </c>
      <c r="I65">
        <v>0.724028287</v>
      </c>
      <c r="J65">
        <v>-0.2105</v>
      </c>
      <c r="K65">
        <v>-0.0321</v>
      </c>
      <c r="L65">
        <v>0.1462</v>
      </c>
      <c r="M65">
        <v>0.8101899167</v>
      </c>
      <c r="N65">
        <v>0.9683804559</v>
      </c>
      <c r="O65">
        <v>1.1574578847</v>
      </c>
      <c r="P65" s="28">
        <v>4.21958E-210</v>
      </c>
      <c r="Q65">
        <v>0.943737366</v>
      </c>
      <c r="R65" s="28">
        <v>1.642558E-29</v>
      </c>
      <c r="S65" s="28">
        <v>1.010654E-30</v>
      </c>
      <c r="T65">
        <v>0.5277726803</v>
      </c>
    </row>
    <row r="66" spans="1:20" ht="12.75">
      <c r="A66" s="7" t="s">
        <v>46</v>
      </c>
      <c r="B66" t="s">
        <v>7</v>
      </c>
      <c r="C66">
        <v>498</v>
      </c>
      <c r="D66">
        <v>0.2381702467</v>
      </c>
      <c r="E66">
        <v>0.2926820646</v>
      </c>
      <c r="F66">
        <v>0.3596704126</v>
      </c>
      <c r="G66">
        <v>94</v>
      </c>
      <c r="H66">
        <v>0.1887550201</v>
      </c>
      <c r="I66">
        <v>0.0570110241</v>
      </c>
      <c r="J66">
        <v>-0.006</v>
      </c>
      <c r="K66">
        <v>0.2001</v>
      </c>
      <c r="L66">
        <v>0.4062</v>
      </c>
      <c r="M66">
        <v>0.994051477</v>
      </c>
      <c r="N66">
        <v>1.221567524</v>
      </c>
      <c r="O66">
        <v>1.5011568818</v>
      </c>
      <c r="P66" s="28">
        <v>4.21958E-210</v>
      </c>
      <c r="Q66">
        <v>0.943737366</v>
      </c>
      <c r="R66" s="28">
        <v>1.642558E-29</v>
      </c>
      <c r="S66" s="28">
        <v>1.010654E-30</v>
      </c>
      <c r="T66" s="28">
        <v>9.4812885E-06</v>
      </c>
    </row>
    <row r="67" spans="1:20" ht="13.5" thickBot="1">
      <c r="A67" s="7" t="s">
        <v>45</v>
      </c>
      <c r="B67" t="s">
        <v>7</v>
      </c>
      <c r="C67">
        <v>764</v>
      </c>
      <c r="D67">
        <v>0.254531736</v>
      </c>
      <c r="E67">
        <v>0.2999895188</v>
      </c>
      <c r="F67">
        <v>0.3535657785</v>
      </c>
      <c r="G67">
        <v>151</v>
      </c>
      <c r="H67">
        <v>0.1976439791</v>
      </c>
      <c r="I67">
        <v>0.0073344072</v>
      </c>
      <c r="J67">
        <v>0.0605</v>
      </c>
      <c r="K67">
        <v>0.2248</v>
      </c>
      <c r="L67">
        <v>0.3891</v>
      </c>
      <c r="M67">
        <v>1.0623394465</v>
      </c>
      <c r="N67">
        <v>1.2520666554</v>
      </c>
      <c r="O67">
        <v>1.4756779622</v>
      </c>
      <c r="P67" s="28">
        <v>4.21958E-210</v>
      </c>
      <c r="Q67">
        <v>0.943737366</v>
      </c>
      <c r="R67" s="28">
        <v>1.642558E-29</v>
      </c>
      <c r="S67" s="28">
        <v>1.010654E-30</v>
      </c>
      <c r="T67" s="28">
        <v>5.345907E-06</v>
      </c>
    </row>
    <row r="68" spans="1:20" ht="13.5" thickTop="1">
      <c r="A68" s="8" t="s">
        <v>73</v>
      </c>
      <c r="B68" t="s">
        <v>8</v>
      </c>
      <c r="C68">
        <v>17289</v>
      </c>
      <c r="D68">
        <v>0.2436899791</v>
      </c>
      <c r="E68">
        <v>0.2544099459</v>
      </c>
      <c r="F68">
        <v>0.265601486</v>
      </c>
      <c r="G68">
        <v>4260</v>
      </c>
      <c r="H68">
        <v>0.2463994447</v>
      </c>
      <c r="I68">
        <v>0.4327052891</v>
      </c>
      <c r="J68">
        <v>-0.0603</v>
      </c>
      <c r="K68">
        <v>-0.0172</v>
      </c>
      <c r="L68">
        <v>0.0258</v>
      </c>
      <c r="M68">
        <v>0.9414980771</v>
      </c>
      <c r="N68">
        <v>0.9829147498</v>
      </c>
      <c r="O68">
        <v>1.0261533495</v>
      </c>
      <c r="P68" s="28">
        <v>4.21958E-210</v>
      </c>
      <c r="Q68">
        <v>0.943737366</v>
      </c>
      <c r="R68" s="28">
        <v>1.642558E-29</v>
      </c>
      <c r="S68" s="28">
        <v>1.010654E-30</v>
      </c>
      <c r="T68">
        <v>0.0019707692</v>
      </c>
    </row>
    <row r="69" spans="1:20" ht="12.75">
      <c r="A69" s="7" t="s">
        <v>72</v>
      </c>
      <c r="B69" t="s">
        <v>8</v>
      </c>
      <c r="C69">
        <v>16694</v>
      </c>
      <c r="D69">
        <v>0.2452630788</v>
      </c>
      <c r="E69">
        <v>0.2561123897</v>
      </c>
      <c r="F69">
        <v>0.2674416242</v>
      </c>
      <c r="G69">
        <v>4558</v>
      </c>
      <c r="H69">
        <v>0.2730322271</v>
      </c>
      <c r="I69">
        <v>0.6324238979</v>
      </c>
      <c r="J69">
        <v>-0.0538</v>
      </c>
      <c r="K69">
        <v>-0.0106</v>
      </c>
      <c r="L69">
        <v>0.0327</v>
      </c>
      <c r="M69">
        <v>0.9475757596</v>
      </c>
      <c r="N69">
        <v>0.9894921543</v>
      </c>
      <c r="O69">
        <v>1.0332627377</v>
      </c>
      <c r="P69" s="28">
        <v>4.21958E-210</v>
      </c>
      <c r="Q69">
        <v>0.943737366</v>
      </c>
      <c r="R69" s="28">
        <v>1.642558E-29</v>
      </c>
      <c r="S69" s="28">
        <v>1.010654E-30</v>
      </c>
      <c r="T69">
        <v>0.7874836221</v>
      </c>
    </row>
    <row r="70" spans="1:20" ht="12.75">
      <c r="A70" s="7" t="s">
        <v>71</v>
      </c>
      <c r="B70" t="s">
        <v>8</v>
      </c>
      <c r="C70">
        <v>24074</v>
      </c>
      <c r="D70">
        <v>0.2580463803</v>
      </c>
      <c r="E70">
        <v>0.2675751267</v>
      </c>
      <c r="F70">
        <v>0.2774557362</v>
      </c>
      <c r="G70">
        <v>8092</v>
      </c>
      <c r="H70">
        <v>0.336130265</v>
      </c>
      <c r="I70">
        <v>0.0725547084</v>
      </c>
      <c r="J70">
        <v>-0.003</v>
      </c>
      <c r="K70">
        <v>0.0332</v>
      </c>
      <c r="L70">
        <v>0.0695</v>
      </c>
      <c r="M70">
        <v>0.9969641418</v>
      </c>
      <c r="N70">
        <v>1.0337785255</v>
      </c>
      <c r="O70">
        <v>1.0719523351</v>
      </c>
      <c r="P70" s="28">
        <v>4.21958E-210</v>
      </c>
      <c r="Q70">
        <v>0.943737366</v>
      </c>
      <c r="R70" s="28">
        <v>1.642558E-29</v>
      </c>
      <c r="S70" s="28">
        <v>1.010654E-30</v>
      </c>
      <c r="T70">
        <v>0.1977298114</v>
      </c>
    </row>
    <row r="71" spans="1:20" ht="12.75">
      <c r="A71" s="7" t="s">
        <v>70</v>
      </c>
      <c r="B71" t="s">
        <v>8</v>
      </c>
      <c r="C71">
        <v>30847</v>
      </c>
      <c r="D71">
        <v>0.2343944987</v>
      </c>
      <c r="E71">
        <v>0.2430298108</v>
      </c>
      <c r="F71">
        <v>0.25198325580000003</v>
      </c>
      <c r="G71">
        <v>8008</v>
      </c>
      <c r="H71">
        <v>0.2596038513</v>
      </c>
      <c r="I71">
        <v>0.0006430415</v>
      </c>
      <c r="J71">
        <v>-0.0992</v>
      </c>
      <c r="K71">
        <v>-0.063</v>
      </c>
      <c r="L71">
        <v>-0.0268</v>
      </c>
      <c r="M71">
        <v>0.9055849184</v>
      </c>
      <c r="N71">
        <v>0.9389475119</v>
      </c>
      <c r="O71">
        <v>0.9735392145</v>
      </c>
      <c r="P71" s="28">
        <v>4.21958E-210</v>
      </c>
      <c r="Q71">
        <v>0.943737366</v>
      </c>
      <c r="R71" s="28">
        <v>1.642558E-29</v>
      </c>
      <c r="S71" s="28">
        <v>1.010654E-30</v>
      </c>
      <c r="T71" s="28">
        <v>7.313962E-14</v>
      </c>
    </row>
    <row r="72" spans="1:20" ht="12.75">
      <c r="A72" s="7" t="s">
        <v>69</v>
      </c>
      <c r="B72" t="s">
        <v>8</v>
      </c>
      <c r="C72">
        <v>25355</v>
      </c>
      <c r="D72">
        <v>0.2671649121</v>
      </c>
      <c r="E72">
        <v>0.2774919971</v>
      </c>
      <c r="F72">
        <v>0.2882182687</v>
      </c>
      <c r="G72">
        <v>7637</v>
      </c>
      <c r="H72">
        <v>0.3012029186</v>
      </c>
      <c r="I72">
        <v>0.0003213277</v>
      </c>
      <c r="J72">
        <v>0.0317</v>
      </c>
      <c r="K72">
        <v>0.0696</v>
      </c>
      <c r="L72">
        <v>0.1075</v>
      </c>
      <c r="M72">
        <v>1.0321936582</v>
      </c>
      <c r="N72">
        <v>1.072092429</v>
      </c>
      <c r="O72">
        <v>1.1135334608</v>
      </c>
      <c r="P72" s="28">
        <v>4.21958E-210</v>
      </c>
      <c r="Q72">
        <v>0.943737366</v>
      </c>
      <c r="R72" s="28">
        <v>1.642558E-29</v>
      </c>
      <c r="S72" s="28">
        <v>1.010654E-30</v>
      </c>
      <c r="T72" s="28">
        <v>1.7071811E-07</v>
      </c>
    </row>
    <row r="73" spans="1:20" ht="12.75">
      <c r="A73" s="7" t="s">
        <v>68</v>
      </c>
      <c r="B73" t="s">
        <v>8</v>
      </c>
      <c r="C73">
        <v>14588</v>
      </c>
      <c r="D73">
        <v>0.2482007334</v>
      </c>
      <c r="E73">
        <v>0.2588885425</v>
      </c>
      <c r="F73">
        <v>0.2700365811</v>
      </c>
      <c r="G73">
        <v>4609</v>
      </c>
      <c r="H73">
        <v>0.315944612</v>
      </c>
      <c r="I73">
        <v>0.9919206551</v>
      </c>
      <c r="J73">
        <v>-0.0419</v>
      </c>
      <c r="K73">
        <v>0.0002</v>
      </c>
      <c r="L73">
        <v>0.0424</v>
      </c>
      <c r="M73">
        <v>0.9589254103</v>
      </c>
      <c r="N73">
        <v>1.0002178418</v>
      </c>
      <c r="O73">
        <v>1.043288373</v>
      </c>
      <c r="P73" s="28">
        <v>4.21958E-210</v>
      </c>
      <c r="Q73">
        <v>0.943737366</v>
      </c>
      <c r="R73" s="28">
        <v>1.642558E-29</v>
      </c>
      <c r="S73" s="28">
        <v>1.010654E-30</v>
      </c>
      <c r="T73">
        <v>0.0007636179</v>
      </c>
    </row>
    <row r="74" spans="1:20" ht="12.75">
      <c r="A74" s="7" t="s">
        <v>67</v>
      </c>
      <c r="B74" t="s">
        <v>8</v>
      </c>
      <c r="C74">
        <v>12675</v>
      </c>
      <c r="D74">
        <v>0.2518573751</v>
      </c>
      <c r="E74">
        <v>0.263502051</v>
      </c>
      <c r="F74">
        <v>0.2756851208</v>
      </c>
      <c r="G74">
        <v>3484</v>
      </c>
      <c r="H74">
        <v>0.2748717949</v>
      </c>
      <c r="I74">
        <v>0.4381020584</v>
      </c>
      <c r="J74">
        <v>-0.0273</v>
      </c>
      <c r="K74">
        <v>0.0179</v>
      </c>
      <c r="L74">
        <v>0.0631</v>
      </c>
      <c r="M74">
        <v>0.9730528731</v>
      </c>
      <c r="N74">
        <v>1.0180421666</v>
      </c>
      <c r="O74">
        <v>1.065111549</v>
      </c>
      <c r="P74" s="28">
        <v>4.21958E-210</v>
      </c>
      <c r="Q74">
        <v>0.943737366</v>
      </c>
      <c r="R74" s="28">
        <v>1.642558E-29</v>
      </c>
      <c r="S74" s="28">
        <v>1.010654E-30</v>
      </c>
      <c r="T74">
        <v>0.3130116729</v>
      </c>
    </row>
    <row r="75" spans="1:20" ht="12.75">
      <c r="A75" s="7" t="s">
        <v>32</v>
      </c>
      <c r="B75" t="s">
        <v>8</v>
      </c>
      <c r="C75">
        <v>313</v>
      </c>
      <c r="D75">
        <v>0.2693189201</v>
      </c>
      <c r="E75">
        <v>0.3379691883</v>
      </c>
      <c r="F75">
        <v>0.4241186328</v>
      </c>
      <c r="G75">
        <v>77</v>
      </c>
      <c r="H75">
        <v>0.2460063898</v>
      </c>
      <c r="I75">
        <v>0.021290354</v>
      </c>
      <c r="J75">
        <v>0.0397</v>
      </c>
      <c r="K75">
        <v>0.2668</v>
      </c>
      <c r="L75">
        <v>0.4938</v>
      </c>
      <c r="M75">
        <v>1.0405156846</v>
      </c>
      <c r="N75">
        <v>1.3057465146</v>
      </c>
      <c r="O75">
        <v>1.6385855452</v>
      </c>
      <c r="P75" s="28">
        <v>4.21958E-210</v>
      </c>
      <c r="Q75">
        <v>0.943737366</v>
      </c>
      <c r="R75" s="28">
        <v>1.642558E-29</v>
      </c>
      <c r="S75" s="28">
        <v>1.010654E-30</v>
      </c>
      <c r="T75" s="28">
        <v>4.0418506E-08</v>
      </c>
    </row>
    <row r="76" spans="1:20" ht="12.75">
      <c r="A76" s="7" t="s">
        <v>66</v>
      </c>
      <c r="B76" t="s">
        <v>8</v>
      </c>
      <c r="C76">
        <v>7226</v>
      </c>
      <c r="D76">
        <v>0.239047342</v>
      </c>
      <c r="E76">
        <v>0.2537361988</v>
      </c>
      <c r="F76">
        <v>0.2693276488</v>
      </c>
      <c r="G76">
        <v>1631</v>
      </c>
      <c r="H76">
        <v>0.2257127041</v>
      </c>
      <c r="I76">
        <v>0.5134044241</v>
      </c>
      <c r="J76">
        <v>-0.0795</v>
      </c>
      <c r="K76">
        <v>-0.0199</v>
      </c>
      <c r="L76">
        <v>0.0397</v>
      </c>
      <c r="M76">
        <v>0.9235612137</v>
      </c>
      <c r="N76">
        <v>0.9803117229</v>
      </c>
      <c r="O76">
        <v>1.0405494079</v>
      </c>
      <c r="P76" s="28">
        <v>4.21958E-210</v>
      </c>
      <c r="Q76">
        <v>0.943737366</v>
      </c>
      <c r="R76" s="28">
        <v>1.642558E-29</v>
      </c>
      <c r="S76" s="28">
        <v>1.010654E-30</v>
      </c>
      <c r="T76" s="28">
        <v>4.3710473E-06</v>
      </c>
    </row>
    <row r="77" spans="1:20" ht="13.5" thickBot="1">
      <c r="A77" s="7" t="s">
        <v>65</v>
      </c>
      <c r="B77" t="s">
        <v>8</v>
      </c>
      <c r="C77">
        <v>10721</v>
      </c>
      <c r="D77">
        <v>0.3260345322</v>
      </c>
      <c r="E77">
        <v>0.3427238906</v>
      </c>
      <c r="F77">
        <v>0.3602675595</v>
      </c>
      <c r="G77">
        <v>2430</v>
      </c>
      <c r="H77">
        <v>0.226657961</v>
      </c>
      <c r="I77" s="28">
        <v>2.985187E-28</v>
      </c>
      <c r="J77">
        <v>0.2308</v>
      </c>
      <c r="K77">
        <v>0.2807</v>
      </c>
      <c r="L77">
        <v>0.3307</v>
      </c>
      <c r="M77">
        <v>1.2596368806</v>
      </c>
      <c r="N77">
        <v>1.3241163432</v>
      </c>
      <c r="O77">
        <v>1.3918964405</v>
      </c>
      <c r="P77" s="28">
        <v>4.21958E-210</v>
      </c>
      <c r="Q77">
        <v>0.943737366</v>
      </c>
      <c r="R77" s="28">
        <v>1.642558E-29</v>
      </c>
      <c r="S77" s="28">
        <v>1.010654E-30</v>
      </c>
      <c r="T77" s="28">
        <v>2.300071E-53</v>
      </c>
    </row>
    <row r="78" spans="1:20" ht="13.5" thickTop="1">
      <c r="A78" s="9" t="s">
        <v>64</v>
      </c>
      <c r="B78" t="s">
        <v>8</v>
      </c>
      <c r="C78">
        <v>124828</v>
      </c>
      <c r="D78">
        <v>0.2525930772</v>
      </c>
      <c r="E78">
        <v>0.2600000384</v>
      </c>
      <c r="F78">
        <v>0.267624199</v>
      </c>
      <c r="G78">
        <v>36090</v>
      </c>
      <c r="H78">
        <v>0.2891178261</v>
      </c>
      <c r="I78">
        <v>0.7601398679</v>
      </c>
      <c r="J78">
        <v>-0.0244</v>
      </c>
      <c r="K78">
        <v>0.0045</v>
      </c>
      <c r="L78">
        <v>0.0334</v>
      </c>
      <c r="M78">
        <v>0.9758952638</v>
      </c>
      <c r="N78">
        <v>1.0045121144</v>
      </c>
      <c r="O78">
        <v>1.0339681166</v>
      </c>
      <c r="P78" s="28">
        <v>4.21958E-210</v>
      </c>
      <c r="Q78">
        <v>0.943737366</v>
      </c>
      <c r="R78" s="28">
        <v>1.642558E-29</v>
      </c>
      <c r="S78" s="28">
        <v>1.010654E-30</v>
      </c>
      <c r="T78">
        <v>0.0253461592</v>
      </c>
    </row>
    <row r="79" spans="1:20" ht="12.75">
      <c r="A79" s="7" t="s">
        <v>63</v>
      </c>
      <c r="B79" t="s">
        <v>8</v>
      </c>
      <c r="C79">
        <v>18260</v>
      </c>
      <c r="D79">
        <v>0.2921420085</v>
      </c>
      <c r="E79">
        <v>0.3047196394</v>
      </c>
      <c r="F79">
        <v>0.3178387767</v>
      </c>
      <c r="G79">
        <v>4138</v>
      </c>
      <c r="H79">
        <v>0.2266155531</v>
      </c>
      <c r="I79" s="28">
        <v>3.225131E-14</v>
      </c>
      <c r="J79">
        <v>0.1211</v>
      </c>
      <c r="K79">
        <v>0.1632</v>
      </c>
      <c r="L79">
        <v>0.2054</v>
      </c>
      <c r="M79">
        <v>1.1286928591</v>
      </c>
      <c r="N79">
        <v>1.177286631</v>
      </c>
      <c r="O79">
        <v>1.2279725174</v>
      </c>
      <c r="P79" s="28">
        <v>4.21958E-210</v>
      </c>
      <c r="Q79">
        <v>0.943737366</v>
      </c>
      <c r="R79" s="28">
        <v>1.642558E-29</v>
      </c>
      <c r="S79" s="28">
        <v>1.010654E-30</v>
      </c>
      <c r="T79" s="28">
        <v>7.058505E-18</v>
      </c>
    </row>
    <row r="80" spans="1:20" ht="12.75">
      <c r="A80" s="7" t="s">
        <v>62</v>
      </c>
      <c r="B80" t="s">
        <v>8</v>
      </c>
      <c r="C80">
        <v>235198</v>
      </c>
      <c r="D80">
        <v>0.2445152715</v>
      </c>
      <c r="E80">
        <v>0.253874567</v>
      </c>
      <c r="F80">
        <v>0.2635921076</v>
      </c>
      <c r="G80">
        <v>63170</v>
      </c>
      <c r="H80">
        <v>0.2685822158</v>
      </c>
      <c r="I80">
        <v>0.3129221441</v>
      </c>
      <c r="J80">
        <v>-0.0569</v>
      </c>
      <c r="K80">
        <v>-0.0193</v>
      </c>
      <c r="L80">
        <v>0.0182</v>
      </c>
      <c r="M80">
        <v>0.9446866005</v>
      </c>
      <c r="N80">
        <v>0.9808463094</v>
      </c>
      <c r="O80">
        <v>1.0183901011</v>
      </c>
      <c r="P80" s="28">
        <v>4.21958E-210</v>
      </c>
      <c r="Q80">
        <v>0.943737366</v>
      </c>
      <c r="R80" s="28">
        <v>1.642558E-29</v>
      </c>
      <c r="S80" s="28">
        <v>1.010654E-30</v>
      </c>
      <c r="T80">
        <v>0.7301497707</v>
      </c>
    </row>
    <row r="81" spans="1:20" ht="13.5" thickBot="1">
      <c r="A81" s="7" t="s">
        <v>61</v>
      </c>
      <c r="B81" t="s">
        <v>8</v>
      </c>
      <c r="C81">
        <v>394980</v>
      </c>
      <c r="D81">
        <v>0.2495236354</v>
      </c>
      <c r="E81">
        <v>0.2588321581</v>
      </c>
      <c r="F81">
        <v>0.2684879367</v>
      </c>
      <c r="G81">
        <v>107956</v>
      </c>
      <c r="H81">
        <v>0.2733201681</v>
      </c>
      <c r="I81">
        <v>0.1256376453</v>
      </c>
      <c r="J81">
        <v>-0.008</v>
      </c>
      <c r="K81">
        <v>0.0286</v>
      </c>
      <c r="L81">
        <v>0.0652</v>
      </c>
      <c r="M81">
        <v>0.9920258086</v>
      </c>
      <c r="N81">
        <v>1.0290335039</v>
      </c>
      <c r="O81">
        <v>1.0674217778</v>
      </c>
      <c r="P81" s="28">
        <v>4.21958E-210</v>
      </c>
      <c r="Q81">
        <v>0.943737366</v>
      </c>
      <c r="R81" s="28">
        <v>1.642558E-29</v>
      </c>
      <c r="S81" s="28">
        <v>1.010654E-30</v>
      </c>
      <c r="T81" t="s">
        <v>85</v>
      </c>
    </row>
    <row r="82" spans="1:20" ht="13.5" thickTop="1">
      <c r="A82" s="9" t="s">
        <v>60</v>
      </c>
      <c r="B82" t="s">
        <v>8</v>
      </c>
      <c r="C82">
        <v>4920</v>
      </c>
      <c r="D82">
        <v>0.2310485524</v>
      </c>
      <c r="E82">
        <v>0.2480454572</v>
      </c>
      <c r="F82">
        <v>0.2662927259</v>
      </c>
      <c r="G82">
        <v>1101</v>
      </c>
      <c r="H82">
        <v>0.2237804878</v>
      </c>
      <c r="I82">
        <v>0.2398541028</v>
      </c>
      <c r="J82">
        <v>-0.1136</v>
      </c>
      <c r="K82">
        <v>-0.0426</v>
      </c>
      <c r="L82">
        <v>0.0284</v>
      </c>
      <c r="M82">
        <v>0.8926578292</v>
      </c>
      <c r="N82">
        <v>0.9583254995</v>
      </c>
      <c r="O82">
        <v>1.0288239603</v>
      </c>
      <c r="P82" s="28">
        <v>4.21958E-210</v>
      </c>
      <c r="Q82">
        <v>0.943737366</v>
      </c>
      <c r="R82" s="28">
        <v>1.642558E-29</v>
      </c>
      <c r="S82" s="28">
        <v>1.010654E-30</v>
      </c>
      <c r="T82">
        <v>4.82452E-05</v>
      </c>
    </row>
    <row r="83" spans="1:20" ht="12.75">
      <c r="A83" s="7" t="s">
        <v>59</v>
      </c>
      <c r="B83" t="s">
        <v>8</v>
      </c>
      <c r="C83">
        <v>7139</v>
      </c>
      <c r="D83">
        <v>0.2281592192</v>
      </c>
      <c r="E83">
        <v>0.2426427609</v>
      </c>
      <c r="F83">
        <v>0.2580457175</v>
      </c>
      <c r="G83">
        <v>1654</v>
      </c>
      <c r="H83">
        <v>0.23168511</v>
      </c>
      <c r="I83">
        <v>0.0396986874</v>
      </c>
      <c r="J83">
        <v>-0.1261</v>
      </c>
      <c r="K83">
        <v>-0.0646</v>
      </c>
      <c r="L83">
        <v>-0.003</v>
      </c>
      <c r="M83">
        <v>0.8814948689</v>
      </c>
      <c r="N83">
        <v>0.9374521418</v>
      </c>
      <c r="O83">
        <v>0.9969615809</v>
      </c>
      <c r="P83" s="28">
        <v>4.21958E-210</v>
      </c>
      <c r="Q83">
        <v>0.943737366</v>
      </c>
      <c r="R83" s="28">
        <v>1.642558E-29</v>
      </c>
      <c r="S83" s="28">
        <v>1.010654E-30</v>
      </c>
      <c r="T83">
        <v>8.23297E-05</v>
      </c>
    </row>
    <row r="84" spans="1:20" ht="12.75">
      <c r="A84" s="7" t="s">
        <v>58</v>
      </c>
      <c r="B84" t="s">
        <v>8</v>
      </c>
      <c r="C84">
        <v>3333</v>
      </c>
      <c r="D84">
        <v>0.2366490783</v>
      </c>
      <c r="E84">
        <v>0.2562784598</v>
      </c>
      <c r="F84">
        <v>0.2775360437</v>
      </c>
      <c r="G84">
        <v>795</v>
      </c>
      <c r="H84">
        <v>0.2385238524</v>
      </c>
      <c r="I84">
        <v>0.8073275482</v>
      </c>
      <c r="J84">
        <v>-0.0896</v>
      </c>
      <c r="K84">
        <v>-0.0099</v>
      </c>
      <c r="L84">
        <v>0.0698</v>
      </c>
      <c r="M84">
        <v>0.9142955037</v>
      </c>
      <c r="N84">
        <v>0.9901337673</v>
      </c>
      <c r="O84">
        <v>1.0722626035</v>
      </c>
      <c r="P84" s="28">
        <v>4.21958E-210</v>
      </c>
      <c r="Q84">
        <v>0.943737366</v>
      </c>
      <c r="R84" s="28">
        <v>1.642558E-29</v>
      </c>
      <c r="S84" s="28">
        <v>1.010654E-30</v>
      </c>
      <c r="T84">
        <v>0.047323481</v>
      </c>
    </row>
    <row r="85" spans="1:20" ht="12.75">
      <c r="A85" s="7" t="s">
        <v>57</v>
      </c>
      <c r="B85" t="s">
        <v>8</v>
      </c>
      <c r="C85">
        <v>1897</v>
      </c>
      <c r="D85">
        <v>0.2914692148</v>
      </c>
      <c r="E85">
        <v>0.3168636615</v>
      </c>
      <c r="F85">
        <v>0.3444706161</v>
      </c>
      <c r="G85">
        <v>710</v>
      </c>
      <c r="H85">
        <v>0.3742751713</v>
      </c>
      <c r="I85" s="28">
        <v>2.0726965E-06</v>
      </c>
      <c r="J85">
        <v>0.1188</v>
      </c>
      <c r="K85">
        <v>0.2023</v>
      </c>
      <c r="L85">
        <v>0.2858</v>
      </c>
      <c r="M85">
        <v>1.1260935154</v>
      </c>
      <c r="N85">
        <v>1.2242051525</v>
      </c>
      <c r="O85">
        <v>1.3308648304</v>
      </c>
      <c r="P85" s="28">
        <v>4.21958E-210</v>
      </c>
      <c r="Q85">
        <v>0.943737366</v>
      </c>
      <c r="R85" s="28">
        <v>1.642558E-29</v>
      </c>
      <c r="S85" s="28">
        <v>1.010654E-30</v>
      </c>
      <c r="T85" s="28">
        <v>6.057047E-17</v>
      </c>
    </row>
    <row r="86" spans="1:20" ht="12.75">
      <c r="A86" s="7" t="s">
        <v>56</v>
      </c>
      <c r="B86" t="s">
        <v>8</v>
      </c>
      <c r="C86">
        <v>1649</v>
      </c>
      <c r="D86">
        <v>0.2524635785</v>
      </c>
      <c r="E86">
        <v>0.2804715469</v>
      </c>
      <c r="F86">
        <v>0.3115866815</v>
      </c>
      <c r="G86">
        <v>407</v>
      </c>
      <c r="H86">
        <v>0.2468162523</v>
      </c>
      <c r="I86">
        <v>0.1346951809</v>
      </c>
      <c r="J86">
        <v>-0.0249</v>
      </c>
      <c r="K86">
        <v>0.0803</v>
      </c>
      <c r="L86">
        <v>0.1855</v>
      </c>
      <c r="M86">
        <v>0.9753949446</v>
      </c>
      <c r="N86">
        <v>1.0836039423</v>
      </c>
      <c r="O86">
        <v>1.2038175001</v>
      </c>
      <c r="P86" s="28">
        <v>4.21958E-210</v>
      </c>
      <c r="Q86">
        <v>0.943737366</v>
      </c>
      <c r="R86" s="28">
        <v>1.642558E-29</v>
      </c>
      <c r="S86" s="28">
        <v>1.010654E-30</v>
      </c>
      <c r="T86">
        <v>0.080904426</v>
      </c>
    </row>
    <row r="87" spans="1:20" ht="12.75">
      <c r="A87" s="7" t="s">
        <v>55</v>
      </c>
      <c r="B87" t="s">
        <v>8</v>
      </c>
      <c r="C87">
        <v>7970</v>
      </c>
      <c r="D87">
        <v>0.2324281922</v>
      </c>
      <c r="E87">
        <v>0.2461699825</v>
      </c>
      <c r="F87">
        <v>0.2607242251</v>
      </c>
      <c r="G87">
        <v>2159</v>
      </c>
      <c r="H87">
        <v>0.2708908407</v>
      </c>
      <c r="I87">
        <v>0.0869992718</v>
      </c>
      <c r="J87">
        <v>-0.1076</v>
      </c>
      <c r="K87">
        <v>-0.0502</v>
      </c>
      <c r="L87">
        <v>0.0073</v>
      </c>
      <c r="M87">
        <v>0.8979880782</v>
      </c>
      <c r="N87">
        <v>0.9510795891</v>
      </c>
      <c r="O87">
        <v>1.0073100154</v>
      </c>
      <c r="P87" s="28">
        <v>4.21958E-210</v>
      </c>
      <c r="Q87">
        <v>0.943737366</v>
      </c>
      <c r="R87" s="28">
        <v>1.642558E-29</v>
      </c>
      <c r="S87" s="28">
        <v>1.010654E-30</v>
      </c>
      <c r="T87">
        <v>0.2110582996</v>
      </c>
    </row>
    <row r="88" spans="1:20" ht="12.75">
      <c r="A88" s="7" t="s">
        <v>54</v>
      </c>
      <c r="B88" t="s">
        <v>8</v>
      </c>
      <c r="C88">
        <v>7075</v>
      </c>
      <c r="D88">
        <v>0.2472370067</v>
      </c>
      <c r="E88">
        <v>0.2620888938</v>
      </c>
      <c r="F88">
        <v>0.2778329554</v>
      </c>
      <c r="G88">
        <v>1992</v>
      </c>
      <c r="H88">
        <v>0.2815547703</v>
      </c>
      <c r="I88">
        <v>0.6744105247</v>
      </c>
      <c r="J88">
        <v>-0.0458</v>
      </c>
      <c r="K88">
        <v>0.0125</v>
      </c>
      <c r="L88">
        <v>0.0708</v>
      </c>
      <c r="M88">
        <v>0.9552020449</v>
      </c>
      <c r="N88">
        <v>1.012582423</v>
      </c>
      <c r="O88">
        <v>1.0734097241</v>
      </c>
      <c r="P88" s="28">
        <v>4.21958E-210</v>
      </c>
      <c r="Q88">
        <v>0.943737366</v>
      </c>
      <c r="R88" s="28">
        <v>1.642558E-29</v>
      </c>
      <c r="S88" s="28">
        <v>1.010654E-30</v>
      </c>
      <c r="T88">
        <v>0.8466158977</v>
      </c>
    </row>
    <row r="89" spans="1:20" ht="12.75">
      <c r="A89" s="7" t="s">
        <v>13</v>
      </c>
      <c r="B89" t="s">
        <v>8</v>
      </c>
      <c r="C89">
        <v>3272</v>
      </c>
      <c r="D89">
        <v>0.2539207918</v>
      </c>
      <c r="E89">
        <v>0.2724505975</v>
      </c>
      <c r="F89">
        <v>0.292332611</v>
      </c>
      <c r="G89">
        <v>1124</v>
      </c>
      <c r="H89">
        <v>0.3435207824</v>
      </c>
      <c r="I89">
        <v>0.1536151269</v>
      </c>
      <c r="J89">
        <v>-0.0192</v>
      </c>
      <c r="K89">
        <v>0.0513</v>
      </c>
      <c r="L89">
        <v>0.1217</v>
      </c>
      <c r="M89">
        <v>0.9810248992</v>
      </c>
      <c r="N89">
        <v>1.0526149436</v>
      </c>
      <c r="O89">
        <v>1.1294292534</v>
      </c>
      <c r="P89" s="28">
        <v>4.21958E-210</v>
      </c>
      <c r="Q89">
        <v>0.943737366</v>
      </c>
      <c r="R89" s="28">
        <v>1.642558E-29</v>
      </c>
      <c r="S89" s="28">
        <v>1.010654E-30</v>
      </c>
      <c r="T89">
        <v>0.5913232776</v>
      </c>
    </row>
    <row r="90" spans="1:20" ht="12.75">
      <c r="A90" s="7" t="s">
        <v>12</v>
      </c>
      <c r="B90" t="s">
        <v>8</v>
      </c>
      <c r="C90">
        <v>4400</v>
      </c>
      <c r="D90">
        <v>0.2348422415</v>
      </c>
      <c r="E90">
        <v>0.2507968178</v>
      </c>
      <c r="F90">
        <v>0.267835307</v>
      </c>
      <c r="G90">
        <v>1388</v>
      </c>
      <c r="H90">
        <v>0.3154545455</v>
      </c>
      <c r="I90">
        <v>0.3470194897</v>
      </c>
      <c r="J90">
        <v>-0.0973</v>
      </c>
      <c r="K90">
        <v>-0.0315</v>
      </c>
      <c r="L90">
        <v>0.0342</v>
      </c>
      <c r="M90">
        <v>0.9073147759</v>
      </c>
      <c r="N90">
        <v>0.9689554023</v>
      </c>
      <c r="O90">
        <v>1.0347837339</v>
      </c>
      <c r="P90" s="28">
        <v>4.21958E-210</v>
      </c>
      <c r="Q90">
        <v>0.943737366</v>
      </c>
      <c r="R90" s="28">
        <v>1.642558E-29</v>
      </c>
      <c r="S90" s="28">
        <v>1.010654E-30</v>
      </c>
      <c r="T90">
        <v>2.01149E-05</v>
      </c>
    </row>
    <row r="91" spans="1:20" ht="12.75">
      <c r="A91" s="7" t="s">
        <v>11</v>
      </c>
      <c r="B91" t="s">
        <v>8</v>
      </c>
      <c r="C91">
        <v>3644</v>
      </c>
      <c r="D91">
        <v>0.2385126402</v>
      </c>
      <c r="E91">
        <v>0.255797437</v>
      </c>
      <c r="F91">
        <v>0.2743348474</v>
      </c>
      <c r="G91">
        <v>1145</v>
      </c>
      <c r="H91">
        <v>0.3142151482</v>
      </c>
      <c r="I91">
        <v>0.7411005028</v>
      </c>
      <c r="J91">
        <v>-0.0818</v>
      </c>
      <c r="K91">
        <v>-0.0118</v>
      </c>
      <c r="L91">
        <v>0.0582</v>
      </c>
      <c r="M91">
        <v>0.9214953891</v>
      </c>
      <c r="N91">
        <v>0.9882753321</v>
      </c>
      <c r="O91">
        <v>1.0598947577</v>
      </c>
      <c r="P91" s="28">
        <v>4.21958E-210</v>
      </c>
      <c r="Q91">
        <v>0.943737366</v>
      </c>
      <c r="R91" s="28">
        <v>1.642558E-29</v>
      </c>
      <c r="S91" s="28">
        <v>1.010654E-30</v>
      </c>
      <c r="T91">
        <v>0.0425618789</v>
      </c>
    </row>
    <row r="92" spans="1:20" ht="12.75">
      <c r="A92" s="7" t="s">
        <v>10</v>
      </c>
      <c r="B92" t="s">
        <v>8</v>
      </c>
      <c r="C92">
        <v>3438</v>
      </c>
      <c r="D92">
        <v>0.2487760174</v>
      </c>
      <c r="E92">
        <v>0.2668499052</v>
      </c>
      <c r="F92">
        <v>0.2862368835</v>
      </c>
      <c r="G92">
        <v>1146</v>
      </c>
      <c r="H92">
        <v>0.3333333333</v>
      </c>
      <c r="I92">
        <v>0.3939129215</v>
      </c>
      <c r="J92">
        <v>-0.0396</v>
      </c>
      <c r="K92">
        <v>0.0305</v>
      </c>
      <c r="L92">
        <v>0.1006</v>
      </c>
      <c r="M92">
        <v>0.9611480245</v>
      </c>
      <c r="N92">
        <v>1.0309766267</v>
      </c>
      <c r="O92">
        <v>1.1058783639</v>
      </c>
      <c r="P92" s="28">
        <v>4.21958E-210</v>
      </c>
      <c r="Q92">
        <v>0.943737366</v>
      </c>
      <c r="R92" s="28">
        <v>1.642558E-29</v>
      </c>
      <c r="S92" s="28">
        <v>1.010654E-30</v>
      </c>
      <c r="T92">
        <v>0.0464114119</v>
      </c>
    </row>
    <row r="93" spans="1:20" ht="12.75">
      <c r="A93" s="7" t="s">
        <v>14</v>
      </c>
      <c r="B93" t="s">
        <v>8</v>
      </c>
      <c r="C93">
        <v>4932</v>
      </c>
      <c r="D93">
        <v>0.2564125219</v>
      </c>
      <c r="E93">
        <v>0.2727934427</v>
      </c>
      <c r="F93">
        <v>0.2902208591</v>
      </c>
      <c r="G93">
        <v>1668</v>
      </c>
      <c r="H93">
        <v>0.3381995134</v>
      </c>
      <c r="I93">
        <v>0.0963715707</v>
      </c>
      <c r="J93">
        <v>-0.0094</v>
      </c>
      <c r="K93">
        <v>0.0525</v>
      </c>
      <c r="L93">
        <v>0.1145</v>
      </c>
      <c r="M93">
        <v>0.9906517172</v>
      </c>
      <c r="N93">
        <v>1.0539395287</v>
      </c>
      <c r="O93">
        <v>1.1212704837</v>
      </c>
      <c r="P93" s="28">
        <v>4.21958E-210</v>
      </c>
      <c r="Q93">
        <v>0.943737366</v>
      </c>
      <c r="R93" s="28">
        <v>1.642558E-29</v>
      </c>
      <c r="S93" s="28">
        <v>1.010654E-30</v>
      </c>
      <c r="T93">
        <v>0.2315104721</v>
      </c>
    </row>
    <row r="94" spans="1:20" ht="12.75">
      <c r="A94" s="7" t="s">
        <v>15</v>
      </c>
      <c r="B94" t="s">
        <v>8</v>
      </c>
      <c r="C94">
        <v>4388</v>
      </c>
      <c r="D94">
        <v>0.2695377964</v>
      </c>
      <c r="E94">
        <v>0.2869716659</v>
      </c>
      <c r="F94">
        <v>0.3055331687</v>
      </c>
      <c r="G94">
        <v>1621</v>
      </c>
      <c r="H94">
        <v>0.3694165907</v>
      </c>
      <c r="I94">
        <v>0.0012493016</v>
      </c>
      <c r="J94">
        <v>0.0405</v>
      </c>
      <c r="K94">
        <v>0.1032</v>
      </c>
      <c r="L94">
        <v>0.1659</v>
      </c>
      <c r="M94">
        <v>1.0413613147</v>
      </c>
      <c r="N94">
        <v>1.1087172012</v>
      </c>
      <c r="O94">
        <v>1.1804297077</v>
      </c>
      <c r="P94" s="28">
        <v>4.21958E-210</v>
      </c>
      <c r="Q94">
        <v>0.943737366</v>
      </c>
      <c r="R94" s="28">
        <v>1.642558E-29</v>
      </c>
      <c r="S94" s="28">
        <v>1.010654E-30</v>
      </c>
      <c r="T94">
        <v>0.0015816344</v>
      </c>
    </row>
    <row r="95" spans="1:20" ht="12.75">
      <c r="A95" s="7" t="s">
        <v>47</v>
      </c>
      <c r="B95" t="s">
        <v>8</v>
      </c>
      <c r="C95">
        <v>2597</v>
      </c>
      <c r="D95">
        <v>0.249910813</v>
      </c>
      <c r="E95">
        <v>0.2713155949</v>
      </c>
      <c r="F95">
        <v>0.2945536895</v>
      </c>
      <c r="G95">
        <v>736</v>
      </c>
      <c r="H95">
        <v>0.2834039276</v>
      </c>
      <c r="I95">
        <v>0.2612649155</v>
      </c>
      <c r="J95">
        <v>-0.0351</v>
      </c>
      <c r="K95">
        <v>0.0471</v>
      </c>
      <c r="L95">
        <v>0.1293</v>
      </c>
      <c r="M95">
        <v>0.9655323159</v>
      </c>
      <c r="N95">
        <v>1.0482298525</v>
      </c>
      <c r="O95">
        <v>1.138010407</v>
      </c>
      <c r="P95" s="28">
        <v>4.21958E-210</v>
      </c>
      <c r="Q95">
        <v>0.943737366</v>
      </c>
      <c r="R95" s="28">
        <v>1.642558E-29</v>
      </c>
      <c r="S95" s="28">
        <v>1.010654E-30</v>
      </c>
      <c r="T95">
        <v>0.1169072741</v>
      </c>
    </row>
    <row r="96" spans="1:20" ht="12.75">
      <c r="A96" s="7" t="s">
        <v>48</v>
      </c>
      <c r="B96" t="s">
        <v>8</v>
      </c>
      <c r="C96">
        <v>1873</v>
      </c>
      <c r="D96">
        <v>0.227403194</v>
      </c>
      <c r="E96">
        <v>0.2521933913</v>
      </c>
      <c r="F96">
        <v>0.2796860744</v>
      </c>
      <c r="G96">
        <v>421</v>
      </c>
      <c r="H96">
        <v>0.2247730913</v>
      </c>
      <c r="I96">
        <v>0.6225903231</v>
      </c>
      <c r="J96">
        <v>-0.1295</v>
      </c>
      <c r="K96">
        <v>-0.026</v>
      </c>
      <c r="L96">
        <v>0.0775</v>
      </c>
      <c r="M96">
        <v>0.8785739595</v>
      </c>
      <c r="N96">
        <v>0.9743510745</v>
      </c>
      <c r="O96">
        <v>1.0805692636</v>
      </c>
      <c r="P96" s="28">
        <v>4.21958E-210</v>
      </c>
      <c r="Q96">
        <v>0.943737366</v>
      </c>
      <c r="R96" s="28">
        <v>1.642558E-29</v>
      </c>
      <c r="S96" s="28">
        <v>1.010654E-30</v>
      </c>
      <c r="T96">
        <v>0.0224458505</v>
      </c>
    </row>
    <row r="97" spans="1:20" ht="12.75">
      <c r="A97" s="7" t="s">
        <v>49</v>
      </c>
      <c r="B97" t="s">
        <v>8</v>
      </c>
      <c r="C97">
        <v>3984</v>
      </c>
      <c r="D97">
        <v>0.2494288206</v>
      </c>
      <c r="E97">
        <v>0.2680104552</v>
      </c>
      <c r="F97">
        <v>0.2879763611</v>
      </c>
      <c r="G97">
        <v>1048</v>
      </c>
      <c r="H97">
        <v>0.2630522088</v>
      </c>
      <c r="I97">
        <v>0.3418473424</v>
      </c>
      <c r="J97">
        <v>-0.037</v>
      </c>
      <c r="K97">
        <v>0.0348</v>
      </c>
      <c r="L97">
        <v>0.1067</v>
      </c>
      <c r="M97">
        <v>0.9636701348</v>
      </c>
      <c r="N97">
        <v>1.0354604206</v>
      </c>
      <c r="O97">
        <v>1.1125988488</v>
      </c>
      <c r="P97" s="28">
        <v>4.21958E-210</v>
      </c>
      <c r="Q97">
        <v>0.943737366</v>
      </c>
      <c r="R97" s="28">
        <v>1.642558E-29</v>
      </c>
      <c r="S97" s="28">
        <v>1.010654E-30</v>
      </c>
      <c r="T97">
        <v>0.031106798</v>
      </c>
    </row>
    <row r="98" spans="1:20" ht="12.75">
      <c r="A98" s="7" t="s">
        <v>16</v>
      </c>
      <c r="B98" t="s">
        <v>8</v>
      </c>
      <c r="C98">
        <v>6635</v>
      </c>
      <c r="D98">
        <v>0.22468594</v>
      </c>
      <c r="E98">
        <v>0.238985038</v>
      </c>
      <c r="F98">
        <v>0.254194136</v>
      </c>
      <c r="G98">
        <v>1667</v>
      </c>
      <c r="H98">
        <v>0.2512434062</v>
      </c>
      <c r="I98">
        <v>0.0112650708</v>
      </c>
      <c r="J98">
        <v>-0.1415</v>
      </c>
      <c r="K98">
        <v>-0.0798</v>
      </c>
      <c r="L98">
        <v>-0.0181</v>
      </c>
      <c r="M98">
        <v>0.8680758282</v>
      </c>
      <c r="N98">
        <v>0.9233205015</v>
      </c>
      <c r="O98">
        <v>0.9820809666</v>
      </c>
      <c r="P98" s="28">
        <v>4.21958E-210</v>
      </c>
      <c r="Q98">
        <v>0.943737366</v>
      </c>
      <c r="R98" s="28">
        <v>1.642558E-29</v>
      </c>
      <c r="S98" s="28">
        <v>1.010654E-30</v>
      </c>
      <c r="T98" s="28">
        <v>3.0607526E-07</v>
      </c>
    </row>
    <row r="99" spans="1:20" ht="12.75">
      <c r="A99" s="7" t="s">
        <v>17</v>
      </c>
      <c r="B99" t="s">
        <v>8</v>
      </c>
      <c r="C99">
        <v>1124</v>
      </c>
      <c r="D99">
        <v>0.2100773991</v>
      </c>
      <c r="E99">
        <v>0.2362351659</v>
      </c>
      <c r="F99">
        <v>0.2656499645</v>
      </c>
      <c r="G99">
        <v>314</v>
      </c>
      <c r="H99">
        <v>0.2793594306</v>
      </c>
      <c r="I99">
        <v>0.1270779088</v>
      </c>
      <c r="J99">
        <v>-0.2087</v>
      </c>
      <c r="K99">
        <v>-0.0914</v>
      </c>
      <c r="L99">
        <v>0.026</v>
      </c>
      <c r="M99">
        <v>0.81163562</v>
      </c>
      <c r="N99">
        <v>0.9126963499</v>
      </c>
      <c r="O99">
        <v>1.0263406467</v>
      </c>
      <c r="P99" s="28">
        <v>4.21958E-210</v>
      </c>
      <c r="Q99">
        <v>0.943737366</v>
      </c>
      <c r="R99" s="28">
        <v>1.642558E-29</v>
      </c>
      <c r="S99" s="28">
        <v>1.010654E-30</v>
      </c>
      <c r="T99">
        <v>0.0105217325</v>
      </c>
    </row>
    <row r="100" spans="1:20" ht="12.75">
      <c r="A100" s="7" t="s">
        <v>50</v>
      </c>
      <c r="B100" t="s">
        <v>8</v>
      </c>
      <c r="C100">
        <v>1594</v>
      </c>
      <c r="D100">
        <v>0.2202580717</v>
      </c>
      <c r="E100">
        <v>0.2424693862</v>
      </c>
      <c r="F100">
        <v>0.2669205392</v>
      </c>
      <c r="G100">
        <v>500</v>
      </c>
      <c r="H100">
        <v>0.3136762861</v>
      </c>
      <c r="I100">
        <v>0.1827864926</v>
      </c>
      <c r="J100">
        <v>-0.1614</v>
      </c>
      <c r="K100">
        <v>-0.0653</v>
      </c>
      <c r="L100">
        <v>0.0308</v>
      </c>
      <c r="M100">
        <v>0.8509687255</v>
      </c>
      <c r="N100">
        <v>0.9367823073</v>
      </c>
      <c r="O100">
        <v>1.0312495218</v>
      </c>
      <c r="P100" s="28">
        <v>4.21958E-210</v>
      </c>
      <c r="Q100">
        <v>0.943737366</v>
      </c>
      <c r="R100" s="28">
        <v>1.642558E-29</v>
      </c>
      <c r="S100" s="28">
        <v>1.010654E-30</v>
      </c>
      <c r="T100">
        <v>0.0093812169</v>
      </c>
    </row>
    <row r="101" spans="1:20" ht="12.75">
      <c r="A101" s="7" t="s">
        <v>51</v>
      </c>
      <c r="B101" t="s">
        <v>8</v>
      </c>
      <c r="C101">
        <v>3328</v>
      </c>
      <c r="D101">
        <v>0.2228204395</v>
      </c>
      <c r="E101">
        <v>0.2400700491</v>
      </c>
      <c r="F101">
        <v>0.2586550345</v>
      </c>
      <c r="G101">
        <v>958</v>
      </c>
      <c r="H101">
        <v>0.2878605769</v>
      </c>
      <c r="I101">
        <v>0.0479334702</v>
      </c>
      <c r="J101">
        <v>-0.1498</v>
      </c>
      <c r="K101">
        <v>-0.0752</v>
      </c>
      <c r="L101">
        <v>-0.0007</v>
      </c>
      <c r="M101">
        <v>0.8608684529</v>
      </c>
      <c r="N101">
        <v>0.92751245</v>
      </c>
      <c r="O101">
        <v>0.9993156817</v>
      </c>
      <c r="P101" s="28">
        <v>4.21958E-210</v>
      </c>
      <c r="Q101">
        <v>0.943737366</v>
      </c>
      <c r="R101" s="28">
        <v>1.642558E-29</v>
      </c>
      <c r="S101" s="28">
        <v>1.010654E-30</v>
      </c>
      <c r="T101">
        <v>9.35442E-05</v>
      </c>
    </row>
    <row r="102" spans="1:20" ht="12.75">
      <c r="A102" s="7" t="s">
        <v>52</v>
      </c>
      <c r="B102" t="s">
        <v>8</v>
      </c>
      <c r="C102">
        <v>8164</v>
      </c>
      <c r="D102">
        <v>0.2010406684</v>
      </c>
      <c r="E102">
        <v>0.2134326282</v>
      </c>
      <c r="F102">
        <v>0.2265884168</v>
      </c>
      <c r="G102">
        <v>1856</v>
      </c>
      <c r="H102">
        <v>0.2273395394</v>
      </c>
      <c r="I102" s="28">
        <v>2.623746E-10</v>
      </c>
      <c r="J102">
        <v>-0.2527</v>
      </c>
      <c r="K102">
        <v>-0.1929</v>
      </c>
      <c r="L102">
        <v>-0.133</v>
      </c>
      <c r="M102">
        <v>0.7767221429</v>
      </c>
      <c r="N102">
        <v>0.824598573</v>
      </c>
      <c r="O102">
        <v>0.8754260618</v>
      </c>
      <c r="P102" s="28">
        <v>4.21958E-210</v>
      </c>
      <c r="Q102">
        <v>0.943737366</v>
      </c>
      <c r="R102" s="28">
        <v>1.642558E-29</v>
      </c>
      <c r="S102" s="28">
        <v>1.010654E-30</v>
      </c>
      <c r="T102" s="28">
        <v>1.699223E-34</v>
      </c>
    </row>
    <row r="103" spans="1:20" ht="12.75">
      <c r="A103" s="7" t="s">
        <v>53</v>
      </c>
      <c r="B103" t="s">
        <v>8</v>
      </c>
      <c r="C103">
        <v>1548</v>
      </c>
      <c r="D103">
        <v>0.2963513103</v>
      </c>
      <c r="E103">
        <v>0.3259681301</v>
      </c>
      <c r="F103">
        <v>0.3585448018</v>
      </c>
      <c r="G103">
        <v>508</v>
      </c>
      <c r="H103">
        <v>0.3281653747</v>
      </c>
      <c r="I103" s="28">
        <v>2.0822269E-06</v>
      </c>
      <c r="J103">
        <v>0.1354</v>
      </c>
      <c r="K103">
        <v>0.2306</v>
      </c>
      <c r="L103">
        <v>0.3259</v>
      </c>
      <c r="M103">
        <v>1.1449555283</v>
      </c>
      <c r="N103">
        <v>1.2593803355</v>
      </c>
      <c r="O103">
        <v>1.3852405533</v>
      </c>
      <c r="P103" s="28">
        <v>4.21958E-210</v>
      </c>
      <c r="Q103">
        <v>0.943737366</v>
      </c>
      <c r="R103" s="28">
        <v>1.642558E-29</v>
      </c>
      <c r="S103" s="28">
        <v>1.010654E-30</v>
      </c>
      <c r="T103" s="28">
        <v>1.8459801E-06</v>
      </c>
    </row>
    <row r="104" spans="1:20" ht="12.75">
      <c r="A104" s="7" t="s">
        <v>18</v>
      </c>
      <c r="B104" t="s">
        <v>8</v>
      </c>
      <c r="C104">
        <v>6366</v>
      </c>
      <c r="D104">
        <v>0.2518552209</v>
      </c>
      <c r="E104">
        <v>0.2676336104</v>
      </c>
      <c r="F104">
        <v>0.2844004948</v>
      </c>
      <c r="G104">
        <v>1756</v>
      </c>
      <c r="H104">
        <v>0.2758404021</v>
      </c>
      <c r="I104">
        <v>0.280774625</v>
      </c>
      <c r="J104">
        <v>-0.0273</v>
      </c>
      <c r="K104">
        <v>0.0334</v>
      </c>
      <c r="L104">
        <v>0.0942</v>
      </c>
      <c r="M104">
        <v>0.9730445505</v>
      </c>
      <c r="N104">
        <v>1.0340044779</v>
      </c>
      <c r="O104">
        <v>1.0987834623</v>
      </c>
      <c r="P104" s="28">
        <v>4.21958E-210</v>
      </c>
      <c r="Q104">
        <v>0.943737366</v>
      </c>
      <c r="R104" s="28">
        <v>1.642558E-29</v>
      </c>
      <c r="S104" s="28">
        <v>1.010654E-30</v>
      </c>
      <c r="T104">
        <v>0.1114418382</v>
      </c>
    </row>
    <row r="105" spans="1:20" ht="12.75">
      <c r="A105" s="7" t="s">
        <v>19</v>
      </c>
      <c r="B105" t="s">
        <v>8</v>
      </c>
      <c r="C105">
        <v>10072</v>
      </c>
      <c r="D105">
        <v>0.2613401049</v>
      </c>
      <c r="E105">
        <v>0.2755962695</v>
      </c>
      <c r="F105">
        <v>0.2906301112</v>
      </c>
      <c r="G105">
        <v>2941</v>
      </c>
      <c r="H105">
        <v>0.2919976172</v>
      </c>
      <c r="I105">
        <v>0.0205696061</v>
      </c>
      <c r="J105">
        <v>0.0096</v>
      </c>
      <c r="K105">
        <v>0.0628</v>
      </c>
      <c r="L105">
        <v>0.1159</v>
      </c>
      <c r="M105">
        <v>1.0096894715</v>
      </c>
      <c r="N105">
        <v>1.0647682712</v>
      </c>
      <c r="O105">
        <v>1.1228516324</v>
      </c>
      <c r="P105" s="28">
        <v>4.21958E-210</v>
      </c>
      <c r="Q105">
        <v>0.943737366</v>
      </c>
      <c r="R105" s="28">
        <v>1.642558E-29</v>
      </c>
      <c r="S105" s="28">
        <v>1.010654E-30</v>
      </c>
      <c r="T105">
        <v>5.5405E-05</v>
      </c>
    </row>
    <row r="106" spans="1:20" ht="12.75">
      <c r="A106" s="7" t="s">
        <v>20</v>
      </c>
      <c r="B106" t="s">
        <v>8</v>
      </c>
      <c r="C106">
        <v>6074</v>
      </c>
      <c r="D106">
        <v>0.2641886964</v>
      </c>
      <c r="E106">
        <v>0.2802261661</v>
      </c>
      <c r="F106">
        <v>0.297237184</v>
      </c>
      <c r="G106">
        <v>2007</v>
      </c>
      <c r="H106">
        <v>0.3304247613</v>
      </c>
      <c r="I106">
        <v>0.0082613187</v>
      </c>
      <c r="J106">
        <v>0.0205</v>
      </c>
      <c r="K106">
        <v>0.0794</v>
      </c>
      <c r="L106">
        <v>0.1384</v>
      </c>
      <c r="M106">
        <v>1.0206950265</v>
      </c>
      <c r="N106">
        <v>1.0826559118</v>
      </c>
      <c r="O106">
        <v>1.1483781081</v>
      </c>
      <c r="P106" s="28">
        <v>4.21958E-210</v>
      </c>
      <c r="Q106">
        <v>0.943737366</v>
      </c>
      <c r="R106" s="28">
        <v>1.642558E-29</v>
      </c>
      <c r="S106" s="28">
        <v>1.010654E-30</v>
      </c>
      <c r="T106" s="28">
        <v>7.2745479E-06</v>
      </c>
    </row>
    <row r="107" spans="1:20" ht="12.75">
      <c r="A107" s="7" t="s">
        <v>21</v>
      </c>
      <c r="B107" t="s">
        <v>8</v>
      </c>
      <c r="C107">
        <v>2843</v>
      </c>
      <c r="D107">
        <v>0.2793839375</v>
      </c>
      <c r="E107">
        <v>0.3012083522</v>
      </c>
      <c r="F107">
        <v>0.3247376074</v>
      </c>
      <c r="G107">
        <v>933</v>
      </c>
      <c r="H107">
        <v>0.3281744636</v>
      </c>
      <c r="I107">
        <v>7.78299E-05</v>
      </c>
      <c r="J107">
        <v>0.0764</v>
      </c>
      <c r="K107">
        <v>0.1516</v>
      </c>
      <c r="L107">
        <v>0.2268</v>
      </c>
      <c r="M107">
        <v>1.0794019553</v>
      </c>
      <c r="N107">
        <v>1.1637207464</v>
      </c>
      <c r="O107">
        <v>1.254626202</v>
      </c>
      <c r="P107" s="28">
        <v>4.21958E-210</v>
      </c>
      <c r="Q107">
        <v>0.943737366</v>
      </c>
      <c r="R107" s="28">
        <v>1.642558E-29</v>
      </c>
      <c r="S107" s="28">
        <v>1.010654E-30</v>
      </c>
      <c r="T107">
        <v>0.0008780498</v>
      </c>
    </row>
    <row r="108" spans="1:20" ht="12.75">
      <c r="A108" s="7" t="s">
        <v>22</v>
      </c>
      <c r="B108" t="s">
        <v>8</v>
      </c>
      <c r="C108">
        <v>5246</v>
      </c>
      <c r="D108">
        <v>0.2307665309</v>
      </c>
      <c r="E108">
        <v>0.2455212486</v>
      </c>
      <c r="F108">
        <v>0.2612193514</v>
      </c>
      <c r="G108">
        <v>1689</v>
      </c>
      <c r="H108">
        <v>0.3219595883</v>
      </c>
      <c r="I108">
        <v>0.0949918039</v>
      </c>
      <c r="J108">
        <v>-0.1148</v>
      </c>
      <c r="K108">
        <v>-0.0528</v>
      </c>
      <c r="L108">
        <v>0.0092</v>
      </c>
      <c r="M108">
        <v>0.8915682373</v>
      </c>
      <c r="N108">
        <v>0.9485732008</v>
      </c>
      <c r="O108">
        <v>1.0092229396</v>
      </c>
      <c r="P108" s="28">
        <v>4.21958E-210</v>
      </c>
      <c r="Q108">
        <v>0.943737366</v>
      </c>
      <c r="R108" s="28">
        <v>1.642558E-29</v>
      </c>
      <c r="S108" s="28">
        <v>1.010654E-30</v>
      </c>
      <c r="T108" s="28">
        <v>2.114862E-07</v>
      </c>
    </row>
    <row r="109" spans="1:20" ht="12.75">
      <c r="A109" s="7" t="s">
        <v>23</v>
      </c>
      <c r="B109" t="s">
        <v>8</v>
      </c>
      <c r="C109">
        <v>2073</v>
      </c>
      <c r="D109">
        <v>0.2602741177</v>
      </c>
      <c r="E109">
        <v>0.2821089355</v>
      </c>
      <c r="F109">
        <v>0.3057755116</v>
      </c>
      <c r="G109">
        <v>781</v>
      </c>
      <c r="H109">
        <v>0.3767486734</v>
      </c>
      <c r="I109">
        <v>0.0361594296</v>
      </c>
      <c r="J109">
        <v>0.0056</v>
      </c>
      <c r="K109">
        <v>0.0861</v>
      </c>
      <c r="L109">
        <v>0.1667</v>
      </c>
      <c r="M109">
        <v>1.0055710221</v>
      </c>
      <c r="N109">
        <v>1.0899300058</v>
      </c>
      <c r="O109">
        <v>1.1813660015</v>
      </c>
      <c r="P109" s="28">
        <v>4.21958E-210</v>
      </c>
      <c r="Q109">
        <v>0.943737366</v>
      </c>
      <c r="R109" s="28">
        <v>1.642558E-29</v>
      </c>
      <c r="S109" s="28">
        <v>1.010654E-30</v>
      </c>
      <c r="T109">
        <v>0.1358491157</v>
      </c>
    </row>
    <row r="110" spans="1:20" ht="12.75">
      <c r="A110" s="7" t="s">
        <v>24</v>
      </c>
      <c r="B110" t="s">
        <v>8</v>
      </c>
      <c r="C110">
        <v>2481</v>
      </c>
      <c r="D110">
        <v>0.2435887344</v>
      </c>
      <c r="E110">
        <v>0.2645278885</v>
      </c>
      <c r="F110">
        <v>0.2872669952</v>
      </c>
      <c r="G110">
        <v>729</v>
      </c>
      <c r="H110">
        <v>0.2938331318</v>
      </c>
      <c r="I110">
        <v>0.6049219219</v>
      </c>
      <c r="J110">
        <v>-0.0607</v>
      </c>
      <c r="K110">
        <v>0.0218</v>
      </c>
      <c r="L110">
        <v>0.1042</v>
      </c>
      <c r="M110">
        <v>0.9411069173</v>
      </c>
      <c r="N110">
        <v>1.0220054976</v>
      </c>
      <c r="O110">
        <v>1.1098582084</v>
      </c>
      <c r="P110" s="28">
        <v>4.21958E-210</v>
      </c>
      <c r="Q110">
        <v>0.943737366</v>
      </c>
      <c r="R110" s="28">
        <v>1.642558E-29</v>
      </c>
      <c r="S110" s="28">
        <v>1.010654E-30</v>
      </c>
      <c r="T110">
        <v>0.1427312084</v>
      </c>
    </row>
    <row r="111" spans="1:20" ht="12.75">
      <c r="A111" s="7" t="s">
        <v>25</v>
      </c>
      <c r="B111" t="s">
        <v>8</v>
      </c>
      <c r="C111">
        <v>4788</v>
      </c>
      <c r="D111">
        <v>0.2445551679</v>
      </c>
      <c r="E111">
        <v>0.2610214605</v>
      </c>
      <c r="F111">
        <v>0.278596455</v>
      </c>
      <c r="G111">
        <v>1410</v>
      </c>
      <c r="H111">
        <v>0.2944862155</v>
      </c>
      <c r="I111">
        <v>0.8000013843</v>
      </c>
      <c r="J111">
        <v>-0.0567</v>
      </c>
      <c r="K111">
        <v>0.0084</v>
      </c>
      <c r="L111">
        <v>0.0736</v>
      </c>
      <c r="M111">
        <v>0.9448407406</v>
      </c>
      <c r="N111">
        <v>1.0084583864</v>
      </c>
      <c r="O111">
        <v>1.0763595105</v>
      </c>
      <c r="P111" s="28">
        <v>4.21958E-210</v>
      </c>
      <c r="Q111">
        <v>0.943737366</v>
      </c>
      <c r="R111" s="28">
        <v>1.642558E-29</v>
      </c>
      <c r="S111" s="28">
        <v>1.010654E-30</v>
      </c>
      <c r="T111">
        <v>0.2443261589</v>
      </c>
    </row>
    <row r="112" spans="1:20" ht="12.75">
      <c r="A112" s="7" t="s">
        <v>26</v>
      </c>
      <c r="B112" t="s">
        <v>8</v>
      </c>
      <c r="C112">
        <v>3922</v>
      </c>
      <c r="D112">
        <v>0.2131047993</v>
      </c>
      <c r="E112">
        <v>0.2306074302</v>
      </c>
      <c r="F112">
        <v>0.2495475795</v>
      </c>
      <c r="G112">
        <v>827</v>
      </c>
      <c r="H112">
        <v>0.2108618052</v>
      </c>
      <c r="I112">
        <v>0.0041433249</v>
      </c>
      <c r="J112">
        <v>-0.1944</v>
      </c>
      <c r="K112">
        <v>-0.1155</v>
      </c>
      <c r="L112">
        <v>-0.0365</v>
      </c>
      <c r="M112">
        <v>0.8233320036</v>
      </c>
      <c r="N112">
        <v>0.8909535503</v>
      </c>
      <c r="O112">
        <v>0.9641289606</v>
      </c>
      <c r="P112" s="28">
        <v>4.21958E-210</v>
      </c>
      <c r="Q112">
        <v>0.943737366</v>
      </c>
      <c r="R112" s="28">
        <v>1.642558E-29</v>
      </c>
      <c r="S112" s="28">
        <v>1.010654E-30</v>
      </c>
      <c r="T112" s="28">
        <v>1.0907982E-06</v>
      </c>
    </row>
    <row r="113" spans="1:20" ht="12.75">
      <c r="A113" s="7" t="s">
        <v>27</v>
      </c>
      <c r="B113" t="s">
        <v>8</v>
      </c>
      <c r="C113">
        <v>1032</v>
      </c>
      <c r="D113">
        <v>0.2740655514</v>
      </c>
      <c r="E113">
        <v>0.305832009</v>
      </c>
      <c r="F113">
        <v>0.3412804609</v>
      </c>
      <c r="G113">
        <v>368</v>
      </c>
      <c r="H113">
        <v>0.3565891473</v>
      </c>
      <c r="I113">
        <v>0.0028637078</v>
      </c>
      <c r="J113">
        <v>0.0572</v>
      </c>
      <c r="K113">
        <v>0.1669</v>
      </c>
      <c r="L113">
        <v>0.2765</v>
      </c>
      <c r="M113">
        <v>1.0588543305</v>
      </c>
      <c r="N113">
        <v>1.1815842794</v>
      </c>
      <c r="O113">
        <v>1.3185396415</v>
      </c>
      <c r="P113" s="28">
        <v>4.21958E-210</v>
      </c>
      <c r="Q113">
        <v>0.943737366</v>
      </c>
      <c r="R113" s="28">
        <v>1.642558E-29</v>
      </c>
      <c r="S113" s="28">
        <v>1.010654E-30</v>
      </c>
      <c r="T113">
        <v>3.66132E-05</v>
      </c>
    </row>
    <row r="114" spans="1:20" ht="12.75">
      <c r="A114" s="7" t="s">
        <v>28</v>
      </c>
      <c r="B114" t="s">
        <v>8</v>
      </c>
      <c r="C114">
        <v>2091</v>
      </c>
      <c r="D114">
        <v>0.233701282</v>
      </c>
      <c r="E114">
        <v>0.2548872753</v>
      </c>
      <c r="F114">
        <v>0.277993867</v>
      </c>
      <c r="G114">
        <v>662</v>
      </c>
      <c r="H114">
        <v>0.3165949307</v>
      </c>
      <c r="I114">
        <v>0.7286769586</v>
      </c>
      <c r="J114">
        <v>-0.1021</v>
      </c>
      <c r="K114">
        <v>-0.0154</v>
      </c>
      <c r="L114">
        <v>0.0714</v>
      </c>
      <c r="M114">
        <v>0.9029066704</v>
      </c>
      <c r="N114">
        <v>0.9847589156</v>
      </c>
      <c r="O114">
        <v>1.0740314073</v>
      </c>
      <c r="P114" s="28">
        <v>4.21958E-210</v>
      </c>
      <c r="Q114">
        <v>0.943737366</v>
      </c>
      <c r="R114" s="28">
        <v>1.642558E-29</v>
      </c>
      <c r="S114" s="28">
        <v>1.010654E-30</v>
      </c>
      <c r="T114">
        <v>0.358171746</v>
      </c>
    </row>
    <row r="115" spans="1:20" ht="12.75">
      <c r="A115" s="7" t="s">
        <v>29</v>
      </c>
      <c r="B115" t="s">
        <v>8</v>
      </c>
      <c r="C115">
        <v>2539</v>
      </c>
      <c r="D115">
        <v>0.2307452902</v>
      </c>
      <c r="E115">
        <v>0.2506651139</v>
      </c>
      <c r="F115">
        <v>0.2723045799</v>
      </c>
      <c r="G115">
        <v>722</v>
      </c>
      <c r="H115">
        <v>0.2843639228</v>
      </c>
      <c r="I115">
        <v>0.4479063972</v>
      </c>
      <c r="J115">
        <v>-0.1149</v>
      </c>
      <c r="K115">
        <v>-0.0321</v>
      </c>
      <c r="L115">
        <v>0.0507</v>
      </c>
      <c r="M115">
        <v>0.8914861738</v>
      </c>
      <c r="N115">
        <v>0.9684465631</v>
      </c>
      <c r="O115">
        <v>1.0520508035</v>
      </c>
      <c r="P115" s="28">
        <v>4.21958E-210</v>
      </c>
      <c r="Q115">
        <v>0.943737366</v>
      </c>
      <c r="R115" s="28">
        <v>1.642558E-29</v>
      </c>
      <c r="S115" s="28">
        <v>1.010654E-30</v>
      </c>
      <c r="T115">
        <v>0.6266103214</v>
      </c>
    </row>
    <row r="116" spans="1:20" ht="12.75">
      <c r="A116" s="7" t="s">
        <v>30</v>
      </c>
      <c r="B116" t="s">
        <v>8</v>
      </c>
      <c r="C116">
        <v>2353</v>
      </c>
      <c r="D116">
        <v>0.3065427044</v>
      </c>
      <c r="E116">
        <v>0.3323185622</v>
      </c>
      <c r="F116">
        <v>0.360261801</v>
      </c>
      <c r="G116">
        <v>779</v>
      </c>
      <c r="H116">
        <v>0.3310667233</v>
      </c>
      <c r="I116" s="28">
        <v>1.3040453E-09</v>
      </c>
      <c r="J116">
        <v>0.1692</v>
      </c>
      <c r="K116">
        <v>0.2499</v>
      </c>
      <c r="L116">
        <v>0.3307</v>
      </c>
      <c r="M116">
        <v>1.1843300567</v>
      </c>
      <c r="N116">
        <v>1.2839152782</v>
      </c>
      <c r="O116">
        <v>1.3918741926</v>
      </c>
      <c r="P116" s="28">
        <v>4.21958E-210</v>
      </c>
      <c r="Q116">
        <v>0.943737366</v>
      </c>
      <c r="R116" s="28">
        <v>1.642558E-29</v>
      </c>
      <c r="S116" s="28">
        <v>1.010654E-30</v>
      </c>
      <c r="T116" s="28">
        <v>1.747455E-16</v>
      </c>
    </row>
    <row r="117" spans="1:20" ht="12.75">
      <c r="A117" s="7" t="s">
        <v>31</v>
      </c>
      <c r="B117" t="s">
        <v>8</v>
      </c>
      <c r="C117">
        <v>738</v>
      </c>
      <c r="D117">
        <v>0.2207652429</v>
      </c>
      <c r="E117">
        <v>0.2640553103</v>
      </c>
      <c r="F117">
        <v>0.3158341683</v>
      </c>
      <c r="G117">
        <v>126</v>
      </c>
      <c r="H117">
        <v>0.1707317073</v>
      </c>
      <c r="I117">
        <v>0.8268944325</v>
      </c>
      <c r="J117">
        <v>-0.1591</v>
      </c>
      <c r="K117">
        <v>0.02</v>
      </c>
      <c r="L117">
        <v>0.199</v>
      </c>
      <c r="M117">
        <v>0.8529281855</v>
      </c>
      <c r="N117">
        <v>1.0201796881</v>
      </c>
      <c r="O117">
        <v>1.2202276975</v>
      </c>
      <c r="P117" s="28">
        <v>4.21958E-210</v>
      </c>
      <c r="Q117">
        <v>0.943737366</v>
      </c>
      <c r="R117" s="28">
        <v>1.642558E-29</v>
      </c>
      <c r="S117" s="28">
        <v>1.010654E-30</v>
      </c>
      <c r="T117">
        <v>0.7226011747</v>
      </c>
    </row>
    <row r="118" spans="1:20" ht="12.75">
      <c r="A118" s="7" t="s">
        <v>33</v>
      </c>
      <c r="B118" t="s">
        <v>8</v>
      </c>
      <c r="C118">
        <v>2777</v>
      </c>
      <c r="D118">
        <v>0.2760516261</v>
      </c>
      <c r="E118">
        <v>0.298539371</v>
      </c>
      <c r="F118">
        <v>0.3228590148</v>
      </c>
      <c r="G118">
        <v>830</v>
      </c>
      <c r="H118">
        <v>0.2988836874</v>
      </c>
      <c r="I118">
        <v>0.0003543921</v>
      </c>
      <c r="J118">
        <v>0.0644</v>
      </c>
      <c r="K118">
        <v>0.1427</v>
      </c>
      <c r="L118">
        <v>0.221</v>
      </c>
      <c r="M118">
        <v>1.0665275448</v>
      </c>
      <c r="N118">
        <v>1.1534091173</v>
      </c>
      <c r="O118">
        <v>1.2473682451</v>
      </c>
      <c r="P118" s="28">
        <v>4.21958E-210</v>
      </c>
      <c r="Q118">
        <v>0.943737366</v>
      </c>
      <c r="R118" s="28">
        <v>1.642558E-29</v>
      </c>
      <c r="S118" s="28">
        <v>1.010654E-30</v>
      </c>
      <c r="T118">
        <v>0.0004424917</v>
      </c>
    </row>
    <row r="119" spans="1:20" ht="12.75">
      <c r="A119" s="7" t="s">
        <v>34</v>
      </c>
      <c r="B119" t="s">
        <v>8</v>
      </c>
      <c r="C119">
        <v>3195</v>
      </c>
      <c r="D119">
        <v>0.2189592089</v>
      </c>
      <c r="E119">
        <v>0.2390566043</v>
      </c>
      <c r="F119">
        <v>0.2609986598</v>
      </c>
      <c r="G119">
        <v>624</v>
      </c>
      <c r="H119">
        <v>0.1953051643</v>
      </c>
      <c r="I119">
        <v>0.0760759389</v>
      </c>
      <c r="J119">
        <v>-0.1673</v>
      </c>
      <c r="K119">
        <v>-0.0795</v>
      </c>
      <c r="L119">
        <v>0.0083</v>
      </c>
      <c r="M119">
        <v>0.8459505595</v>
      </c>
      <c r="N119">
        <v>0.9235969986</v>
      </c>
      <c r="O119">
        <v>1.0083702957</v>
      </c>
      <c r="P119" s="28">
        <v>4.21958E-210</v>
      </c>
      <c r="Q119">
        <v>0.943737366</v>
      </c>
      <c r="R119" s="28">
        <v>1.642558E-29</v>
      </c>
      <c r="S119" s="28">
        <v>1.010654E-30</v>
      </c>
      <c r="T119" s="28">
        <v>3.7651843E-08</v>
      </c>
    </row>
    <row r="120" spans="1:20" ht="12.75">
      <c r="A120" s="7" t="s">
        <v>35</v>
      </c>
      <c r="B120" t="s">
        <v>8</v>
      </c>
      <c r="C120">
        <v>1254</v>
      </c>
      <c r="D120">
        <v>0.1777529269</v>
      </c>
      <c r="E120">
        <v>0.2070235168</v>
      </c>
      <c r="F120">
        <v>0.2411140973</v>
      </c>
      <c r="G120">
        <v>177</v>
      </c>
      <c r="H120">
        <v>0.1411483254</v>
      </c>
      <c r="I120">
        <v>0.0040829496</v>
      </c>
      <c r="J120">
        <v>-0.3758</v>
      </c>
      <c r="K120">
        <v>-0.2233</v>
      </c>
      <c r="L120">
        <v>-0.0709</v>
      </c>
      <c r="M120">
        <v>0.6867497773</v>
      </c>
      <c r="N120">
        <v>0.7998369228</v>
      </c>
      <c r="O120">
        <v>0.9315461383</v>
      </c>
      <c r="P120" s="28">
        <v>4.21958E-210</v>
      </c>
      <c r="Q120">
        <v>0.943737366</v>
      </c>
      <c r="R120" s="28">
        <v>1.642558E-29</v>
      </c>
      <c r="S120" s="28">
        <v>1.010654E-30</v>
      </c>
      <c r="T120" s="28">
        <v>6.850245E-11</v>
      </c>
    </row>
    <row r="121" spans="1:20" ht="12.75">
      <c r="A121" s="7" t="s">
        <v>36</v>
      </c>
      <c r="B121" t="s">
        <v>8</v>
      </c>
      <c r="C121">
        <v>361</v>
      </c>
      <c r="D121">
        <v>0.3926366615</v>
      </c>
      <c r="E121">
        <v>0.4789393312</v>
      </c>
      <c r="F121">
        <v>0.5842115763</v>
      </c>
      <c r="G121">
        <v>102</v>
      </c>
      <c r="H121">
        <v>0.2825484765</v>
      </c>
      <c r="I121" s="28">
        <v>1.2748434E-09</v>
      </c>
      <c r="J121">
        <v>0.4167</v>
      </c>
      <c r="K121">
        <v>0.6154</v>
      </c>
      <c r="L121">
        <v>0.8141</v>
      </c>
      <c r="M121">
        <v>1.516954711</v>
      </c>
      <c r="N121">
        <v>1.8503857278</v>
      </c>
      <c r="O121">
        <v>2.2571058429</v>
      </c>
      <c r="P121" s="28">
        <v>4.21958E-210</v>
      </c>
      <c r="Q121">
        <v>0.943737366</v>
      </c>
      <c r="R121" s="28">
        <v>1.642558E-29</v>
      </c>
      <c r="S121" s="28">
        <v>1.010654E-30</v>
      </c>
      <c r="T121" s="28">
        <v>4.908613E-24</v>
      </c>
    </row>
    <row r="122" spans="1:20" ht="12.75">
      <c r="A122" s="7" t="s">
        <v>37</v>
      </c>
      <c r="B122" t="s">
        <v>8</v>
      </c>
      <c r="C122">
        <v>3950</v>
      </c>
      <c r="D122">
        <v>0.3225392015</v>
      </c>
      <c r="E122">
        <v>0.3485556681</v>
      </c>
      <c r="F122">
        <v>0.3766706597</v>
      </c>
      <c r="G122">
        <v>891</v>
      </c>
      <c r="H122">
        <v>0.2255696203</v>
      </c>
      <c r="I122" s="28">
        <v>5.493934E-14</v>
      </c>
      <c r="J122">
        <v>0.22</v>
      </c>
      <c r="K122">
        <v>0.2976</v>
      </c>
      <c r="L122">
        <v>0.3752</v>
      </c>
      <c r="M122">
        <v>1.246132644</v>
      </c>
      <c r="N122">
        <v>1.3466474597</v>
      </c>
      <c r="O122">
        <v>1.455269942</v>
      </c>
      <c r="P122" s="28">
        <v>4.21958E-210</v>
      </c>
      <c r="Q122">
        <v>0.943737366</v>
      </c>
      <c r="R122" s="28">
        <v>1.642558E-29</v>
      </c>
      <c r="S122" s="28">
        <v>1.010654E-30</v>
      </c>
      <c r="T122" s="28">
        <v>2.504748E-21</v>
      </c>
    </row>
    <row r="123" spans="1:20" ht="12.75">
      <c r="A123" s="7" t="s">
        <v>38</v>
      </c>
      <c r="B123" t="s">
        <v>8</v>
      </c>
      <c r="C123">
        <v>232</v>
      </c>
      <c r="D123">
        <v>0.2486428569</v>
      </c>
      <c r="E123">
        <v>0.3219986981</v>
      </c>
      <c r="F123">
        <v>0.4169963412</v>
      </c>
      <c r="G123">
        <v>59</v>
      </c>
      <c r="H123">
        <v>0.2543103448</v>
      </c>
      <c r="I123">
        <v>0.0978258744</v>
      </c>
      <c r="J123">
        <v>-0.0402</v>
      </c>
      <c r="K123">
        <v>0.2184</v>
      </c>
      <c r="L123">
        <v>0.4769</v>
      </c>
      <c r="M123">
        <v>0.960633558</v>
      </c>
      <c r="N123">
        <v>1.2440444053</v>
      </c>
      <c r="O123">
        <v>1.6110685177</v>
      </c>
      <c r="P123" s="28">
        <v>4.21958E-210</v>
      </c>
      <c r="Q123">
        <v>0.943737366</v>
      </c>
      <c r="R123" s="28">
        <v>1.642558E-29</v>
      </c>
      <c r="S123" s="28">
        <v>1.010654E-30</v>
      </c>
      <c r="T123">
        <v>0.1455152252</v>
      </c>
    </row>
    <row r="124" spans="1:20" ht="12.75">
      <c r="A124" s="7" t="s">
        <v>39</v>
      </c>
      <c r="B124" t="s">
        <v>8</v>
      </c>
      <c r="C124">
        <v>581</v>
      </c>
      <c r="D124">
        <v>0.3647686743</v>
      </c>
      <c r="E124">
        <v>0.4239118706</v>
      </c>
      <c r="F124">
        <v>0.4926444806</v>
      </c>
      <c r="G124">
        <v>184</v>
      </c>
      <c r="H124">
        <v>0.3166953528</v>
      </c>
      <c r="I124" s="28">
        <v>1.234588E-10</v>
      </c>
      <c r="J124">
        <v>0.3431</v>
      </c>
      <c r="K124">
        <v>0.4933</v>
      </c>
      <c r="L124">
        <v>0.6436</v>
      </c>
      <c r="M124">
        <v>1.4092865314</v>
      </c>
      <c r="N124">
        <v>1.6377867178</v>
      </c>
      <c r="O124">
        <v>1.9033356761</v>
      </c>
      <c r="P124" s="28">
        <v>4.21958E-210</v>
      </c>
      <c r="Q124">
        <v>0.943737366</v>
      </c>
      <c r="R124" s="28">
        <v>1.642558E-29</v>
      </c>
      <c r="S124" s="28">
        <v>1.010654E-30</v>
      </c>
      <c r="T124" s="28">
        <v>4.390603E-33</v>
      </c>
    </row>
    <row r="125" spans="1:20" ht="12.75">
      <c r="A125" s="7" t="s">
        <v>40</v>
      </c>
      <c r="B125" t="s">
        <v>8</v>
      </c>
      <c r="C125">
        <v>918</v>
      </c>
      <c r="D125">
        <v>0.2885599715</v>
      </c>
      <c r="E125">
        <v>0.3327117563</v>
      </c>
      <c r="F125">
        <v>0.3836190869</v>
      </c>
      <c r="G125">
        <v>205</v>
      </c>
      <c r="H125">
        <v>0.2233115468</v>
      </c>
      <c r="I125">
        <v>0.0005468654</v>
      </c>
      <c r="J125">
        <v>0.1087</v>
      </c>
      <c r="K125">
        <v>0.2511</v>
      </c>
      <c r="L125">
        <v>0.3935</v>
      </c>
      <c r="M125">
        <v>1.1148536319</v>
      </c>
      <c r="N125">
        <v>1.2854343864</v>
      </c>
      <c r="O125">
        <v>1.4821152431</v>
      </c>
      <c r="P125" s="28">
        <v>4.21958E-210</v>
      </c>
      <c r="Q125">
        <v>0.943737366</v>
      </c>
      <c r="R125" s="28">
        <v>1.642558E-29</v>
      </c>
      <c r="S125" s="28">
        <v>1.010654E-30</v>
      </c>
      <c r="T125" s="28">
        <v>6.2195996E-09</v>
      </c>
    </row>
    <row r="126" spans="1:20" ht="12.75">
      <c r="A126" s="7" t="s">
        <v>41</v>
      </c>
      <c r="B126" t="s">
        <v>8</v>
      </c>
      <c r="C126">
        <v>328</v>
      </c>
      <c r="D126">
        <v>0.1798012139</v>
      </c>
      <c r="E126">
        <v>0.2354341624</v>
      </c>
      <c r="F126">
        <v>0.3082807042</v>
      </c>
      <c r="G126">
        <v>54</v>
      </c>
      <c r="H126">
        <v>0.1646341463</v>
      </c>
      <c r="I126">
        <v>0.4909086532</v>
      </c>
      <c r="J126">
        <v>-0.3643</v>
      </c>
      <c r="K126">
        <v>-0.0947</v>
      </c>
      <c r="L126">
        <v>0.1748</v>
      </c>
      <c r="M126">
        <v>0.6946633496</v>
      </c>
      <c r="N126">
        <v>0.9096016669</v>
      </c>
      <c r="O126">
        <v>1.1910448319</v>
      </c>
      <c r="P126" s="28">
        <v>4.21958E-210</v>
      </c>
      <c r="Q126">
        <v>0.943737366</v>
      </c>
      <c r="R126" s="28">
        <v>1.642558E-29</v>
      </c>
      <c r="S126" s="28">
        <v>1.010654E-30</v>
      </c>
      <c r="T126">
        <v>0.3864348229</v>
      </c>
    </row>
    <row r="127" spans="1:20" ht="12.75">
      <c r="A127" s="7" t="s">
        <v>42</v>
      </c>
      <c r="B127" t="s">
        <v>8</v>
      </c>
      <c r="C127">
        <v>1372</v>
      </c>
      <c r="D127">
        <v>0.2946337203</v>
      </c>
      <c r="E127">
        <v>0.3337911672</v>
      </c>
      <c r="F127">
        <v>0.378152722</v>
      </c>
      <c r="G127">
        <v>274</v>
      </c>
      <c r="H127">
        <v>0.1997084548</v>
      </c>
      <c r="I127">
        <v>6.47327E-05</v>
      </c>
      <c r="J127">
        <v>0.1296</v>
      </c>
      <c r="K127">
        <v>0.2543</v>
      </c>
      <c r="L127">
        <v>0.3791</v>
      </c>
      <c r="M127">
        <v>1.1383196066</v>
      </c>
      <c r="N127">
        <v>1.2896046989</v>
      </c>
      <c r="O127">
        <v>1.4609959011</v>
      </c>
      <c r="P127" s="28">
        <v>4.21958E-210</v>
      </c>
      <c r="Q127">
        <v>0.943737366</v>
      </c>
      <c r="R127" s="28">
        <v>1.642558E-29</v>
      </c>
      <c r="S127" s="28">
        <v>1.010654E-30</v>
      </c>
      <c r="T127">
        <v>0.0001166862</v>
      </c>
    </row>
    <row r="128" spans="1:20" ht="12.75">
      <c r="A128" s="7" t="s">
        <v>43</v>
      </c>
      <c r="B128" t="s">
        <v>8</v>
      </c>
      <c r="C128">
        <v>1099</v>
      </c>
      <c r="D128">
        <v>0.3550938689</v>
      </c>
      <c r="E128">
        <v>0.401041258</v>
      </c>
      <c r="F128">
        <v>0.4529340119</v>
      </c>
      <c r="G128">
        <v>290</v>
      </c>
      <c r="H128">
        <v>0.2638762511</v>
      </c>
      <c r="I128" s="28">
        <v>1.749588E-12</v>
      </c>
      <c r="J128">
        <v>0.3162</v>
      </c>
      <c r="K128">
        <v>0.4379</v>
      </c>
      <c r="L128">
        <v>0.5596</v>
      </c>
      <c r="M128">
        <v>1.3719078478</v>
      </c>
      <c r="N128">
        <v>1.5494259332</v>
      </c>
      <c r="O128">
        <v>1.7499139802</v>
      </c>
      <c r="P128" s="28">
        <v>4.21958E-210</v>
      </c>
      <c r="Q128">
        <v>0.943737366</v>
      </c>
      <c r="R128" s="28">
        <v>1.642558E-29</v>
      </c>
      <c r="S128" s="28">
        <v>1.010654E-30</v>
      </c>
      <c r="T128" s="28">
        <v>1.329879E-26</v>
      </c>
    </row>
    <row r="129" spans="1:20" ht="12.75">
      <c r="A129" s="7" t="s">
        <v>44</v>
      </c>
      <c r="B129" t="s">
        <v>8</v>
      </c>
      <c r="C129">
        <v>719</v>
      </c>
      <c r="D129">
        <v>0.2121721791</v>
      </c>
      <c r="E129">
        <v>0.2534135456</v>
      </c>
      <c r="F129">
        <v>0.3026712802</v>
      </c>
      <c r="G129">
        <v>128</v>
      </c>
      <c r="H129">
        <v>0.1780250348</v>
      </c>
      <c r="I129">
        <v>0.8154090542</v>
      </c>
      <c r="J129">
        <v>-0.1988</v>
      </c>
      <c r="K129">
        <v>-0.0212</v>
      </c>
      <c r="L129">
        <v>0.1565</v>
      </c>
      <c r="M129">
        <v>0.8197288185</v>
      </c>
      <c r="N129">
        <v>0.9790651497</v>
      </c>
      <c r="O129">
        <v>1.16937278</v>
      </c>
      <c r="P129" s="28">
        <v>4.21958E-210</v>
      </c>
      <c r="Q129">
        <v>0.943737366</v>
      </c>
      <c r="R129" s="28">
        <v>1.642558E-29</v>
      </c>
      <c r="S129" s="28">
        <v>1.010654E-30</v>
      </c>
      <c r="T129">
        <v>0.5277726803</v>
      </c>
    </row>
    <row r="130" spans="1:20" ht="12.75">
      <c r="A130" s="7" t="s">
        <v>46</v>
      </c>
      <c r="B130" t="s">
        <v>8</v>
      </c>
      <c r="C130">
        <v>473</v>
      </c>
      <c r="D130">
        <v>0.2832377145</v>
      </c>
      <c r="E130">
        <v>0.3436919321</v>
      </c>
      <c r="F130">
        <v>0.4170494894</v>
      </c>
      <c r="G130">
        <v>108</v>
      </c>
      <c r="H130">
        <v>0.2283298097</v>
      </c>
      <c r="I130">
        <v>0.0040678903</v>
      </c>
      <c r="J130">
        <v>0.0901</v>
      </c>
      <c r="K130">
        <v>0.2836</v>
      </c>
      <c r="L130">
        <v>0.477</v>
      </c>
      <c r="M130">
        <v>1.0942910518</v>
      </c>
      <c r="N130">
        <v>1.3278563788</v>
      </c>
      <c r="O130">
        <v>1.6112738561</v>
      </c>
      <c r="P130" s="28">
        <v>4.21958E-210</v>
      </c>
      <c r="Q130">
        <v>0.943737366</v>
      </c>
      <c r="R130" s="28">
        <v>1.642558E-29</v>
      </c>
      <c r="S130" s="28">
        <v>1.010654E-30</v>
      </c>
      <c r="T130" s="28">
        <v>9.4812885E-06</v>
      </c>
    </row>
    <row r="131" spans="1:20" ht="13.5" thickBot="1">
      <c r="A131" s="7" t="s">
        <v>45</v>
      </c>
      <c r="B131" t="s">
        <v>8</v>
      </c>
      <c r="C131">
        <v>688</v>
      </c>
      <c r="D131">
        <v>0.2647541459</v>
      </c>
      <c r="E131">
        <v>0.3150395909</v>
      </c>
      <c r="F131">
        <v>0.3748758815</v>
      </c>
      <c r="G131">
        <v>135</v>
      </c>
      <c r="H131">
        <v>0.1962209302</v>
      </c>
      <c r="I131">
        <v>0.0267647779</v>
      </c>
      <c r="J131">
        <v>0.0226</v>
      </c>
      <c r="K131">
        <v>0.1965</v>
      </c>
      <c r="L131">
        <v>0.3704</v>
      </c>
      <c r="M131">
        <v>1.022879645</v>
      </c>
      <c r="N131">
        <v>1.2171578418</v>
      </c>
      <c r="O131">
        <v>1.4483358029</v>
      </c>
      <c r="P131" s="28">
        <v>4.21958E-210</v>
      </c>
      <c r="Q131">
        <v>0.943737366</v>
      </c>
      <c r="R131" s="28">
        <v>1.642558E-29</v>
      </c>
      <c r="S131" s="28">
        <v>1.010654E-30</v>
      </c>
      <c r="T131" s="28">
        <v>5.345907E-06</v>
      </c>
    </row>
    <row r="132" spans="1:20" ht="13.5" thickTop="1">
      <c r="A132" s="8" t="s">
        <v>73</v>
      </c>
      <c r="B132" t="s">
        <v>90</v>
      </c>
      <c r="C132" t="s">
        <v>85</v>
      </c>
      <c r="D132" t="s">
        <v>85</v>
      </c>
      <c r="E132" t="s">
        <v>85</v>
      </c>
      <c r="F132" t="s">
        <v>85</v>
      </c>
      <c r="G132" t="s">
        <v>85</v>
      </c>
      <c r="H132" t="s">
        <v>85</v>
      </c>
      <c r="I132" s="28">
        <v>6.8233428E-06</v>
      </c>
      <c r="J132">
        <v>-0.1651</v>
      </c>
      <c r="K132">
        <v>-0.115</v>
      </c>
      <c r="L132">
        <v>-0.0649</v>
      </c>
      <c r="M132">
        <v>0.8477883331</v>
      </c>
      <c r="N132">
        <v>0.8913496394</v>
      </c>
      <c r="O132">
        <v>0.9371492255</v>
      </c>
      <c r="P132" s="28">
        <v>4.21958E-210</v>
      </c>
      <c r="Q132">
        <v>0.943737366</v>
      </c>
      <c r="R132" s="28">
        <v>1.642558E-29</v>
      </c>
      <c r="S132" s="28">
        <v>1.010654E-30</v>
      </c>
      <c r="T132">
        <v>0.0019707692</v>
      </c>
    </row>
    <row r="133" spans="1:20" ht="12.75">
      <c r="A133" s="7" t="s">
        <v>72</v>
      </c>
      <c r="B133" t="s">
        <v>90</v>
      </c>
      <c r="C133" t="s">
        <v>85</v>
      </c>
      <c r="D133" t="s">
        <v>85</v>
      </c>
      <c r="E133" t="s">
        <v>85</v>
      </c>
      <c r="F133" t="s">
        <v>85</v>
      </c>
      <c r="G133" t="s">
        <v>85</v>
      </c>
      <c r="H133" t="s">
        <v>85</v>
      </c>
      <c r="I133">
        <v>0.0275584559</v>
      </c>
      <c r="J133">
        <v>-0.1094</v>
      </c>
      <c r="K133">
        <v>-0.0579</v>
      </c>
      <c r="L133">
        <v>-0.0064</v>
      </c>
      <c r="M133">
        <v>0.8963775569</v>
      </c>
      <c r="N133">
        <v>0.9437477264</v>
      </c>
      <c r="O133">
        <v>0.9936212305</v>
      </c>
      <c r="P133" s="28">
        <v>4.21958E-210</v>
      </c>
      <c r="Q133">
        <v>0.943737366</v>
      </c>
      <c r="R133" s="28">
        <v>1.642558E-29</v>
      </c>
      <c r="S133" s="28">
        <v>1.010654E-30</v>
      </c>
      <c r="T133">
        <v>0.7874836221</v>
      </c>
    </row>
    <row r="134" spans="1:20" ht="12.75">
      <c r="A134" s="7" t="s">
        <v>71</v>
      </c>
      <c r="B134" t="s">
        <v>90</v>
      </c>
      <c r="C134" t="s">
        <v>85</v>
      </c>
      <c r="D134" t="s">
        <v>85</v>
      </c>
      <c r="E134" t="s">
        <v>85</v>
      </c>
      <c r="F134" t="s">
        <v>85</v>
      </c>
      <c r="G134" t="s">
        <v>85</v>
      </c>
      <c r="H134" t="s">
        <v>85</v>
      </c>
      <c r="I134" s="28">
        <v>5.892732E-19</v>
      </c>
      <c r="J134">
        <v>-0.209</v>
      </c>
      <c r="K134">
        <v>-0.1713</v>
      </c>
      <c r="L134">
        <v>-0.1335</v>
      </c>
      <c r="M134">
        <v>0.8113783823</v>
      </c>
      <c r="N134">
        <v>0.8425883152</v>
      </c>
      <c r="O134">
        <v>0.8749987483</v>
      </c>
      <c r="P134" s="28">
        <v>4.21958E-210</v>
      </c>
      <c r="Q134">
        <v>0.943737366</v>
      </c>
      <c r="R134" s="28">
        <v>1.642558E-29</v>
      </c>
      <c r="S134" s="28">
        <v>1.010654E-30</v>
      </c>
      <c r="T134">
        <v>0.1977298114</v>
      </c>
    </row>
    <row r="135" spans="1:20" ht="12.75">
      <c r="A135" s="7" t="s">
        <v>70</v>
      </c>
      <c r="B135" t="s">
        <v>90</v>
      </c>
      <c r="C135" t="s">
        <v>85</v>
      </c>
      <c r="D135" t="s">
        <v>85</v>
      </c>
      <c r="E135" t="s">
        <v>85</v>
      </c>
      <c r="F135" t="s">
        <v>85</v>
      </c>
      <c r="G135" t="s">
        <v>85</v>
      </c>
      <c r="H135" t="s">
        <v>85</v>
      </c>
      <c r="I135" s="28">
        <v>1.3026108E-08</v>
      </c>
      <c r="J135">
        <v>-0.1439</v>
      </c>
      <c r="K135">
        <v>-0.107</v>
      </c>
      <c r="L135">
        <v>-0.0701</v>
      </c>
      <c r="M135">
        <v>0.8659875555</v>
      </c>
      <c r="N135">
        <v>0.8985256451</v>
      </c>
      <c r="O135">
        <v>0.932286301</v>
      </c>
      <c r="P135" s="28">
        <v>4.21958E-210</v>
      </c>
      <c r="Q135">
        <v>0.943737366</v>
      </c>
      <c r="R135" s="28">
        <v>1.642558E-29</v>
      </c>
      <c r="S135" s="28">
        <v>1.010654E-30</v>
      </c>
      <c r="T135" s="28">
        <v>7.313962E-14</v>
      </c>
    </row>
    <row r="136" spans="1:20" ht="12.75">
      <c r="A136" s="7" t="s">
        <v>69</v>
      </c>
      <c r="B136" t="s">
        <v>90</v>
      </c>
      <c r="C136" t="s">
        <v>85</v>
      </c>
      <c r="D136" t="s">
        <v>85</v>
      </c>
      <c r="E136" t="s">
        <v>85</v>
      </c>
      <c r="F136" t="s">
        <v>85</v>
      </c>
      <c r="G136" t="s">
        <v>85</v>
      </c>
      <c r="H136" t="s">
        <v>85</v>
      </c>
      <c r="I136" s="28">
        <v>3.3840982E-06</v>
      </c>
      <c r="J136">
        <v>-0.1346</v>
      </c>
      <c r="K136">
        <v>-0.0947</v>
      </c>
      <c r="L136">
        <v>-0.0547</v>
      </c>
      <c r="M136">
        <v>0.8740372957</v>
      </c>
      <c r="N136">
        <v>0.9096571993</v>
      </c>
      <c r="O136">
        <v>0.9467287316</v>
      </c>
      <c r="P136" s="28">
        <v>4.21958E-210</v>
      </c>
      <c r="Q136">
        <v>0.943737366</v>
      </c>
      <c r="R136" s="28">
        <v>1.642558E-29</v>
      </c>
      <c r="S136" s="28">
        <v>1.010654E-30</v>
      </c>
      <c r="T136" s="28">
        <v>1.7071811E-07</v>
      </c>
    </row>
    <row r="137" spans="1:20" ht="12.75">
      <c r="A137" s="7" t="s">
        <v>68</v>
      </c>
      <c r="B137" t="s">
        <v>90</v>
      </c>
      <c r="C137" t="s">
        <v>85</v>
      </c>
      <c r="D137" t="s">
        <v>85</v>
      </c>
      <c r="E137" t="s">
        <v>85</v>
      </c>
      <c r="F137" t="s">
        <v>85</v>
      </c>
      <c r="G137" t="s">
        <v>85</v>
      </c>
      <c r="H137" t="s">
        <v>85</v>
      </c>
      <c r="I137" s="28">
        <v>1.365624E-10</v>
      </c>
      <c r="J137">
        <v>-0.2108</v>
      </c>
      <c r="K137">
        <v>-0.1615</v>
      </c>
      <c r="L137">
        <v>-0.1122</v>
      </c>
      <c r="M137">
        <v>0.8099294066</v>
      </c>
      <c r="N137">
        <v>0.8508656652</v>
      </c>
      <c r="O137">
        <v>0.893870965</v>
      </c>
      <c r="P137" s="28">
        <v>4.21958E-210</v>
      </c>
      <c r="Q137">
        <v>0.943737366</v>
      </c>
      <c r="R137" s="28">
        <v>1.642558E-29</v>
      </c>
      <c r="S137" s="28">
        <v>1.010654E-30</v>
      </c>
      <c r="T137">
        <v>0.0007636179</v>
      </c>
    </row>
    <row r="138" spans="1:20" ht="12.75">
      <c r="A138" s="7" t="s">
        <v>67</v>
      </c>
      <c r="B138" t="s">
        <v>90</v>
      </c>
      <c r="C138" t="s">
        <v>85</v>
      </c>
      <c r="D138" t="s">
        <v>85</v>
      </c>
      <c r="E138" t="s">
        <v>85</v>
      </c>
      <c r="F138" t="s">
        <v>85</v>
      </c>
      <c r="G138" t="s">
        <v>85</v>
      </c>
      <c r="H138" t="s">
        <v>85</v>
      </c>
      <c r="I138">
        <v>0.0023194363</v>
      </c>
      <c r="J138">
        <v>-0.1341</v>
      </c>
      <c r="K138">
        <v>-0.0816</v>
      </c>
      <c r="L138">
        <v>-0.0291</v>
      </c>
      <c r="M138">
        <v>0.8744740288</v>
      </c>
      <c r="N138">
        <v>0.9216259866</v>
      </c>
      <c r="O138">
        <v>0.9713203952</v>
      </c>
      <c r="P138" s="28">
        <v>4.21958E-210</v>
      </c>
      <c r="Q138">
        <v>0.943737366</v>
      </c>
      <c r="R138" s="28">
        <v>1.642558E-29</v>
      </c>
      <c r="S138" s="28">
        <v>1.010654E-30</v>
      </c>
      <c r="T138">
        <v>0.3130116729</v>
      </c>
    </row>
    <row r="139" spans="1:20" ht="12.75">
      <c r="A139" s="7" t="s">
        <v>32</v>
      </c>
      <c r="B139" t="s">
        <v>90</v>
      </c>
      <c r="C139" t="s">
        <v>85</v>
      </c>
      <c r="D139" t="s">
        <v>85</v>
      </c>
      <c r="E139" t="s">
        <v>85</v>
      </c>
      <c r="F139" t="s">
        <v>85</v>
      </c>
      <c r="G139" t="s">
        <v>85</v>
      </c>
      <c r="H139" t="s">
        <v>85</v>
      </c>
      <c r="I139">
        <v>0.7411743719</v>
      </c>
      <c r="J139">
        <v>-0.2591</v>
      </c>
      <c r="K139">
        <v>0.0525</v>
      </c>
      <c r="L139">
        <v>0.3641</v>
      </c>
      <c r="M139">
        <v>0.7717347026</v>
      </c>
      <c r="N139">
        <v>1.0539204722</v>
      </c>
      <c r="O139">
        <v>1.4392878253</v>
      </c>
      <c r="P139" s="28">
        <v>4.21958E-210</v>
      </c>
      <c r="Q139">
        <v>0.943737366</v>
      </c>
      <c r="R139" s="28">
        <v>1.642558E-29</v>
      </c>
      <c r="S139" s="28">
        <v>1.010654E-30</v>
      </c>
      <c r="T139" s="28">
        <v>4.0418506E-08</v>
      </c>
    </row>
    <row r="140" spans="1:20" ht="12.75">
      <c r="A140" s="7" t="s">
        <v>66</v>
      </c>
      <c r="B140" t="s">
        <v>90</v>
      </c>
      <c r="C140" t="s">
        <v>85</v>
      </c>
      <c r="D140" t="s">
        <v>85</v>
      </c>
      <c r="E140" t="s">
        <v>85</v>
      </c>
      <c r="F140" t="s">
        <v>85</v>
      </c>
      <c r="G140" t="s">
        <v>85</v>
      </c>
      <c r="H140" t="s">
        <v>85</v>
      </c>
      <c r="I140" s="28">
        <v>2.376201E-06</v>
      </c>
      <c r="J140">
        <v>-0.2696</v>
      </c>
      <c r="K140">
        <v>-0.1905</v>
      </c>
      <c r="L140">
        <v>-0.1114</v>
      </c>
      <c r="M140">
        <v>0.7636672083</v>
      </c>
      <c r="N140">
        <v>0.826549777</v>
      </c>
      <c r="O140">
        <v>0.8946102784</v>
      </c>
      <c r="P140" s="28">
        <v>4.21958E-210</v>
      </c>
      <c r="Q140">
        <v>0.943737366</v>
      </c>
      <c r="R140" s="28">
        <v>1.642558E-29</v>
      </c>
      <c r="S140" s="28">
        <v>1.010654E-30</v>
      </c>
      <c r="T140" s="28">
        <v>4.3710473E-06</v>
      </c>
    </row>
    <row r="141" spans="1:20" ht="13.5" thickBot="1">
      <c r="A141" s="7" t="s">
        <v>65</v>
      </c>
      <c r="B141" t="s">
        <v>90</v>
      </c>
      <c r="C141" t="s">
        <v>85</v>
      </c>
      <c r="D141" t="s">
        <v>85</v>
      </c>
      <c r="E141" t="s">
        <v>85</v>
      </c>
      <c r="F141" t="s">
        <v>85</v>
      </c>
      <c r="G141" t="s">
        <v>85</v>
      </c>
      <c r="H141" t="s">
        <v>85</v>
      </c>
      <c r="I141" s="28">
        <v>6.751781E-10</v>
      </c>
      <c r="J141">
        <v>-0.2558</v>
      </c>
      <c r="K141">
        <v>-0.1942</v>
      </c>
      <c r="L141">
        <v>-0.1325</v>
      </c>
      <c r="M141">
        <v>0.7742871178</v>
      </c>
      <c r="N141">
        <v>0.8235301515</v>
      </c>
      <c r="O141">
        <v>0.8759049386</v>
      </c>
      <c r="P141" s="28">
        <v>4.21958E-210</v>
      </c>
      <c r="Q141">
        <v>0.943737366</v>
      </c>
      <c r="R141" s="28">
        <v>1.642558E-29</v>
      </c>
      <c r="S141" s="28">
        <v>1.010654E-30</v>
      </c>
      <c r="T141" s="28">
        <v>2.300071E-53</v>
      </c>
    </row>
    <row r="142" spans="1:20" ht="13.5" thickTop="1">
      <c r="A142" s="9" t="s">
        <v>64</v>
      </c>
      <c r="B142" t="s">
        <v>90</v>
      </c>
      <c r="C142" t="s">
        <v>85</v>
      </c>
      <c r="D142" t="s">
        <v>85</v>
      </c>
      <c r="E142" t="s">
        <v>85</v>
      </c>
      <c r="F142" t="s">
        <v>85</v>
      </c>
      <c r="G142" t="s">
        <v>85</v>
      </c>
      <c r="H142" t="s">
        <v>85</v>
      </c>
      <c r="I142" s="28">
        <v>2.295352E-41</v>
      </c>
      <c r="J142">
        <v>-0.1392</v>
      </c>
      <c r="K142">
        <v>-0.1215</v>
      </c>
      <c r="L142">
        <v>-0.1038</v>
      </c>
      <c r="M142">
        <v>0.8700740227</v>
      </c>
      <c r="N142">
        <v>0.8855908606</v>
      </c>
      <c r="O142">
        <v>0.9013844245</v>
      </c>
      <c r="P142" s="28">
        <v>4.21958E-210</v>
      </c>
      <c r="Q142">
        <v>0.943737366</v>
      </c>
      <c r="R142" s="28">
        <v>1.642558E-29</v>
      </c>
      <c r="S142" s="28">
        <v>1.010654E-30</v>
      </c>
      <c r="T142">
        <v>0.0253461592</v>
      </c>
    </row>
    <row r="143" spans="1:20" ht="12.75">
      <c r="A143" s="7" t="s">
        <v>63</v>
      </c>
      <c r="B143" t="s">
        <v>90</v>
      </c>
      <c r="C143" t="s">
        <v>85</v>
      </c>
      <c r="D143" t="s">
        <v>85</v>
      </c>
      <c r="E143" t="s">
        <v>85</v>
      </c>
      <c r="F143" t="s">
        <v>85</v>
      </c>
      <c r="G143" t="s">
        <v>85</v>
      </c>
      <c r="H143" t="s">
        <v>85</v>
      </c>
      <c r="I143" s="28">
        <v>1.674764E-14</v>
      </c>
      <c r="J143">
        <v>-0.2366</v>
      </c>
      <c r="K143">
        <v>-0.1885</v>
      </c>
      <c r="L143">
        <v>-0.1403</v>
      </c>
      <c r="M143">
        <v>0.7893160423</v>
      </c>
      <c r="N143">
        <v>0.8282392227</v>
      </c>
      <c r="O143">
        <v>0.8690818041</v>
      </c>
      <c r="P143" s="28">
        <v>4.21958E-210</v>
      </c>
      <c r="Q143">
        <v>0.943737366</v>
      </c>
      <c r="R143" s="28">
        <v>1.642558E-29</v>
      </c>
      <c r="S143" s="28">
        <v>1.010654E-30</v>
      </c>
      <c r="T143" s="28">
        <v>7.058505E-18</v>
      </c>
    </row>
    <row r="144" spans="1:20" ht="12.75">
      <c r="A144" s="7" t="s">
        <v>62</v>
      </c>
      <c r="B144" t="s">
        <v>90</v>
      </c>
      <c r="C144" t="s">
        <v>85</v>
      </c>
      <c r="D144" t="s">
        <v>85</v>
      </c>
      <c r="E144" t="s">
        <v>85</v>
      </c>
      <c r="F144" t="s">
        <v>85</v>
      </c>
      <c r="G144" t="s">
        <v>85</v>
      </c>
      <c r="H144" t="s">
        <v>85</v>
      </c>
      <c r="I144">
        <v>0.0217474695</v>
      </c>
      <c r="J144">
        <v>-0.0844</v>
      </c>
      <c r="K144">
        <v>-0.0455</v>
      </c>
      <c r="L144">
        <v>-0.0066</v>
      </c>
      <c r="M144">
        <v>0.9190637235</v>
      </c>
      <c r="N144">
        <v>0.9555000669</v>
      </c>
      <c r="O144">
        <v>0.9933809316</v>
      </c>
      <c r="P144" s="28">
        <v>4.21958E-210</v>
      </c>
      <c r="Q144">
        <v>0.943737366</v>
      </c>
      <c r="R144" s="28">
        <v>1.642558E-29</v>
      </c>
      <c r="S144" s="28">
        <v>1.010654E-30</v>
      </c>
      <c r="T144">
        <v>0.7301497707</v>
      </c>
    </row>
    <row r="145" spans="1:20" ht="13.5" thickBot="1">
      <c r="A145" s="7" t="s">
        <v>61</v>
      </c>
      <c r="B145" t="s">
        <v>90</v>
      </c>
      <c r="C145" t="s">
        <v>85</v>
      </c>
      <c r="D145" t="s">
        <v>85</v>
      </c>
      <c r="E145" t="s">
        <v>85</v>
      </c>
      <c r="F145" t="s">
        <v>85</v>
      </c>
      <c r="G145" t="s">
        <v>85</v>
      </c>
      <c r="H145" t="s">
        <v>85</v>
      </c>
      <c r="I145">
        <v>5.54586E-05</v>
      </c>
      <c r="J145">
        <v>-0.1148</v>
      </c>
      <c r="K145">
        <v>-0.0772</v>
      </c>
      <c r="L145">
        <v>-0.0397</v>
      </c>
      <c r="M145">
        <v>0.8915671836</v>
      </c>
      <c r="N145">
        <v>0.925678972</v>
      </c>
      <c r="O145">
        <v>0.9610958938</v>
      </c>
      <c r="P145" s="28">
        <v>4.21958E-210</v>
      </c>
      <c r="Q145">
        <v>0.943737366</v>
      </c>
      <c r="R145" s="28">
        <v>1.642558E-29</v>
      </c>
      <c r="S145" s="28">
        <v>1.010654E-30</v>
      </c>
      <c r="T145" t="s">
        <v>85</v>
      </c>
    </row>
    <row r="146" spans="1:20" ht="13.5" thickTop="1">
      <c r="A146" s="9" t="s">
        <v>60</v>
      </c>
      <c r="B146" t="s">
        <v>90</v>
      </c>
      <c r="C146" t="s">
        <v>85</v>
      </c>
      <c r="D146" t="s">
        <v>85</v>
      </c>
      <c r="E146" t="s">
        <v>85</v>
      </c>
      <c r="F146" t="s">
        <v>85</v>
      </c>
      <c r="G146" t="s">
        <v>85</v>
      </c>
      <c r="H146" t="s">
        <v>85</v>
      </c>
      <c r="I146">
        <v>0.0023728246</v>
      </c>
      <c r="J146">
        <v>-0.2442</v>
      </c>
      <c r="K146">
        <v>-0.1484</v>
      </c>
      <c r="L146">
        <v>-0.0527</v>
      </c>
      <c r="M146">
        <v>0.7833486578</v>
      </c>
      <c r="N146">
        <v>0.8620484677</v>
      </c>
      <c r="O146">
        <v>0.948654923</v>
      </c>
      <c r="P146" s="28">
        <v>4.21958E-210</v>
      </c>
      <c r="Q146">
        <v>0.943737366</v>
      </c>
      <c r="R146" s="28">
        <v>1.642558E-29</v>
      </c>
      <c r="S146" s="28">
        <v>1.010654E-30</v>
      </c>
      <c r="T146">
        <v>4.82452E-05</v>
      </c>
    </row>
    <row r="147" spans="1:20" ht="12.75">
      <c r="A147" s="7" t="s">
        <v>59</v>
      </c>
      <c r="B147" t="s">
        <v>90</v>
      </c>
      <c r="C147" t="s">
        <v>85</v>
      </c>
      <c r="D147" t="s">
        <v>85</v>
      </c>
      <c r="E147" t="s">
        <v>85</v>
      </c>
      <c r="F147" t="s">
        <v>85</v>
      </c>
      <c r="G147" t="s">
        <v>85</v>
      </c>
      <c r="H147" t="s">
        <v>85</v>
      </c>
      <c r="I147">
        <v>0.0439751948</v>
      </c>
      <c r="J147">
        <v>-0.1677</v>
      </c>
      <c r="K147">
        <v>-0.085</v>
      </c>
      <c r="L147">
        <v>-0.0023</v>
      </c>
      <c r="M147">
        <v>0.8456371579</v>
      </c>
      <c r="N147">
        <v>0.9185314159</v>
      </c>
      <c r="O147">
        <v>0.9977091878</v>
      </c>
      <c r="P147" s="28">
        <v>4.21958E-210</v>
      </c>
      <c r="Q147">
        <v>0.943737366</v>
      </c>
      <c r="R147" s="28">
        <v>1.642558E-29</v>
      </c>
      <c r="S147" s="28">
        <v>1.010654E-30</v>
      </c>
      <c r="T147">
        <v>8.23297E-05</v>
      </c>
    </row>
    <row r="148" spans="1:20" ht="12.75">
      <c r="A148" s="7" t="s">
        <v>58</v>
      </c>
      <c r="B148" t="s">
        <v>90</v>
      </c>
      <c r="C148" t="s">
        <v>85</v>
      </c>
      <c r="D148" t="s">
        <v>85</v>
      </c>
      <c r="E148" t="s">
        <v>85</v>
      </c>
      <c r="F148" t="s">
        <v>85</v>
      </c>
      <c r="G148" t="s">
        <v>85</v>
      </c>
      <c r="H148" t="s">
        <v>85</v>
      </c>
      <c r="I148">
        <v>0.0112138312</v>
      </c>
      <c r="J148">
        <v>-0.2556</v>
      </c>
      <c r="K148">
        <v>-0.1442</v>
      </c>
      <c r="L148">
        <v>-0.0327</v>
      </c>
      <c r="M148">
        <v>0.7744321703</v>
      </c>
      <c r="N148">
        <v>0.8657254719</v>
      </c>
      <c r="O148">
        <v>0.9677808095</v>
      </c>
      <c r="P148" s="28">
        <v>4.21958E-210</v>
      </c>
      <c r="Q148">
        <v>0.943737366</v>
      </c>
      <c r="R148" s="28">
        <v>1.642558E-29</v>
      </c>
      <c r="S148" s="28">
        <v>1.010654E-30</v>
      </c>
      <c r="T148">
        <v>0.047323481</v>
      </c>
    </row>
    <row r="149" spans="1:20" ht="12.75">
      <c r="A149" s="7" t="s">
        <v>57</v>
      </c>
      <c r="B149" t="s">
        <v>90</v>
      </c>
      <c r="C149" t="s">
        <v>85</v>
      </c>
      <c r="D149" t="s">
        <v>85</v>
      </c>
      <c r="E149" t="s">
        <v>85</v>
      </c>
      <c r="F149" t="s">
        <v>85</v>
      </c>
      <c r="G149" t="s">
        <v>85</v>
      </c>
      <c r="H149" t="s">
        <v>85</v>
      </c>
      <c r="I149">
        <v>0.1295616934</v>
      </c>
      <c r="J149">
        <v>-0.2007</v>
      </c>
      <c r="K149">
        <v>-0.0875</v>
      </c>
      <c r="L149">
        <v>0.0256</v>
      </c>
      <c r="M149">
        <v>0.8181469599</v>
      </c>
      <c r="N149">
        <v>0.9161884104</v>
      </c>
      <c r="O149">
        <v>1.0259785155</v>
      </c>
      <c r="P149" s="28">
        <v>4.21958E-210</v>
      </c>
      <c r="Q149">
        <v>0.943737366</v>
      </c>
      <c r="R149" s="28">
        <v>1.642558E-29</v>
      </c>
      <c r="S149" s="28">
        <v>1.010654E-30</v>
      </c>
      <c r="T149" s="28">
        <v>6.057047E-17</v>
      </c>
    </row>
    <row r="150" spans="1:20" ht="12.75">
      <c r="A150" s="7" t="s">
        <v>56</v>
      </c>
      <c r="B150" t="s">
        <v>90</v>
      </c>
      <c r="C150" t="s">
        <v>85</v>
      </c>
      <c r="D150" t="s">
        <v>85</v>
      </c>
      <c r="E150" t="s">
        <v>85</v>
      </c>
      <c r="F150" t="s">
        <v>85</v>
      </c>
      <c r="G150" t="s">
        <v>85</v>
      </c>
      <c r="H150" t="s">
        <v>85</v>
      </c>
      <c r="I150">
        <v>0.0841689789</v>
      </c>
      <c r="J150">
        <v>-0.2761</v>
      </c>
      <c r="K150">
        <v>-0.1293</v>
      </c>
      <c r="L150">
        <v>0.0174</v>
      </c>
      <c r="M150">
        <v>0.758751831</v>
      </c>
      <c r="N150">
        <v>0.8786946916</v>
      </c>
      <c r="O150">
        <v>1.0175980201</v>
      </c>
      <c r="P150" s="28">
        <v>4.21958E-210</v>
      </c>
      <c r="Q150">
        <v>0.943737366</v>
      </c>
      <c r="R150" s="28">
        <v>1.642558E-29</v>
      </c>
      <c r="S150" s="28">
        <v>1.010654E-30</v>
      </c>
      <c r="T150">
        <v>0.080904426</v>
      </c>
    </row>
    <row r="151" spans="1:20" ht="12.75">
      <c r="A151" s="7" t="s">
        <v>55</v>
      </c>
      <c r="B151" t="s">
        <v>90</v>
      </c>
      <c r="C151" t="s">
        <v>85</v>
      </c>
      <c r="D151" t="s">
        <v>85</v>
      </c>
      <c r="E151" t="s">
        <v>85</v>
      </c>
      <c r="F151" t="s">
        <v>85</v>
      </c>
      <c r="G151" t="s">
        <v>85</v>
      </c>
      <c r="H151" t="s">
        <v>85</v>
      </c>
      <c r="I151">
        <v>0.7688672982</v>
      </c>
      <c r="J151">
        <v>-0.0869</v>
      </c>
      <c r="K151">
        <v>-0.0113</v>
      </c>
      <c r="L151">
        <v>0.0642</v>
      </c>
      <c r="M151">
        <v>0.9167990318</v>
      </c>
      <c r="N151">
        <v>0.9887380361</v>
      </c>
      <c r="O151">
        <v>1.0663219203</v>
      </c>
      <c r="P151" s="28">
        <v>4.21958E-210</v>
      </c>
      <c r="Q151">
        <v>0.943737366</v>
      </c>
      <c r="R151" s="28">
        <v>1.642558E-29</v>
      </c>
      <c r="S151" s="28">
        <v>1.010654E-30</v>
      </c>
      <c r="T151">
        <v>0.2110582996</v>
      </c>
    </row>
    <row r="152" spans="1:20" ht="12.75">
      <c r="A152" s="7" t="s">
        <v>54</v>
      </c>
      <c r="B152" t="s">
        <v>90</v>
      </c>
      <c r="C152" t="s">
        <v>85</v>
      </c>
      <c r="D152" t="s">
        <v>85</v>
      </c>
      <c r="E152" t="s">
        <v>85</v>
      </c>
      <c r="F152" t="s">
        <v>85</v>
      </c>
      <c r="G152" t="s">
        <v>85</v>
      </c>
      <c r="H152" t="s">
        <v>85</v>
      </c>
      <c r="I152">
        <v>0.0217139545</v>
      </c>
      <c r="J152">
        <v>-0.1731</v>
      </c>
      <c r="K152">
        <v>-0.0934</v>
      </c>
      <c r="L152">
        <v>-0.0136</v>
      </c>
      <c r="M152">
        <v>0.8410192998</v>
      </c>
      <c r="N152">
        <v>0.9108353274</v>
      </c>
      <c r="O152">
        <v>0.9864470338</v>
      </c>
      <c r="P152" s="28">
        <v>4.21958E-210</v>
      </c>
      <c r="Q152">
        <v>0.943737366</v>
      </c>
      <c r="R152" s="28">
        <v>1.642558E-29</v>
      </c>
      <c r="S152" s="28">
        <v>1.010654E-30</v>
      </c>
      <c r="T152">
        <v>0.8466158977</v>
      </c>
    </row>
    <row r="153" spans="1:20" ht="12.75">
      <c r="A153" s="7" t="s">
        <v>13</v>
      </c>
      <c r="B153" t="s">
        <v>90</v>
      </c>
      <c r="C153" t="s">
        <v>85</v>
      </c>
      <c r="D153" t="s">
        <v>85</v>
      </c>
      <c r="E153" t="s">
        <v>85</v>
      </c>
      <c r="F153" t="s">
        <v>85</v>
      </c>
      <c r="G153" t="s">
        <v>85</v>
      </c>
      <c r="H153" t="s">
        <v>85</v>
      </c>
      <c r="I153">
        <v>6.33166E-05</v>
      </c>
      <c r="J153">
        <v>-0.3061</v>
      </c>
      <c r="K153">
        <v>-0.2054</v>
      </c>
      <c r="L153">
        <v>-0.1048</v>
      </c>
      <c r="M153">
        <v>0.7363451937</v>
      </c>
      <c r="N153">
        <v>0.8143135759</v>
      </c>
      <c r="O153">
        <v>0.9005376902</v>
      </c>
      <c r="P153" s="28">
        <v>4.21958E-210</v>
      </c>
      <c r="Q153">
        <v>0.943737366</v>
      </c>
      <c r="R153" s="28">
        <v>1.642558E-29</v>
      </c>
      <c r="S153" s="28">
        <v>1.010654E-30</v>
      </c>
      <c r="T153">
        <v>0.5913232776</v>
      </c>
    </row>
    <row r="154" spans="1:20" ht="12.75">
      <c r="A154" s="7" t="s">
        <v>12</v>
      </c>
      <c r="B154" t="s">
        <v>90</v>
      </c>
      <c r="C154" t="s">
        <v>85</v>
      </c>
      <c r="D154" t="s">
        <v>85</v>
      </c>
      <c r="E154" t="s">
        <v>85</v>
      </c>
      <c r="F154" t="s">
        <v>85</v>
      </c>
      <c r="G154" t="s">
        <v>85</v>
      </c>
      <c r="H154" t="s">
        <v>85</v>
      </c>
      <c r="I154">
        <v>0.0001169547</v>
      </c>
      <c r="J154">
        <v>-0.2697</v>
      </c>
      <c r="K154">
        <v>-0.1787</v>
      </c>
      <c r="L154">
        <v>-0.0878</v>
      </c>
      <c r="M154">
        <v>0.7636167268</v>
      </c>
      <c r="N154">
        <v>0.8363159536</v>
      </c>
      <c r="O154">
        <v>0.9159364242</v>
      </c>
      <c r="P154" s="28">
        <v>4.21958E-210</v>
      </c>
      <c r="Q154">
        <v>0.943737366</v>
      </c>
      <c r="R154" s="28">
        <v>1.642558E-29</v>
      </c>
      <c r="S154" s="28">
        <v>1.010654E-30</v>
      </c>
      <c r="T154">
        <v>2.01149E-05</v>
      </c>
    </row>
    <row r="155" spans="1:20" ht="12.75">
      <c r="A155" s="7" t="s">
        <v>11</v>
      </c>
      <c r="B155" t="s">
        <v>90</v>
      </c>
      <c r="C155" t="s">
        <v>85</v>
      </c>
      <c r="D155" t="s">
        <v>85</v>
      </c>
      <c r="E155" t="s">
        <v>85</v>
      </c>
      <c r="F155" t="s">
        <v>85</v>
      </c>
      <c r="G155" t="s">
        <v>85</v>
      </c>
      <c r="H155" t="s">
        <v>85</v>
      </c>
      <c r="I155">
        <v>0.0073575788</v>
      </c>
      <c r="J155">
        <v>-0.2316</v>
      </c>
      <c r="K155">
        <v>-0.1338</v>
      </c>
      <c r="L155">
        <v>-0.0359</v>
      </c>
      <c r="M155">
        <v>0.7932684145</v>
      </c>
      <c r="N155">
        <v>0.8747905666</v>
      </c>
      <c r="O155">
        <v>0.9646905404</v>
      </c>
      <c r="P155" s="28">
        <v>4.21958E-210</v>
      </c>
      <c r="Q155">
        <v>0.943737366</v>
      </c>
      <c r="R155" s="28">
        <v>1.642558E-29</v>
      </c>
      <c r="S155" s="28">
        <v>1.010654E-30</v>
      </c>
      <c r="T155">
        <v>0.0425618789</v>
      </c>
    </row>
    <row r="156" spans="1:20" ht="12.75">
      <c r="A156" s="7" t="s">
        <v>10</v>
      </c>
      <c r="B156" t="s">
        <v>90</v>
      </c>
      <c r="C156" t="s">
        <v>85</v>
      </c>
      <c r="D156" t="s">
        <v>85</v>
      </c>
      <c r="E156" t="s">
        <v>85</v>
      </c>
      <c r="F156" t="s">
        <v>85</v>
      </c>
      <c r="G156" t="s">
        <v>85</v>
      </c>
      <c r="H156" t="s">
        <v>85</v>
      </c>
      <c r="I156">
        <v>1.12897E-05</v>
      </c>
      <c r="J156">
        <v>-0.3198</v>
      </c>
      <c r="K156">
        <v>-0.2211</v>
      </c>
      <c r="L156">
        <v>-0.1224</v>
      </c>
      <c r="M156">
        <v>0.7263164972</v>
      </c>
      <c r="N156">
        <v>0.8016495374</v>
      </c>
      <c r="O156">
        <v>0.884796068</v>
      </c>
      <c r="P156" s="28">
        <v>4.21958E-210</v>
      </c>
      <c r="Q156">
        <v>0.943737366</v>
      </c>
      <c r="R156" s="28">
        <v>1.642558E-29</v>
      </c>
      <c r="S156" s="28">
        <v>1.010654E-30</v>
      </c>
      <c r="T156">
        <v>0.0464114119</v>
      </c>
    </row>
    <row r="157" spans="1:20" ht="12.75">
      <c r="A157" s="7" t="s">
        <v>14</v>
      </c>
      <c r="B157" t="s">
        <v>90</v>
      </c>
      <c r="C157" t="s">
        <v>85</v>
      </c>
      <c r="D157" t="s">
        <v>85</v>
      </c>
      <c r="E157" t="s">
        <v>85</v>
      </c>
      <c r="F157" t="s">
        <v>85</v>
      </c>
      <c r="G157" t="s">
        <v>85</v>
      </c>
      <c r="H157" t="s">
        <v>85</v>
      </c>
      <c r="I157">
        <v>0.0013101335</v>
      </c>
      <c r="J157">
        <v>-0.2226</v>
      </c>
      <c r="K157">
        <v>-0.1383</v>
      </c>
      <c r="L157">
        <v>-0.054</v>
      </c>
      <c r="M157">
        <v>0.8004005842</v>
      </c>
      <c r="N157">
        <v>0.8708383796</v>
      </c>
      <c r="O157">
        <v>0.9474749248</v>
      </c>
      <c r="P157" s="28">
        <v>4.21958E-210</v>
      </c>
      <c r="Q157">
        <v>0.943737366</v>
      </c>
      <c r="R157" s="28">
        <v>1.642558E-29</v>
      </c>
      <c r="S157" s="28">
        <v>1.010654E-30</v>
      </c>
      <c r="T157">
        <v>0.2315104721</v>
      </c>
    </row>
    <row r="158" spans="1:20" ht="12.75">
      <c r="A158" s="7" t="s">
        <v>15</v>
      </c>
      <c r="B158" t="s">
        <v>90</v>
      </c>
      <c r="C158" t="s">
        <v>85</v>
      </c>
      <c r="D158" t="s">
        <v>85</v>
      </c>
      <c r="E158" t="s">
        <v>85</v>
      </c>
      <c r="F158" t="s">
        <v>85</v>
      </c>
      <c r="G158" t="s">
        <v>85</v>
      </c>
      <c r="H158" t="s">
        <v>85</v>
      </c>
      <c r="I158">
        <v>0.0001324408</v>
      </c>
      <c r="J158">
        <v>-0.2526</v>
      </c>
      <c r="K158">
        <v>-0.167</v>
      </c>
      <c r="L158">
        <v>-0.0814</v>
      </c>
      <c r="M158">
        <v>0.7767606848</v>
      </c>
      <c r="N158">
        <v>0.8462103929</v>
      </c>
      <c r="O158">
        <v>0.9218695579</v>
      </c>
      <c r="P158" s="28">
        <v>4.21958E-210</v>
      </c>
      <c r="Q158">
        <v>0.943737366</v>
      </c>
      <c r="R158" s="28">
        <v>1.642558E-29</v>
      </c>
      <c r="S158" s="28">
        <v>1.010654E-30</v>
      </c>
      <c r="T158">
        <v>0.0015816344</v>
      </c>
    </row>
    <row r="159" spans="1:20" ht="12.75">
      <c r="A159" s="7" t="s">
        <v>47</v>
      </c>
      <c r="B159" t="s">
        <v>90</v>
      </c>
      <c r="C159" t="s">
        <v>85</v>
      </c>
      <c r="D159" t="s">
        <v>85</v>
      </c>
      <c r="E159" t="s">
        <v>85</v>
      </c>
      <c r="F159" t="s">
        <v>85</v>
      </c>
      <c r="G159" t="s">
        <v>85</v>
      </c>
      <c r="H159" t="s">
        <v>85</v>
      </c>
      <c r="I159">
        <v>0.1118645088</v>
      </c>
      <c r="J159">
        <v>-0.2123</v>
      </c>
      <c r="K159">
        <v>-0.0951</v>
      </c>
      <c r="L159">
        <v>0.0221</v>
      </c>
      <c r="M159">
        <v>0.8087568959</v>
      </c>
      <c r="N159">
        <v>0.9093149251</v>
      </c>
      <c r="O159">
        <v>1.0223759912</v>
      </c>
      <c r="P159" s="28">
        <v>4.21958E-210</v>
      </c>
      <c r="Q159">
        <v>0.943737366</v>
      </c>
      <c r="R159" s="28">
        <v>1.642558E-29</v>
      </c>
      <c r="S159" s="28">
        <v>1.010654E-30</v>
      </c>
      <c r="T159">
        <v>0.1169072741</v>
      </c>
    </row>
    <row r="160" spans="1:20" ht="12.75">
      <c r="A160" s="7" t="s">
        <v>48</v>
      </c>
      <c r="B160" t="s">
        <v>90</v>
      </c>
      <c r="C160" t="s">
        <v>85</v>
      </c>
      <c r="D160" t="s">
        <v>85</v>
      </c>
      <c r="E160" t="s">
        <v>85</v>
      </c>
      <c r="F160" t="s">
        <v>85</v>
      </c>
      <c r="G160" t="s">
        <v>85</v>
      </c>
      <c r="H160" t="s">
        <v>85</v>
      </c>
      <c r="I160">
        <v>0.042242251</v>
      </c>
      <c r="J160">
        <v>-0.2887</v>
      </c>
      <c r="K160">
        <v>-0.1469</v>
      </c>
      <c r="L160">
        <v>-0.0051</v>
      </c>
      <c r="M160">
        <v>0.7492713685</v>
      </c>
      <c r="N160">
        <v>0.8633799687</v>
      </c>
      <c r="O160">
        <v>0.9948664818</v>
      </c>
      <c r="P160" s="28">
        <v>4.21958E-210</v>
      </c>
      <c r="Q160">
        <v>0.943737366</v>
      </c>
      <c r="R160" s="28">
        <v>1.642558E-29</v>
      </c>
      <c r="S160" s="28">
        <v>1.010654E-30</v>
      </c>
      <c r="T160">
        <v>0.0224458505</v>
      </c>
    </row>
    <row r="161" spans="1:20" ht="12.75">
      <c r="A161" s="7" t="s">
        <v>49</v>
      </c>
      <c r="B161" t="s">
        <v>90</v>
      </c>
      <c r="C161" t="s">
        <v>85</v>
      </c>
      <c r="D161" t="s">
        <v>85</v>
      </c>
      <c r="E161" t="s">
        <v>85</v>
      </c>
      <c r="F161" t="s">
        <v>85</v>
      </c>
      <c r="G161" t="s">
        <v>85</v>
      </c>
      <c r="H161" t="s">
        <v>85</v>
      </c>
      <c r="I161">
        <v>0.2723626975</v>
      </c>
      <c r="J161">
        <v>-0.1519</v>
      </c>
      <c r="K161">
        <v>-0.0545</v>
      </c>
      <c r="L161">
        <v>0.0428</v>
      </c>
      <c r="M161">
        <v>0.8590722799</v>
      </c>
      <c r="N161">
        <v>0.9469292998</v>
      </c>
      <c r="O161">
        <v>1.0437714264</v>
      </c>
      <c r="P161" s="28">
        <v>4.21958E-210</v>
      </c>
      <c r="Q161">
        <v>0.943737366</v>
      </c>
      <c r="R161" s="28">
        <v>1.642558E-29</v>
      </c>
      <c r="S161" s="28">
        <v>1.010654E-30</v>
      </c>
      <c r="T161">
        <v>0.031106798</v>
      </c>
    </row>
    <row r="162" spans="1:20" ht="12.75">
      <c r="A162" s="7" t="s">
        <v>16</v>
      </c>
      <c r="B162" t="s">
        <v>90</v>
      </c>
      <c r="C162" t="s">
        <v>85</v>
      </c>
      <c r="D162" t="s">
        <v>85</v>
      </c>
      <c r="E162" t="s">
        <v>85</v>
      </c>
      <c r="F162" t="s">
        <v>85</v>
      </c>
      <c r="G162" t="s">
        <v>85</v>
      </c>
      <c r="H162" t="s">
        <v>85</v>
      </c>
      <c r="I162">
        <v>0.0219640675</v>
      </c>
      <c r="J162">
        <v>-0.1804</v>
      </c>
      <c r="K162">
        <v>-0.0972</v>
      </c>
      <c r="L162">
        <v>-0.014</v>
      </c>
      <c r="M162">
        <v>0.8349144263</v>
      </c>
      <c r="N162">
        <v>0.9073400574</v>
      </c>
      <c r="O162">
        <v>0.9860483349</v>
      </c>
      <c r="P162" s="28">
        <v>4.21958E-210</v>
      </c>
      <c r="Q162">
        <v>0.943737366</v>
      </c>
      <c r="R162" s="28">
        <v>1.642558E-29</v>
      </c>
      <c r="S162" s="28">
        <v>1.010654E-30</v>
      </c>
      <c r="T162" s="28">
        <v>3.0607526E-07</v>
      </c>
    </row>
    <row r="163" spans="1:20" ht="12.75">
      <c r="A163" s="7" t="s">
        <v>17</v>
      </c>
      <c r="B163" t="s">
        <v>90</v>
      </c>
      <c r="C163" t="s">
        <v>85</v>
      </c>
      <c r="D163" t="s">
        <v>85</v>
      </c>
      <c r="E163" t="s">
        <v>85</v>
      </c>
      <c r="F163" t="s">
        <v>85</v>
      </c>
      <c r="G163" t="s">
        <v>85</v>
      </c>
      <c r="H163" t="s">
        <v>85</v>
      </c>
      <c r="I163">
        <v>0.4754748758</v>
      </c>
      <c r="J163">
        <v>-0.2325</v>
      </c>
      <c r="K163">
        <v>-0.062</v>
      </c>
      <c r="L163">
        <v>0.1084</v>
      </c>
      <c r="M163">
        <v>0.7925820462</v>
      </c>
      <c r="N163">
        <v>0.9398400461</v>
      </c>
      <c r="O163">
        <v>1.1144578866</v>
      </c>
      <c r="P163" s="28">
        <v>4.21958E-210</v>
      </c>
      <c r="Q163">
        <v>0.943737366</v>
      </c>
      <c r="R163" s="28">
        <v>1.642558E-29</v>
      </c>
      <c r="S163" s="28">
        <v>1.010654E-30</v>
      </c>
      <c r="T163">
        <v>0.0105217325</v>
      </c>
    </row>
    <row r="164" spans="1:20" ht="12.75">
      <c r="A164" s="7" t="s">
        <v>50</v>
      </c>
      <c r="B164" t="s">
        <v>90</v>
      </c>
      <c r="C164" t="s">
        <v>85</v>
      </c>
      <c r="D164" t="s">
        <v>85</v>
      </c>
      <c r="E164" t="s">
        <v>85</v>
      </c>
      <c r="F164" t="s">
        <v>85</v>
      </c>
      <c r="G164" t="s">
        <v>85</v>
      </c>
      <c r="H164" t="s">
        <v>85</v>
      </c>
      <c r="I164">
        <v>0.219334498</v>
      </c>
      <c r="J164">
        <v>-0.2262</v>
      </c>
      <c r="K164">
        <v>-0.0871</v>
      </c>
      <c r="L164">
        <v>0.0519</v>
      </c>
      <c r="M164">
        <v>0.7975566883</v>
      </c>
      <c r="N164">
        <v>0.9165433097</v>
      </c>
      <c r="O164">
        <v>1.0532814166</v>
      </c>
      <c r="P164" s="28">
        <v>4.21958E-210</v>
      </c>
      <c r="Q164">
        <v>0.943737366</v>
      </c>
      <c r="R164" s="28">
        <v>1.642558E-29</v>
      </c>
      <c r="S164" s="28">
        <v>1.010654E-30</v>
      </c>
      <c r="T164">
        <v>0.0093812169</v>
      </c>
    </row>
    <row r="165" spans="1:20" ht="12.75">
      <c r="A165" s="7" t="s">
        <v>51</v>
      </c>
      <c r="B165" t="s">
        <v>90</v>
      </c>
      <c r="C165" t="s">
        <v>85</v>
      </c>
      <c r="D165" t="s">
        <v>85</v>
      </c>
      <c r="E165" t="s">
        <v>85</v>
      </c>
      <c r="F165" t="s">
        <v>85</v>
      </c>
      <c r="G165" t="s">
        <v>85</v>
      </c>
      <c r="H165" t="s">
        <v>85</v>
      </c>
      <c r="I165">
        <v>0.0813086339</v>
      </c>
      <c r="J165">
        <v>-0.1964</v>
      </c>
      <c r="K165">
        <v>-0.0924</v>
      </c>
      <c r="L165">
        <v>0.0115</v>
      </c>
      <c r="M165">
        <v>0.8217128639</v>
      </c>
      <c r="N165">
        <v>0.9117098753</v>
      </c>
      <c r="O165">
        <v>1.01156369</v>
      </c>
      <c r="P165" s="28">
        <v>4.21958E-210</v>
      </c>
      <c r="Q165">
        <v>0.943737366</v>
      </c>
      <c r="R165" s="28">
        <v>1.642558E-29</v>
      </c>
      <c r="S165" s="28">
        <v>1.010654E-30</v>
      </c>
      <c r="T165">
        <v>9.35442E-05</v>
      </c>
    </row>
    <row r="166" spans="1:20" ht="12.75">
      <c r="A166" s="7" t="s">
        <v>52</v>
      </c>
      <c r="B166" t="s">
        <v>90</v>
      </c>
      <c r="C166" t="s">
        <v>85</v>
      </c>
      <c r="D166" t="s">
        <v>85</v>
      </c>
      <c r="E166" t="s">
        <v>85</v>
      </c>
      <c r="F166" t="s">
        <v>85</v>
      </c>
      <c r="G166" t="s">
        <v>85</v>
      </c>
      <c r="H166" t="s">
        <v>85</v>
      </c>
      <c r="I166">
        <v>0.0041035038</v>
      </c>
      <c r="J166">
        <v>-0.1978</v>
      </c>
      <c r="K166">
        <v>-0.1176</v>
      </c>
      <c r="L166">
        <v>-0.0373</v>
      </c>
      <c r="M166">
        <v>0.8204994248</v>
      </c>
      <c r="N166">
        <v>0.8890864869</v>
      </c>
      <c r="O166">
        <v>0.9634068682</v>
      </c>
      <c r="P166" s="28">
        <v>4.21958E-210</v>
      </c>
      <c r="Q166">
        <v>0.943737366</v>
      </c>
      <c r="R166" s="28">
        <v>1.642558E-29</v>
      </c>
      <c r="S166" s="28">
        <v>1.010654E-30</v>
      </c>
      <c r="T166" s="28">
        <v>1.699223E-34</v>
      </c>
    </row>
    <row r="167" spans="1:20" ht="12.75">
      <c r="A167" s="7" t="s">
        <v>53</v>
      </c>
      <c r="B167" t="s">
        <v>90</v>
      </c>
      <c r="C167" t="s">
        <v>85</v>
      </c>
      <c r="D167" t="s">
        <v>85</v>
      </c>
      <c r="E167" t="s">
        <v>85</v>
      </c>
      <c r="F167" t="s">
        <v>85</v>
      </c>
      <c r="G167" t="s">
        <v>85</v>
      </c>
      <c r="H167" t="s">
        <v>85</v>
      </c>
      <c r="I167">
        <v>0.0001084947</v>
      </c>
      <c r="J167">
        <v>-0.4146</v>
      </c>
      <c r="K167">
        <v>-0.2753</v>
      </c>
      <c r="L167">
        <v>-0.1359</v>
      </c>
      <c r="M167">
        <v>0.6605852474</v>
      </c>
      <c r="N167">
        <v>0.7593791896</v>
      </c>
      <c r="O167">
        <v>0.8729482772</v>
      </c>
      <c r="P167" s="28">
        <v>4.21958E-210</v>
      </c>
      <c r="Q167">
        <v>0.943737366</v>
      </c>
      <c r="R167" s="28">
        <v>1.642558E-29</v>
      </c>
      <c r="S167" s="28">
        <v>1.010654E-30</v>
      </c>
      <c r="T167" s="28">
        <v>1.8459801E-06</v>
      </c>
    </row>
    <row r="168" spans="1:20" ht="12.75">
      <c r="A168" s="7" t="s">
        <v>18</v>
      </c>
      <c r="B168" t="s">
        <v>90</v>
      </c>
      <c r="C168" t="s">
        <v>85</v>
      </c>
      <c r="D168" t="s">
        <v>85</v>
      </c>
      <c r="E168" t="s">
        <v>85</v>
      </c>
      <c r="F168" t="s">
        <v>85</v>
      </c>
      <c r="G168" t="s">
        <v>85</v>
      </c>
      <c r="H168" t="s">
        <v>85</v>
      </c>
      <c r="I168">
        <v>0.0415724</v>
      </c>
      <c r="J168">
        <v>-0.1626</v>
      </c>
      <c r="K168">
        <v>-0.0829</v>
      </c>
      <c r="L168">
        <v>-0.0032</v>
      </c>
      <c r="M168">
        <v>0.8499230093</v>
      </c>
      <c r="N168">
        <v>0.9204549141</v>
      </c>
      <c r="O168">
        <v>0.9968399957</v>
      </c>
      <c r="P168" s="28">
        <v>4.21958E-210</v>
      </c>
      <c r="Q168">
        <v>0.943737366</v>
      </c>
      <c r="R168" s="28">
        <v>1.642558E-29</v>
      </c>
      <c r="S168" s="28">
        <v>1.010654E-30</v>
      </c>
      <c r="T168">
        <v>0.1114418382</v>
      </c>
    </row>
    <row r="169" spans="1:20" ht="12.75">
      <c r="A169" s="7" t="s">
        <v>19</v>
      </c>
      <c r="B169" t="s">
        <v>90</v>
      </c>
      <c r="C169" t="s">
        <v>85</v>
      </c>
      <c r="D169" t="s">
        <v>85</v>
      </c>
      <c r="E169" t="s">
        <v>85</v>
      </c>
      <c r="F169" t="s">
        <v>85</v>
      </c>
      <c r="G169" t="s">
        <v>85</v>
      </c>
      <c r="H169" t="s">
        <v>85</v>
      </c>
      <c r="I169">
        <v>0.0385798876</v>
      </c>
      <c r="J169">
        <v>-0.1387</v>
      </c>
      <c r="K169">
        <v>-0.0712</v>
      </c>
      <c r="L169">
        <v>-0.0037</v>
      </c>
      <c r="M169">
        <v>0.8704593904</v>
      </c>
      <c r="N169">
        <v>0.9312399157</v>
      </c>
      <c r="O169">
        <v>0.99626449</v>
      </c>
      <c r="P169" s="28">
        <v>4.21958E-210</v>
      </c>
      <c r="Q169">
        <v>0.943737366</v>
      </c>
      <c r="R169" s="28">
        <v>1.642558E-29</v>
      </c>
      <c r="S169" s="28">
        <v>1.010654E-30</v>
      </c>
      <c r="T169">
        <v>5.5405E-05</v>
      </c>
    </row>
    <row r="170" spans="1:20" ht="12.75">
      <c r="A170" s="7" t="s">
        <v>20</v>
      </c>
      <c r="B170" t="s">
        <v>90</v>
      </c>
      <c r="C170" t="s">
        <v>85</v>
      </c>
      <c r="D170" t="s">
        <v>85</v>
      </c>
      <c r="E170" t="s">
        <v>85</v>
      </c>
      <c r="F170" t="s">
        <v>85</v>
      </c>
      <c r="G170" t="s">
        <v>85</v>
      </c>
      <c r="H170" t="s">
        <v>85</v>
      </c>
      <c r="I170">
        <v>0.0432012676</v>
      </c>
      <c r="J170">
        <v>-0.1563</v>
      </c>
      <c r="K170">
        <v>-0.0793</v>
      </c>
      <c r="L170">
        <v>-0.0024</v>
      </c>
      <c r="M170">
        <v>0.8553295667</v>
      </c>
      <c r="N170">
        <v>0.9237194973</v>
      </c>
      <c r="O170">
        <v>0.9975777091</v>
      </c>
      <c r="P170" s="28">
        <v>4.21958E-210</v>
      </c>
      <c r="Q170">
        <v>0.943737366</v>
      </c>
      <c r="R170" s="28">
        <v>1.642558E-29</v>
      </c>
      <c r="S170" s="28">
        <v>1.010654E-30</v>
      </c>
      <c r="T170" s="28">
        <v>7.2745479E-06</v>
      </c>
    </row>
    <row r="171" spans="1:20" ht="12.75">
      <c r="A171" s="7" t="s">
        <v>21</v>
      </c>
      <c r="B171" t="s">
        <v>90</v>
      </c>
      <c r="C171" t="s">
        <v>85</v>
      </c>
      <c r="D171" t="s">
        <v>85</v>
      </c>
      <c r="E171" t="s">
        <v>85</v>
      </c>
      <c r="F171" t="s">
        <v>85</v>
      </c>
      <c r="G171" t="s">
        <v>85</v>
      </c>
      <c r="H171" t="s">
        <v>85</v>
      </c>
      <c r="I171">
        <v>1.51825E-05</v>
      </c>
      <c r="J171">
        <v>-0.3376</v>
      </c>
      <c r="K171">
        <v>-0.2324</v>
      </c>
      <c r="L171">
        <v>-0.1271</v>
      </c>
      <c r="M171">
        <v>0.7134578529</v>
      </c>
      <c r="N171">
        <v>0.7926617798</v>
      </c>
      <c r="O171">
        <v>0.8806584645</v>
      </c>
      <c r="P171" s="28">
        <v>4.21958E-210</v>
      </c>
      <c r="Q171">
        <v>0.943737366</v>
      </c>
      <c r="R171" s="28">
        <v>1.642558E-29</v>
      </c>
      <c r="S171" s="28">
        <v>1.010654E-30</v>
      </c>
      <c r="T171">
        <v>0.0008780498</v>
      </c>
    </row>
    <row r="172" spans="1:20" ht="12.75">
      <c r="A172" s="7" t="s">
        <v>22</v>
      </c>
      <c r="B172" t="s">
        <v>90</v>
      </c>
      <c r="C172" t="s">
        <v>85</v>
      </c>
      <c r="D172" t="s">
        <v>85</v>
      </c>
      <c r="E172" t="s">
        <v>85</v>
      </c>
      <c r="F172" t="s">
        <v>85</v>
      </c>
      <c r="G172" t="s">
        <v>85</v>
      </c>
      <c r="H172" t="s">
        <v>85</v>
      </c>
      <c r="I172">
        <v>0.0001361378</v>
      </c>
      <c r="J172">
        <v>-0.2508</v>
      </c>
      <c r="K172">
        <v>-0.1657</v>
      </c>
      <c r="L172">
        <v>-0.0806</v>
      </c>
      <c r="M172">
        <v>0.7781955218</v>
      </c>
      <c r="N172">
        <v>0.8473280434</v>
      </c>
      <c r="O172">
        <v>0.9226020877</v>
      </c>
      <c r="P172" s="28">
        <v>4.21958E-210</v>
      </c>
      <c r="Q172">
        <v>0.943737366</v>
      </c>
      <c r="R172" s="28">
        <v>1.642558E-29</v>
      </c>
      <c r="S172" s="28">
        <v>1.010654E-30</v>
      </c>
      <c r="T172" s="28">
        <v>2.114862E-07</v>
      </c>
    </row>
    <row r="173" spans="1:20" ht="12.75">
      <c r="A173" s="7" t="s">
        <v>23</v>
      </c>
      <c r="B173" t="s">
        <v>90</v>
      </c>
      <c r="C173" t="s">
        <v>85</v>
      </c>
      <c r="D173" t="s">
        <v>85</v>
      </c>
      <c r="E173" t="s">
        <v>85</v>
      </c>
      <c r="F173" t="s">
        <v>85</v>
      </c>
      <c r="G173" t="s">
        <v>85</v>
      </c>
      <c r="H173" t="s">
        <v>85</v>
      </c>
      <c r="I173">
        <v>0.0027352985</v>
      </c>
      <c r="J173">
        <v>-0.2944</v>
      </c>
      <c r="K173">
        <v>-0.178</v>
      </c>
      <c r="L173">
        <v>-0.0615</v>
      </c>
      <c r="M173">
        <v>0.7450004034</v>
      </c>
      <c r="N173">
        <v>0.8369804824</v>
      </c>
      <c r="O173">
        <v>0.9403167096</v>
      </c>
      <c r="P173" s="28">
        <v>4.21958E-210</v>
      </c>
      <c r="Q173">
        <v>0.943737366</v>
      </c>
      <c r="R173" s="28">
        <v>1.642558E-29</v>
      </c>
      <c r="S173" s="28">
        <v>1.010654E-30</v>
      </c>
      <c r="T173">
        <v>0.1358491157</v>
      </c>
    </row>
    <row r="174" spans="1:20" ht="12.75">
      <c r="A174" s="7" t="s">
        <v>24</v>
      </c>
      <c r="B174" t="s">
        <v>90</v>
      </c>
      <c r="C174" t="s">
        <v>85</v>
      </c>
      <c r="D174" t="s">
        <v>85</v>
      </c>
      <c r="E174" t="s">
        <v>85</v>
      </c>
      <c r="F174" t="s">
        <v>85</v>
      </c>
      <c r="G174" t="s">
        <v>85</v>
      </c>
      <c r="H174" t="s">
        <v>85</v>
      </c>
      <c r="I174">
        <v>0.0014654493</v>
      </c>
      <c r="J174">
        <v>-0.3029</v>
      </c>
      <c r="K174">
        <v>-0.1874</v>
      </c>
      <c r="L174">
        <v>-0.072</v>
      </c>
      <c r="M174">
        <v>0.7386662747</v>
      </c>
      <c r="N174">
        <v>0.829081733</v>
      </c>
      <c r="O174">
        <v>0.9305643745</v>
      </c>
      <c r="P174" s="28">
        <v>4.21958E-210</v>
      </c>
      <c r="Q174">
        <v>0.943737366</v>
      </c>
      <c r="R174" s="28">
        <v>1.642558E-29</v>
      </c>
      <c r="S174" s="28">
        <v>1.010654E-30</v>
      </c>
      <c r="T174">
        <v>0.1427312084</v>
      </c>
    </row>
    <row r="175" spans="1:20" ht="12.75">
      <c r="A175" s="7" t="s">
        <v>25</v>
      </c>
      <c r="B175" t="s">
        <v>90</v>
      </c>
      <c r="C175" t="s">
        <v>85</v>
      </c>
      <c r="D175" t="s">
        <v>85</v>
      </c>
      <c r="E175" t="s">
        <v>85</v>
      </c>
      <c r="F175" t="s">
        <v>85</v>
      </c>
      <c r="G175" t="s">
        <v>85</v>
      </c>
      <c r="H175" t="s">
        <v>85</v>
      </c>
      <c r="I175">
        <v>0.0023516955</v>
      </c>
      <c r="J175">
        <v>-0.2247</v>
      </c>
      <c r="K175">
        <v>-0.1366</v>
      </c>
      <c r="L175">
        <v>-0.0486</v>
      </c>
      <c r="M175">
        <v>0.7987884502</v>
      </c>
      <c r="N175">
        <v>0.8722969288</v>
      </c>
      <c r="O175">
        <v>0.9525700225</v>
      </c>
      <c r="P175" s="28">
        <v>4.21958E-210</v>
      </c>
      <c r="Q175">
        <v>0.943737366</v>
      </c>
      <c r="R175" s="28">
        <v>1.642558E-29</v>
      </c>
      <c r="S175" s="28">
        <v>1.010654E-30</v>
      </c>
      <c r="T175">
        <v>0.2443261589</v>
      </c>
    </row>
    <row r="176" spans="1:20" ht="12.75">
      <c r="A176" s="7" t="s">
        <v>26</v>
      </c>
      <c r="B176" t="s">
        <v>90</v>
      </c>
      <c r="C176" t="s">
        <v>85</v>
      </c>
      <c r="D176" t="s">
        <v>85</v>
      </c>
      <c r="E176" t="s">
        <v>85</v>
      </c>
      <c r="F176" t="s">
        <v>85</v>
      </c>
      <c r="G176" t="s">
        <v>85</v>
      </c>
      <c r="H176" t="s">
        <v>85</v>
      </c>
      <c r="I176">
        <v>0.3371392702</v>
      </c>
      <c r="J176">
        <v>-0.1569</v>
      </c>
      <c r="K176">
        <v>-0.0516</v>
      </c>
      <c r="L176">
        <v>0.0537</v>
      </c>
      <c r="M176">
        <v>0.8548286405</v>
      </c>
      <c r="N176">
        <v>0.949743686</v>
      </c>
      <c r="O176">
        <v>1.0551975289</v>
      </c>
      <c r="P176" s="28">
        <v>4.21958E-210</v>
      </c>
      <c r="Q176">
        <v>0.943737366</v>
      </c>
      <c r="R176" s="28">
        <v>1.642558E-29</v>
      </c>
      <c r="S176" s="28">
        <v>1.010654E-30</v>
      </c>
      <c r="T176" s="28">
        <v>1.0907982E-06</v>
      </c>
    </row>
    <row r="177" spans="1:20" ht="12.75">
      <c r="A177" s="7" t="s">
        <v>27</v>
      </c>
      <c r="B177" t="s">
        <v>90</v>
      </c>
      <c r="C177" t="s">
        <v>85</v>
      </c>
      <c r="D177" t="s">
        <v>85</v>
      </c>
      <c r="E177" t="s">
        <v>85</v>
      </c>
      <c r="F177" t="s">
        <v>85</v>
      </c>
      <c r="G177" t="s">
        <v>85</v>
      </c>
      <c r="H177" t="s">
        <v>85</v>
      </c>
      <c r="I177">
        <v>0.0547397569</v>
      </c>
      <c r="J177">
        <v>-0.3076</v>
      </c>
      <c r="K177">
        <v>-0.1523</v>
      </c>
      <c r="L177">
        <v>0.0031</v>
      </c>
      <c r="M177">
        <v>0.7352101095</v>
      </c>
      <c r="N177">
        <v>0.8587711458</v>
      </c>
      <c r="O177">
        <v>1.0030981231</v>
      </c>
      <c r="P177" s="28">
        <v>4.21958E-210</v>
      </c>
      <c r="Q177">
        <v>0.943737366</v>
      </c>
      <c r="R177" s="28">
        <v>1.642558E-29</v>
      </c>
      <c r="S177" s="28">
        <v>1.010654E-30</v>
      </c>
      <c r="T177">
        <v>3.66132E-05</v>
      </c>
    </row>
    <row r="178" spans="1:20" ht="12.75">
      <c r="A178" s="7" t="s">
        <v>28</v>
      </c>
      <c r="B178" t="s">
        <v>90</v>
      </c>
      <c r="C178" t="s">
        <v>85</v>
      </c>
      <c r="D178" t="s">
        <v>85</v>
      </c>
      <c r="E178" t="s">
        <v>85</v>
      </c>
      <c r="F178" t="s">
        <v>85</v>
      </c>
      <c r="G178" t="s">
        <v>85</v>
      </c>
      <c r="H178" t="s">
        <v>85</v>
      </c>
      <c r="I178">
        <v>0.1617024975</v>
      </c>
      <c r="J178">
        <v>-0.2045</v>
      </c>
      <c r="K178">
        <v>-0.0852</v>
      </c>
      <c r="L178">
        <v>0.0341</v>
      </c>
      <c r="M178">
        <v>0.8150309072</v>
      </c>
      <c r="N178">
        <v>0.9183295141</v>
      </c>
      <c r="O178">
        <v>1.034720388</v>
      </c>
      <c r="P178" s="28">
        <v>4.21958E-210</v>
      </c>
      <c r="Q178">
        <v>0.943737366</v>
      </c>
      <c r="R178" s="28">
        <v>1.642558E-29</v>
      </c>
      <c r="S178" s="28">
        <v>1.010654E-30</v>
      </c>
      <c r="T178">
        <v>0.358171746</v>
      </c>
    </row>
    <row r="179" spans="1:20" ht="12.75">
      <c r="A179" s="7" t="s">
        <v>29</v>
      </c>
      <c r="B179" t="s">
        <v>90</v>
      </c>
      <c r="C179" t="s">
        <v>85</v>
      </c>
      <c r="D179" t="s">
        <v>85</v>
      </c>
      <c r="E179" t="s">
        <v>85</v>
      </c>
      <c r="F179" t="s">
        <v>85</v>
      </c>
      <c r="G179" t="s">
        <v>85</v>
      </c>
      <c r="H179" t="s">
        <v>85</v>
      </c>
      <c r="I179">
        <v>0.8041401648</v>
      </c>
      <c r="J179">
        <v>-0.099</v>
      </c>
      <c r="K179">
        <v>0.0143</v>
      </c>
      <c r="L179">
        <v>0.1277</v>
      </c>
      <c r="M179">
        <v>0.9057154015</v>
      </c>
      <c r="N179">
        <v>1.0144486853</v>
      </c>
      <c r="O179">
        <v>1.136235658</v>
      </c>
      <c r="P179" s="28">
        <v>4.21958E-210</v>
      </c>
      <c r="Q179">
        <v>0.943737366</v>
      </c>
      <c r="R179" s="28">
        <v>1.642558E-29</v>
      </c>
      <c r="S179" s="28">
        <v>1.010654E-30</v>
      </c>
      <c r="T179">
        <v>0.6266103214</v>
      </c>
    </row>
    <row r="180" spans="1:20" ht="12.75">
      <c r="A180" s="7" t="s">
        <v>30</v>
      </c>
      <c r="B180" t="s">
        <v>90</v>
      </c>
      <c r="C180" t="s">
        <v>85</v>
      </c>
      <c r="D180" t="s">
        <v>85</v>
      </c>
      <c r="E180" t="s">
        <v>85</v>
      </c>
      <c r="F180" t="s">
        <v>85</v>
      </c>
      <c r="G180" t="s">
        <v>85</v>
      </c>
      <c r="H180" t="s">
        <v>85</v>
      </c>
      <c r="I180">
        <v>0.0005105329</v>
      </c>
      <c r="J180">
        <v>-0.3094</v>
      </c>
      <c r="K180">
        <v>-0.1978</v>
      </c>
      <c r="L180">
        <v>-0.0862</v>
      </c>
      <c r="M180">
        <v>0.7339027198</v>
      </c>
      <c r="N180">
        <v>0.82052274</v>
      </c>
      <c r="O180">
        <v>0.917366224</v>
      </c>
      <c r="P180" s="28">
        <v>4.21958E-210</v>
      </c>
      <c r="Q180">
        <v>0.943737366</v>
      </c>
      <c r="R180" s="28">
        <v>1.642558E-29</v>
      </c>
      <c r="S180" s="28">
        <v>1.010654E-30</v>
      </c>
      <c r="T180" s="28">
        <v>1.747455E-16</v>
      </c>
    </row>
    <row r="181" spans="1:20" ht="12.75">
      <c r="A181" s="7" t="s">
        <v>31</v>
      </c>
      <c r="B181" t="s">
        <v>90</v>
      </c>
      <c r="C181" t="s">
        <v>85</v>
      </c>
      <c r="D181" t="s">
        <v>85</v>
      </c>
      <c r="E181" t="s">
        <v>85</v>
      </c>
      <c r="F181" t="s">
        <v>85</v>
      </c>
      <c r="G181" t="s">
        <v>85</v>
      </c>
      <c r="H181" t="s">
        <v>85</v>
      </c>
      <c r="I181">
        <v>0.5458356291</v>
      </c>
      <c r="J181">
        <v>-0.3196</v>
      </c>
      <c r="K181">
        <v>-0.0753</v>
      </c>
      <c r="L181">
        <v>0.169</v>
      </c>
      <c r="M181">
        <v>0.7264642887</v>
      </c>
      <c r="N181">
        <v>0.9274817393</v>
      </c>
      <c r="O181">
        <v>1.1841220418</v>
      </c>
      <c r="P181" s="28">
        <v>4.21958E-210</v>
      </c>
      <c r="Q181">
        <v>0.943737366</v>
      </c>
      <c r="R181" s="28">
        <v>1.642558E-29</v>
      </c>
      <c r="S181" s="28">
        <v>1.010654E-30</v>
      </c>
      <c r="T181">
        <v>0.7226011747</v>
      </c>
    </row>
    <row r="182" spans="1:20" ht="12.75">
      <c r="A182" s="7" t="s">
        <v>33</v>
      </c>
      <c r="B182" t="s">
        <v>90</v>
      </c>
      <c r="C182" t="s">
        <v>85</v>
      </c>
      <c r="D182" t="s">
        <v>85</v>
      </c>
      <c r="E182" t="s">
        <v>85</v>
      </c>
      <c r="F182" t="s">
        <v>85</v>
      </c>
      <c r="G182" t="s">
        <v>85</v>
      </c>
      <c r="H182" t="s">
        <v>85</v>
      </c>
      <c r="I182">
        <v>0.0004248021</v>
      </c>
      <c r="J182">
        <v>-0.3127</v>
      </c>
      <c r="K182">
        <v>-0.2009</v>
      </c>
      <c r="L182">
        <v>-0.0892</v>
      </c>
      <c r="M182">
        <v>0.7314927358</v>
      </c>
      <c r="N182">
        <v>0.8179743462</v>
      </c>
      <c r="O182">
        <v>0.9146803492</v>
      </c>
      <c r="P182" s="28">
        <v>4.21958E-210</v>
      </c>
      <c r="Q182">
        <v>0.943737366</v>
      </c>
      <c r="R182" s="28">
        <v>1.642558E-29</v>
      </c>
      <c r="S182" s="28">
        <v>1.010654E-30</v>
      </c>
      <c r="T182">
        <v>0.0004424917</v>
      </c>
    </row>
    <row r="183" spans="1:20" ht="12.75">
      <c r="A183" s="7" t="s">
        <v>34</v>
      </c>
      <c r="B183" t="s">
        <v>90</v>
      </c>
      <c r="C183" t="s">
        <v>85</v>
      </c>
      <c r="D183" t="s">
        <v>85</v>
      </c>
      <c r="E183" t="s">
        <v>85</v>
      </c>
      <c r="F183" t="s">
        <v>85</v>
      </c>
      <c r="G183" t="s">
        <v>85</v>
      </c>
      <c r="H183" t="s">
        <v>85</v>
      </c>
      <c r="I183">
        <v>0.0030024185</v>
      </c>
      <c r="J183">
        <v>-0.3095</v>
      </c>
      <c r="K183">
        <v>-0.1864</v>
      </c>
      <c r="L183">
        <v>-0.0633</v>
      </c>
      <c r="M183">
        <v>0.7338008449</v>
      </c>
      <c r="N183">
        <v>0.829939357</v>
      </c>
      <c r="O183">
        <v>0.9386734031</v>
      </c>
      <c r="P183" s="28">
        <v>4.21958E-210</v>
      </c>
      <c r="Q183">
        <v>0.943737366</v>
      </c>
      <c r="R183" s="28">
        <v>1.642558E-29</v>
      </c>
      <c r="S183" s="28">
        <v>1.010654E-30</v>
      </c>
      <c r="T183" s="28">
        <v>3.7651843E-08</v>
      </c>
    </row>
    <row r="184" spans="1:20" ht="12.75">
      <c r="A184" s="7" t="s">
        <v>35</v>
      </c>
      <c r="B184" t="s">
        <v>90</v>
      </c>
      <c r="C184" t="s">
        <v>85</v>
      </c>
      <c r="D184" t="s">
        <v>85</v>
      </c>
      <c r="E184" t="s">
        <v>85</v>
      </c>
      <c r="F184" t="s">
        <v>85</v>
      </c>
      <c r="G184" t="s">
        <v>85</v>
      </c>
      <c r="H184" t="s">
        <v>85</v>
      </c>
      <c r="I184">
        <v>0.1100533572</v>
      </c>
      <c r="J184">
        <v>-0.3966</v>
      </c>
      <c r="K184">
        <v>-0.1781</v>
      </c>
      <c r="L184">
        <v>0.0404</v>
      </c>
      <c r="M184">
        <v>0.6725974008</v>
      </c>
      <c r="N184">
        <v>0.8368360225</v>
      </c>
      <c r="O184">
        <v>1.041179356</v>
      </c>
      <c r="P184" s="28">
        <v>4.21958E-210</v>
      </c>
      <c r="Q184">
        <v>0.943737366</v>
      </c>
      <c r="R184" s="28">
        <v>1.642558E-29</v>
      </c>
      <c r="S184" s="28">
        <v>1.010654E-30</v>
      </c>
      <c r="T184" s="28">
        <v>6.850245E-11</v>
      </c>
    </row>
    <row r="185" spans="1:20" ht="12.75">
      <c r="A185" s="7" t="s">
        <v>36</v>
      </c>
      <c r="B185" t="s">
        <v>90</v>
      </c>
      <c r="C185" t="s">
        <v>85</v>
      </c>
      <c r="D185" t="s">
        <v>85</v>
      </c>
      <c r="E185" t="s">
        <v>85</v>
      </c>
      <c r="F185" t="s">
        <v>85</v>
      </c>
      <c r="G185" t="s">
        <v>85</v>
      </c>
      <c r="H185" t="s">
        <v>85</v>
      </c>
      <c r="I185">
        <v>0.152104024</v>
      </c>
      <c r="J185">
        <v>-0.4855</v>
      </c>
      <c r="K185">
        <v>-0.205</v>
      </c>
      <c r="L185">
        <v>0.0755</v>
      </c>
      <c r="M185">
        <v>0.6154173692</v>
      </c>
      <c r="N185">
        <v>0.8146815728</v>
      </c>
      <c r="O185">
        <v>1.0784649545</v>
      </c>
      <c r="P185" s="28">
        <v>4.21958E-210</v>
      </c>
      <c r="Q185">
        <v>0.943737366</v>
      </c>
      <c r="R185" s="28">
        <v>1.642558E-29</v>
      </c>
      <c r="S185" s="28">
        <v>1.010654E-30</v>
      </c>
      <c r="T185" s="28">
        <v>4.908613E-24</v>
      </c>
    </row>
    <row r="186" spans="1:20" ht="12.75">
      <c r="A186" s="7" t="s">
        <v>37</v>
      </c>
      <c r="B186" t="s">
        <v>90</v>
      </c>
      <c r="C186" t="s">
        <v>85</v>
      </c>
      <c r="D186" t="s">
        <v>85</v>
      </c>
      <c r="E186" t="s">
        <v>85</v>
      </c>
      <c r="F186" t="s">
        <v>85</v>
      </c>
      <c r="G186" t="s">
        <v>85</v>
      </c>
      <c r="H186" t="s">
        <v>85</v>
      </c>
      <c r="I186" s="28">
        <v>7.5620569E-06</v>
      </c>
      <c r="J186">
        <v>-0.3508</v>
      </c>
      <c r="K186">
        <v>-0.244</v>
      </c>
      <c r="L186">
        <v>-0.1372</v>
      </c>
      <c r="M186">
        <v>0.7041429706</v>
      </c>
      <c r="N186">
        <v>0.7835096555</v>
      </c>
      <c r="O186">
        <v>0.8718220674</v>
      </c>
      <c r="P186" s="28">
        <v>4.21958E-210</v>
      </c>
      <c r="Q186">
        <v>0.943737366</v>
      </c>
      <c r="R186" s="28">
        <v>1.642558E-29</v>
      </c>
      <c r="S186" s="28">
        <v>1.010654E-30</v>
      </c>
      <c r="T186" s="28">
        <v>2.504748E-21</v>
      </c>
    </row>
    <row r="187" spans="1:20" ht="12.75">
      <c r="A187" s="7" t="s">
        <v>38</v>
      </c>
      <c r="B187" t="s">
        <v>90</v>
      </c>
      <c r="C187" t="s">
        <v>85</v>
      </c>
      <c r="D187" t="s">
        <v>85</v>
      </c>
      <c r="E187" t="s">
        <v>85</v>
      </c>
      <c r="F187" t="s">
        <v>85</v>
      </c>
      <c r="G187" t="s">
        <v>85</v>
      </c>
      <c r="H187" t="s">
        <v>85</v>
      </c>
      <c r="I187">
        <v>0.1296157436</v>
      </c>
      <c r="J187">
        <v>-0.6802</v>
      </c>
      <c r="K187">
        <v>-0.2966</v>
      </c>
      <c r="L187">
        <v>0.087</v>
      </c>
      <c r="M187">
        <v>0.5064994992</v>
      </c>
      <c r="N187">
        <v>0.743316799</v>
      </c>
      <c r="O187">
        <v>1.0908596447</v>
      </c>
      <c r="P187" s="28">
        <v>4.21958E-210</v>
      </c>
      <c r="Q187">
        <v>0.943737366</v>
      </c>
      <c r="R187" s="28">
        <v>1.642558E-29</v>
      </c>
      <c r="S187" s="28">
        <v>1.010654E-30</v>
      </c>
      <c r="T187">
        <v>0.1455152252</v>
      </c>
    </row>
    <row r="188" spans="1:20" ht="12.75">
      <c r="A188" s="7" t="s">
        <v>39</v>
      </c>
      <c r="B188" t="s">
        <v>90</v>
      </c>
      <c r="C188" t="s">
        <v>85</v>
      </c>
      <c r="D188" t="s">
        <v>85</v>
      </c>
      <c r="E188" t="s">
        <v>85</v>
      </c>
      <c r="F188" t="s">
        <v>85</v>
      </c>
      <c r="G188" t="s">
        <v>85</v>
      </c>
      <c r="H188" t="s">
        <v>85</v>
      </c>
      <c r="I188">
        <v>0.3499344856</v>
      </c>
      <c r="J188">
        <v>-0.3021</v>
      </c>
      <c r="K188">
        <v>-0.0976</v>
      </c>
      <c r="L188">
        <v>0.107</v>
      </c>
      <c r="M188">
        <v>0.7392484963</v>
      </c>
      <c r="N188">
        <v>0.9070502439</v>
      </c>
      <c r="O188">
        <v>1.1129412492</v>
      </c>
      <c r="P188" s="28">
        <v>4.21958E-210</v>
      </c>
      <c r="Q188">
        <v>0.943737366</v>
      </c>
      <c r="R188" s="28">
        <v>1.642558E-29</v>
      </c>
      <c r="S188" s="28">
        <v>1.010654E-30</v>
      </c>
      <c r="T188" s="28">
        <v>4.390603E-33</v>
      </c>
    </row>
    <row r="189" spans="1:20" ht="12.75">
      <c r="A189" s="7" t="s">
        <v>40</v>
      </c>
      <c r="B189" t="s">
        <v>90</v>
      </c>
      <c r="C189" t="s">
        <v>85</v>
      </c>
      <c r="D189" t="s">
        <v>85</v>
      </c>
      <c r="E189" t="s">
        <v>85</v>
      </c>
      <c r="F189" t="s">
        <v>85</v>
      </c>
      <c r="G189" t="s">
        <v>85</v>
      </c>
      <c r="H189" t="s">
        <v>85</v>
      </c>
      <c r="I189">
        <v>0.2829952879</v>
      </c>
      <c r="J189">
        <v>-0.3157</v>
      </c>
      <c r="K189">
        <v>-0.1117</v>
      </c>
      <c r="L189">
        <v>0.0922</v>
      </c>
      <c r="M189">
        <v>0.7293071783</v>
      </c>
      <c r="N189">
        <v>0.8942987093</v>
      </c>
      <c r="O189">
        <v>1.0966163576</v>
      </c>
      <c r="P189" s="28">
        <v>4.21958E-210</v>
      </c>
      <c r="Q189">
        <v>0.943737366</v>
      </c>
      <c r="R189" s="28">
        <v>1.642558E-29</v>
      </c>
      <c r="S189" s="28">
        <v>1.010654E-30</v>
      </c>
      <c r="T189" s="28">
        <v>6.2195996E-09</v>
      </c>
    </row>
    <row r="190" spans="1:20" ht="12.75">
      <c r="A190" s="7" t="s">
        <v>41</v>
      </c>
      <c r="B190" t="s">
        <v>90</v>
      </c>
      <c r="C190" t="s">
        <v>85</v>
      </c>
      <c r="D190" t="s">
        <v>85</v>
      </c>
      <c r="E190" t="s">
        <v>85</v>
      </c>
      <c r="F190" t="s">
        <v>85</v>
      </c>
      <c r="G190" t="s">
        <v>85</v>
      </c>
      <c r="H190" t="s">
        <v>85</v>
      </c>
      <c r="I190">
        <v>0.9830090361</v>
      </c>
      <c r="J190">
        <v>-0.374</v>
      </c>
      <c r="K190">
        <v>-0.004</v>
      </c>
      <c r="L190">
        <v>0.3659</v>
      </c>
      <c r="M190">
        <v>0.6879840659</v>
      </c>
      <c r="N190">
        <v>0.9959880449</v>
      </c>
      <c r="O190">
        <v>1.441882501</v>
      </c>
      <c r="P190" s="28">
        <v>4.21958E-210</v>
      </c>
      <c r="Q190">
        <v>0.943737366</v>
      </c>
      <c r="R190" s="28">
        <v>1.642558E-29</v>
      </c>
      <c r="S190" s="28">
        <v>1.010654E-30</v>
      </c>
      <c r="T190">
        <v>0.3864348229</v>
      </c>
    </row>
    <row r="191" spans="1:20" ht="12.75">
      <c r="A191" s="7" t="s">
        <v>42</v>
      </c>
      <c r="B191" t="s">
        <v>90</v>
      </c>
      <c r="C191" t="s">
        <v>85</v>
      </c>
      <c r="D191" t="s">
        <v>85</v>
      </c>
      <c r="E191" t="s">
        <v>85</v>
      </c>
      <c r="F191" t="s">
        <v>85</v>
      </c>
      <c r="G191" t="s">
        <v>85</v>
      </c>
      <c r="H191" t="s">
        <v>85</v>
      </c>
      <c r="I191">
        <v>0.0011010956</v>
      </c>
      <c r="J191">
        <v>-0.4924</v>
      </c>
      <c r="K191">
        <v>-0.3076</v>
      </c>
      <c r="L191">
        <v>-0.1229</v>
      </c>
      <c r="M191">
        <v>0.6111684675</v>
      </c>
      <c r="N191">
        <v>0.7351920893</v>
      </c>
      <c r="O191">
        <v>0.8843836632</v>
      </c>
      <c r="P191" s="28">
        <v>4.21958E-210</v>
      </c>
      <c r="Q191">
        <v>0.943737366</v>
      </c>
      <c r="R191" s="28">
        <v>1.642558E-29</v>
      </c>
      <c r="S191" s="28">
        <v>1.010654E-30</v>
      </c>
      <c r="T191">
        <v>0.0001166862</v>
      </c>
    </row>
    <row r="192" spans="1:20" ht="12.75">
      <c r="A192" s="7" t="s">
        <v>43</v>
      </c>
      <c r="B192" t="s">
        <v>90</v>
      </c>
      <c r="C192" t="s">
        <v>85</v>
      </c>
      <c r="D192" t="s">
        <v>85</v>
      </c>
      <c r="E192" t="s">
        <v>85</v>
      </c>
      <c r="F192" t="s">
        <v>85</v>
      </c>
      <c r="G192" t="s">
        <v>85</v>
      </c>
      <c r="H192" t="s">
        <v>85</v>
      </c>
      <c r="I192">
        <v>0.0202331539</v>
      </c>
      <c r="J192">
        <v>-0.3857</v>
      </c>
      <c r="K192">
        <v>-0.2091</v>
      </c>
      <c r="L192">
        <v>-0.0326</v>
      </c>
      <c r="M192">
        <v>0.6799935082</v>
      </c>
      <c r="N192">
        <v>0.811281689</v>
      </c>
      <c r="O192">
        <v>0.9679180331</v>
      </c>
      <c r="P192" s="28">
        <v>4.21958E-210</v>
      </c>
      <c r="Q192">
        <v>0.943737366</v>
      </c>
      <c r="R192" s="28">
        <v>1.642558E-29</v>
      </c>
      <c r="S192" s="28">
        <v>1.010654E-30</v>
      </c>
      <c r="T192" s="28">
        <v>1.329879E-26</v>
      </c>
    </row>
    <row r="193" spans="1:20" ht="12.75">
      <c r="A193" s="7" t="s">
        <v>44</v>
      </c>
      <c r="B193" t="s">
        <v>90</v>
      </c>
      <c r="C193" t="s">
        <v>85</v>
      </c>
      <c r="D193" t="s">
        <v>85</v>
      </c>
      <c r="E193" t="s">
        <v>85</v>
      </c>
      <c r="F193" t="s">
        <v>85</v>
      </c>
      <c r="G193" t="s">
        <v>85</v>
      </c>
      <c r="H193" t="s">
        <v>85</v>
      </c>
      <c r="I193">
        <v>0.4872909807</v>
      </c>
      <c r="J193">
        <v>-0.3371</v>
      </c>
      <c r="K193">
        <v>-0.0882</v>
      </c>
      <c r="L193">
        <v>0.1607</v>
      </c>
      <c r="M193">
        <v>0.7138586353</v>
      </c>
      <c r="N193">
        <v>0.91557689</v>
      </c>
      <c r="O193">
        <v>1.1742955819</v>
      </c>
      <c r="P193" s="28">
        <v>4.21958E-210</v>
      </c>
      <c r="Q193">
        <v>0.943737366</v>
      </c>
      <c r="R193" s="28">
        <v>1.642558E-29</v>
      </c>
      <c r="S193" s="28">
        <v>1.010654E-30</v>
      </c>
      <c r="T193">
        <v>0.5277726803</v>
      </c>
    </row>
    <row r="194" spans="1:20" ht="12.75">
      <c r="A194" s="7" t="s">
        <v>46</v>
      </c>
      <c r="B194" t="s">
        <v>90</v>
      </c>
      <c r="C194" t="s">
        <v>85</v>
      </c>
      <c r="D194" t="s">
        <v>85</v>
      </c>
      <c r="E194" t="s">
        <v>85</v>
      </c>
      <c r="F194" t="s">
        <v>85</v>
      </c>
      <c r="G194" t="s">
        <v>85</v>
      </c>
      <c r="H194" t="s">
        <v>85</v>
      </c>
      <c r="I194">
        <v>0.2609983605</v>
      </c>
      <c r="J194">
        <v>-0.4408</v>
      </c>
      <c r="K194">
        <v>-0.1607</v>
      </c>
      <c r="L194">
        <v>0.1195</v>
      </c>
      <c r="M194">
        <v>0.643523087</v>
      </c>
      <c r="N194">
        <v>0.8515825867</v>
      </c>
      <c r="O194">
        <v>1.1269104661</v>
      </c>
      <c r="P194" s="28">
        <v>4.21958E-210</v>
      </c>
      <c r="Q194">
        <v>0.943737366</v>
      </c>
      <c r="R194" s="28">
        <v>1.642558E-29</v>
      </c>
      <c r="S194" s="28">
        <v>1.010654E-30</v>
      </c>
      <c r="T194" s="28">
        <v>9.4812885E-06</v>
      </c>
    </row>
    <row r="195" spans="1:20" ht="12.75">
      <c r="A195" s="7" t="s">
        <v>45</v>
      </c>
      <c r="B195" t="s">
        <v>90</v>
      </c>
      <c r="C195" t="s">
        <v>85</v>
      </c>
      <c r="D195" t="s">
        <v>85</v>
      </c>
      <c r="E195" t="s">
        <v>85</v>
      </c>
      <c r="F195" t="s">
        <v>85</v>
      </c>
      <c r="G195" t="s">
        <v>85</v>
      </c>
      <c r="H195" t="s">
        <v>85</v>
      </c>
      <c r="I195">
        <v>0.6846656742</v>
      </c>
      <c r="J195">
        <v>-0.2852</v>
      </c>
      <c r="K195">
        <v>-0.049</v>
      </c>
      <c r="L195">
        <v>0.1873</v>
      </c>
      <c r="M195">
        <v>0.75186415</v>
      </c>
      <c r="N195">
        <v>0.9522279976</v>
      </c>
      <c r="O195">
        <v>1.2059866923</v>
      </c>
      <c r="P195" s="28">
        <v>4.21958E-210</v>
      </c>
      <c r="Q195">
        <v>0.943737366</v>
      </c>
      <c r="R195" s="28">
        <v>1.642558E-29</v>
      </c>
      <c r="S195" s="28">
        <v>1.010654E-30</v>
      </c>
      <c r="T195" s="28">
        <v>5.345907E-06</v>
      </c>
    </row>
  </sheetData>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jeremyD</cp:lastModifiedBy>
  <cp:lastPrinted>2005-09-23T15:55:51Z</cp:lastPrinted>
  <dcterms:created xsi:type="dcterms:W3CDTF">2002-03-11T20:47:31Z</dcterms:created>
  <dcterms:modified xsi:type="dcterms:W3CDTF">2005-09-27T16:00:15Z</dcterms:modified>
  <cp:category/>
  <cp:version/>
  <cp:contentType/>
  <cp:contentStatus/>
</cp:coreProperties>
</file>