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561-RHA" sheetId="1" r:id="rId1"/>
    <sheet name="562-District " sheetId="2" r:id="rId2"/>
    <sheet name="ordered-data" sheetId="3" r:id="rId3"/>
    <sheet name="orig-data" sheetId="4" r:id="rId4"/>
  </sheets>
  <definedNames/>
  <calcPr fullCalcOnLoad="1"/>
</workbook>
</file>

<file path=xl/sharedStrings.xml><?xml version="1.0" encoding="utf-8"?>
<sst xmlns="http://schemas.openxmlformats.org/spreadsheetml/2006/main" count="877" uniqueCount="172">
  <si>
    <t>pop</t>
  </si>
  <si>
    <t>prob</t>
  </si>
  <si>
    <t>IL Southwest</t>
  </si>
  <si>
    <t>IL Southeast</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</si>
  <si>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</si>
  <si>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</si>
  <si>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</si>
  <si>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</si>
  <si>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</si>
  <si>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</si>
  <si>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</si>
  <si>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</si>
  <si>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</si>
  <si>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</si>
  <si>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</si>
  <si>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</si>
  <si>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</si>
  <si>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</si>
  <si>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</si>
  <si>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</si>
  <si>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</si>
  <si>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</si>
  <si>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</si>
  <si>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</si>
  <si>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</si>
  <si>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</si>
  <si>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</si>
  <si>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</si>
  <si>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</si>
  <si>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</si>
  <si>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</si>
  <si>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</si>
  <si>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</si>
  <si>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</si>
  <si>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</si>
  <si>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</si>
  <si>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</si>
  <si>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</si>
  <si>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</si>
  <si>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</si>
  <si>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</si>
  <si>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</si>
  <si>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</si>
  <si>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</si>
  <si>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</si>
  <si>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</si>
  <si>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</si>
  <si>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</si>
  <si>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</si>
  <si>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</si>
  <si>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</si>
  <si>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</si>
  <si>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</si>
  <si>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</si>
  <si>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</si>
  <si>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</si>
  <si>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</si>
  <si>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</si>
  <si>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</si>
  <si>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</si>
  <si>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</si>
  <si>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</si>
  <si>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</si>
  <si>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</si>
  <si>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</si>
  <si>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</si>
  <si>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</si>
  <si>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</si>
  <si>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</si>
  <si>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</si>
  <si>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</si>
  <si>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</si>
  <si>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</si>
  <si>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</si>
  <si>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</si>
  <si>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</si>
  <si>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</si>
  <si>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</si>
  <si>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</si>
  <si>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</si>
  <si>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</si>
  <si>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</si>
  <si>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</si>
  <si>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</si>
  <si>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</si>
  <si>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</si>
  <si>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</si>
  <si>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</si>
  <si>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m = males significant</t>
  </si>
  <si>
    <t>f   = females significant</t>
  </si>
  <si>
    <t>d  = males &amp; females signif different</t>
  </si>
  <si>
    <t>Supression</t>
  </si>
  <si>
    <t>R Fail M</t>
  </si>
  <si>
    <t>R Fail F</t>
  </si>
  <si>
    <t>mc   = supress male count</t>
  </si>
  <si>
    <t>fc     = suppress female count</t>
  </si>
  <si>
    <t>mp   = supress male pop</t>
  </si>
  <si>
    <t>fp     = supress female pop</t>
  </si>
  <si>
    <t>NE Iron Rose</t>
  </si>
  <si>
    <t>NE Winnipeg River</t>
  </si>
  <si>
    <t>NE Brokenhead</t>
  </si>
  <si>
    <t>BDN West</t>
  </si>
  <si>
    <t>BDN East</t>
  </si>
  <si>
    <t>AS  East 2</t>
  </si>
  <si>
    <t>CE  Red River</t>
  </si>
  <si>
    <t>CE  Carman</t>
  </si>
  <si>
    <t>areaType3prob</t>
  </si>
  <si>
    <t>area_sexType3pr</t>
  </si>
  <si>
    <t>sexType3prob</t>
  </si>
  <si>
    <t>sexEstprob</t>
  </si>
  <si>
    <t>areaEstprob</t>
  </si>
  <si>
    <t>Males</t>
  </si>
  <si>
    <t>Females</t>
  </si>
  <si>
    <t>Inpatient Hospital Separation Rates 2003/04 per 1000</t>
  </si>
  <si>
    <t>South Eastman (d)</t>
  </si>
  <si>
    <t>Brandon (d)</t>
  </si>
  <si>
    <t>Interlake (d)</t>
  </si>
  <si>
    <t>North Eastman (d)</t>
  </si>
  <si>
    <t>Manitoba (d)</t>
  </si>
  <si>
    <t>SE Northern (d)</t>
  </si>
  <si>
    <t>SE Central (d)</t>
  </si>
  <si>
    <t>SE Western (d)</t>
  </si>
  <si>
    <t>SE Southern (d)</t>
  </si>
  <si>
    <t>BDN Rural (d)</t>
  </si>
  <si>
    <t>CE Altona (d)</t>
  </si>
  <si>
    <t>CE  Morden/Winkler (d)</t>
  </si>
  <si>
    <t>Assiniboine (m,f,d)</t>
  </si>
  <si>
    <t>Parkland (m,f,d)</t>
  </si>
  <si>
    <t>Nor-Man (m,f,d)</t>
  </si>
  <si>
    <t>Burntwood (m,f,d)</t>
  </si>
  <si>
    <t>Rural South (m,f,d)</t>
  </si>
  <si>
    <t>North (m,f,d)</t>
  </si>
  <si>
    <t>Winnipeg (m,f,d)</t>
  </si>
  <si>
    <t>AS West 1 (m,f,d)</t>
  </si>
  <si>
    <t>PL Central (m,f,d)</t>
  </si>
  <si>
    <t>PL East (m,f,d)</t>
  </si>
  <si>
    <t>PL West (m,f)</t>
  </si>
  <si>
    <t>NE Blue Water (m,f,d)</t>
  </si>
  <si>
    <t>NM The Pas/OCN/Kelsey (m,f,d)</t>
  </si>
  <si>
    <t>NM Nor-Man Other (m,f,d)</t>
  </si>
  <si>
    <t>BW Thompson (m,f,d)</t>
  </si>
  <si>
    <t>BW Lynn/Leaf/SIL (m,f,d)</t>
  </si>
  <si>
    <t>BW Tad/Broch/Lac Br (m,f,d)</t>
  </si>
  <si>
    <t>BW Island Lake (m,f,d)</t>
  </si>
  <si>
    <t>BW Oxford H &amp; Gods (m,f,d)</t>
  </si>
  <si>
    <t>BW Nelson House (m,f,d)</t>
  </si>
  <si>
    <t>BW Sha/York/Split/War (m,f,d)</t>
  </si>
  <si>
    <t>Central (f,d)</t>
  </si>
  <si>
    <t>Churchill (m,f)</t>
  </si>
  <si>
    <t>AS  East 1 (m,f)</t>
  </si>
  <si>
    <t>AS  North 1 (m,f)</t>
  </si>
  <si>
    <t>CE  Swan Lake (m,f)</t>
  </si>
  <si>
    <t>CE  Louise/Pembina (m,f)</t>
  </si>
  <si>
    <t>CE  Seven Regions (m,f)</t>
  </si>
  <si>
    <t>IL Northeast (m,f)</t>
  </si>
  <si>
    <t>IL Northwest (m,f)</t>
  </si>
  <si>
    <t>NE Springfield (m,f)</t>
  </si>
  <si>
    <t>BW Gillam/Fox Lake (m,f)</t>
  </si>
  <si>
    <t>BW Cross Lake (m,f)</t>
  </si>
  <si>
    <t>BW Norway House (m,f)</t>
  </si>
  <si>
    <t>AS  North 2 (m)</t>
  </si>
  <si>
    <t>AS  West 2 (m)</t>
  </si>
  <si>
    <t>CE  Cartier/SFX (m,d)</t>
  </si>
  <si>
    <t>CE  Portage (f,d)</t>
  </si>
  <si>
    <t>PL North (m,f,d)</t>
  </si>
  <si>
    <t>NE Northern Remote (f,d)</t>
  </si>
  <si>
    <t>NM F Flon/Snow L/Cran (f,d)</t>
  </si>
  <si>
    <t>BW Thick Por/Pik/Wab (f,d)</t>
  </si>
  <si>
    <t>New</t>
  </si>
  <si>
    <t>Old</t>
  </si>
  <si>
    <t>Order</t>
  </si>
  <si>
    <t>order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</si>
</sst>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b/>
      <sz val="5"/>
      <name val="Arial MT"/>
      <family val="3"/>
    </font>
    <font>
      <sz val="9"/>
      <name val="Univers 45 Light"/>
      <family val="2"/>
    </font>
    <font>
      <b/>
      <sz val="11"/>
      <name val="Univers 45 Light"/>
      <family val="2"/>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5.6.1: Hospital Separations for Inpatient Care by RHA, 2003/04
</a:t>
            </a:r>
            <a:r>
              <a:rPr lang="en-US" cap="none" sz="800" b="0" i="0" u="none" baseline="0"/>
              <a:t>Age-adjusted rate of inpatient hospital separations per 1,000 residents</a:t>
            </a:r>
          </a:p>
        </c:rich>
      </c:tx>
      <c:layout>
        <c:manualLayout>
          <c:xMode val="factor"/>
          <c:yMode val="factor"/>
          <c:x val="0.017"/>
          <c:y val="-0.01925"/>
        </c:manualLayout>
      </c:layout>
      <c:spPr>
        <a:noFill/>
        <a:ln>
          <a:noFill/>
        </a:ln>
      </c:spPr>
    </c:title>
    <c:plotArea>
      <c:layout>
        <c:manualLayout>
          <c:xMode val="edge"/>
          <c:yMode val="edge"/>
          <c:x val="0"/>
          <c:y val="0.13"/>
          <c:w val="1"/>
          <c:h val="0.759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(d)</c:v>
                </c:pt>
                <c:pt idx="1">
                  <c:v>Central (f,d)</c:v>
                </c:pt>
                <c:pt idx="2">
                  <c:v>Assiniboine (m,f,d)</c:v>
                </c:pt>
                <c:pt idx="3">
                  <c:v>Brandon (d)</c:v>
                </c:pt>
                <c:pt idx="4">
                  <c:v>Parkland (m,f,d)</c:v>
                </c:pt>
                <c:pt idx="5">
                  <c:v>Interlake (d)</c:v>
                </c:pt>
                <c:pt idx="6">
                  <c:v>North Eastman (d)</c:v>
                </c:pt>
                <c:pt idx="7">
                  <c:v>Churchill (m,f)</c:v>
                </c:pt>
                <c:pt idx="8">
                  <c:v>Nor-Man (m,f,d)</c:v>
                </c:pt>
                <c:pt idx="9">
                  <c:v>Burntwood (m,f,d)</c:v>
                </c:pt>
                <c:pt idx="11">
                  <c:v>Rural South (m,f,d)</c:v>
                </c:pt>
                <c:pt idx="12">
                  <c:v>North (m,f,d)</c:v>
                </c:pt>
                <c:pt idx="13">
                  <c:v>Winnipeg (m,f,d)</c:v>
                </c:pt>
                <c:pt idx="14">
                  <c:v>Manitoba (d)</c:v>
                </c:pt>
              </c:strCache>
            </c:strRef>
          </c:cat>
          <c:val>
            <c:numRef>
              <c:f>'ordered-data'!$I$4:$I$18</c:f>
              <c:numCache>
                <c:ptCount val="15"/>
                <c:pt idx="0">
                  <c:v>91.220171413</c:v>
                </c:pt>
                <c:pt idx="1">
                  <c:v>91.220171413</c:v>
                </c:pt>
                <c:pt idx="2">
                  <c:v>91.220171413</c:v>
                </c:pt>
                <c:pt idx="3">
                  <c:v>91.220171413</c:v>
                </c:pt>
                <c:pt idx="4">
                  <c:v>91.220171413</c:v>
                </c:pt>
                <c:pt idx="5">
                  <c:v>91.220171413</c:v>
                </c:pt>
                <c:pt idx="6">
                  <c:v>91.220171413</c:v>
                </c:pt>
                <c:pt idx="7">
                  <c:v>91.220171413</c:v>
                </c:pt>
                <c:pt idx="8">
                  <c:v>91.220171413</c:v>
                </c:pt>
                <c:pt idx="9">
                  <c:v>91.220171413</c:v>
                </c:pt>
                <c:pt idx="11">
                  <c:v>91.220171413</c:v>
                </c:pt>
                <c:pt idx="12">
                  <c:v>91.220171413</c:v>
                </c:pt>
                <c:pt idx="13">
                  <c:v>91.220171413</c:v>
                </c:pt>
                <c:pt idx="14">
                  <c:v>91.220171413</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(f,d)</c:v>
                </c:pt>
                <c:pt idx="2">
                  <c:v>Assiniboine (m,f,d)</c:v>
                </c:pt>
                <c:pt idx="3">
                  <c:v>Brandon (d)</c:v>
                </c:pt>
                <c:pt idx="4">
                  <c:v>Parkland (m,f,d)</c:v>
                </c:pt>
                <c:pt idx="5">
                  <c:v>Interlake (d)</c:v>
                </c:pt>
                <c:pt idx="6">
                  <c:v>North Eastman (d)</c:v>
                </c:pt>
                <c:pt idx="7">
                  <c:v>Churchill (m,f)</c:v>
                </c:pt>
                <c:pt idx="8">
                  <c:v>Nor-Man (m,f,d)</c:v>
                </c:pt>
                <c:pt idx="9">
                  <c:v>Burntwood (m,f,d)</c:v>
                </c:pt>
                <c:pt idx="11">
                  <c:v>Rural South (m,f,d)</c:v>
                </c:pt>
                <c:pt idx="12">
                  <c:v>North (m,f,d)</c:v>
                </c:pt>
                <c:pt idx="13">
                  <c:v>Winnipeg (m,f,d)</c:v>
                </c:pt>
                <c:pt idx="14">
                  <c:v>Manitoba (d)</c:v>
                </c:pt>
              </c:strCache>
            </c:strRef>
          </c:cat>
          <c:val>
            <c:numRef>
              <c:f>'ordered-data'!$J$4:$J$18</c:f>
              <c:numCache>
                <c:ptCount val="15"/>
                <c:pt idx="0">
                  <c:v>80.906611585</c:v>
                </c:pt>
                <c:pt idx="1">
                  <c:v>106.32658499</c:v>
                </c:pt>
                <c:pt idx="2">
                  <c:v>127.70421724</c:v>
                </c:pt>
                <c:pt idx="3">
                  <c:v>88.56672852</c:v>
                </c:pt>
                <c:pt idx="4">
                  <c:v>143.73760691</c:v>
                </c:pt>
                <c:pt idx="5">
                  <c:v>103.67319298</c:v>
                </c:pt>
                <c:pt idx="6">
                  <c:v>95.855736739</c:v>
                </c:pt>
                <c:pt idx="7">
                  <c:v>161.32550636</c:v>
                </c:pt>
                <c:pt idx="8">
                  <c:v>132.01501628</c:v>
                </c:pt>
                <c:pt idx="9">
                  <c:v>194.00722194</c:v>
                </c:pt>
                <c:pt idx="11">
                  <c:v>107.42306139</c:v>
                </c:pt>
                <c:pt idx="12">
                  <c:v>169.08144792</c:v>
                </c:pt>
                <c:pt idx="13">
                  <c:v>71.589555159</c:v>
                </c:pt>
                <c:pt idx="14">
                  <c:v>91.220171413</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(f,d)</c:v>
                </c:pt>
                <c:pt idx="2">
                  <c:v>Assiniboine (m,f,d)</c:v>
                </c:pt>
                <c:pt idx="3">
                  <c:v>Brandon (d)</c:v>
                </c:pt>
                <c:pt idx="4">
                  <c:v>Parkland (m,f,d)</c:v>
                </c:pt>
                <c:pt idx="5">
                  <c:v>Interlake (d)</c:v>
                </c:pt>
                <c:pt idx="6">
                  <c:v>North Eastman (d)</c:v>
                </c:pt>
                <c:pt idx="7">
                  <c:v>Churchill (m,f)</c:v>
                </c:pt>
                <c:pt idx="8">
                  <c:v>Nor-Man (m,f,d)</c:v>
                </c:pt>
                <c:pt idx="9">
                  <c:v>Burntwood (m,f,d)</c:v>
                </c:pt>
                <c:pt idx="11">
                  <c:v>Rural South (m,f,d)</c:v>
                </c:pt>
                <c:pt idx="12">
                  <c:v>North (m,f,d)</c:v>
                </c:pt>
                <c:pt idx="13">
                  <c:v>Winnipeg (m,f,d)</c:v>
                </c:pt>
                <c:pt idx="14">
                  <c:v>Manitoba (d)</c:v>
                </c:pt>
              </c:strCache>
            </c:strRef>
          </c:cat>
          <c:val>
            <c:numRef>
              <c:f>'ordered-data'!$K$4:$K$18</c:f>
              <c:numCache>
                <c:ptCount val="15"/>
                <c:pt idx="0">
                  <c:v>130.91153199</c:v>
                </c:pt>
                <c:pt idx="1">
                  <c:v>147.8057209</c:v>
                </c:pt>
                <c:pt idx="2">
                  <c:v>155.26494684</c:v>
                </c:pt>
                <c:pt idx="3">
                  <c:v>112.73302109</c:v>
                </c:pt>
                <c:pt idx="4">
                  <c:v>197.38135237</c:v>
                </c:pt>
                <c:pt idx="5">
                  <c:v>135.6383286</c:v>
                </c:pt>
                <c:pt idx="6">
                  <c:v>133.31057034</c:v>
                </c:pt>
                <c:pt idx="7">
                  <c:v>254.83466087</c:v>
                </c:pt>
                <c:pt idx="8">
                  <c:v>217.20507031</c:v>
                </c:pt>
                <c:pt idx="9">
                  <c:v>330.22077185</c:v>
                </c:pt>
                <c:pt idx="11">
                  <c:v>147.13444885</c:v>
                </c:pt>
                <c:pt idx="12">
                  <c:v>284.08679071</c:v>
                </c:pt>
                <c:pt idx="13">
                  <c:v>94.826631558</c:v>
                </c:pt>
                <c:pt idx="14">
                  <c:v>120.53661051</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(d)</c:v>
                </c:pt>
                <c:pt idx="1">
                  <c:v>Central (f,d)</c:v>
                </c:pt>
                <c:pt idx="2">
                  <c:v>Assiniboine (m,f,d)</c:v>
                </c:pt>
                <c:pt idx="3">
                  <c:v>Brandon (d)</c:v>
                </c:pt>
                <c:pt idx="4">
                  <c:v>Parkland (m,f,d)</c:v>
                </c:pt>
                <c:pt idx="5">
                  <c:v>Interlake (d)</c:v>
                </c:pt>
                <c:pt idx="6">
                  <c:v>North Eastman (d)</c:v>
                </c:pt>
                <c:pt idx="7">
                  <c:v>Churchill (m,f)</c:v>
                </c:pt>
                <c:pt idx="8">
                  <c:v>Nor-Man (m,f,d)</c:v>
                </c:pt>
                <c:pt idx="9">
                  <c:v>Burntwood (m,f,d)</c:v>
                </c:pt>
                <c:pt idx="11">
                  <c:v>Rural South (m,f,d)</c:v>
                </c:pt>
                <c:pt idx="12">
                  <c:v>North (m,f,d)</c:v>
                </c:pt>
                <c:pt idx="13">
                  <c:v>Winnipeg (m,f,d)</c:v>
                </c:pt>
                <c:pt idx="14">
                  <c:v>Manitoba (d)</c:v>
                </c:pt>
              </c:strCache>
            </c:strRef>
          </c:cat>
          <c:val>
            <c:numRef>
              <c:f>'ordered-data'!$L$4:$L$18</c:f>
              <c:numCache>
                <c:ptCount val="15"/>
                <c:pt idx="0">
                  <c:v>120.53661051</c:v>
                </c:pt>
                <c:pt idx="1">
                  <c:v>120.53661051</c:v>
                </c:pt>
                <c:pt idx="2">
                  <c:v>120.53661051</c:v>
                </c:pt>
                <c:pt idx="3">
                  <c:v>120.53661051</c:v>
                </c:pt>
                <c:pt idx="4">
                  <c:v>120.53661051</c:v>
                </c:pt>
                <c:pt idx="5">
                  <c:v>120.53661051</c:v>
                </c:pt>
                <c:pt idx="6">
                  <c:v>120.53661051</c:v>
                </c:pt>
                <c:pt idx="7">
                  <c:v>120.53661051</c:v>
                </c:pt>
                <c:pt idx="8">
                  <c:v>120.53661051</c:v>
                </c:pt>
                <c:pt idx="9">
                  <c:v>120.53661051</c:v>
                </c:pt>
                <c:pt idx="11">
                  <c:v>120.53661051</c:v>
                </c:pt>
                <c:pt idx="12">
                  <c:v>120.53661051</c:v>
                </c:pt>
                <c:pt idx="13">
                  <c:v>120.53661051</c:v>
                </c:pt>
                <c:pt idx="14">
                  <c:v>120.53661051</c:v>
                </c:pt>
              </c:numCache>
            </c:numRef>
          </c:val>
        </c:ser>
        <c:gapWidth val="50"/>
        <c:axId val="20650038"/>
        <c:axId val="51632615"/>
      </c:barChart>
      <c:catAx>
        <c:axId val="20650038"/>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51632615"/>
        <c:crosses val="autoZero"/>
        <c:auto val="0"/>
        <c:lblOffset val="100"/>
        <c:noMultiLvlLbl val="0"/>
      </c:catAx>
      <c:valAx>
        <c:axId val="51632615"/>
        <c:scaling>
          <c:orientation val="minMax"/>
          <c:max val="500"/>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20650038"/>
        <c:crossesAt val="1"/>
        <c:crossBetween val="between"/>
        <c:dispUnits/>
        <c:majorUnit val="5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4875"/>
          <c:y val="0.1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5.6.2: Separations for Inpatient Care by District,  2003/04
</a:t>
            </a:r>
            <a:r>
              <a:rPr lang="en-US" cap="none" sz="800" b="0" i="0" u="none" baseline="0"/>
              <a:t>Age-adjusted rate of inpatient hospital separations per 1,000 residents</a:t>
            </a:r>
          </a:p>
        </c:rich>
      </c:tx>
      <c:layout>
        <c:manualLayout>
          <c:xMode val="factor"/>
          <c:yMode val="factor"/>
          <c:x val="0"/>
          <c:y val="-0.02"/>
        </c:manualLayout>
      </c:layout>
      <c:spPr>
        <a:noFill/>
        <a:ln>
          <a:noFill/>
        </a:ln>
      </c:spPr>
    </c:title>
    <c:plotArea>
      <c:layout>
        <c:manualLayout>
          <c:xMode val="edge"/>
          <c:yMode val="edge"/>
          <c:x val="0.00175"/>
          <c:y val="0.0705"/>
          <c:w val="0.96375"/>
          <c:h val="0.918"/>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 (d)</c:v>
                </c:pt>
                <c:pt idx="1">
                  <c:v>SE Central (d)</c:v>
                </c:pt>
                <c:pt idx="2">
                  <c:v>SE Western (d)</c:v>
                </c:pt>
                <c:pt idx="3">
                  <c:v>SE Southern (d)</c:v>
                </c:pt>
                <c:pt idx="5">
                  <c:v>CE Altona (d)</c:v>
                </c:pt>
                <c:pt idx="6">
                  <c:v>CE  Cartier/SFX (m,d)</c:v>
                </c:pt>
                <c:pt idx="7">
                  <c:v>CE  Red River</c:v>
                </c:pt>
                <c:pt idx="8">
                  <c:v>CE  Louise/Pembina (m,f)</c:v>
                </c:pt>
                <c:pt idx="9">
                  <c:v>CE  Morden/Winkler (d)</c:v>
                </c:pt>
                <c:pt idx="10">
                  <c:v>CE  Carman</c:v>
                </c:pt>
                <c:pt idx="11">
                  <c:v>CE  Swan Lake (m,f)</c:v>
                </c:pt>
                <c:pt idx="12">
                  <c:v>CE  Portage (f,d)</c:v>
                </c:pt>
                <c:pt idx="13">
                  <c:v>CE  Seven Regions (m,f)</c:v>
                </c:pt>
                <c:pt idx="15">
                  <c:v>AS  East 2</c:v>
                </c:pt>
                <c:pt idx="16">
                  <c:v>AS West 1 (m,f,d)</c:v>
                </c:pt>
                <c:pt idx="17">
                  <c:v>AS  North 2 (m)</c:v>
                </c:pt>
                <c:pt idx="18">
                  <c:v>AS  West 2 (m)</c:v>
                </c:pt>
                <c:pt idx="19">
                  <c:v>AS  North 1 (m,f)</c:v>
                </c:pt>
                <c:pt idx="20">
                  <c:v>AS  East 1 (m,f)</c:v>
                </c:pt>
                <c:pt idx="22">
                  <c:v>BDN Rural (d)</c:v>
                </c:pt>
                <c:pt idx="23">
                  <c:v>BDN West</c:v>
                </c:pt>
                <c:pt idx="24">
                  <c:v>BDN East</c:v>
                </c:pt>
                <c:pt idx="26">
                  <c:v>PL West (m,f)</c:v>
                </c:pt>
                <c:pt idx="27">
                  <c:v>PL Central (m,f,d)</c:v>
                </c:pt>
                <c:pt idx="28">
                  <c:v>PL East (m,f,d)</c:v>
                </c:pt>
                <c:pt idx="29">
                  <c:v>PL North (m,f,d)</c:v>
                </c:pt>
                <c:pt idx="31">
                  <c:v>IL Southwest</c:v>
                </c:pt>
                <c:pt idx="32">
                  <c:v>IL Southeast</c:v>
                </c:pt>
                <c:pt idx="33">
                  <c:v>IL Northeast (m,f)</c:v>
                </c:pt>
                <c:pt idx="34">
                  <c:v>IL Northwest (m,f)</c:v>
                </c:pt>
                <c:pt idx="36">
                  <c:v>NE Springfield (m,f)</c:v>
                </c:pt>
                <c:pt idx="37">
                  <c:v>NE Iron Rose</c:v>
                </c:pt>
                <c:pt idx="38">
                  <c:v>NE Winnipeg River</c:v>
                </c:pt>
                <c:pt idx="39">
                  <c:v>NE Brokenhead</c:v>
                </c:pt>
                <c:pt idx="40">
                  <c:v>NE Blue Water (m,f,d)</c:v>
                </c:pt>
                <c:pt idx="41">
                  <c:v>NE Northern Remote (f,d)</c:v>
                </c:pt>
                <c:pt idx="43">
                  <c:v>NM F Flon/Snow L/Cran (f,d)</c:v>
                </c:pt>
                <c:pt idx="44">
                  <c:v>NM The Pas/OCN/Kelsey (m,f,d)</c:v>
                </c:pt>
                <c:pt idx="45">
                  <c:v>NM Nor-Man Other (m,f,d)</c:v>
                </c:pt>
                <c:pt idx="47">
                  <c:v>BW Thompson (m,f,d)</c:v>
                </c:pt>
                <c:pt idx="48">
                  <c:v>BW Gillam/Fox Lake (m,f)</c:v>
                </c:pt>
                <c:pt idx="49">
                  <c:v>BW Lynn/Leaf/SIL (m,f,d)</c:v>
                </c:pt>
                <c:pt idx="50">
                  <c:v>BW Thick Por/Pik/Wab (f,d)</c:v>
                </c:pt>
                <c:pt idx="51">
                  <c:v>BW Island Lake (m,f,d)</c:v>
                </c:pt>
                <c:pt idx="52">
                  <c:v>BW Cross Lake (m,f)</c:v>
                </c:pt>
                <c:pt idx="53">
                  <c:v>BW Norway House (m,f)</c:v>
                </c:pt>
                <c:pt idx="54">
                  <c:v>BW Tad/Broch/Lac Br (m,f,d)</c:v>
                </c:pt>
                <c:pt idx="55">
                  <c:v>BW Oxford H &amp; Gods (m,f,d)</c:v>
                </c:pt>
                <c:pt idx="56">
                  <c:v>BW Sha/York/Split/War (m,f,d)</c:v>
                </c:pt>
                <c:pt idx="57">
                  <c:v>BW Nelson House (m,f,d)</c:v>
                </c:pt>
              </c:strCache>
            </c:strRef>
          </c:cat>
          <c:val>
            <c:numRef>
              <c:f>'ordered-data'!$I$20:$I$77</c:f>
              <c:numCache>
                <c:ptCount val="58"/>
                <c:pt idx="0">
                  <c:v>91.220171413</c:v>
                </c:pt>
                <c:pt idx="1">
                  <c:v>91.220171413</c:v>
                </c:pt>
                <c:pt idx="2">
                  <c:v>91.220171413</c:v>
                </c:pt>
                <c:pt idx="3">
                  <c:v>91.220171413</c:v>
                </c:pt>
                <c:pt idx="5">
                  <c:v>91.220171413</c:v>
                </c:pt>
                <c:pt idx="6">
                  <c:v>91.220171413</c:v>
                </c:pt>
                <c:pt idx="7">
                  <c:v>91.220171413</c:v>
                </c:pt>
                <c:pt idx="8">
                  <c:v>91.220171413</c:v>
                </c:pt>
                <c:pt idx="9">
                  <c:v>91.220171413</c:v>
                </c:pt>
                <c:pt idx="10">
                  <c:v>91.220171413</c:v>
                </c:pt>
                <c:pt idx="11">
                  <c:v>91.220171413</c:v>
                </c:pt>
                <c:pt idx="12">
                  <c:v>91.220171413</c:v>
                </c:pt>
                <c:pt idx="13">
                  <c:v>91.220171413</c:v>
                </c:pt>
                <c:pt idx="15">
                  <c:v>91.220171413</c:v>
                </c:pt>
                <c:pt idx="16">
                  <c:v>91.220171413</c:v>
                </c:pt>
                <c:pt idx="17">
                  <c:v>91.220171413</c:v>
                </c:pt>
                <c:pt idx="18">
                  <c:v>91.220171413</c:v>
                </c:pt>
                <c:pt idx="19">
                  <c:v>91.220171413</c:v>
                </c:pt>
                <c:pt idx="20">
                  <c:v>91.220171413</c:v>
                </c:pt>
                <c:pt idx="22">
                  <c:v>91.220171413</c:v>
                </c:pt>
                <c:pt idx="23">
                  <c:v>91.220171413</c:v>
                </c:pt>
                <c:pt idx="24">
                  <c:v>91.220171413</c:v>
                </c:pt>
                <c:pt idx="26">
                  <c:v>91.220171413</c:v>
                </c:pt>
                <c:pt idx="27">
                  <c:v>91.220171413</c:v>
                </c:pt>
                <c:pt idx="28">
                  <c:v>91.220171413</c:v>
                </c:pt>
                <c:pt idx="29">
                  <c:v>91.220171413</c:v>
                </c:pt>
                <c:pt idx="31">
                  <c:v>91.220171413</c:v>
                </c:pt>
                <c:pt idx="32">
                  <c:v>91.220171413</c:v>
                </c:pt>
                <c:pt idx="33">
                  <c:v>91.220171413</c:v>
                </c:pt>
                <c:pt idx="34">
                  <c:v>91.220171413</c:v>
                </c:pt>
                <c:pt idx="36">
                  <c:v>91.220171413</c:v>
                </c:pt>
                <c:pt idx="37">
                  <c:v>91.220171413</c:v>
                </c:pt>
                <c:pt idx="38">
                  <c:v>91.220171413</c:v>
                </c:pt>
                <c:pt idx="39">
                  <c:v>91.220171413</c:v>
                </c:pt>
                <c:pt idx="40">
                  <c:v>91.220171413</c:v>
                </c:pt>
                <c:pt idx="41">
                  <c:v>91.220171413</c:v>
                </c:pt>
                <c:pt idx="43">
                  <c:v>91.220171413</c:v>
                </c:pt>
                <c:pt idx="44">
                  <c:v>91.220171413</c:v>
                </c:pt>
                <c:pt idx="45">
                  <c:v>91.220171413</c:v>
                </c:pt>
                <c:pt idx="47">
                  <c:v>91.220171413</c:v>
                </c:pt>
                <c:pt idx="48">
                  <c:v>91.220171413</c:v>
                </c:pt>
                <c:pt idx="49">
                  <c:v>91.220171413</c:v>
                </c:pt>
                <c:pt idx="50">
                  <c:v>91.220171413</c:v>
                </c:pt>
                <c:pt idx="51">
                  <c:v>91.220171413</c:v>
                </c:pt>
                <c:pt idx="52">
                  <c:v>91.220171413</c:v>
                </c:pt>
                <c:pt idx="53">
                  <c:v>91.220171413</c:v>
                </c:pt>
                <c:pt idx="54">
                  <c:v>91.220171413</c:v>
                </c:pt>
                <c:pt idx="55">
                  <c:v>91.220171413</c:v>
                </c:pt>
                <c:pt idx="56">
                  <c:v>91.220171413</c:v>
                </c:pt>
                <c:pt idx="57">
                  <c:v>91.220171413</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 (d)</c:v>
                </c:pt>
                <c:pt idx="2">
                  <c:v>SE Western (d)</c:v>
                </c:pt>
                <c:pt idx="3">
                  <c:v>SE Southern (d)</c:v>
                </c:pt>
                <c:pt idx="5">
                  <c:v>CE Altona (d)</c:v>
                </c:pt>
                <c:pt idx="6">
                  <c:v>CE  Cartier/SFX (m,d)</c:v>
                </c:pt>
                <c:pt idx="7">
                  <c:v>CE  Red River</c:v>
                </c:pt>
                <c:pt idx="8">
                  <c:v>CE  Louise/Pembina (m,f)</c:v>
                </c:pt>
                <c:pt idx="9">
                  <c:v>CE  Morden/Winkler (d)</c:v>
                </c:pt>
                <c:pt idx="10">
                  <c:v>CE  Carman</c:v>
                </c:pt>
                <c:pt idx="11">
                  <c:v>CE  Swan Lake (m,f)</c:v>
                </c:pt>
                <c:pt idx="12">
                  <c:v>CE  Portage (f,d)</c:v>
                </c:pt>
                <c:pt idx="13">
                  <c:v>CE  Seven Regions (m,f)</c:v>
                </c:pt>
                <c:pt idx="15">
                  <c:v>AS  East 2</c:v>
                </c:pt>
                <c:pt idx="16">
                  <c:v>AS West 1 (m,f,d)</c:v>
                </c:pt>
                <c:pt idx="17">
                  <c:v>AS  North 2 (m)</c:v>
                </c:pt>
                <c:pt idx="18">
                  <c:v>AS  West 2 (m)</c:v>
                </c:pt>
                <c:pt idx="19">
                  <c:v>AS  North 1 (m,f)</c:v>
                </c:pt>
                <c:pt idx="20">
                  <c:v>AS  East 1 (m,f)</c:v>
                </c:pt>
                <c:pt idx="22">
                  <c:v>BDN Rural (d)</c:v>
                </c:pt>
                <c:pt idx="23">
                  <c:v>BDN West</c:v>
                </c:pt>
                <c:pt idx="24">
                  <c:v>BDN East</c:v>
                </c:pt>
                <c:pt idx="26">
                  <c:v>PL West (m,f)</c:v>
                </c:pt>
                <c:pt idx="27">
                  <c:v>PL Central (m,f,d)</c:v>
                </c:pt>
                <c:pt idx="28">
                  <c:v>PL East (m,f,d)</c:v>
                </c:pt>
                <c:pt idx="29">
                  <c:v>PL North (m,f,d)</c:v>
                </c:pt>
                <c:pt idx="31">
                  <c:v>IL Southwest</c:v>
                </c:pt>
                <c:pt idx="32">
                  <c:v>IL Southeast</c:v>
                </c:pt>
                <c:pt idx="33">
                  <c:v>IL Northeast (m,f)</c:v>
                </c:pt>
                <c:pt idx="34">
                  <c:v>IL Northwest (m,f)</c:v>
                </c:pt>
                <c:pt idx="36">
                  <c:v>NE Springfield (m,f)</c:v>
                </c:pt>
                <c:pt idx="37">
                  <c:v>NE Iron Rose</c:v>
                </c:pt>
                <c:pt idx="38">
                  <c:v>NE Winnipeg River</c:v>
                </c:pt>
                <c:pt idx="39">
                  <c:v>NE Brokenhead</c:v>
                </c:pt>
                <c:pt idx="40">
                  <c:v>NE Blue Water (m,f,d)</c:v>
                </c:pt>
                <c:pt idx="41">
                  <c:v>NE Northern Remote (f,d)</c:v>
                </c:pt>
                <c:pt idx="43">
                  <c:v>NM F Flon/Snow L/Cran (f,d)</c:v>
                </c:pt>
                <c:pt idx="44">
                  <c:v>NM The Pas/OCN/Kelsey (m,f,d)</c:v>
                </c:pt>
                <c:pt idx="45">
                  <c:v>NM Nor-Man Other (m,f,d)</c:v>
                </c:pt>
                <c:pt idx="47">
                  <c:v>BW Thompson (m,f,d)</c:v>
                </c:pt>
                <c:pt idx="48">
                  <c:v>BW Gillam/Fox Lake (m,f)</c:v>
                </c:pt>
                <c:pt idx="49">
                  <c:v>BW Lynn/Leaf/SIL (m,f,d)</c:v>
                </c:pt>
                <c:pt idx="50">
                  <c:v>BW Thick Por/Pik/Wab (f,d)</c:v>
                </c:pt>
                <c:pt idx="51">
                  <c:v>BW Island Lake (m,f,d)</c:v>
                </c:pt>
                <c:pt idx="52">
                  <c:v>BW Cross Lake (m,f)</c:v>
                </c:pt>
                <c:pt idx="53">
                  <c:v>BW Norway House (m,f)</c:v>
                </c:pt>
                <c:pt idx="54">
                  <c:v>BW Tad/Broch/Lac Br (m,f,d)</c:v>
                </c:pt>
                <c:pt idx="55">
                  <c:v>BW Oxford H &amp; Gods (m,f,d)</c:v>
                </c:pt>
                <c:pt idx="56">
                  <c:v>BW Sha/York/Split/War (m,f,d)</c:v>
                </c:pt>
                <c:pt idx="57">
                  <c:v>BW Nelson House (m,f,d)</c:v>
                </c:pt>
              </c:strCache>
            </c:strRef>
          </c:cat>
          <c:val>
            <c:numRef>
              <c:f>'ordered-data'!$J$20:$J$77</c:f>
              <c:numCache>
                <c:ptCount val="58"/>
                <c:pt idx="0">
                  <c:v>77.177177836</c:v>
                </c:pt>
                <c:pt idx="1">
                  <c:v>79.930775498</c:v>
                </c:pt>
                <c:pt idx="2">
                  <c:v>75.780552929</c:v>
                </c:pt>
                <c:pt idx="3">
                  <c:v>109.48390282</c:v>
                </c:pt>
                <c:pt idx="5">
                  <c:v>95.697308836</c:v>
                </c:pt>
                <c:pt idx="6">
                  <c:v>57.091045296</c:v>
                </c:pt>
                <c:pt idx="7">
                  <c:v>90.900229144</c:v>
                </c:pt>
                <c:pt idx="8">
                  <c:v>146.15508983</c:v>
                </c:pt>
                <c:pt idx="9">
                  <c:v>96.209889103</c:v>
                </c:pt>
                <c:pt idx="10">
                  <c:v>117.66803417</c:v>
                </c:pt>
                <c:pt idx="11">
                  <c:v>190.43403623</c:v>
                </c:pt>
                <c:pt idx="12">
                  <c:v>109.31985127</c:v>
                </c:pt>
                <c:pt idx="13">
                  <c:v>207.03164542</c:v>
                </c:pt>
                <c:pt idx="15">
                  <c:v>112.7034659</c:v>
                </c:pt>
                <c:pt idx="16">
                  <c:v>125.62373658</c:v>
                </c:pt>
                <c:pt idx="17">
                  <c:v>129.29617596</c:v>
                </c:pt>
                <c:pt idx="18">
                  <c:v>127.99252986</c:v>
                </c:pt>
                <c:pt idx="19">
                  <c:v>146.68695742</c:v>
                </c:pt>
                <c:pt idx="20">
                  <c:v>125.60531046</c:v>
                </c:pt>
                <c:pt idx="22">
                  <c:v>75.202112669</c:v>
                </c:pt>
                <c:pt idx="23">
                  <c:v>81.998787006</c:v>
                </c:pt>
                <c:pt idx="24">
                  <c:v>100.39322585</c:v>
                </c:pt>
                <c:pt idx="26">
                  <c:v>152.37801555</c:v>
                </c:pt>
                <c:pt idx="27">
                  <c:v>121.90102667</c:v>
                </c:pt>
                <c:pt idx="28">
                  <c:v>199.9575</c:v>
                </c:pt>
                <c:pt idx="29">
                  <c:v>138.21947569</c:v>
                </c:pt>
                <c:pt idx="31">
                  <c:v>94.966904137</c:v>
                </c:pt>
                <c:pt idx="32">
                  <c:v>80.81665971</c:v>
                </c:pt>
                <c:pt idx="33">
                  <c:v>130.71340273</c:v>
                </c:pt>
                <c:pt idx="34">
                  <c:v>170.23022804</c:v>
                </c:pt>
                <c:pt idx="36">
                  <c:v>66.813800996</c:v>
                </c:pt>
                <c:pt idx="37">
                  <c:v>92.546221029</c:v>
                </c:pt>
                <c:pt idx="38">
                  <c:v>91.137149309</c:v>
                </c:pt>
                <c:pt idx="39">
                  <c:v>102.95438986</c:v>
                </c:pt>
                <c:pt idx="40">
                  <c:v>145.79903208</c:v>
                </c:pt>
                <c:pt idx="41">
                  <c:v>122.67371414</c:v>
                </c:pt>
                <c:pt idx="43">
                  <c:v>112.42651101</c:v>
                </c:pt>
                <c:pt idx="44">
                  <c:v>135.78800133</c:v>
                </c:pt>
                <c:pt idx="45">
                  <c:v>158.04657025</c:v>
                </c:pt>
                <c:pt idx="47">
                  <c:v>131.3024153</c:v>
                </c:pt>
                <c:pt idx="48">
                  <c:v>212.23028082</c:v>
                </c:pt>
                <c:pt idx="49">
                  <c:v>173.50802778</c:v>
                </c:pt>
                <c:pt idx="50">
                  <c:v>98.541842147</c:v>
                </c:pt>
                <c:pt idx="51">
                  <c:v>186.05347701</c:v>
                </c:pt>
                <c:pt idx="52">
                  <c:v>321.10305275</c:v>
                </c:pt>
                <c:pt idx="53">
                  <c:v>275.65699988</c:v>
                </c:pt>
                <c:pt idx="54">
                  <c:v>156.59339617</c:v>
                </c:pt>
                <c:pt idx="55">
                  <c:v>211.31203231</c:v>
                </c:pt>
                <c:pt idx="56">
                  <c:v>381.54557466</c:v>
                </c:pt>
                <c:pt idx="57">
                  <c:v>257.89894203</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 (d)</c:v>
                </c:pt>
                <c:pt idx="2">
                  <c:v>SE Western (d)</c:v>
                </c:pt>
                <c:pt idx="3">
                  <c:v>SE Southern (d)</c:v>
                </c:pt>
                <c:pt idx="5">
                  <c:v>CE Altona (d)</c:v>
                </c:pt>
                <c:pt idx="6">
                  <c:v>CE  Cartier/SFX (m,d)</c:v>
                </c:pt>
                <c:pt idx="7">
                  <c:v>CE  Red River</c:v>
                </c:pt>
                <c:pt idx="8">
                  <c:v>CE  Louise/Pembina (m,f)</c:v>
                </c:pt>
                <c:pt idx="9">
                  <c:v>CE  Morden/Winkler (d)</c:v>
                </c:pt>
                <c:pt idx="10">
                  <c:v>CE  Carman</c:v>
                </c:pt>
                <c:pt idx="11">
                  <c:v>CE  Swan Lake (m,f)</c:v>
                </c:pt>
                <c:pt idx="12">
                  <c:v>CE  Portage (f,d)</c:v>
                </c:pt>
                <c:pt idx="13">
                  <c:v>CE  Seven Regions (m,f)</c:v>
                </c:pt>
                <c:pt idx="15">
                  <c:v>AS  East 2</c:v>
                </c:pt>
                <c:pt idx="16">
                  <c:v>AS West 1 (m,f,d)</c:v>
                </c:pt>
                <c:pt idx="17">
                  <c:v>AS  North 2 (m)</c:v>
                </c:pt>
                <c:pt idx="18">
                  <c:v>AS  West 2 (m)</c:v>
                </c:pt>
                <c:pt idx="19">
                  <c:v>AS  North 1 (m,f)</c:v>
                </c:pt>
                <c:pt idx="20">
                  <c:v>AS  East 1 (m,f)</c:v>
                </c:pt>
                <c:pt idx="22">
                  <c:v>BDN Rural (d)</c:v>
                </c:pt>
                <c:pt idx="23">
                  <c:v>BDN West</c:v>
                </c:pt>
                <c:pt idx="24">
                  <c:v>BDN East</c:v>
                </c:pt>
                <c:pt idx="26">
                  <c:v>PL West (m,f)</c:v>
                </c:pt>
                <c:pt idx="27">
                  <c:v>PL Central (m,f,d)</c:v>
                </c:pt>
                <c:pt idx="28">
                  <c:v>PL East (m,f,d)</c:v>
                </c:pt>
                <c:pt idx="29">
                  <c:v>PL North (m,f,d)</c:v>
                </c:pt>
                <c:pt idx="31">
                  <c:v>IL Southwest</c:v>
                </c:pt>
                <c:pt idx="32">
                  <c:v>IL Southeast</c:v>
                </c:pt>
                <c:pt idx="33">
                  <c:v>IL Northeast (m,f)</c:v>
                </c:pt>
                <c:pt idx="34">
                  <c:v>IL Northwest (m,f)</c:v>
                </c:pt>
                <c:pt idx="36">
                  <c:v>NE Springfield (m,f)</c:v>
                </c:pt>
                <c:pt idx="37">
                  <c:v>NE Iron Rose</c:v>
                </c:pt>
                <c:pt idx="38">
                  <c:v>NE Winnipeg River</c:v>
                </c:pt>
                <c:pt idx="39">
                  <c:v>NE Brokenhead</c:v>
                </c:pt>
                <c:pt idx="40">
                  <c:v>NE Blue Water (m,f,d)</c:v>
                </c:pt>
                <c:pt idx="41">
                  <c:v>NE Northern Remote (f,d)</c:v>
                </c:pt>
                <c:pt idx="43">
                  <c:v>NM F Flon/Snow L/Cran (f,d)</c:v>
                </c:pt>
                <c:pt idx="44">
                  <c:v>NM The Pas/OCN/Kelsey (m,f,d)</c:v>
                </c:pt>
                <c:pt idx="45">
                  <c:v>NM Nor-Man Other (m,f,d)</c:v>
                </c:pt>
                <c:pt idx="47">
                  <c:v>BW Thompson (m,f,d)</c:v>
                </c:pt>
                <c:pt idx="48">
                  <c:v>BW Gillam/Fox Lake (m,f)</c:v>
                </c:pt>
                <c:pt idx="49">
                  <c:v>BW Lynn/Leaf/SIL (m,f,d)</c:v>
                </c:pt>
                <c:pt idx="50">
                  <c:v>BW Thick Por/Pik/Wab (f,d)</c:v>
                </c:pt>
                <c:pt idx="51">
                  <c:v>BW Island Lake (m,f,d)</c:v>
                </c:pt>
                <c:pt idx="52">
                  <c:v>BW Cross Lake (m,f)</c:v>
                </c:pt>
                <c:pt idx="53">
                  <c:v>BW Norway House (m,f)</c:v>
                </c:pt>
                <c:pt idx="54">
                  <c:v>BW Tad/Broch/Lac Br (m,f,d)</c:v>
                </c:pt>
                <c:pt idx="55">
                  <c:v>BW Oxford H &amp; Gods (m,f,d)</c:v>
                </c:pt>
                <c:pt idx="56">
                  <c:v>BW Sha/York/Split/War (m,f,d)</c:v>
                </c:pt>
                <c:pt idx="57">
                  <c:v>BW Nelson House (m,f,d)</c:v>
                </c:pt>
              </c:strCache>
            </c:strRef>
          </c:cat>
          <c:val>
            <c:numRef>
              <c:f>'ordered-data'!$K$20:$K$77</c:f>
              <c:numCache>
                <c:ptCount val="58"/>
                <c:pt idx="0">
                  <c:v>131.53919934</c:v>
                </c:pt>
                <c:pt idx="1">
                  <c:v>130.25404198</c:v>
                </c:pt>
                <c:pt idx="2">
                  <c:v>120.11821199</c:v>
                </c:pt>
                <c:pt idx="3">
                  <c:v>154.69289327</c:v>
                </c:pt>
                <c:pt idx="5">
                  <c:v>139.65846618</c:v>
                </c:pt>
                <c:pt idx="6">
                  <c:v>100.30610767</c:v>
                </c:pt>
                <c:pt idx="7">
                  <c:v>120.56869446</c:v>
                </c:pt>
                <c:pt idx="8">
                  <c:v>176.02181057</c:v>
                </c:pt>
                <c:pt idx="9">
                  <c:v>137.96764134</c:v>
                </c:pt>
                <c:pt idx="10">
                  <c:v>149.55391031</c:v>
                </c:pt>
                <c:pt idx="11">
                  <c:v>212.44784118</c:v>
                </c:pt>
                <c:pt idx="12">
                  <c:v>158.28420256</c:v>
                </c:pt>
                <c:pt idx="13">
                  <c:v>256.2673454</c:v>
                </c:pt>
                <c:pt idx="15">
                  <c:v>140.5258027</c:v>
                </c:pt>
                <c:pt idx="16">
                  <c:v>174.28595732</c:v>
                </c:pt>
                <c:pt idx="17">
                  <c:v>147.73762426</c:v>
                </c:pt>
                <c:pt idx="18">
                  <c:v>139.81451147</c:v>
                </c:pt>
                <c:pt idx="19">
                  <c:v>182.03897236</c:v>
                </c:pt>
                <c:pt idx="20">
                  <c:v>157.99614607</c:v>
                </c:pt>
                <c:pt idx="22">
                  <c:v>128.25463563</c:v>
                </c:pt>
                <c:pt idx="23">
                  <c:v>99.567762365</c:v>
                </c:pt>
                <c:pt idx="24">
                  <c:v>125.03550266</c:v>
                </c:pt>
                <c:pt idx="26">
                  <c:v>183.76058359</c:v>
                </c:pt>
                <c:pt idx="27">
                  <c:v>164.36088601</c:v>
                </c:pt>
                <c:pt idx="28">
                  <c:v>278.14759043</c:v>
                </c:pt>
                <c:pt idx="29">
                  <c:v>201.46832243</c:v>
                </c:pt>
                <c:pt idx="31">
                  <c:v>124.62459405</c:v>
                </c:pt>
                <c:pt idx="32">
                  <c:v>105.97587728</c:v>
                </c:pt>
                <c:pt idx="33">
                  <c:v>169.99066866</c:v>
                </c:pt>
                <c:pt idx="34">
                  <c:v>222.37059986</c:v>
                </c:pt>
                <c:pt idx="36">
                  <c:v>84.31841381</c:v>
                </c:pt>
                <c:pt idx="37">
                  <c:v>125.99397687</c:v>
                </c:pt>
                <c:pt idx="38">
                  <c:v>117.08880037</c:v>
                </c:pt>
                <c:pt idx="39">
                  <c:v>118.20047768</c:v>
                </c:pt>
                <c:pt idx="40">
                  <c:v>221.52187495</c:v>
                </c:pt>
                <c:pt idx="41">
                  <c:v>328.86018908</c:v>
                </c:pt>
                <c:pt idx="43">
                  <c:v>165.57617464</c:v>
                </c:pt>
                <c:pt idx="44">
                  <c:v>213.75808216</c:v>
                </c:pt>
                <c:pt idx="45">
                  <c:v>332.5062203</c:v>
                </c:pt>
                <c:pt idx="47">
                  <c:v>216.16148418</c:v>
                </c:pt>
                <c:pt idx="48">
                  <c:v>320.64568165</c:v>
                </c:pt>
                <c:pt idx="49">
                  <c:v>321.05018586</c:v>
                </c:pt>
                <c:pt idx="50">
                  <c:v>238.27668117</c:v>
                </c:pt>
                <c:pt idx="51">
                  <c:v>376.06036146</c:v>
                </c:pt>
                <c:pt idx="52">
                  <c:v>437.77271473</c:v>
                </c:pt>
                <c:pt idx="53">
                  <c:v>378.99702639</c:v>
                </c:pt>
                <c:pt idx="54">
                  <c:v>295.88997757</c:v>
                </c:pt>
                <c:pt idx="55">
                  <c:v>367.98120938</c:v>
                </c:pt>
                <c:pt idx="56">
                  <c:v>640.93291576</c:v>
                </c:pt>
                <c:pt idx="57">
                  <c:v>574.48755957</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 (d)</c:v>
                </c:pt>
                <c:pt idx="1">
                  <c:v>SE Central (d)</c:v>
                </c:pt>
                <c:pt idx="2">
                  <c:v>SE Western (d)</c:v>
                </c:pt>
                <c:pt idx="3">
                  <c:v>SE Southern (d)</c:v>
                </c:pt>
                <c:pt idx="5">
                  <c:v>CE Altona (d)</c:v>
                </c:pt>
                <c:pt idx="6">
                  <c:v>CE  Cartier/SFX (m,d)</c:v>
                </c:pt>
                <c:pt idx="7">
                  <c:v>CE  Red River</c:v>
                </c:pt>
                <c:pt idx="8">
                  <c:v>CE  Louise/Pembina (m,f)</c:v>
                </c:pt>
                <c:pt idx="9">
                  <c:v>CE  Morden/Winkler (d)</c:v>
                </c:pt>
                <c:pt idx="10">
                  <c:v>CE  Carman</c:v>
                </c:pt>
                <c:pt idx="11">
                  <c:v>CE  Swan Lake (m,f)</c:v>
                </c:pt>
                <c:pt idx="12">
                  <c:v>CE  Portage (f,d)</c:v>
                </c:pt>
                <c:pt idx="13">
                  <c:v>CE  Seven Regions (m,f)</c:v>
                </c:pt>
                <c:pt idx="15">
                  <c:v>AS  East 2</c:v>
                </c:pt>
                <c:pt idx="16">
                  <c:v>AS West 1 (m,f,d)</c:v>
                </c:pt>
                <c:pt idx="17">
                  <c:v>AS  North 2 (m)</c:v>
                </c:pt>
                <c:pt idx="18">
                  <c:v>AS  West 2 (m)</c:v>
                </c:pt>
                <c:pt idx="19">
                  <c:v>AS  North 1 (m,f)</c:v>
                </c:pt>
                <c:pt idx="20">
                  <c:v>AS  East 1 (m,f)</c:v>
                </c:pt>
                <c:pt idx="22">
                  <c:v>BDN Rural (d)</c:v>
                </c:pt>
                <c:pt idx="23">
                  <c:v>BDN West</c:v>
                </c:pt>
                <c:pt idx="24">
                  <c:v>BDN East</c:v>
                </c:pt>
                <c:pt idx="26">
                  <c:v>PL West (m,f)</c:v>
                </c:pt>
                <c:pt idx="27">
                  <c:v>PL Central (m,f,d)</c:v>
                </c:pt>
                <c:pt idx="28">
                  <c:v>PL East (m,f,d)</c:v>
                </c:pt>
                <c:pt idx="29">
                  <c:v>PL North (m,f,d)</c:v>
                </c:pt>
                <c:pt idx="31">
                  <c:v>IL Southwest</c:v>
                </c:pt>
                <c:pt idx="32">
                  <c:v>IL Southeast</c:v>
                </c:pt>
                <c:pt idx="33">
                  <c:v>IL Northeast (m,f)</c:v>
                </c:pt>
                <c:pt idx="34">
                  <c:v>IL Northwest (m,f)</c:v>
                </c:pt>
                <c:pt idx="36">
                  <c:v>NE Springfield (m,f)</c:v>
                </c:pt>
                <c:pt idx="37">
                  <c:v>NE Iron Rose</c:v>
                </c:pt>
                <c:pt idx="38">
                  <c:v>NE Winnipeg River</c:v>
                </c:pt>
                <c:pt idx="39">
                  <c:v>NE Brokenhead</c:v>
                </c:pt>
                <c:pt idx="40">
                  <c:v>NE Blue Water (m,f,d)</c:v>
                </c:pt>
                <c:pt idx="41">
                  <c:v>NE Northern Remote (f,d)</c:v>
                </c:pt>
                <c:pt idx="43">
                  <c:v>NM F Flon/Snow L/Cran (f,d)</c:v>
                </c:pt>
                <c:pt idx="44">
                  <c:v>NM The Pas/OCN/Kelsey (m,f,d)</c:v>
                </c:pt>
                <c:pt idx="45">
                  <c:v>NM Nor-Man Other (m,f,d)</c:v>
                </c:pt>
                <c:pt idx="47">
                  <c:v>BW Thompson (m,f,d)</c:v>
                </c:pt>
                <c:pt idx="48">
                  <c:v>BW Gillam/Fox Lake (m,f)</c:v>
                </c:pt>
                <c:pt idx="49">
                  <c:v>BW Lynn/Leaf/SIL (m,f,d)</c:v>
                </c:pt>
                <c:pt idx="50">
                  <c:v>BW Thick Por/Pik/Wab (f,d)</c:v>
                </c:pt>
                <c:pt idx="51">
                  <c:v>BW Island Lake (m,f,d)</c:v>
                </c:pt>
                <c:pt idx="52">
                  <c:v>BW Cross Lake (m,f)</c:v>
                </c:pt>
                <c:pt idx="53">
                  <c:v>BW Norway House (m,f)</c:v>
                </c:pt>
                <c:pt idx="54">
                  <c:v>BW Tad/Broch/Lac Br (m,f,d)</c:v>
                </c:pt>
                <c:pt idx="55">
                  <c:v>BW Oxford H &amp; Gods (m,f,d)</c:v>
                </c:pt>
                <c:pt idx="56">
                  <c:v>BW Sha/York/Split/War (m,f,d)</c:v>
                </c:pt>
                <c:pt idx="57">
                  <c:v>BW Nelson House (m,f,d)</c:v>
                </c:pt>
              </c:strCache>
            </c:strRef>
          </c:cat>
          <c:val>
            <c:numRef>
              <c:f>'ordered-data'!$L$20:$L$77</c:f>
              <c:numCache>
                <c:ptCount val="58"/>
                <c:pt idx="0">
                  <c:v>120.53661051</c:v>
                </c:pt>
                <c:pt idx="1">
                  <c:v>120.53661051</c:v>
                </c:pt>
                <c:pt idx="2">
                  <c:v>120.53661051</c:v>
                </c:pt>
                <c:pt idx="3">
                  <c:v>120.53661051</c:v>
                </c:pt>
                <c:pt idx="5">
                  <c:v>120.53661051</c:v>
                </c:pt>
                <c:pt idx="6">
                  <c:v>120.53661051</c:v>
                </c:pt>
                <c:pt idx="7">
                  <c:v>120.53661051</c:v>
                </c:pt>
                <c:pt idx="8">
                  <c:v>120.53661051</c:v>
                </c:pt>
                <c:pt idx="9">
                  <c:v>120.53661051</c:v>
                </c:pt>
                <c:pt idx="10">
                  <c:v>120.53661051</c:v>
                </c:pt>
                <c:pt idx="11">
                  <c:v>120.53661051</c:v>
                </c:pt>
                <c:pt idx="12">
                  <c:v>120.53661051</c:v>
                </c:pt>
                <c:pt idx="13">
                  <c:v>120.53661051</c:v>
                </c:pt>
                <c:pt idx="15">
                  <c:v>120.53661051</c:v>
                </c:pt>
                <c:pt idx="16">
                  <c:v>120.53661051</c:v>
                </c:pt>
                <c:pt idx="17">
                  <c:v>120.53661051</c:v>
                </c:pt>
                <c:pt idx="18">
                  <c:v>120.53661051</c:v>
                </c:pt>
                <c:pt idx="19">
                  <c:v>120.53661051</c:v>
                </c:pt>
                <c:pt idx="20">
                  <c:v>120.53661051</c:v>
                </c:pt>
                <c:pt idx="22">
                  <c:v>120.53661051</c:v>
                </c:pt>
                <c:pt idx="23">
                  <c:v>120.53661051</c:v>
                </c:pt>
                <c:pt idx="24">
                  <c:v>120.53661051</c:v>
                </c:pt>
                <c:pt idx="26">
                  <c:v>120.53661051</c:v>
                </c:pt>
                <c:pt idx="27">
                  <c:v>120.53661051</c:v>
                </c:pt>
                <c:pt idx="28">
                  <c:v>120.53661051</c:v>
                </c:pt>
                <c:pt idx="29">
                  <c:v>120.53661051</c:v>
                </c:pt>
                <c:pt idx="31">
                  <c:v>120.53661051</c:v>
                </c:pt>
                <c:pt idx="32">
                  <c:v>120.53661051</c:v>
                </c:pt>
                <c:pt idx="33">
                  <c:v>120.53661051</c:v>
                </c:pt>
                <c:pt idx="34">
                  <c:v>120.53661051</c:v>
                </c:pt>
                <c:pt idx="36">
                  <c:v>120.53661051</c:v>
                </c:pt>
                <c:pt idx="37">
                  <c:v>120.53661051</c:v>
                </c:pt>
                <c:pt idx="38">
                  <c:v>120.53661051</c:v>
                </c:pt>
                <c:pt idx="39">
                  <c:v>120.53661051</c:v>
                </c:pt>
                <c:pt idx="40">
                  <c:v>120.53661051</c:v>
                </c:pt>
                <c:pt idx="41">
                  <c:v>120.53661051</c:v>
                </c:pt>
                <c:pt idx="43">
                  <c:v>120.53661051</c:v>
                </c:pt>
                <c:pt idx="44">
                  <c:v>120.53661051</c:v>
                </c:pt>
                <c:pt idx="45">
                  <c:v>120.53661051</c:v>
                </c:pt>
                <c:pt idx="47">
                  <c:v>120.53661051</c:v>
                </c:pt>
                <c:pt idx="48">
                  <c:v>120.53661051</c:v>
                </c:pt>
                <c:pt idx="49">
                  <c:v>120.53661051</c:v>
                </c:pt>
                <c:pt idx="50">
                  <c:v>120.53661051</c:v>
                </c:pt>
                <c:pt idx="51">
                  <c:v>120.53661051</c:v>
                </c:pt>
                <c:pt idx="52">
                  <c:v>120.53661051</c:v>
                </c:pt>
                <c:pt idx="53">
                  <c:v>120.53661051</c:v>
                </c:pt>
                <c:pt idx="54">
                  <c:v>120.53661051</c:v>
                </c:pt>
                <c:pt idx="55">
                  <c:v>120.53661051</c:v>
                </c:pt>
                <c:pt idx="56">
                  <c:v>120.53661051</c:v>
                </c:pt>
                <c:pt idx="57">
                  <c:v>120.53661051</c:v>
                </c:pt>
              </c:numCache>
            </c:numRef>
          </c:val>
        </c:ser>
        <c:gapWidth val="30"/>
        <c:axId val="62040352"/>
        <c:axId val="21492257"/>
      </c:barChart>
      <c:catAx>
        <c:axId val="62040352"/>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21492257"/>
        <c:crosses val="autoZero"/>
        <c:auto val="0"/>
        <c:lblOffset val="100"/>
        <c:noMultiLvlLbl val="0"/>
      </c:catAx>
      <c:valAx>
        <c:axId val="21492257"/>
        <c:scaling>
          <c:orientation val="minMax"/>
          <c:max val="500"/>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62040352"/>
        <c:crossesAt val="1"/>
        <c:crossBetween val="between"/>
        <c:dispUnits/>
        <c:majorUnit val="5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25"/>
          <c:y val="0.077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cdr:x>
      <cdr:y>0.88475</cdr:y>
    </cdr:from>
    <cdr:to>
      <cdr:x>0.9935</cdr:x>
      <cdr:y>1</cdr:y>
    </cdr:to>
    <cdr:sp>
      <cdr:nvSpPr>
        <cdr:cNvPr id="1" name="TextBox 2"/>
        <cdr:cNvSpPr txBox="1">
          <a:spLocks noChangeArrowheads="1"/>
        </cdr:cNvSpPr>
      </cdr:nvSpPr>
      <cdr:spPr>
        <a:xfrm>
          <a:off x="962025" y="4029075"/>
          <a:ext cx="4705350"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0.62725</cdr:x>
      <cdr:y>0.97225</cdr:y>
    </cdr:from>
    <cdr:to>
      <cdr:x>1</cdr:x>
      <cdr:y>1</cdr:y>
    </cdr:to>
    <cdr:sp>
      <cdr:nvSpPr>
        <cdr:cNvPr id="2" name="mchp"/>
        <cdr:cNvSpPr txBox="1">
          <a:spLocks noChangeArrowheads="1"/>
        </cdr:cNvSpPr>
      </cdr:nvSpPr>
      <cdr:spPr>
        <a:xfrm>
          <a:off x="3571875" y="4429125"/>
          <a:ext cx="2124075"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0.951</cdr:x>
      <cdr:y>0.937</cdr:y>
    </cdr:from>
    <cdr:to>
      <cdr:x>0.9995</cdr:x>
      <cdr:y>0.95775</cdr:y>
    </cdr:to>
    <cdr:sp>
      <cdr:nvSpPr>
        <cdr:cNvPr id="1" name="TextBox 3"/>
        <cdr:cNvSpPr txBox="1">
          <a:spLocks noChangeArrowheads="1"/>
        </cdr:cNvSpPr>
      </cdr:nvSpPr>
      <cdr:spPr>
        <a:xfrm>
          <a:off x="5419725" y="7696200"/>
          <a:ext cx="276225" cy="171450"/>
        </a:xfrm>
        <a:prstGeom prst="rect">
          <a:avLst/>
        </a:prstGeom>
        <a:noFill/>
        <a:ln w="9525" cmpd="sng">
          <a:noFill/>
        </a:ln>
      </cdr:spPr>
      <cdr:txBody>
        <a:bodyPr vertOverflow="clip" wrap="square"/>
        <a:p>
          <a:pPr algn="l">
            <a:defRPr/>
          </a:pPr>
          <a:r>
            <a:rPr lang="en-US" cap="none" sz="800" b="0" i="0" u="none" baseline="0"/>
            <a:t>574</a:t>
          </a:r>
        </a:p>
      </cdr:txBody>
    </cdr:sp>
  </cdr:relSizeAnchor>
  <cdr:relSizeAnchor xmlns:cdr="http://schemas.openxmlformats.org/drawingml/2006/chartDrawing">
    <cdr:from>
      <cdr:x>0.95075</cdr:x>
      <cdr:y>0.9195</cdr:y>
    </cdr:from>
    <cdr:to>
      <cdr:x>1</cdr:x>
      <cdr:y>0.94075</cdr:y>
    </cdr:to>
    <cdr:sp>
      <cdr:nvSpPr>
        <cdr:cNvPr id="2" name="TextBox 4"/>
        <cdr:cNvSpPr txBox="1">
          <a:spLocks noChangeArrowheads="1"/>
        </cdr:cNvSpPr>
      </cdr:nvSpPr>
      <cdr:spPr>
        <a:xfrm>
          <a:off x="5419725" y="7553325"/>
          <a:ext cx="285750" cy="171450"/>
        </a:xfrm>
        <a:prstGeom prst="rect">
          <a:avLst/>
        </a:prstGeom>
        <a:noFill/>
        <a:ln w="9525" cmpd="sng">
          <a:noFill/>
        </a:ln>
      </cdr:spPr>
      <cdr:txBody>
        <a:bodyPr vertOverflow="clip" wrap="square"/>
        <a:p>
          <a:pPr algn="l">
            <a:defRPr/>
          </a:pPr>
          <a:r>
            <a:rPr lang="en-US" cap="none" sz="800" b="0" i="0" u="none" baseline="0"/>
            <a:t>641</a:t>
          </a:r>
        </a:p>
      </cdr:txBody>
    </cdr:sp>
  </cdr:relSizeAnchor>
  <cdr:relSizeAnchor xmlns:cdr="http://schemas.openxmlformats.org/drawingml/2006/chartDrawing">
    <cdr:from>
      <cdr:x>0.62725</cdr:x>
      <cdr:y>0.98475</cdr:y>
    </cdr:from>
    <cdr:to>
      <cdr:x>1</cdr:x>
      <cdr:y>1</cdr:y>
    </cdr:to>
    <cdr:sp>
      <cdr:nvSpPr>
        <cdr:cNvPr id="3"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U4" activePane="bottomRight" state="frozen"/>
      <selection pane="topLeft" activeCell="A1" sqref="A1"/>
      <selection pane="topRight" activeCell="F1" sqref="F1"/>
      <selection pane="bottomLeft" activeCell="A4" sqref="A4"/>
      <selection pane="bottomRight" activeCell="L19" sqref="L19"/>
    </sheetView>
  </sheetViews>
  <sheetFormatPr defaultColWidth="9.140625" defaultRowHeight="12.75"/>
  <cols>
    <col min="1" max="1" width="7.28125" style="29" customWidth="1"/>
    <col min="2" max="2" width="9.00390625" style="29" customWidth="1"/>
    <col min="3" max="3" width="28.00390625" style="0" customWidth="1"/>
    <col min="4" max="6" width="2.57421875" style="0" customWidth="1"/>
    <col min="7" max="8" width="4.7109375" style="0" customWidth="1"/>
    <col min="9" max="9" width="7.140625" style="2" customWidth="1"/>
    <col min="10" max="11" width="9.140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29" t="s">
        <v>168</v>
      </c>
      <c r="B1" s="29" t="s">
        <v>169</v>
      </c>
      <c r="D1" s="30" t="s">
        <v>87</v>
      </c>
      <c r="E1" s="30"/>
      <c r="F1" s="30"/>
      <c r="G1" s="30" t="s">
        <v>91</v>
      </c>
      <c r="H1" s="30"/>
      <c r="I1" s="11" t="str">
        <f>J3</f>
        <v>Males</v>
      </c>
      <c r="J1" s="6" t="s">
        <v>92</v>
      </c>
      <c r="K1" s="6" t="s">
        <v>93</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29" t="s">
        <v>170</v>
      </c>
      <c r="B2" s="29" t="s">
        <v>171</v>
      </c>
      <c r="D2" s="26" t="s">
        <v>88</v>
      </c>
      <c r="E2" s="26" t="s">
        <v>89</v>
      </c>
      <c r="F2" s="26" t="s">
        <v>90</v>
      </c>
      <c r="G2" s="26" t="s">
        <v>96</v>
      </c>
      <c r="H2" s="26" t="s">
        <v>97</v>
      </c>
      <c r="I2" s="11" t="s">
        <v>81</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29"/>
      <c r="B3" s="29"/>
      <c r="G3" s="26" t="s">
        <v>94</v>
      </c>
      <c r="H3" s="26" t="s">
        <v>95</v>
      </c>
      <c r="I3" s="14" t="s">
        <v>72</v>
      </c>
      <c r="J3" s="6" t="s">
        <v>111</v>
      </c>
      <c r="K3" s="6" t="s">
        <v>112</v>
      </c>
      <c r="L3" s="14" t="s">
        <v>73</v>
      </c>
      <c r="M3" s="16" t="s">
        <v>81</v>
      </c>
      <c r="N3" s="11"/>
      <c r="O3" s="11"/>
      <c r="P3" s="16"/>
      <c r="Q3" s="11"/>
      <c r="R3" s="21"/>
      <c r="T3" s="11"/>
      <c r="U3" s="11"/>
      <c r="V3" s="16"/>
      <c r="W3" s="11"/>
    </row>
    <row r="4" spans="1:23" ht="12.75">
      <c r="A4" s="29">
        <v>1</v>
      </c>
      <c r="B4" s="29">
        <v>1</v>
      </c>
      <c r="C4" s="7" t="s">
        <v>114</v>
      </c>
      <c r="D4" s="7" t="str">
        <f>IF(AND('orig-data'!Q4&gt;0,'orig-data'!Q4&lt;0.9999),IF(AND('orig-data'!I4&lt;0.01,'orig-data'!I4&gt;0),"m"," "),IF(AND('orig-data'!T4&lt;0.01,'orig-data'!T4&gt;0),"m",""))</f>
        <v> </v>
      </c>
      <c r="E4" s="7" t="str">
        <f>IF(AND('orig-data'!Q68&gt;0,'orig-data'!Q68&lt;0.9999),IF(AND('orig-data'!I68&lt;0.01,'orig-data'!I68&gt;0),"f"," "),IF(AND('orig-data'!T68&lt;0.01,'orig-data'!T68&gt;0),"f",""))</f>
        <v> </v>
      </c>
      <c r="F4" s="7" t="str">
        <f>IF(AND('orig-data'!Q4&gt;0,'orig-data'!Q4&lt;0.9999),IF(AND('orig-data'!I132&lt;0.01,'orig-data'!I132&gt;0),"d"," "),IF(AND('orig-data'!S4&lt;0.05,'orig-data'!S4&gt;0),"d",""))</f>
        <v>d</v>
      </c>
      <c r="G4" s="7" t="str">
        <f aca="true" t="shared" si="0" ref="G4:G13">IF(AND(M4&gt;0,M4&lt;=5),"mp"," ")&amp;IF(AND(P4&gt;0,P4&lt;=5),"mc"," ")</f>
        <v>  </v>
      </c>
      <c r="H4" s="7" t="str">
        <f aca="true" t="shared" si="1" ref="H4:H13">IF(AND(S4&gt;0,S4&lt;=5),"fp"," ")&amp;IF(AND(V4&gt;0,V4&lt;=5),"fc"," ")</f>
        <v>  </v>
      </c>
      <c r="I4" s="2">
        <f aca="true" t="shared" si="2" ref="I4:I13">J$18</f>
        <v>91.220171413</v>
      </c>
      <c r="J4" s="4">
        <f>'orig-data'!E4</f>
        <v>80.906611585</v>
      </c>
      <c r="K4" s="18">
        <f>'orig-data'!E68</f>
        <v>130.91153199</v>
      </c>
      <c r="L4" s="17">
        <f aca="true" t="shared" si="3" ref="L4:L13">K$18</f>
        <v>120.53661051</v>
      </c>
      <c r="M4" s="19">
        <f>'orig-data'!C4</f>
        <v>29101</v>
      </c>
      <c r="N4" s="17">
        <f>'orig-data'!D4</f>
        <v>70.01955216</v>
      </c>
      <c r="O4" s="17">
        <f>'orig-data'!F4</f>
        <v>93.486456229</v>
      </c>
      <c r="P4" s="19">
        <f>'orig-data'!G4</f>
        <v>2009</v>
      </c>
      <c r="Q4" s="17">
        <f>'orig-data'!H4</f>
        <v>69.035428336</v>
      </c>
      <c r="R4" s="23"/>
      <c r="S4" s="19">
        <f>'orig-data'!C68</f>
        <v>28388</v>
      </c>
      <c r="T4" s="17">
        <f>'orig-data'!D68</f>
        <v>113.88489253</v>
      </c>
      <c r="U4" s="17">
        <f>'orig-data'!F68</f>
        <v>150.48378082</v>
      </c>
      <c r="V4" s="19">
        <f>'orig-data'!G68</f>
        <v>3273</v>
      </c>
      <c r="W4" s="17">
        <f>'orig-data'!H68</f>
        <v>115.29519515</v>
      </c>
    </row>
    <row r="5" spans="1:23" ht="12.75">
      <c r="A5" s="29">
        <v>2</v>
      </c>
      <c r="B5" s="29">
        <v>4</v>
      </c>
      <c r="C5" s="7" t="s">
        <v>147</v>
      </c>
      <c r="D5" s="7" t="str">
        <f>IF(AND('orig-data'!Q7&gt;0,'orig-data'!Q7&lt;0.9999),IF(AND('orig-data'!I7&lt;0.01,'orig-data'!I7&gt;0),"m"," "),IF(AND('orig-data'!T7&lt;0.01,'orig-data'!T7&gt;0),"m",""))</f>
        <v> </v>
      </c>
      <c r="E5" s="7" t="str">
        <f>IF(AND('orig-data'!Q71&gt;0,'orig-data'!Q71&lt;0.9999),IF(AND('orig-data'!I71&lt;0.01,'orig-data'!I71&gt;0),"f"," "),IF(AND('orig-data'!T71&lt;0.01,'orig-data'!T71&gt;0),"f",""))</f>
        <v>f</v>
      </c>
      <c r="F5" s="7" t="str">
        <f>IF(AND('orig-data'!Q7&gt;0,'orig-data'!Q7&lt;0.9999),IF(AND('orig-data'!I135&lt;0.01,'orig-data'!I135&gt;0),"d"," "),IF(AND('orig-data'!S7&lt;0.05,'orig-data'!S7&gt;0),"d",""))</f>
        <v>d</v>
      </c>
      <c r="G5" s="7" t="str">
        <f t="shared" si="0"/>
        <v>  </v>
      </c>
      <c r="H5" s="7" t="str">
        <f t="shared" si="1"/>
        <v>  </v>
      </c>
      <c r="I5" s="2">
        <f t="shared" si="2"/>
        <v>91.220171413</v>
      </c>
      <c r="J5" s="4">
        <f>'orig-data'!E7</f>
        <v>106.32658499</v>
      </c>
      <c r="K5" s="18">
        <f>'orig-data'!E71</f>
        <v>147.8057209</v>
      </c>
      <c r="L5" s="17">
        <f t="shared" si="3"/>
        <v>120.53661051</v>
      </c>
      <c r="M5" s="19">
        <f>'orig-data'!C7</f>
        <v>49878</v>
      </c>
      <c r="N5" s="17">
        <f>'orig-data'!D7</f>
        <v>93.235659911</v>
      </c>
      <c r="O5" s="17">
        <f>'orig-data'!F7</f>
        <v>121.2555656</v>
      </c>
      <c r="P5" s="19">
        <f>'orig-data'!G7</f>
        <v>4977</v>
      </c>
      <c r="Q5" s="17">
        <f>'orig-data'!H7</f>
        <v>99.783471671</v>
      </c>
      <c r="R5" s="23"/>
      <c r="S5" s="19">
        <f>'orig-data'!C71</f>
        <v>49463</v>
      </c>
      <c r="T5" s="17">
        <f>'orig-data'!D71</f>
        <v>129.97431084</v>
      </c>
      <c r="U5" s="17">
        <f>'orig-data'!F71</f>
        <v>168.08345425</v>
      </c>
      <c r="V5" s="19">
        <f>'orig-data'!G71</f>
        <v>7144</v>
      </c>
      <c r="W5" s="17">
        <f>'orig-data'!H71</f>
        <v>144.43119099</v>
      </c>
    </row>
    <row r="6" spans="1:23" ht="12.75">
      <c r="A6" s="29">
        <v>3</v>
      </c>
      <c r="B6" s="29">
        <v>3</v>
      </c>
      <c r="C6" s="7" t="s">
        <v>126</v>
      </c>
      <c r="D6" s="7" t="str">
        <f>IF(AND('orig-data'!Q6&gt;0,'orig-data'!Q6&lt;0.9999),IF(AND('orig-data'!I6&lt;0.01,'orig-data'!I6&gt;0),"m"," "),IF(AND('orig-data'!T6&lt;0.01,'orig-data'!T6&gt;0),"m",""))</f>
        <v>m</v>
      </c>
      <c r="E6" s="7" t="str">
        <f>IF(AND('orig-data'!Q70&gt;0,'orig-data'!Q70&lt;0.9999),IF(AND('orig-data'!I70&lt;0.01,'orig-data'!I70&gt;0),"f"," "),IF(AND('orig-data'!T70&lt;0.01,'orig-data'!T70&gt;0),"f",""))</f>
        <v>f</v>
      </c>
      <c r="F6" s="7" t="str">
        <f>IF(AND('orig-data'!Q6&gt;0,'orig-data'!Q6&lt;0.9999),IF(AND('orig-data'!I134&lt;0.01,'orig-data'!I134&gt;0),"d"," "),IF(AND('orig-data'!S6&lt;0.05,'orig-data'!S6&gt;0),"d",""))</f>
        <v>d</v>
      </c>
      <c r="G6" s="7" t="str">
        <f t="shared" si="0"/>
        <v>  </v>
      </c>
      <c r="H6" s="7" t="str">
        <f t="shared" si="1"/>
        <v>  </v>
      </c>
      <c r="I6" s="2">
        <f t="shared" si="2"/>
        <v>91.220171413</v>
      </c>
      <c r="J6" s="4">
        <f>'orig-data'!E6</f>
        <v>127.70421724</v>
      </c>
      <c r="K6" s="18">
        <f>'orig-data'!E70</f>
        <v>155.26494684</v>
      </c>
      <c r="L6" s="17">
        <f t="shared" si="3"/>
        <v>120.53661051</v>
      </c>
      <c r="M6" s="19">
        <f>'orig-data'!C6</f>
        <v>34639</v>
      </c>
      <c r="N6" s="17">
        <f>'orig-data'!D6</f>
        <v>111.90633127</v>
      </c>
      <c r="O6" s="17">
        <f>'orig-data'!F6</f>
        <v>145.73230055</v>
      </c>
      <c r="P6" s="19">
        <f>'orig-data'!G6</f>
        <v>4862</v>
      </c>
      <c r="Q6" s="17">
        <f>'orig-data'!H6</f>
        <v>140.36201969</v>
      </c>
      <c r="R6" s="23"/>
      <c r="S6" s="19">
        <f>'orig-data'!C70</f>
        <v>35021</v>
      </c>
      <c r="T6" s="17">
        <f>'orig-data'!D70</f>
        <v>136.37976077</v>
      </c>
      <c r="U6" s="17">
        <f>'orig-data'!F70</f>
        <v>176.76525886</v>
      </c>
      <c r="V6" s="19">
        <f>'orig-data'!G70</f>
        <v>6212</v>
      </c>
      <c r="W6" s="17">
        <f>'orig-data'!H70</f>
        <v>177.37928671</v>
      </c>
    </row>
    <row r="7" spans="1:23" ht="12.75">
      <c r="A7" s="29">
        <v>4</v>
      </c>
      <c r="B7" s="29">
        <v>2</v>
      </c>
      <c r="C7" s="7" t="s">
        <v>115</v>
      </c>
      <c r="D7" s="7" t="str">
        <f>IF(AND('orig-data'!Q5&gt;0,'orig-data'!Q5&lt;0.9999),IF(AND('orig-data'!I5&lt;0.01,'orig-data'!I5&gt;0),"m"," "),IF(AND('orig-data'!T5&lt;0.01,'orig-data'!T5&gt;0),"m",""))</f>
        <v> </v>
      </c>
      <c r="E7" s="7" t="str">
        <f>IF(AND('orig-data'!Q69&gt;0,'orig-data'!Q69&lt;0.9999),IF(AND('orig-data'!I69&lt;0.01,'orig-data'!I69&gt;0),"f"," "),IF(AND('orig-data'!T69&lt;0.01,'orig-data'!T69&gt;0),"f",""))</f>
        <v> </v>
      </c>
      <c r="F7" s="7" t="str">
        <f>IF(AND('orig-data'!Q5&gt;0,'orig-data'!Q5&lt;0.9999),IF(AND('orig-data'!I133&lt;0.01,'orig-data'!I133&gt;0),"d"," "),IF(AND('orig-data'!S5&lt;0.05,'orig-data'!S5&gt;0),"d",""))</f>
        <v>d</v>
      </c>
      <c r="G7" s="7" t="str">
        <f t="shared" si="0"/>
        <v>  </v>
      </c>
      <c r="H7" s="7" t="str">
        <f t="shared" si="1"/>
        <v>  </v>
      </c>
      <c r="I7" s="2">
        <f t="shared" si="2"/>
        <v>91.220171413</v>
      </c>
      <c r="J7" s="4">
        <f>'orig-data'!E5</f>
        <v>88.56672852</v>
      </c>
      <c r="K7" s="18">
        <f>'orig-data'!E69</f>
        <v>112.73302109</v>
      </c>
      <c r="L7" s="17">
        <f t="shared" si="3"/>
        <v>120.53661051</v>
      </c>
      <c r="M7" s="19">
        <f>'orig-data'!C5</f>
        <v>22915</v>
      </c>
      <c r="N7" s="17">
        <f>'orig-data'!D5</f>
        <v>76.227278776</v>
      </c>
      <c r="O7" s="17">
        <f>'orig-data'!F5</f>
        <v>102.90365243</v>
      </c>
      <c r="P7" s="19">
        <f>'orig-data'!G5</f>
        <v>1890</v>
      </c>
      <c r="Q7" s="17">
        <f>'orig-data'!H5</f>
        <v>82.478725726</v>
      </c>
      <c r="R7" s="23"/>
      <c r="S7" s="19">
        <f>'orig-data'!C69</f>
        <v>24952</v>
      </c>
      <c r="T7" s="17">
        <f>'orig-data'!D69</f>
        <v>97.464393513</v>
      </c>
      <c r="U7" s="17">
        <f>'orig-data'!F69</f>
        <v>130.39360926</v>
      </c>
      <c r="V7" s="19">
        <f>'orig-data'!G69</f>
        <v>2795</v>
      </c>
      <c r="W7" s="17">
        <f>'orig-data'!H69</f>
        <v>112.01506893</v>
      </c>
    </row>
    <row r="8" spans="1:23" ht="12.75">
      <c r="A8" s="29">
        <v>5</v>
      </c>
      <c r="B8" s="29">
        <v>6</v>
      </c>
      <c r="C8" s="7" t="s">
        <v>127</v>
      </c>
      <c r="D8" s="7" t="str">
        <f>IF(AND('orig-data'!Q9&gt;0,'orig-data'!Q9&lt;0.9999),IF(AND('orig-data'!I9&lt;0.01,'orig-data'!I9&gt;0),"m"," "),IF(AND('orig-data'!T9&lt;0.01,'orig-data'!T9&gt;0),"m",""))</f>
        <v>m</v>
      </c>
      <c r="E8" s="7" t="str">
        <f>IF(AND('orig-data'!Q73&gt;0,'orig-data'!Q73&lt;0.9999),IF(AND('orig-data'!I73&lt;0.01,'orig-data'!I73&gt;0),"f"," "),IF(AND('orig-data'!T73&lt;0.01,'orig-data'!T73&gt;0),"f",""))</f>
        <v>f</v>
      </c>
      <c r="F8" s="7" t="str">
        <f>IF(AND('orig-data'!Q9&gt;0,'orig-data'!Q9&lt;0.9999),IF(AND('orig-data'!I137&lt;0.01,'orig-data'!I137&gt;0),"d"," "),IF(AND('orig-data'!S9&lt;0.05,'orig-data'!S9&gt;0),"d",""))</f>
        <v>d</v>
      </c>
      <c r="G8" s="7" t="str">
        <f t="shared" si="0"/>
        <v>  </v>
      </c>
      <c r="H8" s="7" t="str">
        <f t="shared" si="1"/>
        <v>  </v>
      </c>
      <c r="I8" s="2">
        <f t="shared" si="2"/>
        <v>91.220171413</v>
      </c>
      <c r="J8" s="4">
        <f>'orig-data'!E9</f>
        <v>143.73760691</v>
      </c>
      <c r="K8" s="18">
        <f>'orig-data'!E73</f>
        <v>197.38135237</v>
      </c>
      <c r="L8" s="17">
        <f t="shared" si="3"/>
        <v>120.53661051</v>
      </c>
      <c r="M8" s="19">
        <f>'orig-data'!C9</f>
        <v>21427</v>
      </c>
      <c r="N8" s="17">
        <f>'orig-data'!D9</f>
        <v>124.92407709</v>
      </c>
      <c r="O8" s="17">
        <f>'orig-data'!F9</f>
        <v>165.38444889</v>
      </c>
      <c r="P8" s="19">
        <f>'orig-data'!G9</f>
        <v>3364</v>
      </c>
      <c r="Q8" s="17">
        <f>'orig-data'!H9</f>
        <v>156.99817987</v>
      </c>
      <c r="R8" s="23"/>
      <c r="S8" s="19">
        <f>'orig-data'!C73</f>
        <v>21469</v>
      </c>
      <c r="T8" s="17">
        <f>'orig-data'!D73</f>
        <v>172.11800902</v>
      </c>
      <c r="U8" s="17">
        <f>'orig-data'!F73</f>
        <v>226.35282901</v>
      </c>
      <c r="V8" s="19">
        <f>'orig-data'!G73</f>
        <v>4561</v>
      </c>
      <c r="W8" s="17">
        <f>'orig-data'!H73</f>
        <v>212.44585216</v>
      </c>
    </row>
    <row r="9" spans="1:23" ht="12.75">
      <c r="A9" s="29">
        <v>6</v>
      </c>
      <c r="B9" s="29">
        <v>5</v>
      </c>
      <c r="C9" s="7" t="s">
        <v>116</v>
      </c>
      <c r="D9" s="7" t="str">
        <f>IF(AND('orig-data'!Q8&gt;0,'orig-data'!Q8&lt;0.9999),IF(AND('orig-data'!I8&lt;0.01,'orig-data'!I8&gt;0),"m"," "),IF(AND('orig-data'!T8&lt;0.01,'orig-data'!T8&gt;0),"m",""))</f>
        <v> </v>
      </c>
      <c r="E9" s="7" t="str">
        <f>IF(AND('orig-data'!Q72&gt;0,'orig-data'!Q72&lt;0.9999),IF(AND('orig-data'!I72&lt;0.01,'orig-data'!I72&gt;0),"f"," "),IF(AND('orig-data'!T72&lt;0.01,'orig-data'!T72&gt;0),"f",""))</f>
        <v> </v>
      </c>
      <c r="F9" s="7" t="str">
        <f>IF(AND('orig-data'!Q8&gt;0,'orig-data'!Q8&lt;0.9999),IF(AND('orig-data'!I136&lt;0.01,'orig-data'!I136&gt;0),"d"," "),IF(AND('orig-data'!S8&lt;0.05,'orig-data'!S8&gt;0),"d",""))</f>
        <v>d</v>
      </c>
      <c r="G9" s="7" t="str">
        <f t="shared" si="0"/>
        <v>  </v>
      </c>
      <c r="H9" s="7" t="str">
        <f t="shared" si="1"/>
        <v>  </v>
      </c>
      <c r="I9" s="2">
        <f t="shared" si="2"/>
        <v>91.220171413</v>
      </c>
      <c r="J9" s="4">
        <f>'orig-data'!E8</f>
        <v>103.67319298</v>
      </c>
      <c r="K9" s="18">
        <f>'orig-data'!E72</f>
        <v>135.6383286</v>
      </c>
      <c r="L9" s="17">
        <f t="shared" si="3"/>
        <v>120.53661051</v>
      </c>
      <c r="M9" s="19">
        <f>'orig-data'!C8</f>
        <v>38208</v>
      </c>
      <c r="N9" s="17">
        <f>'orig-data'!D8</f>
        <v>90.135797509</v>
      </c>
      <c r="O9" s="17">
        <f>'orig-data'!F8</f>
        <v>119.24375487</v>
      </c>
      <c r="P9" s="19">
        <f>'orig-data'!G8</f>
        <v>3923</v>
      </c>
      <c r="Q9" s="17">
        <f>'orig-data'!H8</f>
        <v>102.6748325</v>
      </c>
      <c r="R9" s="23"/>
      <c r="S9" s="19">
        <f>'orig-data'!C72</f>
        <v>37509</v>
      </c>
      <c r="T9" s="17">
        <f>'orig-data'!D72</f>
        <v>118.28226728</v>
      </c>
      <c r="U9" s="17">
        <f>'orig-data'!F72</f>
        <v>155.54111878</v>
      </c>
      <c r="V9" s="19">
        <f>'orig-data'!G72</f>
        <v>4998</v>
      </c>
      <c r="W9" s="17">
        <f>'orig-data'!H72</f>
        <v>133.24802048</v>
      </c>
    </row>
    <row r="10" spans="1:23" ht="12.75">
      <c r="A10" s="29">
        <v>7</v>
      </c>
      <c r="B10" s="29">
        <v>7</v>
      </c>
      <c r="C10" s="7" t="s">
        <v>117</v>
      </c>
      <c r="D10" s="7" t="str">
        <f>IF(AND('orig-data'!Q10&gt;0,'orig-data'!Q10&lt;0.9999),IF(AND('orig-data'!I10&lt;0.01,'orig-data'!I10&gt;0),"m"," "),IF(AND('orig-data'!T10&lt;0.01,'orig-data'!T10&gt;0),"m",""))</f>
        <v> </v>
      </c>
      <c r="E10" s="7" t="str">
        <f>IF(AND('orig-data'!Q74&gt;0,'orig-data'!Q74&lt;0.9999),IF(AND('orig-data'!I74&lt;0.01,'orig-data'!I74&gt;0),"f"," "),IF(AND('orig-data'!T74&lt;0.01,'orig-data'!T74&gt;0),"f",""))</f>
        <v> </v>
      </c>
      <c r="F10" s="7" t="str">
        <f>IF(AND('orig-data'!Q10&gt;0,'orig-data'!Q10&lt;0.9999),IF(AND('orig-data'!I138&lt;0.01,'orig-data'!I138&gt;0),"d"," "),IF(AND('orig-data'!S10&lt;0.05,'orig-data'!S10&gt;0),"d",""))</f>
        <v>d</v>
      </c>
      <c r="G10" s="7" t="str">
        <f t="shared" si="0"/>
        <v>  </v>
      </c>
      <c r="H10" s="7" t="str">
        <f t="shared" si="1"/>
        <v>  </v>
      </c>
      <c r="I10" s="2">
        <f t="shared" si="2"/>
        <v>91.220171413</v>
      </c>
      <c r="J10" s="4">
        <f>'orig-data'!E10</f>
        <v>95.855736739</v>
      </c>
      <c r="K10" s="18">
        <f>'orig-data'!E74</f>
        <v>133.31057034</v>
      </c>
      <c r="L10" s="17">
        <f t="shared" si="3"/>
        <v>120.53661051</v>
      </c>
      <c r="M10" s="19">
        <f>'orig-data'!C10</f>
        <v>20242</v>
      </c>
      <c r="N10" s="17">
        <f>'orig-data'!D10</f>
        <v>83.283306081</v>
      </c>
      <c r="O10" s="17">
        <f>'orig-data'!F10</f>
        <v>110.32609893</v>
      </c>
      <c r="P10" s="19">
        <f>'orig-data'!G10</f>
        <v>1871</v>
      </c>
      <c r="Q10" s="17">
        <f>'orig-data'!H10</f>
        <v>92.431577907</v>
      </c>
      <c r="R10" s="23"/>
      <c r="S10" s="19">
        <f>'orig-data'!C74</f>
        <v>19542</v>
      </c>
      <c r="T10" s="17">
        <f>'orig-data'!D74</f>
        <v>116.25507181</v>
      </c>
      <c r="U10" s="17">
        <f>'orig-data'!F74</f>
        <v>152.86823953</v>
      </c>
      <c r="V10" s="19">
        <f>'orig-data'!G74</f>
        <v>2510</v>
      </c>
      <c r="W10" s="17">
        <f>'orig-data'!H74</f>
        <v>128.44130591</v>
      </c>
    </row>
    <row r="11" spans="1:29" ht="12.75">
      <c r="A11" s="29">
        <v>8</v>
      </c>
      <c r="B11" s="29">
        <v>8</v>
      </c>
      <c r="C11" s="7" t="s">
        <v>148</v>
      </c>
      <c r="D11" s="7" t="str">
        <f>IF(AND('orig-data'!Q11&gt;0,'orig-data'!Q11&lt;0.9999),IF(AND('orig-data'!I11&lt;0.01,'orig-data'!I11&gt;0),"m"," "),IF(AND('orig-data'!T11&lt;0.01,'orig-data'!T11&gt;0),"m",""))</f>
        <v>m</v>
      </c>
      <c r="E11" s="7" t="str">
        <f>IF(AND('orig-data'!Q75&gt;0,'orig-data'!Q75&lt;0.9999),IF(AND('orig-data'!I75&lt;0.01,'orig-data'!I75&gt;0),"f"," "),IF(AND('orig-data'!T75&lt;0.01,'orig-data'!T75&gt;0),"f",""))</f>
        <v>f</v>
      </c>
      <c r="F11" s="7" t="str">
        <f>IF(AND('orig-data'!Q11&gt;0,'orig-data'!Q11&lt;0.9999),IF(AND('orig-data'!I139&lt;0.01,'orig-data'!I139&gt;0),"d"," "),IF(AND('orig-data'!S11&lt;0.05,'orig-data'!S11&gt;0),"d",""))</f>
        <v> </v>
      </c>
      <c r="G11" s="7" t="str">
        <f t="shared" si="0"/>
        <v>  </v>
      </c>
      <c r="H11" s="7" t="str">
        <f t="shared" si="1"/>
        <v>  </v>
      </c>
      <c r="I11" s="2">
        <f t="shared" si="2"/>
        <v>91.220171413</v>
      </c>
      <c r="J11" s="4">
        <f>'orig-data'!E11</f>
        <v>161.32550636</v>
      </c>
      <c r="K11" s="18">
        <f>'orig-data'!E75</f>
        <v>254.83466087</v>
      </c>
      <c r="L11" s="17">
        <f t="shared" si="3"/>
        <v>120.53661051</v>
      </c>
      <c r="M11" s="19">
        <f>'orig-data'!C11</f>
        <v>530</v>
      </c>
      <c r="N11" s="17">
        <f>'orig-data'!D11</f>
        <v>118.04386547</v>
      </c>
      <c r="O11" s="17">
        <f>'orig-data'!F11</f>
        <v>220.47667533</v>
      </c>
      <c r="P11" s="19">
        <f>'orig-data'!G11</f>
        <v>65</v>
      </c>
      <c r="Q11" s="17">
        <f>'orig-data'!H11</f>
        <v>122.64150943</v>
      </c>
      <c r="R11" s="23"/>
      <c r="S11" s="19">
        <f>'orig-data'!C75</f>
        <v>501</v>
      </c>
      <c r="T11" s="17">
        <f>'orig-data'!D75</f>
        <v>194.22232103</v>
      </c>
      <c r="U11" s="17">
        <f>'orig-data'!F75</f>
        <v>334.36272431</v>
      </c>
      <c r="V11" s="19">
        <f>'orig-data'!G75</f>
        <v>98</v>
      </c>
      <c r="W11" s="17">
        <f>'orig-data'!H75</f>
        <v>195.60878244</v>
      </c>
      <c r="AC11" s="10"/>
    </row>
    <row r="12" spans="1:23" ht="12.75">
      <c r="A12" s="29">
        <v>9</v>
      </c>
      <c r="B12" s="29">
        <v>9</v>
      </c>
      <c r="C12" s="7" t="s">
        <v>128</v>
      </c>
      <c r="D12" s="7" t="str">
        <f>IF(AND('orig-data'!Q12&gt;0,'orig-data'!Q12&lt;0.9999),IF(AND('orig-data'!I12&lt;0.01,'orig-data'!I12&gt;0),"m"," "),IF(AND('orig-data'!T12&lt;0.01,'orig-data'!T12&gt;0),"m",""))</f>
        <v>m</v>
      </c>
      <c r="E12" s="7" t="str">
        <f>IF(AND('orig-data'!Q76&gt;0,'orig-data'!Q76&lt;0.9999),IF(AND('orig-data'!I76&lt;0.01,'orig-data'!I76&gt;0),"f"," "),IF(AND('orig-data'!T76&lt;0.01,'orig-data'!T76&gt;0),"f",""))</f>
        <v>f</v>
      </c>
      <c r="F12" s="7" t="str">
        <f>IF(AND('orig-data'!Q12&gt;0,'orig-data'!Q12&lt;0.9999),IF(AND('orig-data'!I140&lt;0.01,'orig-data'!I140&gt;0),"d"," "),IF(AND('orig-data'!S12&lt;0.05,'orig-data'!S12&gt;0),"d",""))</f>
        <v>d</v>
      </c>
      <c r="G12" s="7" t="str">
        <f t="shared" si="0"/>
        <v>  </v>
      </c>
      <c r="H12" s="7" t="str">
        <f t="shared" si="1"/>
        <v>  </v>
      </c>
      <c r="I12" s="2">
        <f t="shared" si="2"/>
        <v>91.220171413</v>
      </c>
      <c r="J12" s="4">
        <f>'orig-data'!E12</f>
        <v>132.01501628</v>
      </c>
      <c r="K12" s="18">
        <f>'orig-data'!E76</f>
        <v>217.20507031</v>
      </c>
      <c r="L12" s="17">
        <f t="shared" si="3"/>
        <v>120.53661051</v>
      </c>
      <c r="M12" s="19">
        <f>'orig-data'!C12</f>
        <v>12699</v>
      </c>
      <c r="N12" s="17">
        <f>'orig-data'!D12</f>
        <v>113.41838855</v>
      </c>
      <c r="O12" s="17">
        <f>'orig-data'!F12</f>
        <v>153.66083706</v>
      </c>
      <c r="P12" s="19">
        <f>'orig-data'!G12</f>
        <v>1293</v>
      </c>
      <c r="Q12" s="17">
        <f>'orig-data'!H12</f>
        <v>101.81904087</v>
      </c>
      <c r="R12" s="23"/>
      <c r="S12" s="19">
        <f>'orig-data'!C76</f>
        <v>12310</v>
      </c>
      <c r="T12" s="17">
        <f>'orig-data'!D76</f>
        <v>187.93004421</v>
      </c>
      <c r="U12" s="17">
        <f>'orig-data'!F76</f>
        <v>251.04044841</v>
      </c>
      <c r="V12" s="19">
        <f>'orig-data'!G76</f>
        <v>2181</v>
      </c>
      <c r="W12" s="17">
        <f>'orig-data'!H76</f>
        <v>177.17303006</v>
      </c>
    </row>
    <row r="13" spans="1:23" ht="12.75">
      <c r="A13" s="29">
        <v>10</v>
      </c>
      <c r="B13" s="29">
        <v>10</v>
      </c>
      <c r="C13" s="7" t="s">
        <v>129</v>
      </c>
      <c r="D13" s="7" t="str">
        <f>IF(AND('orig-data'!Q13&gt;0,'orig-data'!Q13&lt;0.9999),IF(AND('orig-data'!I13&lt;0.01,'orig-data'!I13&gt;0),"m"," "),IF(AND('orig-data'!T13&lt;0.01,'orig-data'!T13&gt;0),"m",""))</f>
        <v>m</v>
      </c>
      <c r="E13" s="7" t="str">
        <f>IF(AND('orig-data'!Q77&gt;0,'orig-data'!Q77&lt;0.9999),IF(AND('orig-data'!I77&lt;0.01,'orig-data'!I77&gt;0),"f"," "),IF(AND('orig-data'!T77&lt;0.01,'orig-data'!T77&gt;0),"f",""))</f>
        <v>f</v>
      </c>
      <c r="F13" s="7" t="str">
        <f>IF(AND('orig-data'!Q13&gt;0,'orig-data'!Q13&lt;0.9999),IF(AND('orig-data'!I141&lt;0.01,'orig-data'!I141&gt;0),"d"," "),IF(AND('orig-data'!S13&lt;0.05,'orig-data'!S13&gt;0),"d",""))</f>
        <v>d</v>
      </c>
      <c r="G13" s="7" t="str">
        <f t="shared" si="0"/>
        <v>  </v>
      </c>
      <c r="H13" s="7" t="str">
        <f t="shared" si="1"/>
        <v>  </v>
      </c>
      <c r="I13" s="2">
        <f t="shared" si="2"/>
        <v>91.220171413</v>
      </c>
      <c r="J13" s="4">
        <f>'orig-data'!E13</f>
        <v>194.00722194</v>
      </c>
      <c r="K13" s="18">
        <f>'orig-data'!E77</f>
        <v>330.22077185</v>
      </c>
      <c r="L13" s="17">
        <f t="shared" si="3"/>
        <v>120.53661051</v>
      </c>
      <c r="M13" s="19">
        <f>'orig-data'!C13</f>
        <v>23211</v>
      </c>
      <c r="N13" s="17">
        <f>'orig-data'!D13</f>
        <v>169.38863532</v>
      </c>
      <c r="O13" s="17">
        <f>'orig-data'!F13</f>
        <v>222.20382196</v>
      </c>
      <c r="P13" s="19">
        <f>'orig-data'!G13</f>
        <v>3156</v>
      </c>
      <c r="Q13" s="17">
        <f>'orig-data'!H13</f>
        <v>135.97001422</v>
      </c>
      <c r="R13" s="23"/>
      <c r="S13" s="19">
        <f>'orig-data'!C77</f>
        <v>22146</v>
      </c>
      <c r="T13" s="17">
        <f>'orig-data'!D77</f>
        <v>289.62376869</v>
      </c>
      <c r="U13" s="17">
        <f>'orig-data'!F77</f>
        <v>376.50831855</v>
      </c>
      <c r="V13" s="19">
        <f>'orig-data'!G77</f>
        <v>5282</v>
      </c>
      <c r="W13" s="17">
        <f>'orig-data'!H77</f>
        <v>238.50808272</v>
      </c>
    </row>
    <row r="14" spans="3:23" ht="12.75">
      <c r="C14" s="7"/>
      <c r="D14" s="7"/>
      <c r="E14" s="7"/>
      <c r="F14" s="7"/>
      <c r="G14" s="7"/>
      <c r="H14" s="7"/>
      <c r="K14" s="18"/>
      <c r="L14" s="17"/>
      <c r="M14" s="19"/>
      <c r="N14" s="17"/>
      <c r="O14" s="17"/>
      <c r="P14" s="19"/>
      <c r="Q14" s="17"/>
      <c r="R14" s="23"/>
      <c r="S14" s="19"/>
      <c r="T14" s="17"/>
      <c r="U14" s="17"/>
      <c r="V14" s="19"/>
      <c r="W14" s="17"/>
    </row>
    <row r="15" spans="1:23" ht="12.75">
      <c r="A15" s="29">
        <v>12</v>
      </c>
      <c r="B15" s="29">
        <v>12</v>
      </c>
      <c r="C15" t="s">
        <v>130</v>
      </c>
      <c r="D15" s="7" t="str">
        <f>IF(AND('orig-data'!Q14&gt;0,'orig-data'!Q14&lt;0.9999),IF(AND('orig-data'!I14&lt;0.01,'orig-data'!I14&gt;0),"m"," "),IF(AND('orig-data'!T14&lt;0.01,'orig-data'!T14&gt;0),"m",""))</f>
        <v>m</v>
      </c>
      <c r="E15" s="7" t="str">
        <f>IF(AND('orig-data'!Q78&gt;0,'orig-data'!Q78&lt;0.9999),IF(AND('orig-data'!I78&lt;0.01,'orig-data'!I78&gt;0),"f"," "),IF(AND('orig-data'!T78&lt;0.01,'orig-data'!T78&gt;0),"f",""))</f>
        <v>f</v>
      </c>
      <c r="F15" s="7" t="str">
        <f>IF(AND('orig-data'!Q14&gt;0,'orig-data'!Q14&lt;0.9999),IF(AND('orig-data'!I142&lt;0.01,'orig-data'!I142&gt;0),"d"," "),IF(AND('orig-data'!S14&lt;0.05,'orig-data'!S14&gt;0),"d",""))</f>
        <v>d</v>
      </c>
      <c r="G15" s="7" t="str">
        <f>IF(AND(M15&gt;0,M15&lt;=5),"mp"," ")&amp;IF(AND(P15&gt;0,P15&lt;=5),"mc"," ")</f>
        <v>  </v>
      </c>
      <c r="H15" s="7" t="str">
        <f>IF(AND(S15&gt;0,S15&lt;=5),"fp"," ")&amp;IF(AND(V15&gt;0,V15&lt;=5),"fc"," ")</f>
        <v>  </v>
      </c>
      <c r="I15" s="2">
        <f>J$18</f>
        <v>91.220171413</v>
      </c>
      <c r="J15" s="4">
        <f>'orig-data'!E14</f>
        <v>107.42306139</v>
      </c>
      <c r="K15" s="18">
        <f>'orig-data'!E78</f>
        <v>147.13444885</v>
      </c>
      <c r="L15" s="17">
        <f>K$18</f>
        <v>120.53661051</v>
      </c>
      <c r="M15" s="19">
        <f>'orig-data'!C14</f>
        <v>193495</v>
      </c>
      <c r="N15" s="17">
        <f>'orig-data'!D14</f>
        <v>95.13124457</v>
      </c>
      <c r="O15" s="17">
        <f>'orig-data'!F14</f>
        <v>121.30309206</v>
      </c>
      <c r="P15" s="19">
        <f>'orig-data'!G14</f>
        <v>21006</v>
      </c>
      <c r="Q15" s="17">
        <f>'orig-data'!H14</f>
        <v>108.56094473</v>
      </c>
      <c r="R15" s="23"/>
      <c r="S15" s="19">
        <f>'orig-data'!C78</f>
        <v>191392</v>
      </c>
      <c r="T15" s="17">
        <f>'orig-data'!D78</f>
        <v>130.55466619</v>
      </c>
      <c r="U15" s="17">
        <f>'orig-data'!F78</f>
        <v>165.8197801</v>
      </c>
      <c r="V15" s="19">
        <f>'orig-data'!G78</f>
        <v>28698</v>
      </c>
      <c r="W15" s="17">
        <f>'orig-data'!H78</f>
        <v>149.94357131</v>
      </c>
    </row>
    <row r="16" spans="1:23" ht="12.75">
      <c r="A16" s="29">
        <v>13</v>
      </c>
      <c r="B16" s="29">
        <v>13</v>
      </c>
      <c r="C16" t="s">
        <v>131</v>
      </c>
      <c r="D16" s="7" t="str">
        <f>IF(AND('orig-data'!Q15&gt;0,'orig-data'!Q15&lt;0.9999),IF(AND('orig-data'!I15&lt;0.01,'orig-data'!I15&gt;0),"m"," "),IF(AND('orig-data'!T15&lt;0.01,'orig-data'!T15&gt;0),"m",""))</f>
        <v>m</v>
      </c>
      <c r="E16" s="7" t="str">
        <f>IF(AND('orig-data'!Q79&gt;0,'orig-data'!Q79&lt;0.9999),IF(AND('orig-data'!I79&lt;0.01,'orig-data'!I79&gt;0),"f"," "),IF(AND('orig-data'!T79&lt;0.01,'orig-data'!T79&gt;0),"f",""))</f>
        <v>f</v>
      </c>
      <c r="F16" s="7" t="str">
        <f>IF(AND('orig-data'!Q15&gt;0,'orig-data'!Q15&lt;0.9999),IF(AND('orig-data'!I143&lt;0.01,'orig-data'!I143&gt;0),"d"," "),IF(AND('orig-data'!S15&lt;0.05,'orig-data'!S15&gt;0),"d",""))</f>
        <v>d</v>
      </c>
      <c r="G16" s="7" t="str">
        <f>IF(AND(M16&gt;0,M16&lt;=5),"mp"," ")&amp;IF(AND(P16&gt;0,P16&lt;=5),"mc"," ")</f>
        <v>  </v>
      </c>
      <c r="H16" s="7" t="str">
        <f>IF(AND(S16&gt;0,S16&lt;=5),"fp"," ")&amp;IF(AND(V16&gt;0,V16&lt;=5),"fc"," ")</f>
        <v>  </v>
      </c>
      <c r="I16" s="2">
        <f>J$18</f>
        <v>91.220171413</v>
      </c>
      <c r="J16" s="4">
        <f>'orig-data'!E15</f>
        <v>169.08144792</v>
      </c>
      <c r="K16" s="18">
        <f>'orig-data'!E79</f>
        <v>284.08679071</v>
      </c>
      <c r="L16" s="17">
        <f>K$18</f>
        <v>120.53661051</v>
      </c>
      <c r="M16" s="19">
        <f>'orig-data'!C15</f>
        <v>36440</v>
      </c>
      <c r="N16" s="17">
        <f>'orig-data'!D15</f>
        <v>148.47214171</v>
      </c>
      <c r="O16" s="17">
        <f>'orig-data'!F15</f>
        <v>192.55151642</v>
      </c>
      <c r="P16" s="19">
        <f>'orig-data'!G15</f>
        <v>4514</v>
      </c>
      <c r="Q16" s="17">
        <f>'orig-data'!H15</f>
        <v>123.87486279</v>
      </c>
      <c r="R16" s="23"/>
      <c r="S16" s="19">
        <f>'orig-data'!C79</f>
        <v>34957</v>
      </c>
      <c r="T16" s="17">
        <f>'orig-data'!D79</f>
        <v>250.38796107</v>
      </c>
      <c r="U16" s="17">
        <f>'orig-data'!F79</f>
        <v>322.32102659</v>
      </c>
      <c r="V16" s="19">
        <f>'orig-data'!G79</f>
        <v>7561</v>
      </c>
      <c r="W16" s="17">
        <f>'orig-data'!H79</f>
        <v>216.29430443</v>
      </c>
    </row>
    <row r="17" spans="1:23" ht="12.75">
      <c r="A17" s="29">
        <v>14</v>
      </c>
      <c r="B17" s="29">
        <v>14</v>
      </c>
      <c r="C17" t="s">
        <v>132</v>
      </c>
      <c r="D17" s="7" t="str">
        <f>IF(AND('orig-data'!Q16&gt;0,'orig-data'!Q16&lt;0.9999),IF(AND('orig-data'!I16&lt;0.01,'orig-data'!I16&gt;0),"m"," "),IF(AND('orig-data'!T16&lt;0.01,'orig-data'!T16&gt;0),"m",""))</f>
        <v>m</v>
      </c>
      <c r="E17" s="7" t="str">
        <f>IF(AND('orig-data'!Q80&gt;0,'orig-data'!Q80&lt;0.9999),IF(AND('orig-data'!I80&lt;0.01,'orig-data'!I80&gt;0),"f"," "),IF(AND('orig-data'!T80&lt;0.01,'orig-data'!T80&gt;0),"f",""))</f>
        <v>f</v>
      </c>
      <c r="F17" s="7" t="str">
        <f>IF(AND('orig-data'!Q16&gt;0,'orig-data'!Q16&lt;0.9999),IF(AND('orig-data'!I144&lt;0.01,'orig-data'!I144&gt;0),"d"," "),IF(AND('orig-data'!S16&lt;0.05,'orig-data'!S16&gt;0),"d",""))</f>
        <v>d</v>
      </c>
      <c r="G17" s="7" t="str">
        <f>IF(AND(M17&gt;0,M17&lt;=5),"mp"," ")&amp;IF(AND(P17&gt;0,P17&lt;=5),"mc"," ")</f>
        <v>  </v>
      </c>
      <c r="H17" s="7" t="str">
        <f>IF(AND(S17&gt;0,S17&lt;=5),"fp"," ")&amp;IF(AND(V17&gt;0,V17&lt;=5),"fc"," ")</f>
        <v>  </v>
      </c>
      <c r="I17" s="2">
        <f>J$18</f>
        <v>91.220171413</v>
      </c>
      <c r="J17" s="4">
        <f>'orig-data'!E16</f>
        <v>71.589555159</v>
      </c>
      <c r="K17" s="18">
        <f>'orig-data'!E80</f>
        <v>94.826631558</v>
      </c>
      <c r="L17" s="17">
        <f>K$18</f>
        <v>120.53661051</v>
      </c>
      <c r="M17" s="19">
        <f>'orig-data'!C16</f>
        <v>320487</v>
      </c>
      <c r="N17" s="17">
        <f>'orig-data'!D16</f>
        <v>60.475299503</v>
      </c>
      <c r="O17" s="17">
        <f>'orig-data'!F16</f>
        <v>84.746408036</v>
      </c>
      <c r="P17" s="19">
        <f>'orig-data'!G16</f>
        <v>20411</v>
      </c>
      <c r="Q17" s="17">
        <f>'orig-data'!H16</f>
        <v>63.687450661</v>
      </c>
      <c r="R17" s="23"/>
      <c r="S17" s="19">
        <f>'orig-data'!C80</f>
        <v>338505</v>
      </c>
      <c r="T17" s="17">
        <f>'orig-data'!D80</f>
        <v>80.340035448</v>
      </c>
      <c r="U17" s="17">
        <f>'orig-data'!F80</f>
        <v>111.92539314</v>
      </c>
      <c r="V17" s="19">
        <f>'orig-data'!G80</f>
        <v>32614</v>
      </c>
      <c r="W17" s="17">
        <f>'orig-data'!H80</f>
        <v>96.347173602</v>
      </c>
    </row>
    <row r="18" spans="1:23" ht="12.75">
      <c r="A18" s="29">
        <v>15</v>
      </c>
      <c r="B18" s="29">
        <v>15</v>
      </c>
      <c r="C18" t="s">
        <v>118</v>
      </c>
      <c r="D18" s="7" t="str">
        <f>IF(AND('orig-data'!Q17&gt;0,'orig-data'!Q17&lt;0.9999),IF(AND('orig-data'!I17&lt;0.01,'orig-data'!I17&gt;0),"m"," "),IF(AND('orig-data'!T17&lt;0.01,'orig-data'!T17&gt;0),"m",""))</f>
        <v> </v>
      </c>
      <c r="E18" s="7" t="str">
        <f>IF(AND('orig-data'!Q81&gt;0,'orig-data'!Q81&lt;0.9999),IF(AND('orig-data'!I81&lt;0.01,'orig-data'!I81&gt;0),"f"," "),IF(AND('orig-data'!T81&lt;0.01,'orig-data'!T81&gt;0),"f",""))</f>
        <v> </v>
      </c>
      <c r="F18" s="7" t="str">
        <f>IF(AND('orig-data'!Q17&gt;0,'orig-data'!Q17&lt;0.9999),IF(AND('orig-data'!I145&lt;0.01,'orig-data'!I145&gt;0),"d"," "),IF(AND('orig-data'!S17&lt;0.05,'orig-data'!S17&gt;0),"d",""))</f>
        <v>d</v>
      </c>
      <c r="G18" s="7" t="str">
        <f>IF(AND(M18&gt;0,M18&lt;=5),"mp"," ")&amp;IF(AND(P18&gt;0,P18&lt;=5),"mc"," ")</f>
        <v>  </v>
      </c>
      <c r="H18" s="7" t="str">
        <f>IF(AND(S18&gt;0,S18&lt;=5),"fp"," ")&amp;IF(AND(V18&gt;0,V18&lt;=5),"fc"," ")</f>
        <v>  </v>
      </c>
      <c r="I18" s="2">
        <f>J$18</f>
        <v>91.220171413</v>
      </c>
      <c r="J18" s="4">
        <f>'orig-data'!E17</f>
        <v>91.220171413</v>
      </c>
      <c r="K18" s="18">
        <f>'orig-data'!E81</f>
        <v>120.53661051</v>
      </c>
      <c r="L18" s="17">
        <f>K$18</f>
        <v>120.53661051</v>
      </c>
      <c r="M18" s="19">
        <f>'orig-data'!C17</f>
        <v>573337</v>
      </c>
      <c r="N18" s="17">
        <f>'orig-data'!D17</f>
        <v>77.329191294</v>
      </c>
      <c r="O18" s="17">
        <f>'orig-data'!F17</f>
        <v>107.60644892</v>
      </c>
      <c r="P18" s="19">
        <f>'orig-data'!G17</f>
        <v>47821</v>
      </c>
      <c r="Q18" s="17">
        <f>'orig-data'!H17</f>
        <v>83.408187506</v>
      </c>
      <c r="R18" s="23"/>
      <c r="S18" s="19">
        <f>'orig-data'!C81</f>
        <v>589806</v>
      </c>
      <c r="T18" s="17">
        <f>'orig-data'!D81</f>
        <v>102.29830678</v>
      </c>
      <c r="U18" s="17">
        <f>'orig-data'!F81</f>
        <v>142.02653916</v>
      </c>
      <c r="V18" s="19">
        <f>'orig-data'!G81</f>
        <v>71668</v>
      </c>
      <c r="W18" s="17">
        <f>'orig-data'!H81</f>
        <v>121.51114095</v>
      </c>
    </row>
    <row r="19" spans="1:23" ht="12.75">
      <c r="A19" s="29">
        <v>16</v>
      </c>
      <c r="B19" s="29">
        <v>16</v>
      </c>
      <c r="D19" s="7"/>
      <c r="E19" s="7"/>
      <c r="F19" s="7"/>
      <c r="G19" s="7"/>
      <c r="H19" s="7"/>
      <c r="K19" s="18"/>
      <c r="L19" s="17">
        <f>(P18+V18)/(M18+S18)*1000</f>
        <v>102.72941504183062</v>
      </c>
      <c r="M19" s="19"/>
      <c r="N19" s="17"/>
      <c r="O19" s="17"/>
      <c r="P19" s="19"/>
      <c r="Q19" s="17"/>
      <c r="R19" s="23"/>
      <c r="S19" s="19"/>
      <c r="T19" s="17"/>
      <c r="U19" s="17"/>
      <c r="V19" s="19"/>
      <c r="W19" s="17"/>
    </row>
    <row r="20" spans="1:23" ht="12.75">
      <c r="A20" s="29">
        <v>17</v>
      </c>
      <c r="B20" s="29">
        <v>17</v>
      </c>
      <c r="C20" s="7" t="s">
        <v>119</v>
      </c>
      <c r="D20" s="7" t="str">
        <f>IF(AND('orig-data'!Q18&gt;0,'orig-data'!Q18&lt;0.9999),IF(AND('orig-data'!I18&lt;0.005,'orig-data'!I18&gt;0),"m"," "),IF(AND('orig-data'!T18&lt;0.005,'orig-data'!T18&gt;0),"m",""))</f>
        <v> </v>
      </c>
      <c r="E20" s="7" t="str">
        <f>IF(AND('orig-data'!Q82&lt;0.9999,'orig-data'!Q82&gt;0),IF(AND('orig-data'!I82&lt;0.005,'orig-data'!I82&gt;0),"f"," "),IF(AND('orig-data'!T82&lt;0.005,'orig-data'!T82&gt;0),"f",""))</f>
        <v> </v>
      </c>
      <c r="F20" s="7" t="str">
        <f>IF(AND('orig-data'!Q18&lt;0.9999,'orig-data'!Q18&gt;0),IF(AND('orig-data'!I146&lt;0.005,'orig-data'!I146&gt;0),"d"," "),IF(AND('orig-data'!S18&lt;0.05,'orig-data'!S18&gt;0),"d",""))</f>
        <v>d</v>
      </c>
      <c r="G20" s="7" t="str">
        <f>IF(AND(M20&gt;0,M20&lt;=5),"mp"," ")&amp;IF(AND(P20&gt;0,P20&lt;=5),"mc"," ")</f>
        <v>  </v>
      </c>
      <c r="H20" s="7" t="str">
        <f>IF(AND(S20&gt;0,S20&lt;=5),"fp"," ")&amp;IF(AND(V20&gt;0,V20&lt;=5),"fc"," ")</f>
        <v>  </v>
      </c>
      <c r="I20" s="2">
        <f>J$18</f>
        <v>91.220171413</v>
      </c>
      <c r="J20" s="4">
        <f>'orig-data'!E18</f>
        <v>77.177177836</v>
      </c>
      <c r="K20" s="18">
        <f>'orig-data'!E82</f>
        <v>131.53919934</v>
      </c>
      <c r="L20" s="17">
        <f>K$18</f>
        <v>120.53661051</v>
      </c>
      <c r="M20" s="19">
        <f>'orig-data'!C18</f>
        <v>8402</v>
      </c>
      <c r="N20" s="17">
        <f>'orig-data'!D18</f>
        <v>63.458148816</v>
      </c>
      <c r="O20" s="17">
        <f>'orig-data'!F18</f>
        <v>93.862126297</v>
      </c>
      <c r="P20" s="19">
        <f>'orig-data'!G18</f>
        <v>525</v>
      </c>
      <c r="Q20" s="17">
        <f>'orig-data'!H18</f>
        <v>62.48512259</v>
      </c>
      <c r="R20" s="23"/>
      <c r="S20" s="19">
        <f>'orig-data'!C82</f>
        <v>8034</v>
      </c>
      <c r="T20" s="17">
        <f>'orig-data'!D82</f>
        <v>109.47336364</v>
      </c>
      <c r="U20" s="17">
        <f>'orig-data'!F82</f>
        <v>158.05270238</v>
      </c>
      <c r="V20" s="19">
        <f>'orig-data'!G82</f>
        <v>863</v>
      </c>
      <c r="W20" s="17">
        <f>'orig-data'!H82</f>
        <v>107.4184715</v>
      </c>
    </row>
    <row r="21" spans="1:23" ht="12.75">
      <c r="A21" s="29">
        <v>18</v>
      </c>
      <c r="B21" s="29">
        <v>18</v>
      </c>
      <c r="C21" s="7" t="s">
        <v>120</v>
      </c>
      <c r="D21" s="7" t="str">
        <f>IF(AND('orig-data'!Q19&gt;0,'orig-data'!Q19&lt;0.9999),IF(AND('orig-data'!I19&lt;0.005,'orig-data'!I19&gt;0),"m"," "),IF(AND('orig-data'!T19&lt;0.005,'orig-data'!T19&gt;0),"m",""))</f>
        <v> </v>
      </c>
      <c r="E21" s="7" t="str">
        <f>IF(AND('orig-data'!Q83&lt;0.9999,'orig-data'!Q83&gt;0),IF(AND('orig-data'!I83&lt;0.005,'orig-data'!I83&gt;0),"f"," "),IF(AND('orig-data'!T83&lt;0.005,'orig-data'!T83&gt;0),"f",""))</f>
        <v> </v>
      </c>
      <c r="F21" s="7" t="str">
        <f>IF(AND('orig-data'!Q19&lt;0.9999,'orig-data'!Q19&gt;0),IF(AND('orig-data'!I147&lt;0.005,'orig-data'!I147&gt;0),"d"," "),IF(AND('orig-data'!S19&lt;0.05,'orig-data'!S19&gt;0),"d",""))</f>
        <v>d</v>
      </c>
      <c r="G21" s="7" t="str">
        <f>IF(AND(M21&gt;0,M21&lt;=5),"mp"," ")&amp;IF(AND(P21&gt;0,P21&lt;=5),"mc"," ")</f>
        <v>  </v>
      </c>
      <c r="H21" s="7" t="str">
        <f>IF(AND(S21&gt;0,S21&lt;=5),"fp"," ")&amp;IF(AND(V21&gt;0,V21&lt;=5),"fc"," ")</f>
        <v>  </v>
      </c>
      <c r="I21" s="2">
        <f>J$18</f>
        <v>91.220171413</v>
      </c>
      <c r="J21" s="4">
        <f>'orig-data'!E19</f>
        <v>79.930775498</v>
      </c>
      <c r="K21" s="18">
        <f>'orig-data'!E83</f>
        <v>130.25404198</v>
      </c>
      <c r="L21" s="17">
        <f>K$18</f>
        <v>120.53661051</v>
      </c>
      <c r="M21" s="19">
        <f>'orig-data'!C19</f>
        <v>12066</v>
      </c>
      <c r="N21" s="17">
        <f>'orig-data'!D19</f>
        <v>66.375734453</v>
      </c>
      <c r="O21" s="17">
        <f>'orig-data'!F19</f>
        <v>96.253983845</v>
      </c>
      <c r="P21" s="19">
        <f>'orig-data'!G19</f>
        <v>777</v>
      </c>
      <c r="Q21" s="17">
        <f>'orig-data'!H19</f>
        <v>64.395822974</v>
      </c>
      <c r="R21" s="23"/>
      <c r="S21" s="19">
        <f>'orig-data'!C83</f>
        <v>12129</v>
      </c>
      <c r="T21" s="17">
        <f>'orig-data'!D83</f>
        <v>109.155219</v>
      </c>
      <c r="U21" s="17">
        <f>'orig-data'!F83</f>
        <v>155.43109719</v>
      </c>
      <c r="V21" s="19">
        <f>'orig-data'!G83</f>
        <v>1408</v>
      </c>
      <c r="W21" s="17">
        <f>'orig-data'!H83</f>
        <v>116.08541512</v>
      </c>
    </row>
    <row r="22" spans="1:23" ht="12.75">
      <c r="A22" s="29">
        <v>19</v>
      </c>
      <c r="B22" s="29">
        <v>19</v>
      </c>
      <c r="C22" s="7" t="s">
        <v>121</v>
      </c>
      <c r="D22" s="7" t="str">
        <f>IF(AND('orig-data'!Q20&gt;0,'orig-data'!Q20&lt;0.9999),IF(AND('orig-data'!I20&lt;0.005,'orig-data'!I20&gt;0),"m"," "),IF(AND('orig-data'!T20&lt;0.005,'orig-data'!T20&gt;0),"m",""))</f>
        <v> </v>
      </c>
      <c r="E22" s="7" t="str">
        <f>IF(AND('orig-data'!Q84&lt;0.9999,'orig-data'!Q84&gt;0),IF(AND('orig-data'!I84&lt;0.005,'orig-data'!I84&gt;0),"f"," "),IF(AND('orig-data'!T84&lt;0.005,'orig-data'!T84&gt;0),"f",""))</f>
        <v> </v>
      </c>
      <c r="F22" s="7" t="str">
        <f>IF(AND('orig-data'!Q20&lt;0.9999,'orig-data'!Q20&gt;0),IF(AND('orig-data'!I148&lt;0.005,'orig-data'!I148&gt;0),"d"," "),IF(AND('orig-data'!S20&lt;0.05,'orig-data'!S20&gt;0),"d",""))</f>
        <v>d</v>
      </c>
      <c r="G22" s="7" t="str">
        <f>IF(AND(M22&gt;0,M22&lt;=5),"mp"," ")&amp;IF(AND(P22&gt;0,P22&lt;=5),"mc"," ")</f>
        <v>  </v>
      </c>
      <c r="H22" s="7" t="str">
        <f>IF(AND(S22&gt;0,S22&lt;=5),"fp"," ")&amp;IF(AND(V22&gt;0,V22&lt;=5),"fc"," ")</f>
        <v>  </v>
      </c>
      <c r="I22" s="2">
        <f>J$18</f>
        <v>91.220171413</v>
      </c>
      <c r="J22" s="4">
        <f>'orig-data'!E20</f>
        <v>75.780552929</v>
      </c>
      <c r="K22" s="18">
        <f>'orig-data'!E84</f>
        <v>120.11821199</v>
      </c>
      <c r="L22" s="17">
        <f>K$18</f>
        <v>120.53661051</v>
      </c>
      <c r="M22" s="19">
        <f>'orig-data'!C20</f>
        <v>5563</v>
      </c>
      <c r="N22" s="17">
        <f>'orig-data'!D20</f>
        <v>61.726439518</v>
      </c>
      <c r="O22" s="17">
        <f>'orig-data'!F20</f>
        <v>93.034560992</v>
      </c>
      <c r="P22" s="19">
        <f>'orig-data'!G20</f>
        <v>344</v>
      </c>
      <c r="Q22" s="17">
        <f>'orig-data'!H20</f>
        <v>61.837138235</v>
      </c>
      <c r="R22" s="23"/>
      <c r="S22" s="19">
        <f>'orig-data'!C84</f>
        <v>5390</v>
      </c>
      <c r="T22" s="17">
        <f>'orig-data'!D84</f>
        <v>99.237950588</v>
      </c>
      <c r="U22" s="17">
        <f>'orig-data'!F84</f>
        <v>145.39180591</v>
      </c>
      <c r="V22" s="19">
        <f>'orig-data'!G84</f>
        <v>553</v>
      </c>
      <c r="W22" s="17">
        <f>'orig-data'!H84</f>
        <v>102.5974026</v>
      </c>
    </row>
    <row r="23" spans="1:23" ht="12.75">
      <c r="A23" s="29">
        <v>20</v>
      </c>
      <c r="B23" s="29">
        <v>20</v>
      </c>
      <c r="C23" s="7" t="s">
        <v>122</v>
      </c>
      <c r="D23" s="7" t="str">
        <f>IF(AND('orig-data'!Q21&gt;0,'orig-data'!Q21&lt;0.9999),IF(AND('orig-data'!I21&lt;0.005,'orig-data'!I21&gt;0),"m"," "),IF(AND('orig-data'!T21&lt;0.005,'orig-data'!T21&gt;0),"m",""))</f>
        <v> </v>
      </c>
      <c r="E23" s="7" t="str">
        <f>IF(AND('orig-data'!Q85&lt;0.9999,'orig-data'!Q85&gt;0),IF(AND('orig-data'!I85&lt;0.005,'orig-data'!I85&gt;0),"f"," "),IF(AND('orig-data'!T85&lt;0.005,'orig-data'!T85&gt;0),"f",""))</f>
        <v> </v>
      </c>
      <c r="F23" s="7" t="str">
        <f>IF(AND('orig-data'!Q21&lt;0.9999,'orig-data'!Q21&gt;0),IF(AND('orig-data'!I149&lt;0.005,'orig-data'!I149&gt;0),"d"," "),IF(AND('orig-data'!S21&lt;0.05,'orig-data'!S21&gt;0),"d",""))</f>
        <v>d</v>
      </c>
      <c r="G23" s="7" t="str">
        <f>IF(AND(M23&gt;0,M23&lt;=5),"mp"," ")&amp;IF(AND(P23&gt;0,P23&lt;=5),"mc"," ")</f>
        <v>  </v>
      </c>
      <c r="H23" s="7" t="str">
        <f>IF(AND(S23&gt;0,S23&lt;=5),"fp"," ")&amp;IF(AND(V23&gt;0,V23&lt;=5),"fc"," ")</f>
        <v>  </v>
      </c>
      <c r="I23" s="2">
        <f>J$18</f>
        <v>91.220171413</v>
      </c>
      <c r="J23" s="4">
        <f>'orig-data'!E21</f>
        <v>109.48390282</v>
      </c>
      <c r="K23" s="18">
        <f>'orig-data'!E85</f>
        <v>154.69289327</v>
      </c>
      <c r="L23" s="17">
        <f>K$18</f>
        <v>120.53661051</v>
      </c>
      <c r="M23" s="19">
        <f>'orig-data'!C21</f>
        <v>3070</v>
      </c>
      <c r="N23" s="17">
        <f>'orig-data'!D21</f>
        <v>89.253690549</v>
      </c>
      <c r="O23" s="17">
        <f>'orig-data'!F21</f>
        <v>134.29948839</v>
      </c>
      <c r="P23" s="19">
        <f>'orig-data'!G21</f>
        <v>363</v>
      </c>
      <c r="Q23" s="17">
        <f>'orig-data'!H21</f>
        <v>118.24104235</v>
      </c>
      <c r="R23" s="23"/>
      <c r="S23" s="19">
        <f>'orig-data'!C85</f>
        <v>2835</v>
      </c>
      <c r="T23" s="17">
        <f>'orig-data'!D85</f>
        <v>127.14796729</v>
      </c>
      <c r="U23" s="17">
        <f>'orig-data'!F85</f>
        <v>188.20506326</v>
      </c>
      <c r="V23" s="19">
        <f>'orig-data'!G85</f>
        <v>449</v>
      </c>
      <c r="W23" s="17">
        <f>'orig-data'!H85</f>
        <v>158.37742504</v>
      </c>
    </row>
    <row r="24" spans="3:23" ht="12.75">
      <c r="C24" s="7"/>
      <c r="D24" s="7"/>
      <c r="E24" s="7"/>
      <c r="F24" s="7"/>
      <c r="G24" s="7"/>
      <c r="H24" s="7"/>
      <c r="K24" s="18"/>
      <c r="L24" s="17"/>
      <c r="M24" s="19"/>
      <c r="N24" s="17"/>
      <c r="O24" s="17"/>
      <c r="P24" s="19"/>
      <c r="Q24" s="17"/>
      <c r="R24" s="23"/>
      <c r="S24" s="19"/>
      <c r="T24" s="17"/>
      <c r="U24" s="17"/>
      <c r="V24" s="19"/>
      <c r="W24" s="17"/>
    </row>
    <row r="25" spans="1:23" ht="12.75">
      <c r="A25" s="29">
        <v>22</v>
      </c>
      <c r="B25" s="29">
        <v>33</v>
      </c>
      <c r="C25" s="7" t="s">
        <v>124</v>
      </c>
      <c r="D25" s="7" t="str">
        <f>IF(AND('orig-data'!Q31&gt;0,'orig-data'!Q31&lt;0.9999),IF(AND('orig-data'!I31&lt;0.005,'orig-data'!I31&gt;0),"m"," "),IF(AND('orig-data'!T31&lt;0.005,'orig-data'!T31&gt;0),"m",""))</f>
        <v> </v>
      </c>
      <c r="E25" s="7" t="str">
        <f>IF(AND('orig-data'!Q95&lt;0.9999,'orig-data'!Q95&gt;0),IF(AND('orig-data'!I95&lt;0.005,'orig-data'!I95&gt;0),"f"," "),IF(AND('orig-data'!T95&lt;0.005,'orig-data'!T95&gt;0),"f",""))</f>
        <v> </v>
      </c>
      <c r="F25" s="7" t="str">
        <f>IF(AND('orig-data'!Q31&lt;0.9999,'orig-data'!Q31&gt;0),IF(AND('orig-data'!I159&lt;0.005,'orig-data'!I159&gt;0),"d"," "),IF(AND('orig-data'!S31&lt;0.05,'orig-data'!S31&gt;0),"d",""))</f>
        <v>d</v>
      </c>
      <c r="G25" s="7" t="str">
        <f aca="true" t="shared" si="4" ref="G25:G33">IF(AND(M25&gt;0,M25&lt;=5),"mp"," ")&amp;IF(AND(P25&gt;0,P25&lt;=5),"mc"," ")</f>
        <v>  </v>
      </c>
      <c r="H25" s="7" t="str">
        <f aca="true" t="shared" si="5" ref="H25:H33">IF(AND(S25&gt;0,S25&lt;=5),"fp"," ")&amp;IF(AND(V25&gt;0,V25&lt;=5),"fc"," ")</f>
        <v>  </v>
      </c>
      <c r="I25" s="2">
        <f aca="true" t="shared" si="6" ref="I25:I33">J$18</f>
        <v>91.220171413</v>
      </c>
      <c r="J25" s="4">
        <f>'orig-data'!E31</f>
        <v>95.697308836</v>
      </c>
      <c r="K25" s="18">
        <f>'orig-data'!E95</f>
        <v>139.65846618</v>
      </c>
      <c r="L25" s="17">
        <f aca="true" t="shared" si="7" ref="L25:L33">K$18</f>
        <v>120.53661051</v>
      </c>
      <c r="M25" s="19">
        <f>'orig-data'!C31</f>
        <v>4405</v>
      </c>
      <c r="N25" s="17">
        <f>'orig-data'!D31</f>
        <v>78.108458639</v>
      </c>
      <c r="O25" s="17">
        <f>'orig-data'!F31</f>
        <v>117.24690358</v>
      </c>
      <c r="P25" s="19">
        <f>'orig-data'!G31</f>
        <v>350</v>
      </c>
      <c r="Q25" s="17">
        <f>'orig-data'!H31</f>
        <v>79.455164586</v>
      </c>
      <c r="R25" s="23"/>
      <c r="S25" s="19">
        <f>'orig-data'!C95</f>
        <v>4416</v>
      </c>
      <c r="T25" s="17">
        <f>'orig-data'!D95</f>
        <v>115.55933698</v>
      </c>
      <c r="U25" s="17">
        <f>'orig-data'!F95</f>
        <v>168.78330809</v>
      </c>
      <c r="V25" s="19">
        <f>'orig-data'!G95</f>
        <v>570</v>
      </c>
      <c r="W25" s="17">
        <f>'orig-data'!H95</f>
        <v>129.07608696</v>
      </c>
    </row>
    <row r="26" spans="1:23" ht="12.75">
      <c r="A26" s="29">
        <v>23</v>
      </c>
      <c r="B26" s="29">
        <v>34</v>
      </c>
      <c r="C26" s="7" t="s">
        <v>162</v>
      </c>
      <c r="D26" s="7" t="str">
        <f>IF(AND('orig-data'!Q32&gt;0,'orig-data'!Q32&lt;0.9999),IF(AND('orig-data'!I32&lt;0.005,'orig-data'!I32&gt;0),"m"," "),IF(AND('orig-data'!T32&lt;0.005,'orig-data'!T32&gt;0),"m",""))</f>
        <v>m</v>
      </c>
      <c r="E26" s="7" t="str">
        <f>IF(AND('orig-data'!Q96&lt;0.9999,'orig-data'!Q96&gt;0),IF(AND('orig-data'!I96&lt;0.005,'orig-data'!I96&gt;0),"f"," "),IF(AND('orig-data'!T96&lt;0.005,'orig-data'!T96&gt;0),"f",""))</f>
        <v> </v>
      </c>
      <c r="F26" s="7" t="str">
        <f>IF(AND('orig-data'!Q32&lt;0.9999,'orig-data'!Q32&gt;0),IF(AND('orig-data'!I160&lt;0.005,'orig-data'!I160&gt;0),"d"," "),IF(AND('orig-data'!S32&lt;0.05,'orig-data'!S32&gt;0),"d",""))</f>
        <v>d</v>
      </c>
      <c r="G26" s="7" t="str">
        <f t="shared" si="4"/>
        <v>  </v>
      </c>
      <c r="H26" s="7" t="str">
        <f t="shared" si="5"/>
        <v>  </v>
      </c>
      <c r="I26" s="2">
        <f t="shared" si="6"/>
        <v>91.220171413</v>
      </c>
      <c r="J26" s="4">
        <f>'orig-data'!E32</f>
        <v>57.091045296</v>
      </c>
      <c r="K26" s="18">
        <f>'orig-data'!E96</f>
        <v>100.30610767</v>
      </c>
      <c r="L26" s="17">
        <f t="shared" si="7"/>
        <v>120.53661051</v>
      </c>
      <c r="M26" s="19">
        <f>'orig-data'!C32</f>
        <v>3490</v>
      </c>
      <c r="N26" s="17">
        <f>'orig-data'!D32</f>
        <v>45.065878035</v>
      </c>
      <c r="O26" s="17">
        <f>'orig-data'!F32</f>
        <v>72.324951718</v>
      </c>
      <c r="P26" s="19">
        <f>'orig-data'!G32</f>
        <v>166</v>
      </c>
      <c r="Q26" s="17">
        <f>'orig-data'!H32</f>
        <v>47.564469914</v>
      </c>
      <c r="R26" s="23"/>
      <c r="S26" s="19">
        <f>'orig-data'!C96</f>
        <v>2921</v>
      </c>
      <c r="T26" s="17">
        <f>'orig-data'!D96</f>
        <v>80.785363771</v>
      </c>
      <c r="U26" s="17">
        <f>'orig-data'!F96</f>
        <v>124.54378821</v>
      </c>
      <c r="V26" s="19">
        <f>'orig-data'!G96</f>
        <v>238</v>
      </c>
      <c r="W26" s="17">
        <f>'orig-data'!H96</f>
        <v>81.478945567</v>
      </c>
    </row>
    <row r="27" spans="1:23" ht="12.75">
      <c r="A27" s="29">
        <v>24</v>
      </c>
      <c r="B27" s="29">
        <v>35</v>
      </c>
      <c r="C27" s="7" t="s">
        <v>104</v>
      </c>
      <c r="D27" s="7" t="str">
        <f>IF(AND('orig-data'!Q33&gt;0,'orig-data'!Q33&lt;0.9999),IF(AND('orig-data'!I33&lt;0.005,'orig-data'!I33&gt;0),"m"," "),IF(AND('orig-data'!T33&lt;0.005,'orig-data'!T33&gt;0),"m",""))</f>
        <v> </v>
      </c>
      <c r="E27" s="7" t="str">
        <f>IF(AND('orig-data'!Q97&lt;0.9999,'orig-data'!Q97&gt;0),IF(AND('orig-data'!I97&lt;0.005,'orig-data'!I97&gt;0),"f"," "),IF(AND('orig-data'!T97&lt;0.005,'orig-data'!T97&gt;0),"f",""))</f>
        <v> </v>
      </c>
      <c r="F27" s="7" t="str">
        <f>IF(AND('orig-data'!Q33&lt;0.9999,'orig-data'!Q33&gt;0),IF(AND('orig-data'!I161&lt;0.005,'orig-data'!I161&gt;0),"d"," "),IF(AND('orig-data'!S33&lt;0.05,'orig-data'!S33&gt;0),"d",""))</f>
        <v> </v>
      </c>
      <c r="G27" s="7" t="str">
        <f t="shared" si="4"/>
        <v>  </v>
      </c>
      <c r="H27" s="7" t="str">
        <f t="shared" si="5"/>
        <v>  </v>
      </c>
      <c r="I27" s="2">
        <f t="shared" si="6"/>
        <v>91.220171413</v>
      </c>
      <c r="J27" s="4">
        <f>'orig-data'!E33</f>
        <v>90.900229144</v>
      </c>
      <c r="K27" s="18">
        <f>'orig-data'!E97</f>
        <v>120.56869446</v>
      </c>
      <c r="L27" s="17">
        <f t="shared" si="7"/>
        <v>120.53661051</v>
      </c>
      <c r="M27" s="19">
        <f>'orig-data'!C33</f>
        <v>6496</v>
      </c>
      <c r="N27" s="17">
        <f>'orig-data'!D33</f>
        <v>74.772757327</v>
      </c>
      <c r="O27" s="17">
        <f>'orig-data'!F33</f>
        <v>110.50617837</v>
      </c>
      <c r="P27" s="19">
        <f>'orig-data'!G33</f>
        <v>492</v>
      </c>
      <c r="Q27" s="17">
        <f>'orig-data'!H33</f>
        <v>75.738916256</v>
      </c>
      <c r="R27" s="23"/>
      <c r="S27" s="19">
        <f>'orig-data'!C97</f>
        <v>6391</v>
      </c>
      <c r="T27" s="17">
        <f>'orig-data'!D97</f>
        <v>100.09468169</v>
      </c>
      <c r="U27" s="17">
        <f>'orig-data'!F97</f>
        <v>145.23059404</v>
      </c>
      <c r="V27" s="19">
        <f>'orig-data'!G97</f>
        <v>686</v>
      </c>
      <c r="W27" s="17">
        <f>'orig-data'!H97</f>
        <v>107.33844469</v>
      </c>
    </row>
    <row r="28" spans="1:23" ht="12.75">
      <c r="A28" s="29">
        <v>25</v>
      </c>
      <c r="B28" s="29">
        <v>38</v>
      </c>
      <c r="C28" s="7" t="s">
        <v>152</v>
      </c>
      <c r="D28" s="7" t="str">
        <f>IF(AND('orig-data'!Q36&gt;0,'orig-data'!Q36&lt;0.9999),IF(AND('orig-data'!I36&lt;0.005,'orig-data'!I36&gt;0),"m"," "),IF(AND('orig-data'!T36&lt;0.005,'orig-data'!T36&gt;0),"m",""))</f>
        <v>m</v>
      </c>
      <c r="E28" s="7" t="str">
        <f>IF(AND('orig-data'!Q100&lt;0.9999,'orig-data'!Q100&gt;0),IF(AND('orig-data'!I100&lt;0.005,'orig-data'!I100&gt;0),"f"," "),IF(AND('orig-data'!T100&lt;0.005,'orig-data'!T100&gt;0),"f",""))</f>
        <v>f</v>
      </c>
      <c r="F28" s="7" t="str">
        <f>IF(AND('orig-data'!Q36&lt;0.9999,'orig-data'!Q36&gt;0),IF(AND('orig-data'!I164&lt;0.005,'orig-data'!I164&gt;0),"d"," "),IF(AND('orig-data'!S36&lt;0.05,'orig-data'!S36&gt;0),"d",""))</f>
        <v> </v>
      </c>
      <c r="G28" s="7" t="str">
        <f t="shared" si="4"/>
        <v>  </v>
      </c>
      <c r="H28" s="7" t="str">
        <f t="shared" si="5"/>
        <v>  </v>
      </c>
      <c r="I28" s="2">
        <f t="shared" si="6"/>
        <v>91.220171413</v>
      </c>
      <c r="J28" s="4">
        <f>'orig-data'!E36</f>
        <v>146.15508983</v>
      </c>
      <c r="K28" s="18">
        <f>'orig-data'!E100</f>
        <v>176.02181057</v>
      </c>
      <c r="L28" s="17">
        <f t="shared" si="7"/>
        <v>120.53661051</v>
      </c>
      <c r="M28" s="19">
        <f>'orig-data'!C36</f>
        <v>2256</v>
      </c>
      <c r="N28" s="17">
        <f>'orig-data'!D36</f>
        <v>119.1230151</v>
      </c>
      <c r="O28" s="17">
        <f>'orig-data'!F36</f>
        <v>179.3214373</v>
      </c>
      <c r="P28" s="19">
        <f>'orig-data'!G36</f>
        <v>362</v>
      </c>
      <c r="Q28" s="17">
        <f>'orig-data'!H36</f>
        <v>160.46099291</v>
      </c>
      <c r="R28" s="24"/>
      <c r="S28" s="19">
        <f>'orig-data'!C100</f>
        <v>2305</v>
      </c>
      <c r="T28" s="17">
        <f>'orig-data'!D100</f>
        <v>144.87938623</v>
      </c>
      <c r="U28" s="17">
        <f>'orig-data'!F100</f>
        <v>213.85842806</v>
      </c>
      <c r="V28" s="19">
        <f>'orig-data'!G100</f>
        <v>500</v>
      </c>
      <c r="W28" s="17">
        <f>'orig-data'!H100</f>
        <v>216.9197397</v>
      </c>
    </row>
    <row r="29" spans="1:23" ht="12.75">
      <c r="A29" s="29">
        <v>26</v>
      </c>
      <c r="B29" s="29">
        <v>36</v>
      </c>
      <c r="C29" s="7" t="s">
        <v>125</v>
      </c>
      <c r="D29" s="7" t="str">
        <f>IF(AND('orig-data'!Q34&gt;0,'orig-data'!Q34&lt;0.9999),IF(AND('orig-data'!I34&lt;0.005,'orig-data'!I34&gt;0),"m"," "),IF(AND('orig-data'!T34&lt;0.005,'orig-data'!T34&gt;0),"m",""))</f>
        <v> </v>
      </c>
      <c r="E29" s="7" t="str">
        <f>IF(AND('orig-data'!Q98&lt;0.9999,'orig-data'!Q98&gt;0),IF(AND('orig-data'!I98&lt;0.005,'orig-data'!I98&gt;0),"f"," "),IF(AND('orig-data'!T98&lt;0.005,'orig-data'!T98&gt;0),"f",""))</f>
        <v> </v>
      </c>
      <c r="F29" s="7" t="str">
        <f>IF(AND('orig-data'!Q34&lt;0.9999,'orig-data'!Q34&gt;0),IF(AND('orig-data'!I162&lt;0.005,'orig-data'!I162&gt;0),"d"," "),IF(AND('orig-data'!S34&lt;0.05,'orig-data'!S34&gt;0),"d",""))</f>
        <v>d</v>
      </c>
      <c r="G29" s="7" t="str">
        <f t="shared" si="4"/>
        <v>  </v>
      </c>
      <c r="H29" s="7" t="str">
        <f t="shared" si="5"/>
        <v>  </v>
      </c>
      <c r="I29" s="2">
        <f t="shared" si="6"/>
        <v>91.220171413</v>
      </c>
      <c r="J29" s="4">
        <f>'orig-data'!E34</f>
        <v>96.209889103</v>
      </c>
      <c r="K29" s="18">
        <f>'orig-data'!E98</f>
        <v>137.96764134</v>
      </c>
      <c r="L29" s="17">
        <f t="shared" si="7"/>
        <v>120.53661051</v>
      </c>
      <c r="M29" s="19">
        <f>'orig-data'!C34</f>
        <v>10933</v>
      </c>
      <c r="N29" s="17">
        <f>'orig-data'!D34</f>
        <v>80.224054035</v>
      </c>
      <c r="O29" s="17">
        <f>'orig-data'!F34</f>
        <v>115.38113939</v>
      </c>
      <c r="P29" s="19">
        <f>'orig-data'!G34</f>
        <v>939</v>
      </c>
      <c r="Q29" s="17">
        <f>'orig-data'!H34</f>
        <v>85.88676484</v>
      </c>
      <c r="R29" s="23"/>
      <c r="S29" s="19">
        <f>'orig-data'!C98</f>
        <v>11096</v>
      </c>
      <c r="T29" s="17">
        <f>'orig-data'!D98</f>
        <v>115.634154</v>
      </c>
      <c r="U29" s="17">
        <f>'orig-data'!F98</f>
        <v>164.61460043</v>
      </c>
      <c r="V29" s="19">
        <f>'orig-data'!G98</f>
        <v>1449</v>
      </c>
      <c r="W29" s="17">
        <f>'orig-data'!H98</f>
        <v>130.58759913</v>
      </c>
    </row>
    <row r="30" spans="1:23" ht="12.75">
      <c r="A30" s="29">
        <v>27</v>
      </c>
      <c r="B30" s="29">
        <v>39</v>
      </c>
      <c r="C30" s="7" t="s">
        <v>105</v>
      </c>
      <c r="D30" s="7" t="str">
        <f>IF(AND('orig-data'!Q37&gt;0,'orig-data'!Q37&lt;0.9999),IF(AND('orig-data'!I37&lt;0.005,'orig-data'!I37&gt;0),"m"," "),IF(AND('orig-data'!T37&lt;0.005,'orig-data'!T37&gt;0),"m",""))</f>
        <v> </v>
      </c>
      <c r="E30" s="7" t="str">
        <f>IF(AND('orig-data'!Q101&lt;0.9999,'orig-data'!Q101&gt;0),IF(AND('orig-data'!I101&lt;0.005,'orig-data'!I101&gt;0),"f"," "),IF(AND('orig-data'!T101&lt;0.005,'orig-data'!T101&gt;0),"f",""))</f>
        <v> </v>
      </c>
      <c r="F30" s="7" t="str">
        <f>IF(AND('orig-data'!Q37&lt;0.9999,'orig-data'!Q37&gt;0),IF(AND('orig-data'!I165&lt;0.005,'orig-data'!I165&gt;0),"d"," "),IF(AND('orig-data'!S37&lt;0.05,'orig-data'!S37&gt;0),"d",""))</f>
        <v> </v>
      </c>
      <c r="G30" s="7" t="str">
        <f t="shared" si="4"/>
        <v>  </v>
      </c>
      <c r="H30" s="7" t="str">
        <f t="shared" si="5"/>
        <v>  </v>
      </c>
      <c r="I30" s="2">
        <f t="shared" si="6"/>
        <v>91.220171413</v>
      </c>
      <c r="J30" s="4">
        <f>'orig-data'!E37</f>
        <v>117.66803417</v>
      </c>
      <c r="K30" s="18">
        <f>'orig-data'!E101</f>
        <v>149.55391031</v>
      </c>
      <c r="L30" s="17">
        <f t="shared" si="7"/>
        <v>120.53661051</v>
      </c>
      <c r="M30" s="19">
        <f>'orig-data'!C37</f>
        <v>5136</v>
      </c>
      <c r="N30" s="17">
        <f>'orig-data'!D37</f>
        <v>97.183443959</v>
      </c>
      <c r="O30" s="17">
        <f>'orig-data'!F37</f>
        <v>142.47042194</v>
      </c>
      <c r="P30" s="19">
        <f>'orig-data'!G37</f>
        <v>591</v>
      </c>
      <c r="Q30" s="17">
        <f>'orig-data'!H37</f>
        <v>115.07009346</v>
      </c>
      <c r="R30" s="24"/>
      <c r="S30" s="19">
        <f>'orig-data'!C101</f>
        <v>5015</v>
      </c>
      <c r="T30" s="17">
        <f>'orig-data'!D101</f>
        <v>124.29305419</v>
      </c>
      <c r="U30" s="17">
        <f>'orig-data'!F101</f>
        <v>179.94868848</v>
      </c>
      <c r="V30" s="19">
        <f>'orig-data'!G101</f>
        <v>794</v>
      </c>
      <c r="W30" s="17">
        <f>'orig-data'!H101</f>
        <v>158.32502493</v>
      </c>
    </row>
    <row r="31" spans="1:23" ht="12.75">
      <c r="A31" s="29">
        <v>28</v>
      </c>
      <c r="B31" s="29">
        <v>37</v>
      </c>
      <c r="C31" s="7" t="s">
        <v>151</v>
      </c>
      <c r="D31" s="7" t="str">
        <f>IF(AND('orig-data'!Q35&gt;0,'orig-data'!Q35&lt;0.9999),IF(AND('orig-data'!I35&lt;0.005,'orig-data'!I35&gt;0),"m"," "),IF(AND('orig-data'!T35&lt;0.005,'orig-data'!T35&gt;0),"m",""))</f>
        <v>m</v>
      </c>
      <c r="E31" s="7" t="str">
        <f>IF(AND('orig-data'!Q99&lt;0.9999,'orig-data'!Q99&gt;0),IF(AND('orig-data'!I99&lt;0.005,'orig-data'!I99&gt;0),"f"," "),IF(AND('orig-data'!T99&lt;0.005,'orig-data'!T99&gt;0),"f",""))</f>
        <v>f</v>
      </c>
      <c r="F31" s="7" t="str">
        <f>IF(AND('orig-data'!Q35&lt;0.9999,'orig-data'!Q35&gt;0),IF(AND('orig-data'!I163&lt;0.005,'orig-data'!I163&gt;0),"d"," "),IF(AND('orig-data'!S35&lt;0.05,'orig-data'!S35&gt;0),"d",""))</f>
        <v> </v>
      </c>
      <c r="G31" s="7" t="str">
        <f t="shared" si="4"/>
        <v>  </v>
      </c>
      <c r="H31" s="7" t="str">
        <f t="shared" si="5"/>
        <v>  </v>
      </c>
      <c r="I31" s="2">
        <f t="shared" si="6"/>
        <v>91.220171413</v>
      </c>
      <c r="J31" s="4">
        <f>'orig-data'!E35</f>
        <v>190.43403623</v>
      </c>
      <c r="K31" s="18">
        <f>'orig-data'!E99</f>
        <v>212.44784118</v>
      </c>
      <c r="L31" s="17">
        <f t="shared" si="7"/>
        <v>120.53661051</v>
      </c>
      <c r="M31" s="19">
        <f>'orig-data'!C35</f>
        <v>1818</v>
      </c>
      <c r="N31" s="17">
        <f>'orig-data'!D35</f>
        <v>154.66647828</v>
      </c>
      <c r="O31" s="17">
        <f>'orig-data'!F35</f>
        <v>234.47305814</v>
      </c>
      <c r="P31" s="19">
        <f>'orig-data'!G35</f>
        <v>323</v>
      </c>
      <c r="Q31" s="17">
        <f>'orig-data'!H35</f>
        <v>177.66776678</v>
      </c>
      <c r="R31" s="23"/>
      <c r="S31" s="19">
        <f>'orig-data'!C99</f>
        <v>1813</v>
      </c>
      <c r="T31" s="17">
        <f>'orig-data'!D99</f>
        <v>174.43995324</v>
      </c>
      <c r="U31" s="17">
        <f>'orig-data'!F99</f>
        <v>258.73708622</v>
      </c>
      <c r="V31" s="19">
        <f>'orig-data'!G99</f>
        <v>414</v>
      </c>
      <c r="W31" s="17">
        <f>'orig-data'!H99</f>
        <v>228.35079978</v>
      </c>
    </row>
    <row r="32" spans="1:23" ht="12.75">
      <c r="A32" s="29">
        <v>29</v>
      </c>
      <c r="B32" s="29">
        <v>40</v>
      </c>
      <c r="C32" s="7" t="s">
        <v>163</v>
      </c>
      <c r="D32" s="7" t="str">
        <f>IF(AND('orig-data'!Q38&gt;0,'orig-data'!Q38&lt;0.9999),IF(AND('orig-data'!I38&lt;0.005,'orig-data'!I38&gt;0),"m"," "),IF(AND('orig-data'!T38&lt;0.005,'orig-data'!T38&gt;0),"m",""))</f>
        <v> </v>
      </c>
      <c r="E32" s="7" t="str">
        <f>IF(AND('orig-data'!Q102&lt;0.9999,'orig-data'!Q102&gt;0),IF(AND('orig-data'!I102&lt;0.005,'orig-data'!I102&gt;0),"f"," "),IF(AND('orig-data'!T102&lt;0.005,'orig-data'!T102&gt;0),"f",""))</f>
        <v>f</v>
      </c>
      <c r="F32" s="7" t="str">
        <f>IF(AND('orig-data'!Q38&lt;0.9999,'orig-data'!Q38&gt;0),IF(AND('orig-data'!I166&lt;0.005,'orig-data'!I166&gt;0),"d"," "),IF(AND('orig-data'!S38&lt;0.05,'orig-data'!S38&gt;0),"d",""))</f>
        <v>d</v>
      </c>
      <c r="G32" s="7" t="str">
        <f t="shared" si="4"/>
        <v>  </v>
      </c>
      <c r="H32" s="7" t="str">
        <f t="shared" si="5"/>
        <v>  </v>
      </c>
      <c r="I32" s="2">
        <f t="shared" si="6"/>
        <v>91.220171413</v>
      </c>
      <c r="J32" s="4">
        <f>'orig-data'!E38</f>
        <v>109.31985127</v>
      </c>
      <c r="K32" s="18">
        <f>'orig-data'!E102</f>
        <v>158.28420256</v>
      </c>
      <c r="L32" s="17">
        <f t="shared" si="7"/>
        <v>120.53661051</v>
      </c>
      <c r="M32" s="19">
        <f>'orig-data'!C38</f>
        <v>12383</v>
      </c>
      <c r="N32" s="17">
        <f>'orig-data'!D38</f>
        <v>91.252409761</v>
      </c>
      <c r="O32" s="17">
        <f>'orig-data'!F38</f>
        <v>130.96454015</v>
      </c>
      <c r="P32" s="19">
        <f>'orig-data'!G38</f>
        <v>1241</v>
      </c>
      <c r="Q32" s="17">
        <f>'orig-data'!H38</f>
        <v>100.21804086</v>
      </c>
      <c r="R32" s="23"/>
      <c r="S32" s="19">
        <f>'orig-data'!C102</f>
        <v>12695</v>
      </c>
      <c r="T32" s="17">
        <f>'orig-data'!D102</f>
        <v>132.90196772</v>
      </c>
      <c r="U32" s="17">
        <f>'orig-data'!F102</f>
        <v>188.51405446</v>
      </c>
      <c r="V32" s="19">
        <f>'orig-data'!G102</f>
        <v>1873</v>
      </c>
      <c r="W32" s="17">
        <f>'orig-data'!H102</f>
        <v>147.53840095</v>
      </c>
    </row>
    <row r="33" spans="1:23" ht="12.75">
      <c r="A33" s="29">
        <v>30</v>
      </c>
      <c r="B33" s="29">
        <v>41</v>
      </c>
      <c r="C33" s="7" t="s">
        <v>153</v>
      </c>
      <c r="D33" s="7" t="str">
        <f>IF(AND('orig-data'!Q39&gt;0,'orig-data'!Q39&lt;0.9999),IF(AND('orig-data'!I39&lt;0.005,'orig-data'!I39&gt;0),"m"," "),IF(AND('orig-data'!T39&lt;0.005,'orig-data'!T39&gt;0),"m",""))</f>
        <v>m</v>
      </c>
      <c r="E33" s="7" t="str">
        <f>IF(AND('orig-data'!Q103&lt;0.9999,'orig-data'!Q103&gt;0),IF(AND('orig-data'!I103&lt;0.005,'orig-data'!I103&gt;0),"f"," "),IF(AND('orig-data'!T103&lt;0.005,'orig-data'!T103&gt;0),"f",""))</f>
        <v>f</v>
      </c>
      <c r="F33" s="7" t="str">
        <f>IF(AND('orig-data'!Q39&lt;0.9999,'orig-data'!Q39&gt;0),IF(AND('orig-data'!I167&lt;0.005,'orig-data'!I167&gt;0),"d"," "),IF(AND('orig-data'!S39&lt;0.05,'orig-data'!S39&gt;0),"d",""))</f>
        <v> </v>
      </c>
      <c r="G33" s="7" t="str">
        <f t="shared" si="4"/>
        <v>  </v>
      </c>
      <c r="H33" s="7" t="str">
        <f t="shared" si="5"/>
        <v>  </v>
      </c>
      <c r="I33" s="2">
        <f t="shared" si="6"/>
        <v>91.220171413</v>
      </c>
      <c r="J33" s="4">
        <f>'orig-data'!E39</f>
        <v>207.03164542</v>
      </c>
      <c r="K33" s="18">
        <f>'orig-data'!E103</f>
        <v>256.2673454</v>
      </c>
      <c r="L33" s="17">
        <f t="shared" si="7"/>
        <v>120.53661051</v>
      </c>
      <c r="M33" s="19">
        <f>'orig-data'!C39</f>
        <v>2961</v>
      </c>
      <c r="N33" s="17">
        <f>'orig-data'!D39</f>
        <v>170.65177658</v>
      </c>
      <c r="O33" s="17">
        <f>'orig-data'!F39</f>
        <v>251.16704359</v>
      </c>
      <c r="P33" s="19">
        <f>'orig-data'!G39</f>
        <v>513</v>
      </c>
      <c r="Q33" s="17">
        <f>'orig-data'!H39</f>
        <v>173.25227964</v>
      </c>
      <c r="R33" s="23"/>
      <c r="S33" s="19">
        <f>'orig-data'!C103</f>
        <v>2811</v>
      </c>
      <c r="T33" s="17">
        <f>'orig-data'!D103</f>
        <v>212.4567918</v>
      </c>
      <c r="U33" s="17">
        <f>'orig-data'!F103</f>
        <v>309.11203998</v>
      </c>
      <c r="V33" s="19">
        <f>'orig-data'!G103</f>
        <v>620</v>
      </c>
      <c r="W33" s="17">
        <f>'orig-data'!H103</f>
        <v>220.56207755</v>
      </c>
    </row>
    <row r="34" spans="3:23" ht="12.75">
      <c r="C34" s="7"/>
      <c r="D34" s="7"/>
      <c r="E34" s="7"/>
      <c r="F34" s="7"/>
      <c r="G34" s="7"/>
      <c r="H34" s="7"/>
      <c r="K34" s="18"/>
      <c r="L34" s="17"/>
      <c r="M34" s="19"/>
      <c r="N34" s="17"/>
      <c r="O34" s="17"/>
      <c r="P34" s="19"/>
      <c r="Q34" s="17"/>
      <c r="R34" s="23"/>
      <c r="S34" s="19"/>
      <c r="T34" s="17"/>
      <c r="U34" s="17"/>
      <c r="V34" s="19"/>
      <c r="W34" s="17"/>
    </row>
    <row r="35" spans="1:23" ht="12.75">
      <c r="A35" s="29">
        <v>32</v>
      </c>
      <c r="B35" s="29">
        <v>27</v>
      </c>
      <c r="C35" s="7" t="s">
        <v>103</v>
      </c>
      <c r="D35" s="7" t="str">
        <f>IF(AND('orig-data'!Q26&gt;0,'orig-data'!Q26&lt;0.9999),IF(AND('orig-data'!I26&lt;0.005,'orig-data'!I26&gt;0),"m"," "),IF(AND('orig-data'!T26&lt;0.005,'orig-data'!T26&gt;0),"m",""))</f>
        <v> </v>
      </c>
      <c r="E35" s="7" t="str">
        <f>IF(AND('orig-data'!Q90&lt;0.9999,'orig-data'!Q90&gt;0),IF(AND('orig-data'!I90&lt;0.005,'orig-data'!I90&gt;0),"f"," "),IF(AND('orig-data'!T90&lt;0.005,'orig-data'!T90&gt;0),"f",""))</f>
        <v> </v>
      </c>
      <c r="F35" s="7" t="str">
        <f>IF(AND('orig-data'!Q26&lt;0.9999,'orig-data'!Q26&gt;0),IF(AND('orig-data'!I154&lt;0.005,'orig-data'!I154&gt;0),"d"," "),IF(AND('orig-data'!S26&lt;0.05,'orig-data'!S26&gt;0),"d",""))</f>
        <v> </v>
      </c>
      <c r="G35" s="7" t="str">
        <f aca="true" t="shared" si="8" ref="G35:G40">IF(AND(M35&gt;0,M35&lt;=5),"mp"," ")&amp;IF(AND(P35&gt;0,P35&lt;=5),"mc"," ")</f>
        <v>  </v>
      </c>
      <c r="H35" s="7" t="str">
        <f aca="true" t="shared" si="9" ref="H35:H40">IF(AND(S35&gt;0,S35&lt;=5),"fp"," ")&amp;IF(AND(V35&gt;0,V35&lt;=5),"fc"," ")</f>
        <v>  </v>
      </c>
      <c r="I35" s="2">
        <f aca="true" t="shared" si="10" ref="I35:I40">J$18</f>
        <v>91.220171413</v>
      </c>
      <c r="J35" s="4">
        <f>'orig-data'!E26</f>
        <v>112.7034659</v>
      </c>
      <c r="K35" s="18">
        <f>'orig-data'!E90</f>
        <v>140.5258027</v>
      </c>
      <c r="L35" s="17">
        <f aca="true" t="shared" si="11" ref="L35:L40">K$18</f>
        <v>120.53661051</v>
      </c>
      <c r="M35" s="19">
        <f>'orig-data'!C26</f>
        <v>6515</v>
      </c>
      <c r="N35" s="17">
        <f>'orig-data'!D26</f>
        <v>93.482787688</v>
      </c>
      <c r="O35" s="17">
        <f>'orig-data'!F26</f>
        <v>135.87604242</v>
      </c>
      <c r="P35" s="19">
        <f>'orig-data'!G26</f>
        <v>792</v>
      </c>
      <c r="Q35" s="17">
        <f>'orig-data'!H26</f>
        <v>121.56561781</v>
      </c>
      <c r="R35" s="23"/>
      <c r="S35" s="19">
        <f>'orig-data'!C90</f>
        <v>6438</v>
      </c>
      <c r="T35" s="17">
        <f>'orig-data'!D90</f>
        <v>117.29352074</v>
      </c>
      <c r="U35" s="17">
        <f>'orig-data'!F90</f>
        <v>168.35969369</v>
      </c>
      <c r="V35" s="19">
        <f>'orig-data'!G90</f>
        <v>1064</v>
      </c>
      <c r="W35" s="17">
        <f>'orig-data'!H90</f>
        <v>165.26871699</v>
      </c>
    </row>
    <row r="36" spans="1:23" ht="12.75">
      <c r="A36" s="29">
        <v>33</v>
      </c>
      <c r="B36" s="29">
        <v>26</v>
      </c>
      <c r="C36" s="7" t="s">
        <v>133</v>
      </c>
      <c r="D36" s="7" t="str">
        <f>IF(AND('orig-data'!Q25&gt;0,'orig-data'!Q25&lt;0.9999),IF(AND('orig-data'!I25&lt;0.005,'orig-data'!I25&gt;0),"m"," "),IF(AND('orig-data'!T25&lt;0.005,'orig-data'!T25&gt;0),"m",""))</f>
        <v>m</v>
      </c>
      <c r="E36" s="7" t="str">
        <f>IF(AND('orig-data'!Q89&lt;0.9999,'orig-data'!Q89&gt;0),IF(AND('orig-data'!I89&lt;0.005,'orig-data'!I89&gt;0),"f"," "),IF(AND('orig-data'!T89&lt;0.005,'orig-data'!T89&gt;0),"f",""))</f>
        <v>f</v>
      </c>
      <c r="F36" s="7" t="str">
        <f>IF(AND('orig-data'!Q25&lt;0.9999,'orig-data'!Q25&gt;0),IF(AND('orig-data'!I153&lt;0.005,'orig-data'!I153&gt;0),"d"," "),IF(AND('orig-data'!S25&lt;0.05,'orig-data'!S25&gt;0),"d",""))</f>
        <v>d</v>
      </c>
      <c r="G36" s="7" t="str">
        <f t="shared" si="8"/>
        <v>  </v>
      </c>
      <c r="H36" s="7" t="str">
        <f t="shared" si="9"/>
        <v>  </v>
      </c>
      <c r="I36" s="2">
        <f t="shared" si="10"/>
        <v>91.220171413</v>
      </c>
      <c r="J36" s="4">
        <f>'orig-data'!E25</f>
        <v>125.62373658</v>
      </c>
      <c r="K36" s="18">
        <f>'orig-data'!E89</f>
        <v>174.28595732</v>
      </c>
      <c r="L36" s="17">
        <f t="shared" si="11"/>
        <v>120.53661051</v>
      </c>
      <c r="M36" s="19">
        <f>'orig-data'!C25</f>
        <v>4472</v>
      </c>
      <c r="N36" s="17">
        <f>'orig-data'!D25</f>
        <v>103.85394327</v>
      </c>
      <c r="O36" s="17">
        <f>'orig-data'!F25</f>
        <v>151.95689922</v>
      </c>
      <c r="P36" s="19">
        <f>'orig-data'!G25</f>
        <v>626</v>
      </c>
      <c r="Q36" s="17">
        <f>'orig-data'!H25</f>
        <v>139.98211091</v>
      </c>
      <c r="R36" s="23"/>
      <c r="S36" s="19">
        <f>'orig-data'!C89</f>
        <v>4626</v>
      </c>
      <c r="T36" s="17">
        <f>'orig-data'!D89</f>
        <v>145.19022052</v>
      </c>
      <c r="U36" s="17">
        <f>'orig-data'!F89</f>
        <v>209.21240294</v>
      </c>
      <c r="V36" s="19">
        <f>'orig-data'!G89</f>
        <v>1011</v>
      </c>
      <c r="W36" s="17">
        <f>'orig-data'!H89</f>
        <v>218.54734112</v>
      </c>
    </row>
    <row r="37" spans="1:23" ht="12.75">
      <c r="A37" s="29">
        <v>34</v>
      </c>
      <c r="B37" s="29">
        <v>29</v>
      </c>
      <c r="C37" s="7" t="s">
        <v>160</v>
      </c>
      <c r="D37" s="7" t="str">
        <f>IF(AND('orig-data'!Q28&gt;0,'orig-data'!Q28&lt;0.9999),IF(AND('orig-data'!I28&lt;0.005,'orig-data'!I28&gt;0),"m"," "),IF(AND('orig-data'!T28&lt;0.005,'orig-data'!T28&gt;0),"m",""))</f>
        <v>m</v>
      </c>
      <c r="E37" s="7" t="str">
        <f>IF(AND('orig-data'!Q92&lt;0.9999,'orig-data'!Q92&gt;0),IF(AND('orig-data'!I92&lt;0.005,'orig-data'!I92&gt;0),"f"," "),IF(AND('orig-data'!T92&lt;0.005,'orig-data'!T92&gt;0),"f",""))</f>
        <v> </v>
      </c>
      <c r="F37" s="7" t="str">
        <f>IF(AND('orig-data'!Q28&lt;0.9999,'orig-data'!Q28&gt;0),IF(AND('orig-data'!I156&lt;0.005,'orig-data'!I156&gt;0),"d"," "),IF(AND('orig-data'!S28&lt;0.05,'orig-data'!S28&gt;0),"d",""))</f>
        <v> </v>
      </c>
      <c r="G37" s="7" t="str">
        <f t="shared" si="8"/>
        <v>  </v>
      </c>
      <c r="H37" s="7" t="str">
        <f t="shared" si="9"/>
        <v>  </v>
      </c>
      <c r="I37" s="2">
        <f t="shared" si="10"/>
        <v>91.220171413</v>
      </c>
      <c r="J37" s="4">
        <f>'orig-data'!E28</f>
        <v>129.29617596</v>
      </c>
      <c r="K37" s="18">
        <f>'orig-data'!E92</f>
        <v>147.73762426</v>
      </c>
      <c r="L37" s="17">
        <f t="shared" si="11"/>
        <v>120.53661051</v>
      </c>
      <c r="M37" s="19">
        <f>'orig-data'!C28</f>
        <v>4982</v>
      </c>
      <c r="N37" s="17">
        <f>'orig-data'!D28</f>
        <v>106.99174194</v>
      </c>
      <c r="O37" s="17">
        <f>'orig-data'!F28</f>
        <v>156.25038731</v>
      </c>
      <c r="P37" s="19">
        <f>'orig-data'!G28</f>
        <v>676</v>
      </c>
      <c r="Q37" s="17">
        <f>'orig-data'!H28</f>
        <v>135.68847852</v>
      </c>
      <c r="R37" s="23"/>
      <c r="S37" s="19">
        <f>'orig-data'!C92</f>
        <v>4954</v>
      </c>
      <c r="T37" s="17">
        <f>'orig-data'!D92</f>
        <v>122.60180503</v>
      </c>
      <c r="U37" s="17">
        <f>'orig-data'!F92</f>
        <v>178.02678858</v>
      </c>
      <c r="V37" s="19">
        <f>'orig-data'!G92</f>
        <v>748</v>
      </c>
      <c r="W37" s="17">
        <f>'orig-data'!H92</f>
        <v>150.98909972</v>
      </c>
    </row>
    <row r="38" spans="1:23" ht="12.75">
      <c r="A38" s="29">
        <v>35</v>
      </c>
      <c r="B38" s="29">
        <v>30</v>
      </c>
      <c r="C38" s="7" t="s">
        <v>161</v>
      </c>
      <c r="D38" s="7" t="str">
        <f>IF(AND('orig-data'!Q29&gt;0,'orig-data'!Q29&lt;0.9999),IF(AND('orig-data'!I29&lt;0.005,'orig-data'!I29&gt;0),"m"," "),IF(AND('orig-data'!T29&lt;0.005,'orig-data'!T29&gt;0),"m",""))</f>
        <v>m</v>
      </c>
      <c r="E38" s="7" t="str">
        <f>IF(AND('orig-data'!Q93&lt;0.9999,'orig-data'!Q93&gt;0),IF(AND('orig-data'!I93&lt;0.005,'orig-data'!I93&gt;0),"f"," "),IF(AND('orig-data'!T93&lt;0.005,'orig-data'!T93&gt;0),"f",""))</f>
        <v> </v>
      </c>
      <c r="F38" s="7" t="str">
        <f>IF(AND('orig-data'!Q29&lt;0.9999,'orig-data'!Q29&gt;0),IF(AND('orig-data'!I157&lt;0.005,'orig-data'!I157&gt;0),"d"," "),IF(AND('orig-data'!S29&lt;0.05,'orig-data'!S29&gt;0),"d",""))</f>
        <v> </v>
      </c>
      <c r="G38" s="7" t="str">
        <f t="shared" si="8"/>
        <v>  </v>
      </c>
      <c r="H38" s="7" t="str">
        <f t="shared" si="9"/>
        <v>  </v>
      </c>
      <c r="I38" s="2">
        <f t="shared" si="10"/>
        <v>91.220171413</v>
      </c>
      <c r="J38" s="4">
        <f>'orig-data'!E29</f>
        <v>127.99252986</v>
      </c>
      <c r="K38" s="18">
        <f>'orig-data'!E93</f>
        <v>139.81451147</v>
      </c>
      <c r="L38" s="17">
        <f t="shared" si="11"/>
        <v>120.53661051</v>
      </c>
      <c r="M38" s="19">
        <f>'orig-data'!C29</f>
        <v>6983</v>
      </c>
      <c r="N38" s="17">
        <f>'orig-data'!D29</f>
        <v>106.58324816</v>
      </c>
      <c r="O38" s="17">
        <f>'orig-data'!F29</f>
        <v>153.70227482</v>
      </c>
      <c r="P38" s="19">
        <f>'orig-data'!G29</f>
        <v>979</v>
      </c>
      <c r="Q38" s="17">
        <f>'orig-data'!H29</f>
        <v>140.1976228</v>
      </c>
      <c r="R38" s="23"/>
      <c r="S38" s="19">
        <f>'orig-data'!C93</f>
        <v>7319</v>
      </c>
      <c r="T38" s="17">
        <f>'orig-data'!D93</f>
        <v>116.87477</v>
      </c>
      <c r="U38" s="17">
        <f>'orig-data'!F93</f>
        <v>167.25677935</v>
      </c>
      <c r="V38" s="19">
        <f>'orig-data'!G93</f>
        <v>1162</v>
      </c>
      <c r="W38" s="17">
        <f>'orig-data'!H93</f>
        <v>158.76485859</v>
      </c>
    </row>
    <row r="39" spans="1:23" ht="12.75">
      <c r="A39" s="29">
        <v>36</v>
      </c>
      <c r="B39" s="29">
        <v>31</v>
      </c>
      <c r="C39" s="7" t="s">
        <v>150</v>
      </c>
      <c r="D39" s="7" t="str">
        <f>IF(AND('orig-data'!Q30&gt;0,'orig-data'!Q30&lt;0.9999),IF(AND('orig-data'!I30&lt;0.005,'orig-data'!I30&gt;0),"m"," "),IF(AND('orig-data'!T30&lt;0.005,'orig-data'!T30&gt;0),"m",""))</f>
        <v>m</v>
      </c>
      <c r="E39" s="7" t="str">
        <f>IF(AND('orig-data'!Q94&lt;0.9999,'orig-data'!Q94&gt;0),IF(AND('orig-data'!I94&lt;0.005,'orig-data'!I94&gt;0),"f"," "),IF(AND('orig-data'!T94&lt;0.005,'orig-data'!T94&gt;0),"f",""))</f>
        <v>f</v>
      </c>
      <c r="F39" s="7" t="str">
        <f>IF(AND('orig-data'!Q30&lt;0.9999,'orig-data'!Q30&gt;0),IF(AND('orig-data'!I158&lt;0.005,'orig-data'!I158&gt;0),"d"," "),IF(AND('orig-data'!S30&lt;0.05,'orig-data'!S30&gt;0),"d",""))</f>
        <v> </v>
      </c>
      <c r="G39" s="7" t="str">
        <f t="shared" si="8"/>
        <v>  </v>
      </c>
      <c r="H39" s="7" t="str">
        <f t="shared" si="9"/>
        <v>  </v>
      </c>
      <c r="I39" s="2">
        <f t="shared" si="10"/>
        <v>91.220171413</v>
      </c>
      <c r="J39" s="4">
        <f>'orig-data'!E30</f>
        <v>146.68695742</v>
      </c>
      <c r="K39" s="18">
        <f>'orig-data'!E94</f>
        <v>182.03897236</v>
      </c>
      <c r="L39" s="17">
        <f t="shared" si="11"/>
        <v>120.53661051</v>
      </c>
      <c r="M39" s="19">
        <f>'orig-data'!C30</f>
        <v>6462</v>
      </c>
      <c r="N39" s="17">
        <f>'orig-data'!D30</f>
        <v>122.22915612</v>
      </c>
      <c r="O39" s="17">
        <f>'orig-data'!F30</f>
        <v>176.03871418</v>
      </c>
      <c r="P39" s="19">
        <f>'orig-data'!G30</f>
        <v>1078</v>
      </c>
      <c r="Q39" s="17">
        <f>'orig-data'!H30</f>
        <v>166.82141752</v>
      </c>
      <c r="R39" s="23"/>
      <c r="S39" s="19">
        <f>'orig-data'!C94</f>
        <v>6428</v>
      </c>
      <c r="T39" s="17">
        <f>'orig-data'!D94</f>
        <v>152.37703717</v>
      </c>
      <c r="U39" s="17">
        <f>'orig-data'!F94</f>
        <v>217.47494291</v>
      </c>
      <c r="V39" s="19">
        <f>'orig-data'!G94</f>
        <v>1319</v>
      </c>
      <c r="W39" s="17">
        <f>'orig-data'!H94</f>
        <v>205.19601742</v>
      </c>
    </row>
    <row r="40" spans="1:23" ht="12.75">
      <c r="A40" s="29">
        <v>37</v>
      </c>
      <c r="B40" s="29">
        <v>28</v>
      </c>
      <c r="C40" s="7" t="s">
        <v>149</v>
      </c>
      <c r="D40" s="7" t="str">
        <f>IF(AND('orig-data'!Q27&gt;0,'orig-data'!Q27&lt;0.9999),IF(AND('orig-data'!I27&lt;0.005,'orig-data'!I27&gt;0),"m"," "),IF(AND('orig-data'!T27&lt;0.005,'orig-data'!T27&gt;0),"m",""))</f>
        <v>m</v>
      </c>
      <c r="E40" s="7" t="str">
        <f>IF(AND('orig-data'!Q91&lt;0.9999,'orig-data'!Q91&gt;0),IF(AND('orig-data'!I91&lt;0.005,'orig-data'!I91&gt;0),"f"," "),IF(AND('orig-data'!T91&lt;0.005,'orig-data'!T91&gt;0),"f",""))</f>
        <v>f</v>
      </c>
      <c r="F40" s="7" t="str">
        <f>IF(AND('orig-data'!Q27&lt;0.9999,'orig-data'!Q27&gt;0),IF(AND('orig-data'!I155&lt;0.005,'orig-data'!I155&gt;0),"d"," "),IF(AND('orig-data'!S27&lt;0.05,'orig-data'!S27&gt;0),"d",""))</f>
        <v> </v>
      </c>
      <c r="G40" s="7" t="str">
        <f t="shared" si="8"/>
        <v>  </v>
      </c>
      <c r="H40" s="7" t="str">
        <f t="shared" si="9"/>
        <v>  </v>
      </c>
      <c r="I40" s="2">
        <f t="shared" si="10"/>
        <v>91.220171413</v>
      </c>
      <c r="J40" s="4">
        <f>'orig-data'!E27</f>
        <v>125.60531046</v>
      </c>
      <c r="K40" s="18">
        <f>'orig-data'!E91</f>
        <v>157.99614607</v>
      </c>
      <c r="L40" s="17">
        <f t="shared" si="11"/>
        <v>120.53661051</v>
      </c>
      <c r="M40" s="19">
        <f>'orig-data'!C27</f>
        <v>5225</v>
      </c>
      <c r="N40" s="17">
        <f>'orig-data'!D27</f>
        <v>104.13581981</v>
      </c>
      <c r="O40" s="17">
        <f>'orig-data'!F27</f>
        <v>151.50112654</v>
      </c>
      <c r="P40" s="19">
        <f>'orig-data'!G27</f>
        <v>711</v>
      </c>
      <c r="Q40" s="17">
        <f>'orig-data'!H27</f>
        <v>136.07655502</v>
      </c>
      <c r="R40" s="23"/>
      <c r="S40" s="19">
        <f>'orig-data'!C91</f>
        <v>5256</v>
      </c>
      <c r="T40" s="17">
        <f>'orig-data'!D91</f>
        <v>131.59777483</v>
      </c>
      <c r="U40" s="17">
        <f>'orig-data'!F91</f>
        <v>189.69000201</v>
      </c>
      <c r="V40" s="19">
        <f>'orig-data'!G91</f>
        <v>908</v>
      </c>
      <c r="W40" s="17">
        <f>'orig-data'!H91</f>
        <v>172.75494673</v>
      </c>
    </row>
    <row r="41" spans="3:23" ht="12.75">
      <c r="C41" s="7"/>
      <c r="D41" s="7"/>
      <c r="E41" s="7"/>
      <c r="F41" s="7"/>
      <c r="G41" s="7"/>
      <c r="H41" s="7"/>
      <c r="K41" s="18"/>
      <c r="L41" s="17"/>
      <c r="M41" s="19"/>
      <c r="N41" s="17"/>
      <c r="O41" s="17"/>
      <c r="P41" s="19"/>
      <c r="Q41" s="17"/>
      <c r="R41" s="23"/>
      <c r="S41" s="19"/>
      <c r="T41" s="17"/>
      <c r="U41" s="17"/>
      <c r="V41" s="19"/>
      <c r="W41" s="17"/>
    </row>
    <row r="42" spans="1:23" ht="12.75">
      <c r="A42" s="29">
        <v>39</v>
      </c>
      <c r="B42" s="29">
        <v>22</v>
      </c>
      <c r="C42" s="7" t="s">
        <v>123</v>
      </c>
      <c r="D42" s="7" t="str">
        <f>IF(AND('orig-data'!Q22&gt;0,'orig-data'!Q22&lt;0.9999),IF(AND('orig-data'!I22&lt;0.005,'orig-data'!I22&gt;0),"m"," "),IF(AND('orig-data'!T22&lt;0.005,'orig-data'!T22&gt;0),"m",""))</f>
        <v> </v>
      </c>
      <c r="E42" s="7" t="str">
        <f>IF(AND('orig-data'!Q86&lt;0.9999,'orig-data'!Q86&gt;0),IF(AND('orig-data'!I86&lt;0.005,'orig-data'!I86&gt;0),"f"," "),IF(AND('orig-data'!T86&lt;0.005,'orig-data'!T86&gt;0),"f",""))</f>
        <v> </v>
      </c>
      <c r="F42" s="7" t="str">
        <f>IF(AND('orig-data'!Q22&lt;0.9999,'orig-data'!Q22&gt;0),IF(AND('orig-data'!I150&lt;0.005,'orig-data'!I150&gt;0),"d"," "),IF(AND('orig-data'!S22&lt;0.05,'orig-data'!S22&gt;0),"d",""))</f>
        <v>d</v>
      </c>
      <c r="G42" s="7" t="str">
        <f>IF(AND(M42&gt;0,M42&lt;=5),"mp"," ")&amp;IF(AND(P42&gt;0,P42&lt;=5),"mc"," ")</f>
        <v>  </v>
      </c>
      <c r="H42" s="7" t="str">
        <f>IF(AND(S42&gt;0,S42&lt;=5),"fp"," ")&amp;IF(AND(V42&gt;0,V42&lt;=5),"fc"," ")</f>
        <v>  </v>
      </c>
      <c r="I42" s="2">
        <f>J$18</f>
        <v>91.220171413</v>
      </c>
      <c r="J42" s="4">
        <f>'orig-data'!E22</f>
        <v>75.202112669</v>
      </c>
      <c r="K42" s="18">
        <f>'orig-data'!E86</f>
        <v>128.25463563</v>
      </c>
      <c r="L42" s="17">
        <f>K$18</f>
        <v>120.53661051</v>
      </c>
      <c r="M42" s="19">
        <f>'orig-data'!C22</f>
        <v>2458</v>
      </c>
      <c r="N42" s="17">
        <f>'orig-data'!D22</f>
        <v>59.514610904</v>
      </c>
      <c r="O42" s="17">
        <f>'orig-data'!F22</f>
        <v>95.024695011</v>
      </c>
      <c r="P42" s="19">
        <f>'orig-data'!G22</f>
        <v>167</v>
      </c>
      <c r="Q42" s="17">
        <f>'orig-data'!H22</f>
        <v>67.941415785</v>
      </c>
      <c r="R42" s="23"/>
      <c r="S42" s="19">
        <f>'orig-data'!C86</f>
        <v>2659</v>
      </c>
      <c r="T42" s="17">
        <f>'orig-data'!D86</f>
        <v>103.62512918</v>
      </c>
      <c r="U42" s="17">
        <f>'orig-data'!F86</f>
        <v>158.73805602</v>
      </c>
      <c r="V42" s="19">
        <f>'orig-data'!G86</f>
        <v>266</v>
      </c>
      <c r="W42" s="17">
        <f>'orig-data'!H86</f>
        <v>100.03760812</v>
      </c>
    </row>
    <row r="43" spans="1:23" ht="12.75">
      <c r="A43" s="29">
        <v>40</v>
      </c>
      <c r="B43" s="29">
        <v>23</v>
      </c>
      <c r="C43" s="7" t="s">
        <v>101</v>
      </c>
      <c r="D43" s="7" t="str">
        <f>IF(AND('orig-data'!Q23&gt;0,'orig-data'!Q23&lt;0.9999),IF(AND('orig-data'!I23&lt;0.005,'orig-data'!I23&gt;0),"m"," "),IF(AND('orig-data'!T23&lt;0.005,'orig-data'!T23&gt;0),"m",""))</f>
        <v> </v>
      </c>
      <c r="E43" s="7" t="str">
        <f>IF(AND('orig-data'!Q87&lt;0.9999,'orig-data'!Q87&gt;0),IF(AND('orig-data'!I87&lt;0.005,'orig-data'!I87&gt;0),"f"," "),IF(AND('orig-data'!T87&lt;0.005,'orig-data'!T87&gt;0),"f",""))</f>
        <v> </v>
      </c>
      <c r="F43" s="7" t="str">
        <f>IF(AND('orig-data'!Q23&lt;0.9999,'orig-data'!Q23&gt;0),IF(AND('orig-data'!I151&lt;0.005,'orig-data'!I151&gt;0),"d"," "),IF(AND('orig-data'!S23&lt;0.05,'orig-data'!S23&gt;0),"d",""))</f>
        <v> </v>
      </c>
      <c r="G43" s="7" t="str">
        <f>IF(AND(M43&gt;0,M43&lt;=5),"mp"," ")&amp;IF(AND(P43&gt;0,P43&lt;=5),"mc"," ")</f>
        <v>  </v>
      </c>
      <c r="H43" s="7" t="str">
        <f>IF(AND(S43&gt;0,S43&lt;=5),"fp"," ")&amp;IF(AND(V43&gt;0,V43&lt;=5),"fc"," ")</f>
        <v>  </v>
      </c>
      <c r="I43" s="2">
        <f>J$18</f>
        <v>91.220171413</v>
      </c>
      <c r="J43" s="4">
        <f>'orig-data'!E23</f>
        <v>81.998787006</v>
      </c>
      <c r="K43" s="18">
        <f>'orig-data'!E87</f>
        <v>99.567762365</v>
      </c>
      <c r="L43" s="17">
        <f>K$18</f>
        <v>120.53661051</v>
      </c>
      <c r="M43" s="19">
        <f>'orig-data'!C23</f>
        <v>10725</v>
      </c>
      <c r="N43" s="17">
        <f>'orig-data'!D23</f>
        <v>68.093928314</v>
      </c>
      <c r="O43" s="17">
        <f>'orig-data'!F23</f>
        <v>98.74303388</v>
      </c>
      <c r="P43" s="19">
        <f>'orig-data'!G23</f>
        <v>845</v>
      </c>
      <c r="Q43" s="17">
        <f>'orig-data'!H23</f>
        <v>78.787878788</v>
      </c>
      <c r="R43" s="23"/>
      <c r="S43" s="19">
        <f>'orig-data'!C87</f>
        <v>11614</v>
      </c>
      <c r="T43" s="17">
        <f>'orig-data'!D87</f>
        <v>83.155100193</v>
      </c>
      <c r="U43" s="17">
        <f>'orig-data'!F87</f>
        <v>119.21985879</v>
      </c>
      <c r="V43" s="19">
        <f>'orig-data'!G87</f>
        <v>1133</v>
      </c>
      <c r="W43" s="17">
        <f>'orig-data'!H87</f>
        <v>97.554675392</v>
      </c>
    </row>
    <row r="44" spans="1:23" ht="12.75">
      <c r="A44" s="29">
        <v>41</v>
      </c>
      <c r="B44" s="29">
        <v>24</v>
      </c>
      <c r="C44" s="7" t="s">
        <v>102</v>
      </c>
      <c r="D44" s="7" t="str">
        <f>IF(AND('orig-data'!Q24&gt;0,'orig-data'!Q24&lt;0.9999),IF(AND('orig-data'!I24&lt;0.005,'orig-data'!I24&gt;0),"m"," "),IF(AND('orig-data'!T24&lt;0.005,'orig-data'!T24&gt;0),"m",""))</f>
        <v> </v>
      </c>
      <c r="E44" s="7" t="str">
        <f>IF(AND('orig-data'!Q88&lt;0.9999,'orig-data'!Q88&gt;0),IF(AND('orig-data'!I88&lt;0.005,'orig-data'!I88&gt;0),"f"," "),IF(AND('orig-data'!T88&lt;0.005,'orig-data'!T88&gt;0),"f",""))</f>
        <v> </v>
      </c>
      <c r="F44" s="7" t="str">
        <f>IF(AND('orig-data'!Q24&lt;0.9999,'orig-data'!Q24&gt;0),IF(AND('orig-data'!I152&lt;0.005,'orig-data'!I152&gt;0),"d"," "),IF(AND('orig-data'!S24&lt;0.05,'orig-data'!S24&gt;0),"d",""))</f>
        <v> </v>
      </c>
      <c r="G44" s="7" t="str">
        <f>IF(AND(M44&gt;0,M44&lt;=5),"mp"," ")&amp;IF(AND(P44&gt;0,P44&lt;=5),"mc"," ")</f>
        <v>  </v>
      </c>
      <c r="H44" s="7" t="str">
        <f>IF(AND(S44&gt;0,S44&lt;=5),"fp"," ")&amp;IF(AND(V44&gt;0,V44&lt;=5),"fc"," ")</f>
        <v>  </v>
      </c>
      <c r="I44" s="2">
        <f>J$18</f>
        <v>91.220171413</v>
      </c>
      <c r="J44" s="4">
        <f>'orig-data'!E24</f>
        <v>100.39322585</v>
      </c>
      <c r="K44" s="18">
        <f>'orig-data'!E88</f>
        <v>125.03550266</v>
      </c>
      <c r="L44" s="17">
        <f>K$18</f>
        <v>120.53661051</v>
      </c>
      <c r="M44" s="19">
        <f>'orig-data'!C24</f>
        <v>9732</v>
      </c>
      <c r="N44" s="17">
        <f>'orig-data'!D24</f>
        <v>83.50850436</v>
      </c>
      <c r="O44" s="17">
        <f>'orig-data'!F24</f>
        <v>120.69189687</v>
      </c>
      <c r="P44" s="19">
        <f>'orig-data'!G24</f>
        <v>878</v>
      </c>
      <c r="Q44" s="17">
        <f>'orig-data'!H24</f>
        <v>90.21783806</v>
      </c>
      <c r="R44" s="23"/>
      <c r="S44" s="19">
        <f>'orig-data'!C88</f>
        <v>10679</v>
      </c>
      <c r="T44" s="17">
        <f>'orig-data'!D88</f>
        <v>104.8701614</v>
      </c>
      <c r="U44" s="17">
        <f>'orig-data'!F88</f>
        <v>149.07841008</v>
      </c>
      <c r="V44" s="19">
        <f>'orig-data'!G88</f>
        <v>1396</v>
      </c>
      <c r="W44" s="17">
        <f>'orig-data'!H88</f>
        <v>130.72385055</v>
      </c>
    </row>
    <row r="45" spans="3:23" ht="12.75">
      <c r="C45" s="7"/>
      <c r="D45" s="7"/>
      <c r="E45" s="7"/>
      <c r="F45" s="7"/>
      <c r="G45" s="7"/>
      <c r="H45" s="7"/>
      <c r="K45" s="18"/>
      <c r="L45" s="17"/>
      <c r="M45" s="19"/>
      <c r="N45" s="17"/>
      <c r="O45" s="17"/>
      <c r="P45" s="19"/>
      <c r="Q45" s="17"/>
      <c r="R45" s="23"/>
      <c r="S45" s="19"/>
      <c r="T45" s="17"/>
      <c r="U45" s="17"/>
      <c r="V45" s="19"/>
      <c r="W45" s="17"/>
    </row>
    <row r="46" spans="1:23" ht="12.75">
      <c r="A46" s="29">
        <v>43</v>
      </c>
      <c r="B46" s="29">
        <v>49</v>
      </c>
      <c r="C46" s="7" t="s">
        <v>136</v>
      </c>
      <c r="D46" s="7" t="str">
        <f>IF(AND('orig-data'!Q45&gt;0,'orig-data'!Q45&lt;0.9999),IF(AND('orig-data'!I45&lt;0.005,'orig-data'!I45&gt;0),"m"," "),IF(AND('orig-data'!T45&lt;0.005,'orig-data'!T45&gt;0),"m",""))</f>
        <v>m</v>
      </c>
      <c r="E46" s="7" t="str">
        <f>IF(AND('orig-data'!Q109&lt;0.9999,'orig-data'!Q109&gt;0),IF(AND('orig-data'!I109&lt;0.005,'orig-data'!I109&gt;0),"f"," "),IF(AND('orig-data'!T109&lt;0.005,'orig-data'!T109&gt;0),"f",""))</f>
        <v>f</v>
      </c>
      <c r="F46" s="7" t="str">
        <f>IF(AND('orig-data'!Q45&lt;0.9999,'orig-data'!Q45&gt;0),IF(AND('orig-data'!I173&lt;0.005,'orig-data'!I173&gt;0),"d"," "),IF(AND('orig-data'!S45&lt;0.05,'orig-data'!S45&gt;0),"d",""))</f>
        <v> </v>
      </c>
      <c r="G46" s="7" t="str">
        <f>IF(AND(M46&gt;0,M46&lt;=5),"mp"," ")&amp;IF(AND(P46&gt;0,P46&lt;=5),"mc"," ")</f>
        <v>  </v>
      </c>
      <c r="H46" s="7" t="str">
        <f>IF(AND(S46&gt;0,S46&lt;=5),"fp"," ")&amp;IF(AND(V46&gt;0,V46&lt;=5),"fc"," ")</f>
        <v>  </v>
      </c>
      <c r="I46" s="2">
        <f>J$18</f>
        <v>91.220171413</v>
      </c>
      <c r="J46" s="4">
        <f>'orig-data'!E45</f>
        <v>152.37801555</v>
      </c>
      <c r="K46" s="18">
        <f>'orig-data'!E109</f>
        <v>183.76058359</v>
      </c>
      <c r="L46" s="17">
        <f>K$18</f>
        <v>120.53661051</v>
      </c>
      <c r="M46" s="19">
        <f>'orig-data'!C45</f>
        <v>2855</v>
      </c>
      <c r="N46" s="17">
        <f>'orig-data'!D45</f>
        <v>125.34464529</v>
      </c>
      <c r="O46" s="17">
        <f>'orig-data'!F45</f>
        <v>185.24173547</v>
      </c>
      <c r="P46" s="19">
        <f>'orig-data'!G45</f>
        <v>529</v>
      </c>
      <c r="Q46" s="17">
        <f>'orig-data'!H45</f>
        <v>185.28896673</v>
      </c>
      <c r="R46" s="23"/>
      <c r="S46" s="19">
        <f>'orig-data'!C109</f>
        <v>2922</v>
      </c>
      <c r="T46" s="17">
        <f>'orig-data'!D109</f>
        <v>152.15097423</v>
      </c>
      <c r="U46" s="17">
        <f>'orig-data'!F109</f>
        <v>221.93714008</v>
      </c>
      <c r="V46" s="19">
        <f>'orig-data'!G109</f>
        <v>676</v>
      </c>
      <c r="W46" s="17">
        <f>'orig-data'!H109</f>
        <v>231.34839151</v>
      </c>
    </row>
    <row r="47" spans="1:23" ht="12.75">
      <c r="A47" s="29">
        <v>44</v>
      </c>
      <c r="B47" s="29">
        <v>48</v>
      </c>
      <c r="C47" s="7" t="s">
        <v>134</v>
      </c>
      <c r="D47" s="7" t="str">
        <f>IF(AND('orig-data'!Q44&gt;0,'orig-data'!Q44&lt;0.9999),IF(AND('orig-data'!I44&lt;0.005,'orig-data'!I44&gt;0),"m"," "),IF(AND('orig-data'!T44&lt;0.005,'orig-data'!T44&gt;0),"m",""))</f>
        <v>m</v>
      </c>
      <c r="E47" s="7" t="str">
        <f>IF(AND('orig-data'!Q108&lt;0.9999,'orig-data'!Q108&gt;0),IF(AND('orig-data'!I108&lt;0.005,'orig-data'!I108&gt;0),"f"," "),IF(AND('orig-data'!T108&lt;0.005,'orig-data'!T108&gt;0),"f",""))</f>
        <v>f</v>
      </c>
      <c r="F47" s="7" t="str">
        <f>IF(AND('orig-data'!Q44&lt;0.9999,'orig-data'!Q44&gt;0),IF(AND('orig-data'!I172&lt;0.005,'orig-data'!I172&gt;0),"d"," "),IF(AND('orig-data'!S44&lt;0.05,'orig-data'!S44&gt;0),"d",""))</f>
        <v>d</v>
      </c>
      <c r="G47" s="7" t="str">
        <f>IF(AND(M47&gt;0,M47&lt;=5),"mp"," ")&amp;IF(AND(P47&gt;0,P47&lt;=5),"mc"," ")</f>
        <v>  </v>
      </c>
      <c r="H47" s="7" t="str">
        <f>IF(AND(S47&gt;0,S47&lt;=5),"fp"," ")&amp;IF(AND(V47&gt;0,V47&lt;=5),"fc"," ")</f>
        <v>  </v>
      </c>
      <c r="I47" s="2">
        <f>J$18</f>
        <v>91.220171413</v>
      </c>
      <c r="J47" s="4">
        <f>'orig-data'!E44</f>
        <v>121.90102667</v>
      </c>
      <c r="K47" s="18">
        <f>'orig-data'!E108</f>
        <v>164.36088601</v>
      </c>
      <c r="L47" s="17">
        <f>K$18</f>
        <v>120.53661051</v>
      </c>
      <c r="M47" s="19">
        <f>'orig-data'!C44</f>
        <v>6874</v>
      </c>
      <c r="N47" s="17">
        <f>'orig-data'!D44</f>
        <v>101.3391732</v>
      </c>
      <c r="O47" s="17">
        <f>'orig-data'!F44</f>
        <v>146.63490764</v>
      </c>
      <c r="P47" s="19">
        <f>'orig-data'!G44</f>
        <v>1006</v>
      </c>
      <c r="Q47" s="17">
        <f>'orig-data'!H44</f>
        <v>146.34855979</v>
      </c>
      <c r="R47" s="23"/>
      <c r="S47" s="19">
        <f>'orig-data'!C108</f>
        <v>7217</v>
      </c>
      <c r="T47" s="17">
        <f>'orig-data'!D108</f>
        <v>137.56076517</v>
      </c>
      <c r="U47" s="17">
        <f>'orig-data'!F108</f>
        <v>196.38231014</v>
      </c>
      <c r="V47" s="19">
        <f>'orig-data'!G108</f>
        <v>1386</v>
      </c>
      <c r="W47" s="17">
        <f>'orig-data'!H108</f>
        <v>192.04655674</v>
      </c>
    </row>
    <row r="48" spans="1:23" ht="12.75">
      <c r="A48" s="29">
        <v>45</v>
      </c>
      <c r="B48" s="29">
        <v>50</v>
      </c>
      <c r="C48" s="7" t="s">
        <v>135</v>
      </c>
      <c r="D48" s="7" t="str">
        <f>IF(AND('orig-data'!Q46&gt;0,'orig-data'!Q46&lt;0.9999),IF(AND('orig-data'!I46&lt;0.005,'orig-data'!I46&gt;0),"m"," "),IF(AND('orig-data'!T46&lt;0.005,'orig-data'!T46&gt;0),"m",""))</f>
        <v>m</v>
      </c>
      <c r="E48" s="7" t="str">
        <f>IF(AND('orig-data'!Q110&lt;0.9999,'orig-data'!Q110&gt;0),IF(AND('orig-data'!I110&lt;0.005,'orig-data'!I110&gt;0),"f"," "),IF(AND('orig-data'!T110&lt;0.005,'orig-data'!T110&gt;0),"f",""))</f>
        <v>f</v>
      </c>
      <c r="F48" s="7" t="str">
        <f>IF(AND('orig-data'!Q46&lt;0.9999,'orig-data'!Q46&gt;0),IF(AND('orig-data'!I174&lt;0.005,'orig-data'!I174&gt;0),"d"," "),IF(AND('orig-data'!S46&lt;0.05,'orig-data'!S46&gt;0),"d",""))</f>
        <v>d</v>
      </c>
      <c r="G48" s="7" t="str">
        <f>IF(AND(M48&gt;0,M48&lt;=5),"mp"," ")&amp;IF(AND(P48&gt;0,P48&lt;=5),"mc"," ")</f>
        <v>  </v>
      </c>
      <c r="H48" s="7" t="str">
        <f>IF(AND(S48&gt;0,S48&lt;=5),"fp"," ")&amp;IF(AND(V48&gt;0,V48&lt;=5),"fc"," ")</f>
        <v>  </v>
      </c>
      <c r="I48" s="2">
        <f>J$18</f>
        <v>91.220171413</v>
      </c>
      <c r="J48" s="4">
        <f>'orig-data'!E46</f>
        <v>199.9575</v>
      </c>
      <c r="K48" s="18">
        <f>'orig-data'!E110</f>
        <v>278.14759043</v>
      </c>
      <c r="L48" s="17">
        <f>K$18</f>
        <v>120.53661051</v>
      </c>
      <c r="M48" s="19">
        <f>'orig-data'!C46</f>
        <v>3965</v>
      </c>
      <c r="N48" s="17">
        <f>'orig-data'!D46</f>
        <v>165.93470243</v>
      </c>
      <c r="O48" s="17">
        <f>'orig-data'!F46</f>
        <v>240.95623892</v>
      </c>
      <c r="P48" s="19">
        <f>'orig-data'!G46</f>
        <v>789</v>
      </c>
      <c r="Q48" s="17">
        <f>'orig-data'!H46</f>
        <v>198.99117276</v>
      </c>
      <c r="R48" s="23"/>
      <c r="S48" s="19">
        <f>'orig-data'!C110</f>
        <v>3851</v>
      </c>
      <c r="T48" s="17">
        <f>'orig-data'!D110</f>
        <v>232.12641407</v>
      </c>
      <c r="U48" s="17">
        <f>'orig-data'!F110</f>
        <v>333.29288429</v>
      </c>
      <c r="V48" s="19">
        <f>'orig-data'!G110</f>
        <v>1046</v>
      </c>
      <c r="W48" s="17">
        <f>'orig-data'!H110</f>
        <v>271.61776162</v>
      </c>
    </row>
    <row r="49" spans="1:23" ht="12.75">
      <c r="A49" s="29">
        <v>46</v>
      </c>
      <c r="B49" s="29">
        <v>51</v>
      </c>
      <c r="C49" s="7" t="s">
        <v>164</v>
      </c>
      <c r="D49" s="7" t="str">
        <f>IF(AND('orig-data'!Q47&gt;0,'orig-data'!Q47&lt;0.9999),IF(AND('orig-data'!I47&lt;0.005,'orig-data'!I47&gt;0),"m"," "),IF(AND('orig-data'!T47&lt;0.005,'orig-data'!T47&gt;0),"m",""))</f>
        <v>m</v>
      </c>
      <c r="E49" s="7" t="str">
        <f>IF(AND('orig-data'!Q111&lt;0.9999,'orig-data'!Q111&gt;0),IF(AND('orig-data'!I111&lt;0.005,'orig-data'!I111&gt;0),"f"," "),IF(AND('orig-data'!T111&lt;0.005,'orig-data'!T111&gt;0),"f",""))</f>
        <v>f</v>
      </c>
      <c r="F49" s="7" t="str">
        <f>IF(AND('orig-data'!Q47&lt;0.9999,'orig-data'!Q47&gt;0),IF(AND('orig-data'!I175&lt;0.005,'orig-data'!I175&gt;0),"d"," "),IF(AND('orig-data'!S47&lt;0.05,'orig-data'!S47&gt;0),"d",""))</f>
        <v>d</v>
      </c>
      <c r="G49" s="7" t="str">
        <f>IF(AND(M49&gt;0,M49&lt;=5),"mp"," ")&amp;IF(AND(P49&gt;0,P49&lt;=5),"mc"," ")</f>
        <v>  </v>
      </c>
      <c r="H49" s="7" t="str">
        <f>IF(AND(S49&gt;0,S49&lt;=5),"fp"," ")&amp;IF(AND(V49&gt;0,V49&lt;=5),"fc"," ")</f>
        <v>  </v>
      </c>
      <c r="I49" s="2">
        <f>J$18</f>
        <v>91.220171413</v>
      </c>
      <c r="J49" s="4">
        <f>'orig-data'!E47</f>
        <v>138.21947569</v>
      </c>
      <c r="K49" s="18">
        <f>'orig-data'!E111</f>
        <v>201.46832243</v>
      </c>
      <c r="L49" s="17">
        <f>K$18</f>
        <v>120.53661051</v>
      </c>
      <c r="M49" s="19">
        <f>'orig-data'!C47</f>
        <v>7733</v>
      </c>
      <c r="N49" s="17">
        <f>'orig-data'!D47</f>
        <v>115.13597358</v>
      </c>
      <c r="O49" s="17">
        <f>'orig-data'!F47</f>
        <v>165.93096725</v>
      </c>
      <c r="P49" s="19">
        <f>'orig-data'!G47</f>
        <v>1040</v>
      </c>
      <c r="Q49" s="17">
        <f>'orig-data'!H47</f>
        <v>134.48855554</v>
      </c>
      <c r="R49" s="23"/>
      <c r="S49" s="19">
        <f>'orig-data'!C111</f>
        <v>7479</v>
      </c>
      <c r="T49" s="17">
        <f>'orig-data'!D111</f>
        <v>168.81664695</v>
      </c>
      <c r="U49" s="17">
        <f>'orig-data'!F111</f>
        <v>240.43532245</v>
      </c>
      <c r="V49" s="19">
        <f>'orig-data'!G111</f>
        <v>1453</v>
      </c>
      <c r="W49" s="17">
        <f>'orig-data'!H111</f>
        <v>194.2773098</v>
      </c>
    </row>
    <row r="50" spans="3:23" ht="12.75">
      <c r="C50" s="7"/>
      <c r="D50" s="7"/>
      <c r="E50" s="7"/>
      <c r="F50" s="7"/>
      <c r="G50" s="7"/>
      <c r="H50" s="7"/>
      <c r="K50" s="18"/>
      <c r="L50" s="17"/>
      <c r="M50" s="19"/>
      <c r="N50" s="17"/>
      <c r="O50" s="17"/>
      <c r="P50" s="19"/>
      <c r="Q50" s="17"/>
      <c r="R50" s="23"/>
      <c r="S50" s="19"/>
      <c r="T50" s="17"/>
      <c r="U50" s="17"/>
      <c r="V50" s="19"/>
      <c r="W50" s="17"/>
    </row>
    <row r="51" spans="1:23" ht="12.75">
      <c r="A51" s="29">
        <v>48</v>
      </c>
      <c r="B51" s="29">
        <v>43</v>
      </c>
      <c r="C51" s="7" t="s">
        <v>2</v>
      </c>
      <c r="D51" s="7" t="str">
        <f>IF(AND('orig-data'!Q40&gt;0,'orig-data'!Q40&lt;0.9999),IF(AND('orig-data'!I40&lt;0.005,'orig-data'!I40&gt;0),"m"," "),IF(AND('orig-data'!T40&lt;0.005,'orig-data'!T40&gt;0),"m",""))</f>
        <v> </v>
      </c>
      <c r="E51" s="7" t="str">
        <f>IF(AND('orig-data'!Q104&lt;0.9999,'orig-data'!Q104&gt;0),IF(AND('orig-data'!I104&lt;0.005,'orig-data'!I104&gt;0),"f"," "),IF(AND('orig-data'!T104&lt;0.005,'orig-data'!T104&gt;0),"f",""))</f>
        <v> </v>
      </c>
      <c r="F51" s="7" t="str">
        <f>IF(AND('orig-data'!Q40&lt;0.9999,'orig-data'!Q40&gt;0),IF(AND('orig-data'!I168&lt;0.005,'orig-data'!I168&gt;0),"d"," "),IF(AND('orig-data'!S40&lt;0.05,'orig-data'!S40&gt;0),"d",""))</f>
        <v> </v>
      </c>
      <c r="G51" s="7" t="str">
        <f>IF(AND(M51&gt;0,M51&lt;=5),"mp"," ")&amp;IF(AND(P51&gt;0,P51&lt;=5),"mc"," ")</f>
        <v>  </v>
      </c>
      <c r="H51" s="7" t="str">
        <f>IF(AND(S51&gt;0,S51&lt;=5),"fp"," ")&amp;IF(AND(V51&gt;0,V51&lt;=5),"fc"," ")</f>
        <v>  </v>
      </c>
      <c r="I51" s="2">
        <f>J$18</f>
        <v>91.220171413</v>
      </c>
      <c r="J51" s="4">
        <f>'orig-data'!E40</f>
        <v>94.966904137</v>
      </c>
      <c r="K51" s="18">
        <f>'orig-data'!E104</f>
        <v>124.62459405</v>
      </c>
      <c r="L51" s="17">
        <f>K$18</f>
        <v>120.53661051</v>
      </c>
      <c r="M51" s="19">
        <f>'orig-data'!C40</f>
        <v>9719</v>
      </c>
      <c r="N51" s="17">
        <f>'orig-data'!D40</f>
        <v>78.822679733</v>
      </c>
      <c r="O51" s="17">
        <f>'orig-data'!F40</f>
        <v>114.41774007</v>
      </c>
      <c r="P51" s="19">
        <f>'orig-data'!G40</f>
        <v>840</v>
      </c>
      <c r="Q51" s="17">
        <f>'orig-data'!H40</f>
        <v>86.428644922</v>
      </c>
      <c r="R51" s="23"/>
      <c r="S51" s="19">
        <f>'orig-data'!C104</f>
        <v>9373</v>
      </c>
      <c r="T51" s="17">
        <f>'orig-data'!D104</f>
        <v>104.02075224</v>
      </c>
      <c r="U51" s="17">
        <f>'orig-data'!F104</f>
        <v>149.30952822</v>
      </c>
      <c r="V51" s="19">
        <f>'orig-data'!G104</f>
        <v>1111</v>
      </c>
      <c r="W51" s="17">
        <f>'orig-data'!H104</f>
        <v>118.53195348</v>
      </c>
    </row>
    <row r="52" spans="1:23" ht="12.75">
      <c r="A52" s="29">
        <v>49</v>
      </c>
      <c r="B52" s="29">
        <v>44</v>
      </c>
      <c r="C52" s="7" t="s">
        <v>3</v>
      </c>
      <c r="D52" s="7" t="str">
        <f>IF(AND('orig-data'!Q41&gt;0,'orig-data'!Q41&lt;0.9999),IF(AND('orig-data'!I41&lt;0.005,'orig-data'!I41&gt;0),"m"," "),IF(AND('orig-data'!T41&lt;0.005,'orig-data'!T41&gt;0),"m",""))</f>
        <v> </v>
      </c>
      <c r="E52" s="7" t="str">
        <f>IF(AND('orig-data'!Q105&lt;0.9999,'orig-data'!Q105&gt;0),IF(AND('orig-data'!I105&lt;0.005,'orig-data'!I105&gt;0),"f"," "),IF(AND('orig-data'!T105&lt;0.005,'orig-data'!T105&gt;0),"f",""))</f>
        <v> </v>
      </c>
      <c r="F52" s="7" t="str">
        <f>IF(AND('orig-data'!Q41&lt;0.9999,'orig-data'!Q41&gt;0),IF(AND('orig-data'!I169&lt;0.005,'orig-data'!I169&gt;0),"d"," "),IF(AND('orig-data'!S41&lt;0.05,'orig-data'!S41&gt;0),"d",""))</f>
        <v> </v>
      </c>
      <c r="G52" s="7" t="str">
        <f>IF(AND(M52&gt;0,M52&lt;=5),"mp"," ")&amp;IF(AND(P52&gt;0,P52&lt;=5),"mc"," ")</f>
        <v>  </v>
      </c>
      <c r="H52" s="7" t="str">
        <f>IF(AND(S52&gt;0,S52&lt;=5),"fp"," ")&amp;IF(AND(V52&gt;0,V52&lt;=5),"fc"," ")</f>
        <v>  </v>
      </c>
      <c r="I52" s="2">
        <f>J$18</f>
        <v>91.220171413</v>
      </c>
      <c r="J52" s="4">
        <f>'orig-data'!E41</f>
        <v>80.81665971</v>
      </c>
      <c r="K52" s="18">
        <f>'orig-data'!E105</f>
        <v>105.97587728</v>
      </c>
      <c r="L52" s="17">
        <f>K$18</f>
        <v>120.53661051</v>
      </c>
      <c r="M52" s="19">
        <f>'orig-data'!C41</f>
        <v>14495</v>
      </c>
      <c r="N52" s="17">
        <f>'orig-data'!D41</f>
        <v>67.261163583</v>
      </c>
      <c r="O52" s="17">
        <f>'orig-data'!F41</f>
        <v>97.104066281</v>
      </c>
      <c r="P52" s="19">
        <f>'orig-data'!G41</f>
        <v>1075</v>
      </c>
      <c r="Q52" s="17">
        <f>'orig-data'!H41</f>
        <v>74.163504657</v>
      </c>
      <c r="R52" s="23"/>
      <c r="S52" s="19">
        <f>'orig-data'!C105</f>
        <v>14507</v>
      </c>
      <c r="T52" s="17">
        <f>'orig-data'!D105</f>
        <v>88.706068383</v>
      </c>
      <c r="U52" s="17">
        <f>'orig-data'!F105</f>
        <v>126.60787215</v>
      </c>
      <c r="V52" s="19">
        <f>'orig-data'!G105</f>
        <v>1427</v>
      </c>
      <c r="W52" s="17">
        <f>'orig-data'!H105</f>
        <v>98.366305921</v>
      </c>
    </row>
    <row r="53" spans="1:23" ht="12.75">
      <c r="A53" s="29">
        <v>50</v>
      </c>
      <c r="B53" s="29">
        <v>45</v>
      </c>
      <c r="C53" s="7" t="s">
        <v>154</v>
      </c>
      <c r="D53" s="7" t="str">
        <f>IF(AND('orig-data'!Q42&gt;0,'orig-data'!Q42&lt;0.9999),IF(AND('orig-data'!I42&lt;0.005,'orig-data'!I42&gt;0),"m"," "),IF(AND('orig-data'!T42&lt;0.005,'orig-data'!T42&gt;0),"m",""))</f>
        <v>m</v>
      </c>
      <c r="E53" s="7" t="str">
        <f>IF(AND('orig-data'!Q106&lt;0.9999,'orig-data'!Q106&gt;0),IF(AND('orig-data'!I106&lt;0.005,'orig-data'!I106&gt;0),"f"," "),IF(AND('orig-data'!T106&lt;0.005,'orig-data'!T106&gt;0),"f",""))</f>
        <v>f</v>
      </c>
      <c r="F53" s="7" t="str">
        <f>IF(AND('orig-data'!Q42&lt;0.9999,'orig-data'!Q42&gt;0),IF(AND('orig-data'!I170&lt;0.005,'orig-data'!I170&gt;0),"d"," "),IF(AND('orig-data'!S42&lt;0.05,'orig-data'!S42&gt;0),"d",""))</f>
        <v> </v>
      </c>
      <c r="G53" s="7" t="str">
        <f>IF(AND(M53&gt;0,M53&lt;=5),"mp"," ")&amp;IF(AND(P53&gt;0,P53&lt;=5),"mc"," ")</f>
        <v>  </v>
      </c>
      <c r="H53" s="7" t="str">
        <f>IF(AND(S53&gt;0,S53&lt;=5),"fp"," ")&amp;IF(AND(V53&gt;0,V53&lt;=5),"fc"," ")</f>
        <v>  </v>
      </c>
      <c r="I53" s="2">
        <f>J$18</f>
        <v>91.220171413</v>
      </c>
      <c r="J53" s="4">
        <f>'orig-data'!E42</f>
        <v>130.71340273</v>
      </c>
      <c r="K53" s="18">
        <f>'orig-data'!E106</f>
        <v>169.99066866</v>
      </c>
      <c r="L53" s="17">
        <f>K$18</f>
        <v>120.53661051</v>
      </c>
      <c r="M53" s="19">
        <f>'orig-data'!C42</f>
        <v>9152</v>
      </c>
      <c r="N53" s="17">
        <f>'orig-data'!D42</f>
        <v>108.9520833</v>
      </c>
      <c r="O53" s="17">
        <f>'orig-data'!F42</f>
        <v>156.82117438</v>
      </c>
      <c r="P53" s="19">
        <f>'orig-data'!G42</f>
        <v>1216</v>
      </c>
      <c r="Q53" s="17">
        <f>'orig-data'!H42</f>
        <v>132.86713287</v>
      </c>
      <c r="R53" s="23"/>
      <c r="S53" s="19">
        <f>'orig-data'!C106</f>
        <v>9022</v>
      </c>
      <c r="T53" s="17">
        <f>'orig-data'!D106</f>
        <v>142.34674932</v>
      </c>
      <c r="U53" s="17">
        <f>'orig-data'!F106</f>
        <v>203.00307222</v>
      </c>
      <c r="V53" s="19">
        <f>'orig-data'!G106</f>
        <v>1514</v>
      </c>
      <c r="W53" s="17">
        <f>'orig-data'!H106</f>
        <v>167.81201507</v>
      </c>
    </row>
    <row r="54" spans="1:23" ht="12.75">
      <c r="A54" s="29">
        <v>51</v>
      </c>
      <c r="B54" s="29">
        <v>46</v>
      </c>
      <c r="C54" s="7" t="s">
        <v>155</v>
      </c>
      <c r="D54" s="7" t="str">
        <f>IF(AND('orig-data'!Q43&gt;0,'orig-data'!Q43&lt;0.9999),IF(AND('orig-data'!I43&lt;0.005,'orig-data'!I43&gt;0),"m"," "),IF(AND('orig-data'!T43&lt;0.005,'orig-data'!T43&gt;0),"m",""))</f>
        <v>m</v>
      </c>
      <c r="E54" s="7" t="str">
        <f>IF(AND('orig-data'!Q107&lt;0.9999,'orig-data'!Q107&gt;0),IF(AND('orig-data'!I107&lt;0.005,'orig-data'!I107&gt;0),"f"," "),IF(AND('orig-data'!T107&lt;0.005,'orig-data'!T107&gt;0),"f",""))</f>
        <v>f</v>
      </c>
      <c r="F54" s="7" t="str">
        <f>IF(AND('orig-data'!Q43&lt;0.9999,'orig-data'!Q43&gt;0),IF(AND('orig-data'!I171&lt;0.005,'orig-data'!I171&gt;0),"d"," "),IF(AND('orig-data'!S43&lt;0.05,'orig-data'!S43&gt;0),"d",""))</f>
        <v> </v>
      </c>
      <c r="G54" s="7" t="str">
        <f>IF(AND(M54&gt;0,M54&lt;=5),"mp"," ")&amp;IF(AND(P54&gt;0,P54&lt;=5),"mc"," ")</f>
        <v>  </v>
      </c>
      <c r="H54" s="7" t="str">
        <f>IF(AND(S54&gt;0,S54&lt;=5),"fp"," ")&amp;IF(AND(V54&gt;0,V54&lt;=5),"fc"," ")</f>
        <v>  </v>
      </c>
      <c r="I54" s="2">
        <f>J$18</f>
        <v>91.220171413</v>
      </c>
      <c r="J54" s="4">
        <f>'orig-data'!E43</f>
        <v>170.23022804</v>
      </c>
      <c r="K54" s="18">
        <f>'orig-data'!E107</f>
        <v>222.37059986</v>
      </c>
      <c r="L54" s="17">
        <f>K$18</f>
        <v>120.53661051</v>
      </c>
      <c r="M54" s="19">
        <f>'orig-data'!C43</f>
        <v>4842</v>
      </c>
      <c r="N54" s="17">
        <f>'orig-data'!D43</f>
        <v>141.21193126</v>
      </c>
      <c r="O54" s="17">
        <f>'orig-data'!F43</f>
        <v>205.21162964</v>
      </c>
      <c r="P54" s="19">
        <f>'orig-data'!G43</f>
        <v>792</v>
      </c>
      <c r="Q54" s="17">
        <f>'orig-data'!H43</f>
        <v>163.56877323</v>
      </c>
      <c r="R54" s="23"/>
      <c r="S54" s="19">
        <f>'orig-data'!C107</f>
        <v>4607</v>
      </c>
      <c r="T54" s="17">
        <f>'orig-data'!D107</f>
        <v>185.33911372</v>
      </c>
      <c r="U54" s="17">
        <f>'orig-data'!F107</f>
        <v>266.80112302</v>
      </c>
      <c r="V54" s="19">
        <f>'orig-data'!G107</f>
        <v>946</v>
      </c>
      <c r="W54" s="17">
        <f>'orig-data'!H107</f>
        <v>205.33970046</v>
      </c>
    </row>
    <row r="55" spans="3:23" ht="12.75">
      <c r="C55" s="7"/>
      <c r="D55" s="7"/>
      <c r="E55" s="7"/>
      <c r="F55" s="7"/>
      <c r="G55" s="7"/>
      <c r="H55" s="7"/>
      <c r="K55" s="18"/>
      <c r="L55" s="17"/>
      <c r="M55" s="19"/>
      <c r="N55" s="17"/>
      <c r="O55" s="17"/>
      <c r="P55" s="19"/>
      <c r="Q55" s="17"/>
      <c r="R55" s="23"/>
      <c r="S55" s="19"/>
      <c r="T55" s="17"/>
      <c r="U55" s="17"/>
      <c r="V55" s="19"/>
      <c r="W55" s="17"/>
    </row>
    <row r="56" spans="1:23" ht="12.75">
      <c r="A56" s="29">
        <v>53</v>
      </c>
      <c r="B56" s="29">
        <v>53</v>
      </c>
      <c r="C56" s="7" t="s">
        <v>156</v>
      </c>
      <c r="D56" s="7" t="str">
        <f>IF(AND('orig-data'!Q48&gt;0,'orig-data'!Q48&lt;0.9999),IF(AND('orig-data'!I48&lt;0.005,'orig-data'!I48&gt;0),"m"," "),IF(AND('orig-data'!T48&lt;0.005,'orig-data'!T48&gt;0),"m",""))</f>
        <v>m</v>
      </c>
      <c r="E56" s="7" t="str">
        <f>IF(AND('orig-data'!Q112&lt;0.9999,'orig-data'!Q112&gt;0),IF(AND('orig-data'!I112&lt;0.005,'orig-data'!I112&gt;0),"f"," "),IF(AND('orig-data'!T112&lt;0.005,'orig-data'!T112&gt;0),"f",""))</f>
        <v>f</v>
      </c>
      <c r="F56" s="7" t="str">
        <f>IF(AND('orig-data'!Q48&lt;0.9999,'orig-data'!Q48&gt;0),IF(AND('orig-data'!I176&lt;0.005,'orig-data'!I176&gt;0),"d"," "),IF(AND('orig-data'!S48&lt;0.05,'orig-data'!S48&gt;0),"d",""))</f>
        <v> </v>
      </c>
      <c r="G56" s="7" t="str">
        <f aca="true" t="shared" si="12" ref="G56:G61">IF(AND(M56&gt;0,M56&lt;=5),"mp"," ")&amp;IF(AND(P56&gt;0,P56&lt;=5),"mc"," ")</f>
        <v>  </v>
      </c>
      <c r="H56" s="7" t="str">
        <f aca="true" t="shared" si="13" ref="H56:H61">IF(AND(S56&gt;0,S56&lt;=5),"fp"," ")&amp;IF(AND(V56&gt;0,V56&lt;=5),"fc"," ")</f>
        <v>  </v>
      </c>
      <c r="I56" s="2">
        <f aca="true" t="shared" si="14" ref="I56:I61">J$18</f>
        <v>91.220171413</v>
      </c>
      <c r="J56" s="4">
        <f>'orig-data'!E48</f>
        <v>66.813800996</v>
      </c>
      <c r="K56" s="18">
        <f>'orig-data'!E112</f>
        <v>84.31841381</v>
      </c>
      <c r="L56" s="17">
        <f aca="true" t="shared" si="15" ref="L56:L61">K$18</f>
        <v>120.53661051</v>
      </c>
      <c r="M56" s="19">
        <f>'orig-data'!C48</f>
        <v>6176</v>
      </c>
      <c r="N56" s="17">
        <f>'orig-data'!D48</f>
        <v>54.338273948</v>
      </c>
      <c r="O56" s="17">
        <f>'orig-data'!F48</f>
        <v>82.153584926</v>
      </c>
      <c r="P56" s="19">
        <f>'orig-data'!G48</f>
        <v>337</v>
      </c>
      <c r="Q56" s="17">
        <f>'orig-data'!H48</f>
        <v>54.566062176</v>
      </c>
      <c r="R56" s="23"/>
      <c r="S56" s="19">
        <f>'orig-data'!C112</f>
        <v>5968</v>
      </c>
      <c r="T56" s="17">
        <f>'orig-data'!D112</f>
        <v>69.081565722</v>
      </c>
      <c r="U56" s="17">
        <f>'orig-data'!F112</f>
        <v>102.91594919</v>
      </c>
      <c r="V56" s="19">
        <f>'orig-data'!G112</f>
        <v>413</v>
      </c>
      <c r="W56" s="17">
        <f>'orig-data'!H112</f>
        <v>69.202412869</v>
      </c>
    </row>
    <row r="57" spans="1:23" ht="12.75">
      <c r="A57" s="29">
        <v>54</v>
      </c>
      <c r="B57" s="29">
        <v>54</v>
      </c>
      <c r="C57" s="7" t="s">
        <v>98</v>
      </c>
      <c r="D57" s="7" t="str">
        <f>IF(AND('orig-data'!Q49&gt;0,'orig-data'!Q49&lt;0.9999),IF(AND('orig-data'!I49&lt;0.005,'orig-data'!I49&gt;0),"m"," "),IF(AND('orig-data'!T49&lt;0.005,'orig-data'!T49&gt;0),"m",""))</f>
        <v> </v>
      </c>
      <c r="E57" s="7" t="str">
        <f>IF(AND('orig-data'!Q113&lt;0.9999,'orig-data'!Q113&gt;0),IF(AND('orig-data'!I113&lt;0.005,'orig-data'!I113&gt;0),"f"," "),IF(AND('orig-data'!T113&lt;0.005,'orig-data'!T113&gt;0),"f",""))</f>
        <v> </v>
      </c>
      <c r="F57" s="7" t="str">
        <f>IF(AND('orig-data'!Q49&lt;0.9999,'orig-data'!Q49&gt;0),IF(AND('orig-data'!I177&lt;0.005,'orig-data'!I177&gt;0),"d"," "),IF(AND('orig-data'!S49&lt;0.05,'orig-data'!S49&gt;0),"d",""))</f>
        <v> </v>
      </c>
      <c r="G57" s="7" t="str">
        <f t="shared" si="12"/>
        <v>  </v>
      </c>
      <c r="H57" s="7" t="str">
        <f t="shared" si="13"/>
        <v>  </v>
      </c>
      <c r="I57" s="2">
        <f t="shared" si="14"/>
        <v>91.220171413</v>
      </c>
      <c r="J57" s="4">
        <f>'orig-data'!E49</f>
        <v>92.546221029</v>
      </c>
      <c r="K57" s="18">
        <f>'orig-data'!E113</f>
        <v>125.99397687</v>
      </c>
      <c r="L57" s="17">
        <f t="shared" si="15"/>
        <v>120.53661051</v>
      </c>
      <c r="M57" s="19">
        <f>'orig-data'!C49</f>
        <v>1567</v>
      </c>
      <c r="N57" s="17">
        <f>'orig-data'!D49</f>
        <v>72.697022623</v>
      </c>
      <c r="O57" s="17">
        <f>'orig-data'!F49</f>
        <v>117.81504548</v>
      </c>
      <c r="P57" s="19">
        <f>'orig-data'!G49</f>
        <v>152</v>
      </c>
      <c r="Q57" s="17">
        <f>'orig-data'!H49</f>
        <v>97.000638162</v>
      </c>
      <c r="R57" s="23"/>
      <c r="S57" s="19">
        <f>'orig-data'!C113</f>
        <v>1482</v>
      </c>
      <c r="T57" s="17">
        <f>'orig-data'!D113</f>
        <v>100.31083303</v>
      </c>
      <c r="U57" s="17">
        <f>'orig-data'!F113</f>
        <v>158.25291973</v>
      </c>
      <c r="V57" s="19">
        <f>'orig-data'!G113</f>
        <v>188</v>
      </c>
      <c r="W57" s="17">
        <f>'orig-data'!H113</f>
        <v>126.85560054</v>
      </c>
    </row>
    <row r="58" spans="1:23" ht="12.75">
      <c r="A58" s="29">
        <v>55</v>
      </c>
      <c r="B58" s="29">
        <v>55</v>
      </c>
      <c r="C58" s="7" t="s">
        <v>99</v>
      </c>
      <c r="D58" s="7" t="str">
        <f>IF(AND('orig-data'!Q50&gt;0,'orig-data'!Q50&lt;0.9999),IF(AND('orig-data'!I50&lt;0.005,'orig-data'!I50&gt;0),"m"," "),IF(AND('orig-data'!T50&lt;0.005,'orig-data'!T50&gt;0),"m",""))</f>
        <v> </v>
      </c>
      <c r="E58" s="7" t="str">
        <f>IF(AND('orig-data'!Q114&lt;0.9999,'orig-data'!Q114&gt;0),IF(AND('orig-data'!I114&lt;0.005,'orig-data'!I114&gt;0),"f"," "),IF(AND('orig-data'!T114&lt;0.005,'orig-data'!T114&gt;0),"f",""))</f>
        <v> </v>
      </c>
      <c r="F58" s="7" t="str">
        <f>IF(AND('orig-data'!Q50&lt;0.9999,'orig-data'!Q50&gt;0),IF(AND('orig-data'!I178&lt;0.005,'orig-data'!I178&gt;0),"d"," "),IF(AND('orig-data'!S50&lt;0.05,'orig-data'!S50&gt;0),"d",""))</f>
        <v> </v>
      </c>
      <c r="G58" s="7" t="str">
        <f t="shared" si="12"/>
        <v>  </v>
      </c>
      <c r="H58" s="7" t="str">
        <f t="shared" si="13"/>
        <v>  </v>
      </c>
      <c r="I58" s="2">
        <f t="shared" si="14"/>
        <v>91.220171413</v>
      </c>
      <c r="J58" s="4">
        <f>'orig-data'!E50</f>
        <v>91.137149309</v>
      </c>
      <c r="K58" s="18">
        <f>'orig-data'!E114</f>
        <v>117.08880037</v>
      </c>
      <c r="L58" s="17">
        <f t="shared" si="15"/>
        <v>120.53661051</v>
      </c>
      <c r="M58" s="19">
        <f>'orig-data'!C50</f>
        <v>2925</v>
      </c>
      <c r="N58" s="17">
        <f>'orig-data'!D50</f>
        <v>73.5651153</v>
      </c>
      <c r="O58" s="17">
        <f>'orig-data'!F50</f>
        <v>112.90650399</v>
      </c>
      <c r="P58" s="19">
        <f>'orig-data'!G50</f>
        <v>305</v>
      </c>
      <c r="Q58" s="17">
        <f>'orig-data'!H50</f>
        <v>104.27350427</v>
      </c>
      <c r="R58" s="23"/>
      <c r="S58" s="19">
        <f>'orig-data'!C114</f>
        <v>2743</v>
      </c>
      <c r="T58" s="17">
        <f>'orig-data'!D114</f>
        <v>95.058517189</v>
      </c>
      <c r="U58" s="17">
        <f>'orig-data'!F114</f>
        <v>144.22471101</v>
      </c>
      <c r="V58" s="19">
        <f>'orig-data'!G114</f>
        <v>335</v>
      </c>
      <c r="W58" s="17">
        <f>'orig-data'!H114</f>
        <v>122.12905578</v>
      </c>
    </row>
    <row r="59" spans="1:23" ht="12.75">
      <c r="A59" s="29">
        <v>56</v>
      </c>
      <c r="B59" s="29">
        <v>56</v>
      </c>
      <c r="C59" s="7" t="s">
        <v>100</v>
      </c>
      <c r="D59" s="7" t="str">
        <f>IF(AND('orig-data'!Q51&gt;0,'orig-data'!Q51&lt;0.9999),IF(AND('orig-data'!I51&lt;0.005,'orig-data'!I51&gt;0),"m"," "),IF(AND('orig-data'!T51&lt;0.005,'orig-data'!T51&gt;0),"m",""))</f>
        <v> </v>
      </c>
      <c r="E59" s="7" t="str">
        <f>IF(AND('orig-data'!Q115&lt;0.9999,'orig-data'!Q115&gt;0),IF(AND('orig-data'!I115&lt;0.005,'orig-data'!I115&gt;0),"f"," "),IF(AND('orig-data'!T115&lt;0.005,'orig-data'!T115&gt;0),"f",""))</f>
        <v> </v>
      </c>
      <c r="F59" s="7" t="str">
        <f>IF(AND('orig-data'!Q51&lt;0.9999,'orig-data'!Q51&gt;0),IF(AND('orig-data'!I179&lt;0.005,'orig-data'!I179&gt;0),"d"," "),IF(AND('orig-data'!S51&lt;0.05,'orig-data'!S51&gt;0),"d",""))</f>
        <v> </v>
      </c>
      <c r="G59" s="7" t="str">
        <f t="shared" si="12"/>
        <v>  </v>
      </c>
      <c r="H59" s="7" t="str">
        <f t="shared" si="13"/>
        <v>  </v>
      </c>
      <c r="I59" s="2">
        <f t="shared" si="14"/>
        <v>91.220171413</v>
      </c>
      <c r="J59" s="4">
        <f>'orig-data'!E51</f>
        <v>102.95438986</v>
      </c>
      <c r="K59" s="18">
        <f>'orig-data'!E115</f>
        <v>118.20047768</v>
      </c>
      <c r="L59" s="17">
        <f t="shared" si="15"/>
        <v>120.53661051</v>
      </c>
      <c r="M59" s="19">
        <f>'orig-data'!C51</f>
        <v>3605</v>
      </c>
      <c r="N59" s="17">
        <f>'orig-data'!D51</f>
        <v>84.150859512</v>
      </c>
      <c r="O59" s="17">
        <f>'orig-data'!F51</f>
        <v>125.95957371</v>
      </c>
      <c r="P59" s="19">
        <f>'orig-data'!G51</f>
        <v>384</v>
      </c>
      <c r="Q59" s="17">
        <f>'orig-data'!H51</f>
        <v>106.51872399</v>
      </c>
      <c r="R59" s="23"/>
      <c r="S59" s="19">
        <f>'orig-data'!C115</f>
        <v>3675</v>
      </c>
      <c r="T59" s="17">
        <f>'orig-data'!D115</f>
        <v>97.253682991</v>
      </c>
      <c r="U59" s="17">
        <f>'orig-data'!F115</f>
        <v>143.65885686</v>
      </c>
      <c r="V59" s="19">
        <f>'orig-data'!G115</f>
        <v>469</v>
      </c>
      <c r="W59" s="17">
        <f>'orig-data'!H115</f>
        <v>127.61904762</v>
      </c>
    </row>
    <row r="60" spans="1:23" ht="12.75">
      <c r="A60" s="29">
        <v>57</v>
      </c>
      <c r="B60" s="29">
        <v>57</v>
      </c>
      <c r="C60" s="7" t="s">
        <v>137</v>
      </c>
      <c r="D60" s="7" t="str">
        <f>IF(AND('orig-data'!Q52&gt;0,'orig-data'!Q52&lt;0.9999),IF(AND('orig-data'!I52&lt;0.005,'orig-data'!I52&gt;0),"m"," "),IF(AND('orig-data'!T52&lt;0.005,'orig-data'!T52&gt;0),"m",""))</f>
        <v>m</v>
      </c>
      <c r="E60" s="7" t="str">
        <f>IF(AND('orig-data'!Q116&lt;0.9999,'orig-data'!Q116&gt;0),IF(AND('orig-data'!I116&lt;0.005,'orig-data'!I116&gt;0),"f"," "),IF(AND('orig-data'!T116&lt;0.005,'orig-data'!T116&gt;0),"f",""))</f>
        <v>f</v>
      </c>
      <c r="F60" s="7" t="str">
        <f>IF(AND('orig-data'!Q52&lt;0.9999,'orig-data'!Q52&gt;0),IF(AND('orig-data'!I180&lt;0.005,'orig-data'!I180&gt;0),"d"," "),IF(AND('orig-data'!S52&lt;0.05,'orig-data'!S52&gt;0),"d",""))</f>
        <v>d</v>
      </c>
      <c r="G60" s="7" t="str">
        <f t="shared" si="12"/>
        <v>  </v>
      </c>
      <c r="H60" s="7" t="str">
        <f t="shared" si="13"/>
        <v>  </v>
      </c>
      <c r="I60" s="2">
        <f t="shared" si="14"/>
        <v>91.220171413</v>
      </c>
      <c r="J60" s="4">
        <f>'orig-data'!E52</f>
        <v>145.79903208</v>
      </c>
      <c r="K60" s="18">
        <f>'orig-data'!E116</f>
        <v>221.52187495</v>
      </c>
      <c r="L60" s="17">
        <f t="shared" si="15"/>
        <v>120.53661051</v>
      </c>
      <c r="M60" s="19">
        <f>'orig-data'!C52</f>
        <v>4061</v>
      </c>
      <c r="N60" s="17">
        <f>'orig-data'!D52</f>
        <v>119.92596603</v>
      </c>
      <c r="O60" s="17">
        <f>'orig-data'!F52</f>
        <v>177.25400476</v>
      </c>
      <c r="P60" s="19">
        <f>'orig-data'!G52</f>
        <v>536</v>
      </c>
      <c r="Q60" s="17">
        <f>'orig-data'!H52</f>
        <v>131.98719527</v>
      </c>
      <c r="R60" s="23"/>
      <c r="S60" s="19">
        <f>'orig-data'!C116</f>
        <v>3954</v>
      </c>
      <c r="T60" s="17">
        <f>'orig-data'!D116</f>
        <v>183.76716882</v>
      </c>
      <c r="U60" s="17">
        <f>'orig-data'!F116</f>
        <v>267.03323231</v>
      </c>
      <c r="V60" s="19">
        <f>'orig-data'!G116</f>
        <v>734</v>
      </c>
      <c r="W60" s="17">
        <f>'orig-data'!H116</f>
        <v>185.6348002</v>
      </c>
    </row>
    <row r="61" spans="1:23" ht="12.75">
      <c r="A61" s="29">
        <v>58</v>
      </c>
      <c r="B61" s="29">
        <v>58</v>
      </c>
      <c r="C61" s="7" t="s">
        <v>165</v>
      </c>
      <c r="D61" s="7" t="str">
        <f>IF(AND('orig-data'!Q53&gt;0,'orig-data'!Q53&lt;0.9999),IF(AND('orig-data'!I53&lt;0.005,'orig-data'!I53&gt;0),"m"," "),IF(AND('orig-data'!T53&lt;0.005,'orig-data'!T53&gt;0),"m",""))</f>
        <v> </v>
      </c>
      <c r="E61" s="7" t="str">
        <f>IF(AND('orig-data'!Q117&lt;0.9999,'orig-data'!Q117&gt;0),IF(AND('orig-data'!I117&lt;0.005,'orig-data'!I117&gt;0),"f"," "),IF(AND('orig-data'!T117&lt;0.005,'orig-data'!T117&gt;0),"f",""))</f>
        <v>f</v>
      </c>
      <c r="F61" s="7" t="str">
        <f>IF(AND('orig-data'!Q53&lt;0.9999,'orig-data'!Q53&gt;0),IF(AND('orig-data'!I181&lt;0.005,'orig-data'!I181&gt;0),"d"," "),IF(AND('orig-data'!S53&lt;0.05,'orig-data'!S53&gt;0),"d",""))</f>
        <v>d</v>
      </c>
      <c r="G61" s="7" t="str">
        <f t="shared" si="12"/>
        <v>  </v>
      </c>
      <c r="H61" s="7" t="str">
        <f t="shared" si="13"/>
        <v>  </v>
      </c>
      <c r="I61" s="2">
        <f t="shared" si="14"/>
        <v>91.220171413</v>
      </c>
      <c r="J61" s="4">
        <f>'orig-data'!E53</f>
        <v>122.67371414</v>
      </c>
      <c r="K61" s="18">
        <f>'orig-data'!E117</f>
        <v>328.86018908</v>
      </c>
      <c r="L61" s="17">
        <f t="shared" si="15"/>
        <v>120.53661051</v>
      </c>
      <c r="M61" s="19">
        <f>'orig-data'!C53</f>
        <v>1908</v>
      </c>
      <c r="N61" s="17">
        <f>'orig-data'!D53</f>
        <v>96.539195312</v>
      </c>
      <c r="O61" s="17">
        <f>'orig-data'!F53</f>
        <v>155.88321502</v>
      </c>
      <c r="P61" s="19">
        <f>'orig-data'!G53</f>
        <v>157</v>
      </c>
      <c r="Q61" s="17">
        <f>'orig-data'!H53</f>
        <v>82.285115304</v>
      </c>
      <c r="R61" s="23"/>
      <c r="S61" s="19">
        <f>'orig-data'!C117</f>
        <v>1720</v>
      </c>
      <c r="T61" s="17">
        <f>'orig-data'!D117</f>
        <v>267.44078189</v>
      </c>
      <c r="U61" s="17">
        <f>'orig-data'!F117</f>
        <v>404.38493785</v>
      </c>
      <c r="V61" s="19">
        <f>'orig-data'!G117</f>
        <v>371</v>
      </c>
      <c r="W61" s="17">
        <f>'orig-data'!H117</f>
        <v>215.69767442</v>
      </c>
    </row>
    <row r="62" spans="3:23" ht="12.75">
      <c r="C62" s="7"/>
      <c r="D62" s="7"/>
      <c r="E62" s="7"/>
      <c r="F62" s="7"/>
      <c r="G62" s="7"/>
      <c r="H62" s="7"/>
      <c r="K62" s="18"/>
      <c r="L62" s="17"/>
      <c r="M62" s="19"/>
      <c r="N62" s="17"/>
      <c r="O62" s="17"/>
      <c r="P62" s="19"/>
      <c r="Q62" s="17"/>
      <c r="R62" s="23"/>
      <c r="S62" s="19"/>
      <c r="T62" s="17"/>
      <c r="U62" s="17"/>
      <c r="V62" s="19"/>
      <c r="W62" s="17"/>
    </row>
    <row r="63" spans="1:23" ht="12.75">
      <c r="A63" s="29">
        <v>60</v>
      </c>
      <c r="B63" s="29">
        <v>60</v>
      </c>
      <c r="C63" s="7" t="s">
        <v>166</v>
      </c>
      <c r="D63" s="7" t="str">
        <f>IF(AND('orig-data'!Q54&gt;0,'orig-data'!Q54&lt;0.9999),IF(AND('orig-data'!I54&lt;0.005,'orig-data'!I54&gt;0),"m"," "),IF(AND('orig-data'!T54&lt;0.005,'orig-data'!T54&gt;0),"m",""))</f>
        <v> </v>
      </c>
      <c r="E63" s="7" t="str">
        <f>IF(AND('orig-data'!Q118&lt;0.9999,'orig-data'!Q118&gt;0),IF(AND('orig-data'!I118&lt;0.005,'orig-data'!I118&gt;0),"f"," "),IF(AND('orig-data'!T118&lt;0.005,'orig-data'!T118&gt;0),"f",""))</f>
        <v>f</v>
      </c>
      <c r="F63" s="7" t="str">
        <f>IF(AND('orig-data'!Q54&lt;0.9999,'orig-data'!Q54&gt;0),IF(AND('orig-data'!I182&lt;0.005,'orig-data'!I182&gt;0),"d"," "),IF(AND('orig-data'!S54&lt;0.05,'orig-data'!S54&gt;0),"d",""))</f>
        <v>d</v>
      </c>
      <c r="G63" s="7" t="str">
        <f>IF(AND(M63&gt;0,M63&lt;=5),"mp"," ")&amp;IF(AND(P63&gt;0,P63&lt;=5),"mc"," ")</f>
        <v>  </v>
      </c>
      <c r="H63" s="7" t="str">
        <f>IF(AND(S63&gt;0,S63&lt;=5),"fp"," ")&amp;IF(AND(V63&gt;0,V63&lt;=5),"fc"," ")</f>
        <v>  </v>
      </c>
      <c r="I63" s="2">
        <f>J$18</f>
        <v>91.220171413</v>
      </c>
      <c r="J63" s="4">
        <f>'orig-data'!E54</f>
        <v>112.42651101</v>
      </c>
      <c r="K63" s="18">
        <f>'orig-data'!E118</f>
        <v>165.57617464</v>
      </c>
      <c r="L63" s="17">
        <f>K$18</f>
        <v>120.53661051</v>
      </c>
      <c r="M63" s="19">
        <f>'orig-data'!C54</f>
        <v>4192</v>
      </c>
      <c r="N63" s="17">
        <f>'orig-data'!D54</f>
        <v>92.000911985</v>
      </c>
      <c r="O63" s="17">
        <f>'orig-data'!F54</f>
        <v>137.38690307</v>
      </c>
      <c r="P63" s="19">
        <f>'orig-data'!G54</f>
        <v>418</v>
      </c>
      <c r="Q63" s="17">
        <f>'orig-data'!H54</f>
        <v>99.713740458</v>
      </c>
      <c r="R63" s="23"/>
      <c r="S63" s="19">
        <f>'orig-data'!C118</f>
        <v>4143</v>
      </c>
      <c r="T63" s="17">
        <f>'orig-data'!D118</f>
        <v>137.1459813</v>
      </c>
      <c r="U63" s="17">
        <f>'orig-data'!F118</f>
        <v>199.8999121</v>
      </c>
      <c r="V63" s="19">
        <f>'orig-data'!G118</f>
        <v>631</v>
      </c>
      <c r="W63" s="17">
        <f>'orig-data'!H118</f>
        <v>152.30509293</v>
      </c>
    </row>
    <row r="64" spans="1:23" ht="12.75">
      <c r="A64" s="29">
        <v>61</v>
      </c>
      <c r="B64" s="29">
        <v>61</v>
      </c>
      <c r="C64" s="7" t="s">
        <v>138</v>
      </c>
      <c r="D64" s="7" t="str">
        <f>IF(AND('orig-data'!Q55&gt;0,'orig-data'!Q55&lt;0.9999),IF(AND('orig-data'!I55&lt;0.005,'orig-data'!I55&gt;0),"m"," "),IF(AND('orig-data'!T55&lt;0.005,'orig-data'!T55&gt;0),"m",""))</f>
        <v>m</v>
      </c>
      <c r="E64" s="7" t="str">
        <f>IF(AND('orig-data'!Q119&lt;0.9999,'orig-data'!Q119&gt;0),IF(AND('orig-data'!I119&lt;0.005,'orig-data'!I119&gt;0),"f"," "),IF(AND('orig-data'!T119&lt;0.005,'orig-data'!T119&gt;0),"f",""))</f>
        <v>f</v>
      </c>
      <c r="F64" s="7" t="str">
        <f>IF(AND('orig-data'!Q55&lt;0.9999,'orig-data'!Q55&gt;0),IF(AND('orig-data'!I183&lt;0.005,'orig-data'!I183&gt;0),"d"," "),IF(AND('orig-data'!S55&lt;0.05,'orig-data'!S55&gt;0),"d",""))</f>
        <v>d</v>
      </c>
      <c r="G64" s="7" t="str">
        <f>IF(AND(M64&gt;0,M64&lt;=5),"mp"," ")&amp;IF(AND(P64&gt;0,P64&lt;=5),"mc"," ")</f>
        <v>  </v>
      </c>
      <c r="H64" s="7" t="str">
        <f>IF(AND(S64&gt;0,S64&lt;=5),"fp"," ")&amp;IF(AND(V64&gt;0,V64&lt;=5),"fc"," ")</f>
        <v>  </v>
      </c>
      <c r="I64" s="2">
        <f>J$18</f>
        <v>91.220171413</v>
      </c>
      <c r="J64" s="4">
        <f>'orig-data'!E55</f>
        <v>135.78800133</v>
      </c>
      <c r="K64" s="18">
        <f>'orig-data'!E119</f>
        <v>213.75808216</v>
      </c>
      <c r="L64" s="17">
        <f>K$18</f>
        <v>120.53661051</v>
      </c>
      <c r="M64" s="19">
        <f>'orig-data'!C55</f>
        <v>5538</v>
      </c>
      <c r="N64" s="17">
        <f>'orig-data'!D55</f>
        <v>111.80905954</v>
      </c>
      <c r="O64" s="17">
        <f>'orig-data'!F55</f>
        <v>164.9095465</v>
      </c>
      <c r="P64" s="19">
        <f>'orig-data'!G55</f>
        <v>563</v>
      </c>
      <c r="Q64" s="17">
        <f>'orig-data'!H55</f>
        <v>101.66124955</v>
      </c>
      <c r="R64" s="23"/>
      <c r="S64" s="19">
        <f>'orig-data'!C119</f>
        <v>5412</v>
      </c>
      <c r="T64" s="17">
        <f>'orig-data'!D119</f>
        <v>178.17285661</v>
      </c>
      <c r="U64" s="17">
        <f>'orig-data'!F119</f>
        <v>256.45049733</v>
      </c>
      <c r="V64" s="19">
        <f>'orig-data'!G119</f>
        <v>919</v>
      </c>
      <c r="W64" s="17">
        <f>'orig-data'!H119</f>
        <v>169.80783444</v>
      </c>
    </row>
    <row r="65" spans="1:23" ht="12.75">
      <c r="A65" s="29">
        <v>62</v>
      </c>
      <c r="B65" s="29">
        <v>62</v>
      </c>
      <c r="C65" s="7" t="s">
        <v>139</v>
      </c>
      <c r="D65" s="7" t="str">
        <f>IF(AND('orig-data'!Q56&gt;0,'orig-data'!Q56&lt;0.9999),IF(AND('orig-data'!I56&lt;0.005,'orig-data'!I56&gt;0),"m"," "),IF(AND('orig-data'!T56&lt;0.005,'orig-data'!T56&gt;0),"m",""))</f>
        <v>m</v>
      </c>
      <c r="E65" s="7" t="str">
        <f>IF(AND('orig-data'!Q120&lt;0.9999,'orig-data'!Q120&gt;0),IF(AND('orig-data'!I120&lt;0.005,'orig-data'!I120&gt;0),"f"," "),IF(AND('orig-data'!T120&lt;0.005,'orig-data'!T120&gt;0),"f",""))</f>
        <v>f</v>
      </c>
      <c r="F65" s="7" t="str">
        <f>IF(AND('orig-data'!Q56&lt;0.9999,'orig-data'!Q56&gt;0),IF(AND('orig-data'!I184&lt;0.005,'orig-data'!I184&gt;0),"d"," "),IF(AND('orig-data'!S56&lt;0.05,'orig-data'!S56&gt;0),"d",""))</f>
        <v>d</v>
      </c>
      <c r="G65" s="7" t="str">
        <f>IF(AND(M65&gt;0,M65&lt;=5),"mp"," ")&amp;IF(AND(P65&gt;0,P65&lt;=5),"mc"," ")</f>
        <v>  </v>
      </c>
      <c r="H65" s="7" t="str">
        <f>IF(AND(S65&gt;0,S65&lt;=5),"fp"," ")&amp;IF(AND(V65&gt;0,V65&lt;=5),"fc"," ")</f>
        <v>  </v>
      </c>
      <c r="I65" s="2">
        <f>J$18</f>
        <v>91.220171413</v>
      </c>
      <c r="J65" s="4">
        <f>'orig-data'!E56</f>
        <v>158.04657025</v>
      </c>
      <c r="K65" s="18">
        <f>'orig-data'!E120</f>
        <v>332.5062203</v>
      </c>
      <c r="L65" s="17">
        <f>K$18</f>
        <v>120.53661051</v>
      </c>
      <c r="M65" s="19">
        <f>'orig-data'!C56</f>
        <v>2969</v>
      </c>
      <c r="N65" s="17">
        <f>'orig-data'!D56</f>
        <v>127.87573204</v>
      </c>
      <c r="O65" s="17">
        <f>'orig-data'!F56</f>
        <v>195.3358778</v>
      </c>
      <c r="P65" s="19">
        <f>'orig-data'!G56</f>
        <v>312</v>
      </c>
      <c r="Q65" s="17">
        <f>'orig-data'!H56</f>
        <v>105.0858875</v>
      </c>
      <c r="R65" s="23"/>
      <c r="S65" s="19">
        <f>'orig-data'!C120</f>
        <v>2755</v>
      </c>
      <c r="T65" s="17">
        <f>'orig-data'!D120</f>
        <v>274.40246475</v>
      </c>
      <c r="U65" s="17">
        <f>'orig-data'!F120</f>
        <v>402.91324148</v>
      </c>
      <c r="V65" s="19">
        <f>'orig-data'!G120</f>
        <v>631</v>
      </c>
      <c r="W65" s="17">
        <f>'orig-data'!H120</f>
        <v>229.03811252</v>
      </c>
    </row>
    <row r="66" spans="3:23" ht="12.75">
      <c r="C66" s="7"/>
      <c r="D66" s="7"/>
      <c r="E66" s="7"/>
      <c r="F66" s="7"/>
      <c r="G66" s="7"/>
      <c r="H66" s="7"/>
      <c r="K66" s="18"/>
      <c r="L66" s="17"/>
      <c r="M66" s="19"/>
      <c r="N66" s="17"/>
      <c r="O66" s="17"/>
      <c r="P66" s="19"/>
      <c r="Q66" s="17"/>
      <c r="R66" s="23"/>
      <c r="S66" s="19"/>
      <c r="T66" s="17"/>
      <c r="U66" s="17"/>
      <c r="V66" s="19"/>
      <c r="W66" s="17"/>
    </row>
    <row r="67" spans="1:23" ht="12.75">
      <c r="A67" s="29">
        <v>64</v>
      </c>
      <c r="B67" s="29">
        <v>65</v>
      </c>
      <c r="C67" s="7" t="s">
        <v>140</v>
      </c>
      <c r="D67" s="7" t="str">
        <f>IF(AND('orig-data'!Q58&gt;0,'orig-data'!Q58&lt;0.9999),IF(AND('orig-data'!I58&lt;0.005,'orig-data'!I58&gt;0),"m"," "),IF(AND('orig-data'!T58&lt;0.005,'orig-data'!T58&gt;0),"m",""))</f>
        <v>m</v>
      </c>
      <c r="E67" s="7" t="str">
        <f>IF(AND('orig-data'!Q122&lt;0.9999,'orig-data'!Q122&gt;0),IF(AND('orig-data'!I122&lt;0.005,'orig-data'!I122&gt;0),"f"," "),IF(AND('orig-data'!T122&lt;0.005,'orig-data'!T122&gt;0),"f",""))</f>
        <v>f</v>
      </c>
      <c r="F67" s="7" t="str">
        <f>IF(AND('orig-data'!Q58&lt;0.9999,'orig-data'!Q58&gt;0),IF(AND('orig-data'!I186&lt;0.005,'orig-data'!I186&gt;0),"d"," "),IF(AND('orig-data'!S58&lt;0.05,'orig-data'!S58&gt;0),"d",""))</f>
        <v>d</v>
      </c>
      <c r="G67" s="7" t="str">
        <f aca="true" t="shared" si="16" ref="G67:G77">IF(AND(M67&gt;0,M67&lt;=5),"mp"," ")&amp;IF(AND(P67&gt;0,P67&lt;=5),"mc"," ")</f>
        <v>  </v>
      </c>
      <c r="H67" s="7" t="str">
        <f aca="true" t="shared" si="17" ref="H67:H77">IF(AND(S67&gt;0,S67&lt;=5),"fp"," ")&amp;IF(AND(V67&gt;0,V67&lt;=5),"fc"," ")</f>
        <v>  </v>
      </c>
      <c r="I67" s="2">
        <f aca="true" t="shared" si="18" ref="I67:I77">J$18</f>
        <v>91.220171413</v>
      </c>
      <c r="J67" s="4">
        <f>'orig-data'!E58</f>
        <v>131.3024153</v>
      </c>
      <c r="K67" s="18">
        <f>'orig-data'!E122</f>
        <v>216.16148418</v>
      </c>
      <c r="L67" s="17">
        <f aca="true" t="shared" si="19" ref="L67:L77">K$18</f>
        <v>120.53661051</v>
      </c>
      <c r="M67" s="19">
        <f>'orig-data'!C58</f>
        <v>7155</v>
      </c>
      <c r="N67" s="17">
        <f>'orig-data'!D58</f>
        <v>107.65692684</v>
      </c>
      <c r="O67" s="17">
        <f>'orig-data'!F58</f>
        <v>160.14133756</v>
      </c>
      <c r="P67" s="19">
        <f>'orig-data'!G58</f>
        <v>622</v>
      </c>
      <c r="Q67" s="17">
        <f>'orig-data'!H58</f>
        <v>86.932215234</v>
      </c>
      <c r="R67" s="23"/>
      <c r="S67" s="19">
        <f>'orig-data'!C122</f>
        <v>6918</v>
      </c>
      <c r="T67" s="17">
        <f>'orig-data'!D122</f>
        <v>179.28204702</v>
      </c>
      <c r="U67" s="17">
        <f>'orig-data'!F122</f>
        <v>260.62725198</v>
      </c>
      <c r="V67" s="19">
        <f>'orig-data'!G122</f>
        <v>1015</v>
      </c>
      <c r="W67" s="17">
        <f>'orig-data'!H122</f>
        <v>146.71870483</v>
      </c>
    </row>
    <row r="68" spans="1:23" ht="12.75">
      <c r="A68" s="29">
        <v>65</v>
      </c>
      <c r="B68" s="29">
        <v>64</v>
      </c>
      <c r="C68" s="7" t="s">
        <v>157</v>
      </c>
      <c r="D68" s="7" t="str">
        <f>IF(AND('orig-data'!Q57&gt;0,'orig-data'!Q57&lt;0.9999),IF(AND('orig-data'!I57&lt;0.005,'orig-data'!I57&gt;0),"m"," "),IF(AND('orig-data'!T57&lt;0.005,'orig-data'!T57&gt;0),"m",""))</f>
        <v>m</v>
      </c>
      <c r="E68" s="7" t="str">
        <f>IF(AND('orig-data'!Q121&lt;0.9999,'orig-data'!Q121&gt;0),IF(AND('orig-data'!I121&lt;0.005,'orig-data'!I121&gt;0),"f"," "),IF(AND('orig-data'!T121&lt;0.005,'orig-data'!T121&gt;0),"f",""))</f>
        <v>f</v>
      </c>
      <c r="F68" s="7" t="str">
        <f>IF(AND('orig-data'!Q57&lt;0.9999,'orig-data'!Q57&gt;0),IF(AND('orig-data'!I185&lt;0.005,'orig-data'!I185&gt;0),"d"," "),IF(AND('orig-data'!S57&lt;0.05,'orig-data'!S57&gt;0),"d",""))</f>
        <v> </v>
      </c>
      <c r="G68" s="7" t="str">
        <f t="shared" si="16"/>
        <v>  </v>
      </c>
      <c r="H68" s="7" t="str">
        <f t="shared" si="17"/>
        <v>  </v>
      </c>
      <c r="I68" s="2">
        <f t="shared" si="18"/>
        <v>91.220171413</v>
      </c>
      <c r="J68" s="4">
        <f>'orig-data'!E57</f>
        <v>212.23028082</v>
      </c>
      <c r="K68" s="18">
        <f>'orig-data'!E121</f>
        <v>320.64568165</v>
      </c>
      <c r="L68" s="17">
        <f t="shared" si="19"/>
        <v>120.53661051</v>
      </c>
      <c r="M68" s="19">
        <f>'orig-data'!C57</f>
        <v>691</v>
      </c>
      <c r="N68" s="17">
        <f>'orig-data'!D57</f>
        <v>161.95898598</v>
      </c>
      <c r="O68" s="17">
        <f>'orig-data'!F57</f>
        <v>278.1055452</v>
      </c>
      <c r="P68" s="19">
        <f>'orig-data'!G57</f>
        <v>105</v>
      </c>
      <c r="Q68" s="17">
        <f>'orig-data'!H57</f>
        <v>151.9536903</v>
      </c>
      <c r="R68" s="23"/>
      <c r="S68" s="19">
        <f>'orig-data'!C121</f>
        <v>646</v>
      </c>
      <c r="T68" s="17">
        <f>'orig-data'!D121</f>
        <v>248.56923349</v>
      </c>
      <c r="U68" s="17">
        <f>'orig-data'!F121</f>
        <v>413.62179752</v>
      </c>
      <c r="V68" s="19">
        <f>'orig-data'!G121</f>
        <v>140</v>
      </c>
      <c r="W68" s="17">
        <f>'orig-data'!H121</f>
        <v>216.71826625</v>
      </c>
    </row>
    <row r="69" spans="1:23" ht="12.75">
      <c r="A69" s="29">
        <v>66</v>
      </c>
      <c r="B69" s="29">
        <v>67</v>
      </c>
      <c r="C69" s="7" t="s">
        <v>141</v>
      </c>
      <c r="D69" s="7" t="str">
        <f>IF(AND('orig-data'!Q60&gt;0,'orig-data'!Q60&lt;0.9999),IF(AND('orig-data'!I60&lt;0.005,'orig-data'!I60&gt;0),"m"," "),IF(AND('orig-data'!T60&lt;0.005,'orig-data'!T60&gt;0),"m",""))</f>
        <v>m</v>
      </c>
      <c r="E69" s="7" t="str">
        <f>IF(AND('orig-data'!Q124&lt;0.9999,'orig-data'!Q124&gt;0),IF(AND('orig-data'!I124&lt;0.005,'orig-data'!I124&gt;0),"f"," "),IF(AND('orig-data'!T124&lt;0.005,'orig-data'!T124&gt;0),"f",""))</f>
        <v>f</v>
      </c>
      <c r="F69" s="7" t="str">
        <f>IF(AND('orig-data'!Q60&lt;0.9999,'orig-data'!Q60&gt;0),IF(AND('orig-data'!I188&lt;0.005,'orig-data'!I188&gt;0),"d"," "),IF(AND('orig-data'!S60&lt;0.05,'orig-data'!S60&gt;0),"d",""))</f>
        <v>d</v>
      </c>
      <c r="G69" s="7" t="str">
        <f t="shared" si="16"/>
        <v>  </v>
      </c>
      <c r="H69" s="7" t="str">
        <f t="shared" si="17"/>
        <v>  </v>
      </c>
      <c r="I69" s="2">
        <f t="shared" si="18"/>
        <v>91.220171413</v>
      </c>
      <c r="J69" s="4">
        <f>'orig-data'!E60</f>
        <v>173.50802778</v>
      </c>
      <c r="K69" s="18">
        <f>'orig-data'!E124</f>
        <v>321.05018586</v>
      </c>
      <c r="L69" s="17">
        <f t="shared" si="19"/>
        <v>120.53661051</v>
      </c>
      <c r="M69" s="19">
        <f>'orig-data'!C60</f>
        <v>1262</v>
      </c>
      <c r="N69" s="17">
        <f>'orig-data'!D60</f>
        <v>136.43479575</v>
      </c>
      <c r="O69" s="17">
        <f>'orig-data'!F60</f>
        <v>220.65511615</v>
      </c>
      <c r="P69" s="19">
        <f>'orig-data'!G60</f>
        <v>159</v>
      </c>
      <c r="Q69" s="17">
        <f>'orig-data'!H60</f>
        <v>125.99049128</v>
      </c>
      <c r="R69" s="23"/>
      <c r="S69" s="19">
        <f>'orig-data'!C124</f>
        <v>1141</v>
      </c>
      <c r="T69" s="17">
        <f>'orig-data'!D124</f>
        <v>258.55061701</v>
      </c>
      <c r="U69" s="17">
        <f>'orig-data'!F124</f>
        <v>398.65780648</v>
      </c>
      <c r="V69" s="19">
        <f>'orig-data'!G124</f>
        <v>264</v>
      </c>
      <c r="W69" s="17">
        <f>'orig-data'!H124</f>
        <v>231.37598598</v>
      </c>
    </row>
    <row r="70" spans="1:23" ht="12.75">
      <c r="A70" s="29">
        <v>67</v>
      </c>
      <c r="B70" s="29">
        <v>66</v>
      </c>
      <c r="C70" s="7" t="s">
        <v>167</v>
      </c>
      <c r="D70" s="7" t="str">
        <f>IF(AND('orig-data'!Q59&gt;0,'orig-data'!Q59&lt;0.9999),IF(AND('orig-data'!I59&lt;0.005,'orig-data'!I59&gt;0),"m"," "),IF(AND('orig-data'!T59&lt;0.005,'orig-data'!T59&gt;0),"m",""))</f>
        <v> </v>
      </c>
      <c r="E70" s="7" t="str">
        <f>IF(AND('orig-data'!Q123&lt;0.9999,'orig-data'!Q123&gt;0),IF(AND('orig-data'!I123&lt;0.005,'orig-data'!I123&gt;0),"f"," "),IF(AND('orig-data'!T123&lt;0.005,'orig-data'!T123&gt;0),"f",""))</f>
        <v>f</v>
      </c>
      <c r="F70" s="7" t="str">
        <f>IF(AND('orig-data'!Q59&lt;0.9999,'orig-data'!Q59&gt;0),IF(AND('orig-data'!I187&lt;0.005,'orig-data'!I187&gt;0),"d"," "),IF(AND('orig-data'!S59&lt;0.05,'orig-data'!S59&gt;0),"d",""))</f>
        <v>d</v>
      </c>
      <c r="G70" s="7" t="str">
        <f t="shared" si="16"/>
        <v>  </v>
      </c>
      <c r="H70" s="7" t="str">
        <f t="shared" si="17"/>
        <v>  </v>
      </c>
      <c r="I70" s="2">
        <f t="shared" si="18"/>
        <v>91.220171413</v>
      </c>
      <c r="J70" s="4">
        <f>'orig-data'!E59</f>
        <v>98.541842147</v>
      </c>
      <c r="K70" s="18">
        <f>'orig-data'!E123</f>
        <v>238.27668117</v>
      </c>
      <c r="L70" s="17">
        <f t="shared" si="19"/>
        <v>120.53661051</v>
      </c>
      <c r="M70" s="19">
        <f>'orig-data'!C59</f>
        <v>494</v>
      </c>
      <c r="N70" s="17">
        <f>'orig-data'!D59</f>
        <v>67.465277398</v>
      </c>
      <c r="O70" s="17">
        <f>'orig-data'!F59</f>
        <v>143.93322059</v>
      </c>
      <c r="P70" s="19">
        <f>'orig-data'!G59</f>
        <v>36</v>
      </c>
      <c r="Q70" s="17">
        <f>'orig-data'!H59</f>
        <v>72.874493927</v>
      </c>
      <c r="R70" s="23"/>
      <c r="S70" s="19">
        <f>'orig-data'!C123</f>
        <v>435</v>
      </c>
      <c r="T70" s="17">
        <f>'orig-data'!D123</f>
        <v>178.24489059</v>
      </c>
      <c r="U70" s="17">
        <f>'orig-data'!F123</f>
        <v>318.52681219</v>
      </c>
      <c r="V70" s="19">
        <f>'orig-data'!G123</f>
        <v>83</v>
      </c>
      <c r="W70" s="17">
        <f>'orig-data'!H123</f>
        <v>190.8045977</v>
      </c>
    </row>
    <row r="71" spans="1:23" ht="12.75">
      <c r="A71" s="29">
        <v>68</v>
      </c>
      <c r="B71" s="29">
        <v>70</v>
      </c>
      <c r="C71" s="7" t="s">
        <v>143</v>
      </c>
      <c r="D71" s="7" t="str">
        <f>IF(AND('orig-data'!Q63&gt;0,'orig-data'!Q63&lt;0.9999),IF(AND('orig-data'!I63&lt;0.005,'orig-data'!I63&gt;0),"m"," "),IF(AND('orig-data'!T63&lt;0.005,'orig-data'!T63&gt;0),"m",""))</f>
        <v>m</v>
      </c>
      <c r="E71" s="7" t="str">
        <f>IF(AND('orig-data'!Q127&lt;0.9999,'orig-data'!Q127&gt;0),IF(AND('orig-data'!I127&lt;0.005,'orig-data'!I127&gt;0),"f"," "),IF(AND('orig-data'!T127&lt;0.005,'orig-data'!T127&gt;0),"f",""))</f>
        <v>f</v>
      </c>
      <c r="F71" s="7" t="str">
        <f>IF(AND('orig-data'!Q63&lt;0.9999,'orig-data'!Q63&gt;0),IF(AND('orig-data'!I191&lt;0.005,'orig-data'!I191&gt;0),"d"," "),IF(AND('orig-data'!S63&lt;0.05,'orig-data'!S63&gt;0),"d",""))</f>
        <v>d</v>
      </c>
      <c r="G71" s="7" t="str">
        <f t="shared" si="16"/>
        <v>  </v>
      </c>
      <c r="H71" s="7" t="str">
        <f t="shared" si="17"/>
        <v>  </v>
      </c>
      <c r="I71" s="2">
        <f t="shared" si="18"/>
        <v>91.220171413</v>
      </c>
      <c r="J71" s="4">
        <f>'orig-data'!E63</f>
        <v>186.05347701</v>
      </c>
      <c r="K71" s="18">
        <f>'orig-data'!E127</f>
        <v>376.06036146</v>
      </c>
      <c r="L71" s="17">
        <f t="shared" si="19"/>
        <v>120.53661051</v>
      </c>
      <c r="M71" s="19">
        <f>'orig-data'!C63</f>
        <v>3662</v>
      </c>
      <c r="N71" s="17">
        <f>'orig-data'!D63</f>
        <v>151.57290962</v>
      </c>
      <c r="O71" s="17">
        <f>'orig-data'!F63</f>
        <v>228.37785718</v>
      </c>
      <c r="P71" s="19">
        <f>'orig-data'!G63</f>
        <v>435</v>
      </c>
      <c r="Q71" s="17">
        <f>'orig-data'!H63</f>
        <v>118.78754779</v>
      </c>
      <c r="R71" s="23"/>
      <c r="S71" s="19">
        <f>'orig-data'!C127</f>
        <v>3494</v>
      </c>
      <c r="T71" s="17">
        <f>'orig-data'!D127</f>
        <v>311.02312589</v>
      </c>
      <c r="U71" s="17">
        <f>'orig-data'!F127</f>
        <v>454.69736393</v>
      </c>
      <c r="V71" s="19">
        <f>'orig-data'!G127</f>
        <v>883</v>
      </c>
      <c r="W71" s="17">
        <f>'orig-data'!H127</f>
        <v>252.71894677</v>
      </c>
    </row>
    <row r="72" spans="1:23" ht="12.75">
      <c r="A72" s="29">
        <v>69</v>
      </c>
      <c r="B72" s="29">
        <v>68</v>
      </c>
      <c r="C72" s="7" t="s">
        <v>158</v>
      </c>
      <c r="D72" s="7" t="str">
        <f>IF(AND('orig-data'!Q61&gt;0,'orig-data'!Q61&lt;0.9999),IF(AND('orig-data'!I61&lt;0.005,'orig-data'!I61&gt;0),"m"," "),IF(AND('orig-data'!T61&lt;0.005,'orig-data'!T61&gt;0),"m",""))</f>
        <v>m</v>
      </c>
      <c r="E72" s="7" t="str">
        <f>IF(AND('orig-data'!Q125&lt;0.9999,'orig-data'!Q125&gt;0),IF(AND('orig-data'!I125&lt;0.005,'orig-data'!I125&gt;0),"f"," "),IF(AND('orig-data'!T125&lt;0.005,'orig-data'!T125&gt;0),"f",""))</f>
        <v>f</v>
      </c>
      <c r="F72" s="7" t="str">
        <f>IF(AND('orig-data'!Q61&lt;0.9999,'orig-data'!Q61&gt;0),IF(AND('orig-data'!I189&lt;0.005,'orig-data'!I189&gt;0),"d"," "),IF(AND('orig-data'!S61&lt;0.05,'orig-data'!S61&gt;0),"d",""))</f>
        <v> </v>
      </c>
      <c r="G72" s="7" t="str">
        <f t="shared" si="16"/>
        <v>  </v>
      </c>
      <c r="H72" s="7" t="str">
        <f t="shared" si="17"/>
        <v>  </v>
      </c>
      <c r="I72" s="2">
        <f t="shared" si="18"/>
        <v>91.220171413</v>
      </c>
      <c r="J72" s="4">
        <f>'orig-data'!E61</f>
        <v>321.10305275</v>
      </c>
      <c r="K72" s="18">
        <f>'orig-data'!E125</f>
        <v>437.77271473</v>
      </c>
      <c r="L72" s="17">
        <f t="shared" si="19"/>
        <v>120.53661051</v>
      </c>
      <c r="M72" s="19">
        <f>'orig-data'!C61</f>
        <v>2153</v>
      </c>
      <c r="N72" s="17">
        <f>'orig-data'!D61</f>
        <v>261.45608527</v>
      </c>
      <c r="O72" s="17">
        <f>'orig-data'!F61</f>
        <v>394.35750895</v>
      </c>
      <c r="P72" s="19">
        <f>'orig-data'!G61</f>
        <v>423</v>
      </c>
      <c r="Q72" s="17">
        <f>'orig-data'!H61</f>
        <v>196.4700418</v>
      </c>
      <c r="R72" s="23"/>
      <c r="S72" s="19">
        <f>'orig-data'!C125</f>
        <v>2068</v>
      </c>
      <c r="T72" s="17">
        <f>'orig-data'!D125</f>
        <v>361.20547729</v>
      </c>
      <c r="U72" s="17">
        <f>'orig-data'!F125</f>
        <v>530.57044207</v>
      </c>
      <c r="V72" s="19">
        <f>'orig-data'!G125</f>
        <v>622</v>
      </c>
      <c r="W72" s="17">
        <f>'orig-data'!H125</f>
        <v>300.77369439</v>
      </c>
    </row>
    <row r="73" spans="1:23" ht="12.75">
      <c r="A73" s="29">
        <v>70</v>
      </c>
      <c r="B73" s="29">
        <v>71</v>
      </c>
      <c r="C73" s="7" t="s">
        <v>159</v>
      </c>
      <c r="D73" s="7" t="str">
        <f>IF(AND('orig-data'!Q64&gt;0,'orig-data'!Q64&lt;0.9999),IF(AND('orig-data'!I64&lt;0.005,'orig-data'!I64&gt;0),"m"," "),IF(AND('orig-data'!T64&lt;0.005,'orig-data'!T64&gt;0),"m",""))</f>
        <v>m</v>
      </c>
      <c r="E73" s="7" t="str">
        <f>IF(AND('orig-data'!Q128&lt;0.9999,'orig-data'!Q128&gt;0),IF(AND('orig-data'!I128&lt;0.005,'orig-data'!I128&gt;0),"f"," "),IF(AND('orig-data'!T128&lt;0.005,'orig-data'!T128&gt;0),"f",""))</f>
        <v>f</v>
      </c>
      <c r="F73" s="7" t="str">
        <f>IF(AND('orig-data'!Q64&lt;0.9999,'orig-data'!Q64&gt;0),IF(AND('orig-data'!I192&lt;0.005,'orig-data'!I192&gt;0),"d"," "),IF(AND('orig-data'!S64&lt;0.05,'orig-data'!S64&gt;0),"d",""))</f>
        <v> </v>
      </c>
      <c r="G73" s="7" t="str">
        <f t="shared" si="16"/>
        <v>  </v>
      </c>
      <c r="H73" s="7" t="str">
        <f t="shared" si="17"/>
        <v>  </v>
      </c>
      <c r="I73" s="2">
        <f t="shared" si="18"/>
        <v>91.220171413</v>
      </c>
      <c r="J73" s="4">
        <f>'orig-data'!E64</f>
        <v>275.65699988</v>
      </c>
      <c r="K73" s="18">
        <f>'orig-data'!E128</f>
        <v>378.99702639</v>
      </c>
      <c r="L73" s="17">
        <f t="shared" si="19"/>
        <v>120.53661051</v>
      </c>
      <c r="M73" s="19">
        <f>'orig-data'!C64</f>
        <v>2351</v>
      </c>
      <c r="N73" s="17">
        <f>'orig-data'!D64</f>
        <v>224.43607082</v>
      </c>
      <c r="O73" s="17">
        <f>'orig-data'!F64</f>
        <v>338.5675988</v>
      </c>
      <c r="P73" s="19">
        <f>'orig-data'!G64</f>
        <v>413</v>
      </c>
      <c r="Q73" s="17">
        <f>'orig-data'!H64</f>
        <v>175.66992769</v>
      </c>
      <c r="R73" s="23"/>
      <c r="S73" s="19">
        <f>'orig-data'!C128</f>
        <v>2282</v>
      </c>
      <c r="T73" s="17">
        <f>'orig-data'!D128</f>
        <v>311.99669101</v>
      </c>
      <c r="U73" s="17">
        <f>'orig-data'!F128</f>
        <v>460.38547893</v>
      </c>
      <c r="V73" s="19">
        <f>'orig-data'!G128</f>
        <v>584</v>
      </c>
      <c r="W73" s="17">
        <f>'orig-data'!H128</f>
        <v>255.91586328</v>
      </c>
    </row>
    <row r="74" spans="1:23" ht="12.75">
      <c r="A74" s="29">
        <v>71</v>
      </c>
      <c r="B74" s="29">
        <v>69</v>
      </c>
      <c r="C74" s="7" t="s">
        <v>142</v>
      </c>
      <c r="D74" s="7" t="str">
        <f>IF(AND('orig-data'!Q62&gt;0,'orig-data'!Q62&lt;0.9999),IF(AND('orig-data'!I62&lt;0.005,'orig-data'!I62&gt;0),"m"," "),IF(AND('orig-data'!T62&lt;0.005,'orig-data'!T62&gt;0),"m",""))</f>
        <v>m</v>
      </c>
      <c r="E74" s="7" t="str">
        <f>IF(AND('orig-data'!Q126&lt;0.9999,'orig-data'!Q126&gt;0),IF(AND('orig-data'!I126&lt;0.005,'orig-data'!I126&gt;0),"f"," "),IF(AND('orig-data'!T126&lt;0.005,'orig-data'!T126&gt;0),"f",""))</f>
        <v>f</v>
      </c>
      <c r="F74" s="7" t="str">
        <f>IF(AND('orig-data'!Q62&lt;0.9999,'orig-data'!Q62&gt;0),IF(AND('orig-data'!I190&lt;0.005,'orig-data'!I190&gt;0),"d"," "),IF(AND('orig-data'!S62&lt;0.05,'orig-data'!S62&gt;0),"d",""))</f>
        <v>d</v>
      </c>
      <c r="G74" s="7" t="str">
        <f t="shared" si="16"/>
        <v>  </v>
      </c>
      <c r="H74" s="7" t="str">
        <f t="shared" si="17"/>
        <v>  </v>
      </c>
      <c r="I74" s="2">
        <f t="shared" si="18"/>
        <v>91.220171413</v>
      </c>
      <c r="J74" s="4">
        <f>'orig-data'!E62</f>
        <v>156.59339617</v>
      </c>
      <c r="K74" s="18">
        <f>'orig-data'!E126</f>
        <v>295.88997757</v>
      </c>
      <c r="L74" s="17">
        <f t="shared" si="19"/>
        <v>120.53661051</v>
      </c>
      <c r="M74" s="19">
        <f>'orig-data'!C62</f>
        <v>807</v>
      </c>
      <c r="N74" s="17">
        <f>'orig-data'!D62</f>
        <v>118.4399679</v>
      </c>
      <c r="O74" s="17">
        <f>'orig-data'!F62</f>
        <v>207.0373047</v>
      </c>
      <c r="P74" s="19">
        <f>'orig-data'!G62</f>
        <v>91</v>
      </c>
      <c r="Q74" s="17">
        <f>'orig-data'!H62</f>
        <v>112.76332094</v>
      </c>
      <c r="R74" s="23"/>
      <c r="S74" s="19">
        <f>'orig-data'!C126</f>
        <v>750</v>
      </c>
      <c r="T74" s="17">
        <f>'orig-data'!D126</f>
        <v>232.52312429</v>
      </c>
      <c r="U74" s="17">
        <f>'orig-data'!F126</f>
        <v>376.52547071</v>
      </c>
      <c r="V74" s="19">
        <f>'orig-data'!G126</f>
        <v>153</v>
      </c>
      <c r="W74" s="17">
        <f>'orig-data'!H126</f>
        <v>204</v>
      </c>
    </row>
    <row r="75" spans="1:23" ht="12.75">
      <c r="A75" s="29">
        <v>72</v>
      </c>
      <c r="B75" s="29">
        <v>72</v>
      </c>
      <c r="C75" s="7" t="s">
        <v>144</v>
      </c>
      <c r="D75" s="7" t="str">
        <f>IF(AND('orig-data'!Q65&gt;0,'orig-data'!Q65&lt;0.9999),IF(AND('orig-data'!I65&lt;0.005,'orig-data'!I65&gt;0),"m"," "),IF(AND('orig-data'!T65&lt;0.005,'orig-data'!T65&gt;0),"m",""))</f>
        <v>m</v>
      </c>
      <c r="E75" s="7" t="str">
        <f>IF(AND('orig-data'!Q129&lt;0.9999,'orig-data'!Q129&gt;0),IF(AND('orig-data'!I129&lt;0.005,'orig-data'!I129&gt;0),"f"," "),IF(AND('orig-data'!T129&lt;0.005,'orig-data'!T129&gt;0),"f",""))</f>
        <v>f</v>
      </c>
      <c r="F75" s="7" t="str">
        <f>IF(AND('orig-data'!Q65&lt;0.9999,'orig-data'!Q65&gt;0),IF(AND('orig-data'!I193&lt;0.005,'orig-data'!I193&gt;0),"d"," "),IF(AND('orig-data'!S65&lt;0.05,'orig-data'!S65&gt;0),"d",""))</f>
        <v>d</v>
      </c>
      <c r="G75" s="7" t="str">
        <f t="shared" si="16"/>
        <v>  </v>
      </c>
      <c r="H75" s="7" t="str">
        <f t="shared" si="17"/>
        <v>  </v>
      </c>
      <c r="I75" s="2">
        <f t="shared" si="18"/>
        <v>91.220171413</v>
      </c>
      <c r="J75" s="4">
        <f>'orig-data'!E65</f>
        <v>211.31203231</v>
      </c>
      <c r="K75" s="18">
        <f>'orig-data'!E129</f>
        <v>367.98120938</v>
      </c>
      <c r="L75" s="17">
        <f t="shared" si="19"/>
        <v>120.53661051</v>
      </c>
      <c r="M75" s="19">
        <f>'orig-data'!C65</f>
        <v>1819</v>
      </c>
      <c r="N75" s="17">
        <f>'orig-data'!D65</f>
        <v>170.18997075</v>
      </c>
      <c r="O75" s="17">
        <f>'orig-data'!F65</f>
        <v>262.37019021</v>
      </c>
      <c r="P75" s="19">
        <f>'orig-data'!G65</f>
        <v>263</v>
      </c>
      <c r="Q75" s="17">
        <f>'orig-data'!H65</f>
        <v>144.58493678</v>
      </c>
      <c r="R75" s="23"/>
      <c r="S75" s="19">
        <f>'orig-data'!C129</f>
        <v>1734</v>
      </c>
      <c r="T75" s="17">
        <f>'orig-data'!D129</f>
        <v>301.06757028</v>
      </c>
      <c r="U75" s="17">
        <f>'orig-data'!F129</f>
        <v>449.76670962</v>
      </c>
      <c r="V75" s="19">
        <f>'orig-data'!G129</f>
        <v>436</v>
      </c>
      <c r="W75" s="17">
        <f>'orig-data'!H129</f>
        <v>251.44175317</v>
      </c>
    </row>
    <row r="76" spans="1:23" ht="12.75">
      <c r="A76" s="29">
        <v>73</v>
      </c>
      <c r="B76" s="29">
        <v>74</v>
      </c>
      <c r="C76" s="7" t="s">
        <v>146</v>
      </c>
      <c r="D76" s="7" t="str">
        <f>IF(AND('orig-data'!Q67&gt;0,'orig-data'!Q67&lt;0.9999),IF(AND('orig-data'!I67&lt;0.005,'orig-data'!I67&gt;0),"m"," "),IF(AND('orig-data'!T67&lt;0.005,'orig-data'!T67&gt;0),"m",""))</f>
        <v>m</v>
      </c>
      <c r="E76" s="7" t="str">
        <f>IF(AND('orig-data'!Q131&lt;0.9999,'orig-data'!Q131&gt;0),IF(AND('orig-data'!I131&lt;0.005,'orig-data'!I131&gt;0),"f"," "),IF(AND('orig-data'!T131&lt;0.005,'orig-data'!T131&gt;0),"f",""))</f>
        <v>f</v>
      </c>
      <c r="F76" s="7" t="str">
        <f>IF(AND('orig-data'!Q67&lt;0.9999,'orig-data'!Q67&gt;0),IF(AND('orig-data'!I195&lt;0.005,'orig-data'!I195&gt;0),"d"," "),IF(AND('orig-data'!S67&lt;0.05,'orig-data'!S67&gt;0),"d",""))</f>
        <v>d</v>
      </c>
      <c r="G76" s="7" t="str">
        <f t="shared" si="16"/>
        <v>  </v>
      </c>
      <c r="H76" s="7" t="str">
        <f t="shared" si="17"/>
        <v>  </v>
      </c>
      <c r="I76" s="2">
        <f t="shared" si="18"/>
        <v>91.220171413</v>
      </c>
      <c r="J76" s="4">
        <f>'orig-data'!E67</f>
        <v>381.54557466</v>
      </c>
      <c r="K76" s="18">
        <f>'orig-data'!E131</f>
        <v>640.93291576</v>
      </c>
      <c r="L76" s="17">
        <f t="shared" si="19"/>
        <v>120.53661051</v>
      </c>
      <c r="M76" s="19">
        <f>'orig-data'!C67</f>
        <v>1673</v>
      </c>
      <c r="N76" s="17">
        <f>'orig-data'!D67</f>
        <v>311.47988053</v>
      </c>
      <c r="O76" s="17">
        <f>'orig-data'!F67</f>
        <v>467.37216316</v>
      </c>
      <c r="P76" s="19">
        <f>'orig-data'!G67</f>
        <v>415</v>
      </c>
      <c r="Q76" s="17">
        <f>'orig-data'!H67</f>
        <v>248.05738195</v>
      </c>
      <c r="R76" s="23"/>
      <c r="S76" s="19">
        <f>'orig-data'!C131</f>
        <v>1602</v>
      </c>
      <c r="T76" s="17">
        <f>'orig-data'!D131</f>
        <v>527.35970598</v>
      </c>
      <c r="U76" s="17">
        <f>'orig-data'!F131</f>
        <v>778.96547242</v>
      </c>
      <c r="V76" s="19">
        <f>'orig-data'!G131</f>
        <v>683</v>
      </c>
      <c r="W76" s="17">
        <f>'orig-data'!H131</f>
        <v>426.34207241</v>
      </c>
    </row>
    <row r="77" spans="1:23" ht="12.75">
      <c r="A77" s="29">
        <v>74</v>
      </c>
      <c r="B77" s="29">
        <v>73</v>
      </c>
      <c r="C77" s="7" t="s">
        <v>145</v>
      </c>
      <c r="D77" s="7" t="str">
        <f>IF(AND('orig-data'!Q66&gt;0,'orig-data'!Q66&lt;0.9999),IF(AND('orig-data'!I66&lt;0.005,'orig-data'!I66&gt;0),"m"," "),IF(AND('orig-data'!T66&lt;0.005,'orig-data'!T66&gt;0),"m",""))</f>
        <v>m</v>
      </c>
      <c r="E77" s="7" t="str">
        <f>IF(AND('orig-data'!Q130&lt;0.9999,'orig-data'!Q130&gt;0),IF(AND('orig-data'!I130&lt;0.005,'orig-data'!I130&gt;0),"f"," "),IF(AND('orig-data'!T130&lt;0.005,'orig-data'!T130&gt;0),"f",""))</f>
        <v>f</v>
      </c>
      <c r="F77" s="7" t="str">
        <f>IF(AND('orig-data'!Q66&lt;0.9999,'orig-data'!Q66&gt;0),IF(AND('orig-data'!I194&lt;0.005,'orig-data'!I194&gt;0),"d"," "),IF(AND('orig-data'!S66&lt;0.05,'orig-data'!S66&gt;0),"d",""))</f>
        <v>d</v>
      </c>
      <c r="G77" s="7" t="str">
        <f t="shared" si="16"/>
        <v>  </v>
      </c>
      <c r="H77" s="7" t="str">
        <f t="shared" si="17"/>
        <v>  </v>
      </c>
      <c r="I77" s="2">
        <f t="shared" si="18"/>
        <v>91.220171413</v>
      </c>
      <c r="J77" s="4">
        <f>'orig-data'!E66</f>
        <v>257.89894203</v>
      </c>
      <c r="K77" s="18">
        <f>'orig-data'!E130</f>
        <v>574.48755957</v>
      </c>
      <c r="L77" s="17">
        <f t="shared" si="19"/>
        <v>120.53661051</v>
      </c>
      <c r="M77" s="19">
        <f>'orig-data'!C66</f>
        <v>1144</v>
      </c>
      <c r="N77" s="17">
        <f>'orig-data'!D66</f>
        <v>204.47418099</v>
      </c>
      <c r="O77" s="17">
        <f>'orig-data'!F66</f>
        <v>325.28245854</v>
      </c>
      <c r="P77" s="19">
        <f>'orig-data'!G66</f>
        <v>194</v>
      </c>
      <c r="Q77" s="17">
        <f>'orig-data'!H66</f>
        <v>169.58041958</v>
      </c>
      <c r="R77" s="23"/>
      <c r="S77" s="19">
        <f>'orig-data'!C130</f>
        <v>1076</v>
      </c>
      <c r="T77" s="17">
        <f>'orig-data'!D130</f>
        <v>468.96645555</v>
      </c>
      <c r="U77" s="17">
        <f>'orig-data'!F130</f>
        <v>703.75173361</v>
      </c>
      <c r="V77" s="19">
        <f>'orig-data'!G130</f>
        <v>419</v>
      </c>
      <c r="W77" s="17">
        <f>'orig-data'!H130</f>
        <v>389.40520446</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N166"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113</v>
      </c>
    </row>
    <row r="3" spans="1:21" s="1" customFormat="1" ht="12.75">
      <c r="A3" s="1" t="s">
        <v>71</v>
      </c>
      <c r="B3" s="1" t="s">
        <v>6</v>
      </c>
      <c r="C3" s="1" t="s">
        <v>0</v>
      </c>
      <c r="D3" s="1" t="s">
        <v>82</v>
      </c>
      <c r="E3" s="1" t="s">
        <v>83</v>
      </c>
      <c r="F3" s="1" t="s">
        <v>84</v>
      </c>
      <c r="G3" s="1" t="s">
        <v>74</v>
      </c>
      <c r="H3" s="1" t="s">
        <v>75</v>
      </c>
      <c r="I3" s="1" t="s">
        <v>1</v>
      </c>
      <c r="J3" s="1" t="s">
        <v>76</v>
      </c>
      <c r="K3" s="1" t="s">
        <v>85</v>
      </c>
      <c r="L3" s="1" t="s">
        <v>77</v>
      </c>
      <c r="M3" s="1" t="s">
        <v>78</v>
      </c>
      <c r="N3" s="1" t="s">
        <v>79</v>
      </c>
      <c r="O3" s="1" t="s">
        <v>80</v>
      </c>
      <c r="P3" s="27" t="s">
        <v>106</v>
      </c>
      <c r="Q3" s="27" t="s">
        <v>107</v>
      </c>
      <c r="R3" s="27" t="s">
        <v>108</v>
      </c>
      <c r="S3" s="27" t="s">
        <v>109</v>
      </c>
      <c r="T3" s="27" t="s">
        <v>110</v>
      </c>
      <c r="U3" s="27"/>
    </row>
    <row r="4" spans="1:20" ht="12.75">
      <c r="A4" s="7" t="s">
        <v>70</v>
      </c>
      <c r="B4" t="s">
        <v>4</v>
      </c>
      <c r="C4">
        <v>29101</v>
      </c>
      <c r="D4">
        <v>70.01955216</v>
      </c>
      <c r="E4">
        <v>80.906611585</v>
      </c>
      <c r="F4">
        <v>93.486456229</v>
      </c>
      <c r="G4">
        <v>2009</v>
      </c>
      <c r="H4">
        <v>69.035428336</v>
      </c>
      <c r="I4">
        <v>0.103705128</v>
      </c>
      <c r="J4">
        <v>-0.2645</v>
      </c>
      <c r="K4">
        <v>-0.12</v>
      </c>
      <c r="L4">
        <v>0.0245</v>
      </c>
      <c r="M4">
        <v>0.7675884739</v>
      </c>
      <c r="N4">
        <v>0.886937728</v>
      </c>
      <c r="O4">
        <v>1.0248441192</v>
      </c>
      <c r="P4">
        <v>0</v>
      </c>
      <c r="Q4">
        <v>0.0618683758</v>
      </c>
      <c r="R4" s="28">
        <v>3.40136E-115</v>
      </c>
      <c r="S4" s="28">
        <v>1.66556E-117</v>
      </c>
      <c r="T4">
        <v>0.9250358815</v>
      </c>
    </row>
    <row r="5" spans="1:20" ht="12.75">
      <c r="A5" s="7" t="s">
        <v>69</v>
      </c>
      <c r="B5" t="s">
        <v>4</v>
      </c>
      <c r="C5">
        <v>22915</v>
      </c>
      <c r="D5">
        <v>76.227278776</v>
      </c>
      <c r="E5">
        <v>88.56672852</v>
      </c>
      <c r="F5">
        <v>102.90365243</v>
      </c>
      <c r="G5">
        <v>1890</v>
      </c>
      <c r="H5">
        <v>82.478725726</v>
      </c>
      <c r="I5">
        <v>0.6997756429</v>
      </c>
      <c r="J5">
        <v>-0.1796</v>
      </c>
      <c r="K5">
        <v>-0.0295</v>
      </c>
      <c r="L5">
        <v>0.1205</v>
      </c>
      <c r="M5">
        <v>0.8356406</v>
      </c>
      <c r="N5">
        <v>0.9709116651</v>
      </c>
      <c r="O5">
        <v>1.128080016</v>
      </c>
      <c r="P5">
        <v>0</v>
      </c>
      <c r="Q5">
        <v>0.0618683758</v>
      </c>
      <c r="R5" s="28">
        <v>3.40136E-115</v>
      </c>
      <c r="S5" s="28">
        <v>1.66556E-117</v>
      </c>
      <c r="T5">
        <v>0.3468598194</v>
      </c>
    </row>
    <row r="6" spans="1:20" ht="12.75">
      <c r="A6" s="7" t="s">
        <v>68</v>
      </c>
      <c r="B6" t="s">
        <v>4</v>
      </c>
      <c r="C6">
        <v>34639</v>
      </c>
      <c r="D6">
        <v>111.90633127</v>
      </c>
      <c r="E6">
        <v>127.70421724</v>
      </c>
      <c r="F6">
        <v>145.73230055</v>
      </c>
      <c r="G6">
        <v>4862</v>
      </c>
      <c r="H6">
        <v>140.36201969</v>
      </c>
      <c r="I6" s="28">
        <v>5.9301501E-07</v>
      </c>
      <c r="J6">
        <v>0.2044</v>
      </c>
      <c r="K6">
        <v>0.3364</v>
      </c>
      <c r="L6">
        <v>0.4685</v>
      </c>
      <c r="M6">
        <v>1.2267717714</v>
      </c>
      <c r="N6">
        <v>1.3999559008</v>
      </c>
      <c r="O6">
        <v>1.5975885409</v>
      </c>
      <c r="P6">
        <v>0</v>
      </c>
      <c r="Q6">
        <v>0.0618683758</v>
      </c>
      <c r="R6" s="28">
        <v>3.40136E-115</v>
      </c>
      <c r="S6" s="28">
        <v>1.66556E-117</v>
      </c>
      <c r="T6" s="28">
        <v>4.952223E-15</v>
      </c>
    </row>
    <row r="7" spans="1:20" ht="12.75">
      <c r="A7" s="7" t="s">
        <v>67</v>
      </c>
      <c r="B7" t="s">
        <v>4</v>
      </c>
      <c r="C7">
        <v>49878</v>
      </c>
      <c r="D7">
        <v>93.235659911</v>
      </c>
      <c r="E7">
        <v>106.32658499</v>
      </c>
      <c r="F7">
        <v>121.2555656</v>
      </c>
      <c r="G7">
        <v>4977</v>
      </c>
      <c r="H7">
        <v>99.783471671</v>
      </c>
      <c r="I7">
        <v>0.0222555027</v>
      </c>
      <c r="J7">
        <v>0.0219</v>
      </c>
      <c r="K7">
        <v>0.1532</v>
      </c>
      <c r="L7">
        <v>0.2846</v>
      </c>
      <c r="M7">
        <v>1.0220947677</v>
      </c>
      <c r="N7">
        <v>1.1656038719</v>
      </c>
      <c r="O7">
        <v>1.329262637</v>
      </c>
      <c r="P7">
        <v>0</v>
      </c>
      <c r="Q7">
        <v>0.0618683758</v>
      </c>
      <c r="R7" s="28">
        <v>3.40136E-115</v>
      </c>
      <c r="S7" s="28">
        <v>1.66556E-117</v>
      </c>
      <c r="T7" s="28">
        <v>6.934361E-07</v>
      </c>
    </row>
    <row r="8" spans="1:20" ht="12.75">
      <c r="A8" s="7" t="s">
        <v>66</v>
      </c>
      <c r="B8" t="s">
        <v>4</v>
      </c>
      <c r="C8">
        <v>38208</v>
      </c>
      <c r="D8">
        <v>90.135797509</v>
      </c>
      <c r="E8">
        <v>103.67319298</v>
      </c>
      <c r="F8">
        <v>119.24375487</v>
      </c>
      <c r="G8">
        <v>3923</v>
      </c>
      <c r="H8">
        <v>102.6748325</v>
      </c>
      <c r="I8">
        <v>0.0730597024</v>
      </c>
      <c r="J8">
        <v>-0.012</v>
      </c>
      <c r="K8">
        <v>0.128</v>
      </c>
      <c r="L8">
        <v>0.2679</v>
      </c>
      <c r="M8">
        <v>0.9881125645</v>
      </c>
      <c r="N8">
        <v>1.1365160948</v>
      </c>
      <c r="O8">
        <v>1.3072081868</v>
      </c>
      <c r="P8">
        <v>0</v>
      </c>
      <c r="Q8">
        <v>0.0618683758</v>
      </c>
      <c r="R8" s="28">
        <v>3.40136E-115</v>
      </c>
      <c r="S8" s="28">
        <v>1.66556E-117</v>
      </c>
      <c r="T8">
        <v>0.0011548276</v>
      </c>
    </row>
    <row r="9" spans="1:20" ht="12.75">
      <c r="A9" s="7" t="s">
        <v>65</v>
      </c>
      <c r="B9" t="s">
        <v>4</v>
      </c>
      <c r="C9">
        <v>21427</v>
      </c>
      <c r="D9">
        <v>124.92407709</v>
      </c>
      <c r="E9">
        <v>143.73760691</v>
      </c>
      <c r="F9">
        <v>165.38444889</v>
      </c>
      <c r="G9">
        <v>3364</v>
      </c>
      <c r="H9">
        <v>156.99817987</v>
      </c>
      <c r="I9" s="28">
        <v>2.111347E-10</v>
      </c>
      <c r="J9">
        <v>0.3144</v>
      </c>
      <c r="K9">
        <v>0.4547</v>
      </c>
      <c r="L9">
        <v>0.595</v>
      </c>
      <c r="M9">
        <v>1.3694786487</v>
      </c>
      <c r="N9">
        <v>1.5757217366</v>
      </c>
      <c r="O9">
        <v>1.8130249738</v>
      </c>
      <c r="P9">
        <v>0</v>
      </c>
      <c r="Q9">
        <v>0.0618683758</v>
      </c>
      <c r="R9" s="28">
        <v>3.40136E-115</v>
      </c>
      <c r="S9" s="28">
        <v>1.66556E-117</v>
      </c>
      <c r="T9" s="28">
        <v>1.471844E-32</v>
      </c>
    </row>
    <row r="10" spans="1:20" ht="12.75">
      <c r="A10" s="7" t="s">
        <v>64</v>
      </c>
      <c r="B10" t="s">
        <v>4</v>
      </c>
      <c r="C10">
        <v>20242</v>
      </c>
      <c r="D10">
        <v>83.283306081</v>
      </c>
      <c r="E10">
        <v>95.855736739</v>
      </c>
      <c r="F10">
        <v>110.32609893</v>
      </c>
      <c r="G10">
        <v>1871</v>
      </c>
      <c r="H10">
        <v>92.431577907</v>
      </c>
      <c r="I10">
        <v>0.4895653223</v>
      </c>
      <c r="J10">
        <v>-0.091</v>
      </c>
      <c r="K10">
        <v>0.0496</v>
      </c>
      <c r="L10">
        <v>0.1902</v>
      </c>
      <c r="M10">
        <v>0.912992212</v>
      </c>
      <c r="N10">
        <v>1.0508173275</v>
      </c>
      <c r="O10">
        <v>1.2094484939</v>
      </c>
      <c r="P10">
        <v>0</v>
      </c>
      <c r="Q10">
        <v>0.0618683758</v>
      </c>
      <c r="R10" s="28">
        <v>3.40136E-115</v>
      </c>
      <c r="S10" s="28">
        <v>1.66556E-117</v>
      </c>
      <c r="T10">
        <v>0.0299910445</v>
      </c>
    </row>
    <row r="11" spans="1:20" ht="12.75">
      <c r="A11" s="7" t="s">
        <v>29</v>
      </c>
      <c r="B11" t="s">
        <v>4</v>
      </c>
      <c r="C11">
        <v>530</v>
      </c>
      <c r="D11">
        <v>118.04386547</v>
      </c>
      <c r="E11">
        <v>161.32550636</v>
      </c>
      <c r="F11">
        <v>220.47667533</v>
      </c>
      <c r="G11">
        <v>65</v>
      </c>
      <c r="H11">
        <v>122.64150943</v>
      </c>
      <c r="I11">
        <v>0.0003470074</v>
      </c>
      <c r="J11">
        <v>0.2578</v>
      </c>
      <c r="K11">
        <v>0.5701</v>
      </c>
      <c r="L11">
        <v>0.8825</v>
      </c>
      <c r="M11">
        <v>1.2940544141</v>
      </c>
      <c r="N11">
        <v>1.7685288666</v>
      </c>
      <c r="O11">
        <v>2.4169728243</v>
      </c>
      <c r="P11">
        <v>0</v>
      </c>
      <c r="Q11">
        <v>0.0618683758</v>
      </c>
      <c r="R11" s="28">
        <v>3.40136E-115</v>
      </c>
      <c r="S11" s="28">
        <v>1.66556E-117</v>
      </c>
      <c r="T11" s="28">
        <v>1.115622E-16</v>
      </c>
    </row>
    <row r="12" spans="1:20" ht="12.75">
      <c r="A12" s="7" t="s">
        <v>63</v>
      </c>
      <c r="B12" t="s">
        <v>4</v>
      </c>
      <c r="C12">
        <v>12699</v>
      </c>
      <c r="D12">
        <v>113.41838855</v>
      </c>
      <c r="E12">
        <v>132.01501628</v>
      </c>
      <c r="F12">
        <v>153.66083706</v>
      </c>
      <c r="G12">
        <v>1293</v>
      </c>
      <c r="H12">
        <v>101.81904087</v>
      </c>
      <c r="I12" s="28">
        <v>1.8277951E-06</v>
      </c>
      <c r="J12">
        <v>0.2178</v>
      </c>
      <c r="K12">
        <v>0.3696</v>
      </c>
      <c r="L12">
        <v>0.5215</v>
      </c>
      <c r="M12">
        <v>1.2433476806</v>
      </c>
      <c r="N12">
        <v>1.4472129819</v>
      </c>
      <c r="O12">
        <v>1.6845050243</v>
      </c>
      <c r="P12">
        <v>0</v>
      </c>
      <c r="Q12">
        <v>0.0618683758</v>
      </c>
      <c r="R12" s="28">
        <v>3.40136E-115</v>
      </c>
      <c r="S12" s="28">
        <v>1.66556E-117</v>
      </c>
      <c r="T12" s="28">
        <v>5.906999E-31</v>
      </c>
    </row>
    <row r="13" spans="1:20" ht="13.5" thickBot="1">
      <c r="A13" s="7" t="s">
        <v>62</v>
      </c>
      <c r="B13" t="s">
        <v>4</v>
      </c>
      <c r="C13">
        <v>23211</v>
      </c>
      <c r="D13">
        <v>169.38863532</v>
      </c>
      <c r="E13">
        <v>194.00722194</v>
      </c>
      <c r="F13">
        <v>222.20382196</v>
      </c>
      <c r="G13">
        <v>3156</v>
      </c>
      <c r="H13">
        <v>135.97001422</v>
      </c>
      <c r="I13" s="28">
        <v>1.161939E-27</v>
      </c>
      <c r="J13">
        <v>0.6189</v>
      </c>
      <c r="K13">
        <v>0.7546</v>
      </c>
      <c r="L13">
        <v>0.8903</v>
      </c>
      <c r="M13">
        <v>1.856920818</v>
      </c>
      <c r="N13">
        <v>2.1268017691</v>
      </c>
      <c r="O13">
        <v>2.4359066478</v>
      </c>
      <c r="P13">
        <v>0</v>
      </c>
      <c r="Q13">
        <v>0.0618683758</v>
      </c>
      <c r="R13" s="28">
        <v>3.40136E-115</v>
      </c>
      <c r="S13" s="28">
        <v>1.66556E-117</v>
      </c>
      <c r="T13" s="28">
        <v>8.3718E-119</v>
      </c>
    </row>
    <row r="14" spans="1:20" ht="13.5" thickTop="1">
      <c r="A14" s="9" t="s">
        <v>61</v>
      </c>
      <c r="B14" t="s">
        <v>4</v>
      </c>
      <c r="C14">
        <v>193495</v>
      </c>
      <c r="D14">
        <v>95.13124457</v>
      </c>
      <c r="E14">
        <v>107.42306139</v>
      </c>
      <c r="F14">
        <v>121.30309206</v>
      </c>
      <c r="G14">
        <v>21006</v>
      </c>
      <c r="H14">
        <v>108.56094473</v>
      </c>
      <c r="I14">
        <v>0.0083621774</v>
      </c>
      <c r="J14">
        <v>0.042</v>
      </c>
      <c r="K14">
        <v>0.1635</v>
      </c>
      <c r="L14">
        <v>0.285</v>
      </c>
      <c r="M14">
        <v>1.0428750911</v>
      </c>
      <c r="N14">
        <v>1.1776239808</v>
      </c>
      <c r="O14">
        <v>1.3297836452</v>
      </c>
      <c r="P14">
        <v>0</v>
      </c>
      <c r="Q14">
        <v>0.0618683758</v>
      </c>
      <c r="R14" s="28">
        <v>3.40136E-115</v>
      </c>
      <c r="S14" s="28">
        <v>1.66556E-117</v>
      </c>
      <c r="T14" s="28">
        <v>6.6914266E-08</v>
      </c>
    </row>
    <row r="15" spans="1:20" ht="12.75">
      <c r="A15" s="7" t="s">
        <v>60</v>
      </c>
      <c r="B15" t="s">
        <v>4</v>
      </c>
      <c r="C15">
        <v>36440</v>
      </c>
      <c r="D15">
        <v>148.47214171</v>
      </c>
      <c r="E15">
        <v>169.08144792</v>
      </c>
      <c r="F15">
        <v>192.55151642</v>
      </c>
      <c r="G15">
        <v>4514</v>
      </c>
      <c r="H15">
        <v>123.87486279</v>
      </c>
      <c r="I15" s="28">
        <v>1.339057E-20</v>
      </c>
      <c r="J15">
        <v>0.4871</v>
      </c>
      <c r="K15">
        <v>0.6171</v>
      </c>
      <c r="L15">
        <v>0.7471</v>
      </c>
      <c r="M15">
        <v>1.6276240157</v>
      </c>
      <c r="N15">
        <v>1.85355328</v>
      </c>
      <c r="O15">
        <v>2.1108436154</v>
      </c>
      <c r="P15">
        <v>0</v>
      </c>
      <c r="Q15">
        <v>0.0618683758</v>
      </c>
      <c r="R15" s="28">
        <v>3.40136E-115</v>
      </c>
      <c r="S15" s="28">
        <v>1.66556E-117</v>
      </c>
      <c r="T15" s="28">
        <v>5.395408E-91</v>
      </c>
    </row>
    <row r="16" spans="1:20" ht="12.75">
      <c r="A16" s="7" t="s">
        <v>59</v>
      </c>
      <c r="B16" t="s">
        <v>4</v>
      </c>
      <c r="C16">
        <v>320487</v>
      </c>
      <c r="D16">
        <v>60.475299503</v>
      </c>
      <c r="E16">
        <v>71.589555159</v>
      </c>
      <c r="F16">
        <v>84.746408036</v>
      </c>
      <c r="G16">
        <v>20411</v>
      </c>
      <c r="H16">
        <v>63.687450661</v>
      </c>
      <c r="I16">
        <v>0.0048757877</v>
      </c>
      <c r="J16">
        <v>-0.411</v>
      </c>
      <c r="K16">
        <v>-0.2423</v>
      </c>
      <c r="L16">
        <v>-0.0736</v>
      </c>
      <c r="M16">
        <v>0.6629597222</v>
      </c>
      <c r="N16">
        <v>0.7847996123</v>
      </c>
      <c r="O16">
        <v>0.9290314491</v>
      </c>
      <c r="P16">
        <v>0</v>
      </c>
      <c r="Q16">
        <v>0.0618683758</v>
      </c>
      <c r="R16" s="28">
        <v>3.40136E-115</v>
      </c>
      <c r="S16" s="28">
        <v>1.66556E-117</v>
      </c>
      <c r="T16" s="28">
        <v>8.9026294E-07</v>
      </c>
    </row>
    <row r="17" spans="1:20" ht="13.5" thickBot="1">
      <c r="A17" s="7" t="s">
        <v>58</v>
      </c>
      <c r="B17" t="s">
        <v>4</v>
      </c>
      <c r="C17">
        <v>573337</v>
      </c>
      <c r="D17">
        <v>77.329191294</v>
      </c>
      <c r="E17">
        <v>91.220171413</v>
      </c>
      <c r="F17">
        <v>107.60644892</v>
      </c>
      <c r="G17">
        <v>47821</v>
      </c>
      <c r="H17">
        <v>83.408187506</v>
      </c>
      <c r="I17">
        <v>0.1586302826</v>
      </c>
      <c r="J17">
        <v>-0.284</v>
      </c>
      <c r="K17">
        <v>-0.1188</v>
      </c>
      <c r="L17">
        <v>0.0464</v>
      </c>
      <c r="M17">
        <v>0.7527463411</v>
      </c>
      <c r="N17">
        <v>0.8879654515</v>
      </c>
      <c r="O17">
        <v>1.0474745609</v>
      </c>
      <c r="P17">
        <v>0</v>
      </c>
      <c r="Q17">
        <v>0.0618683758</v>
      </c>
      <c r="R17" s="28">
        <v>3.40136E-115</v>
      </c>
      <c r="S17" s="28">
        <v>1.66556E-117</v>
      </c>
      <c r="T17" t="s">
        <v>81</v>
      </c>
    </row>
    <row r="18" spans="1:20" ht="13.5" thickTop="1">
      <c r="A18" s="9" t="s">
        <v>57</v>
      </c>
      <c r="B18" t="s">
        <v>4</v>
      </c>
      <c r="C18">
        <v>8402</v>
      </c>
      <c r="D18">
        <v>63.458148816</v>
      </c>
      <c r="E18">
        <v>77.177177836</v>
      </c>
      <c r="F18">
        <v>93.862126297</v>
      </c>
      <c r="G18">
        <v>525</v>
      </c>
      <c r="H18">
        <v>62.48512259</v>
      </c>
      <c r="I18">
        <v>0.0941195379</v>
      </c>
      <c r="J18">
        <v>-0.3629</v>
      </c>
      <c r="K18">
        <v>-0.1672</v>
      </c>
      <c r="L18">
        <v>0.0286</v>
      </c>
      <c r="M18">
        <v>0.6956591709</v>
      </c>
      <c r="N18">
        <v>0.8460538567</v>
      </c>
      <c r="O18">
        <v>1.0289623977</v>
      </c>
      <c r="P18">
        <v>0</v>
      </c>
      <c r="Q18">
        <v>0.0618683758</v>
      </c>
      <c r="R18" s="28">
        <v>3.40136E-115</v>
      </c>
      <c r="S18" s="28">
        <v>1.66556E-117</v>
      </c>
      <c r="T18">
        <v>0.7150926376</v>
      </c>
    </row>
    <row r="19" spans="1:20" ht="12.75">
      <c r="A19" s="7" t="s">
        <v>56</v>
      </c>
      <c r="B19" t="s">
        <v>4</v>
      </c>
      <c r="C19">
        <v>12066</v>
      </c>
      <c r="D19">
        <v>66.375734453</v>
      </c>
      <c r="E19">
        <v>79.930775498</v>
      </c>
      <c r="F19">
        <v>96.253983845</v>
      </c>
      <c r="G19">
        <v>777</v>
      </c>
      <c r="H19">
        <v>64.395822974</v>
      </c>
      <c r="I19">
        <v>0.1634888922</v>
      </c>
      <c r="J19">
        <v>-0.3179</v>
      </c>
      <c r="K19">
        <v>-0.1321</v>
      </c>
      <c r="L19">
        <v>0.0537</v>
      </c>
      <c r="M19">
        <v>0.7276431673</v>
      </c>
      <c r="N19">
        <v>0.876240137</v>
      </c>
      <c r="O19">
        <v>1.0551831065</v>
      </c>
      <c r="P19">
        <v>0</v>
      </c>
      <c r="Q19">
        <v>0.0618683758</v>
      </c>
      <c r="R19" s="28">
        <v>3.40136E-115</v>
      </c>
      <c r="S19" s="28">
        <v>1.66556E-117</v>
      </c>
      <c r="T19">
        <v>0.791652256</v>
      </c>
    </row>
    <row r="20" spans="1:20" ht="12.75">
      <c r="A20" s="7" t="s">
        <v>55</v>
      </c>
      <c r="B20" t="s">
        <v>4</v>
      </c>
      <c r="C20">
        <v>5563</v>
      </c>
      <c r="D20">
        <v>61.726439518</v>
      </c>
      <c r="E20">
        <v>75.780552929</v>
      </c>
      <c r="F20">
        <v>93.034560992</v>
      </c>
      <c r="G20">
        <v>344</v>
      </c>
      <c r="H20">
        <v>61.837138235</v>
      </c>
      <c r="I20">
        <v>0.0764306205</v>
      </c>
      <c r="J20">
        <v>-0.3906</v>
      </c>
      <c r="K20">
        <v>-0.1854</v>
      </c>
      <c r="L20">
        <v>0.0197</v>
      </c>
      <c r="M20">
        <v>0.6766753292</v>
      </c>
      <c r="N20">
        <v>0.8307433735</v>
      </c>
      <c r="O20">
        <v>1.0198902233</v>
      </c>
      <c r="P20">
        <v>0</v>
      </c>
      <c r="Q20">
        <v>0.0618683758</v>
      </c>
      <c r="R20" s="28">
        <v>3.40136E-115</v>
      </c>
      <c r="S20" s="28">
        <v>1.66556E-117</v>
      </c>
      <c r="T20">
        <v>0.1609137891</v>
      </c>
    </row>
    <row r="21" spans="1:20" ht="12.75">
      <c r="A21" s="7" t="s">
        <v>54</v>
      </c>
      <c r="B21" t="s">
        <v>4</v>
      </c>
      <c r="C21">
        <v>3070</v>
      </c>
      <c r="D21">
        <v>89.253690549</v>
      </c>
      <c r="E21">
        <v>109.48390282</v>
      </c>
      <c r="F21">
        <v>134.29948839</v>
      </c>
      <c r="G21">
        <v>363</v>
      </c>
      <c r="H21">
        <v>118.24104235</v>
      </c>
      <c r="I21">
        <v>0.0799659761</v>
      </c>
      <c r="J21">
        <v>-0.0218</v>
      </c>
      <c r="K21">
        <v>0.1825</v>
      </c>
      <c r="L21">
        <v>0.3868</v>
      </c>
      <c r="M21">
        <v>0.9784424779</v>
      </c>
      <c r="N21">
        <v>1.2002159295</v>
      </c>
      <c r="O21">
        <v>1.4722564791</v>
      </c>
      <c r="P21">
        <v>0</v>
      </c>
      <c r="Q21">
        <v>0.0618683758</v>
      </c>
      <c r="R21" s="28">
        <v>3.40136E-115</v>
      </c>
      <c r="S21" s="28">
        <v>1.66556E-117</v>
      </c>
      <c r="T21">
        <v>0.0001064046</v>
      </c>
    </row>
    <row r="22" spans="1:20" ht="12.75">
      <c r="A22" s="7" t="s">
        <v>53</v>
      </c>
      <c r="B22" t="s">
        <v>4</v>
      </c>
      <c r="C22">
        <v>2458</v>
      </c>
      <c r="D22">
        <v>59.514610904</v>
      </c>
      <c r="E22">
        <v>75.202112669</v>
      </c>
      <c r="F22">
        <v>95.024695011</v>
      </c>
      <c r="G22">
        <v>167</v>
      </c>
      <c r="H22">
        <v>67.941415785</v>
      </c>
      <c r="I22">
        <v>0.1057368402</v>
      </c>
      <c r="J22">
        <v>-0.4271</v>
      </c>
      <c r="K22">
        <v>-0.1931</v>
      </c>
      <c r="L22">
        <v>0.0409</v>
      </c>
      <c r="M22">
        <v>0.6524281854</v>
      </c>
      <c r="N22">
        <v>0.8244022293</v>
      </c>
      <c r="O22">
        <v>1.0417070428</v>
      </c>
      <c r="P22">
        <v>0</v>
      </c>
      <c r="Q22">
        <v>0.0618683758</v>
      </c>
      <c r="R22" s="28">
        <v>3.40136E-115</v>
      </c>
      <c r="S22" s="28">
        <v>1.66556E-117</v>
      </c>
      <c r="T22">
        <v>0.5907966673</v>
      </c>
    </row>
    <row r="23" spans="1:20" ht="12.75">
      <c r="A23" s="7" t="s">
        <v>52</v>
      </c>
      <c r="B23" t="s">
        <v>4</v>
      </c>
      <c r="C23">
        <v>10725</v>
      </c>
      <c r="D23">
        <v>68.093928314</v>
      </c>
      <c r="E23">
        <v>81.998787006</v>
      </c>
      <c r="F23">
        <v>98.74303388</v>
      </c>
      <c r="G23">
        <v>845</v>
      </c>
      <c r="H23">
        <v>78.787878788</v>
      </c>
      <c r="I23">
        <v>0.2609699886</v>
      </c>
      <c r="J23">
        <v>-0.2924</v>
      </c>
      <c r="K23">
        <v>-0.1066</v>
      </c>
      <c r="L23">
        <v>0.0792</v>
      </c>
      <c r="M23">
        <v>0.7464788463</v>
      </c>
      <c r="N23">
        <v>0.8989106876</v>
      </c>
      <c r="O23">
        <v>1.0824692867</v>
      </c>
      <c r="P23">
        <v>0</v>
      </c>
      <c r="Q23">
        <v>0.0618683758</v>
      </c>
      <c r="R23" s="28">
        <v>3.40136E-115</v>
      </c>
      <c r="S23" s="28">
        <v>1.66556E-117</v>
      </c>
      <c r="T23">
        <v>0.007179035</v>
      </c>
    </row>
    <row r="24" spans="1:20" ht="12.75">
      <c r="A24" s="7" t="s">
        <v>51</v>
      </c>
      <c r="B24" t="s">
        <v>4</v>
      </c>
      <c r="C24">
        <v>9732</v>
      </c>
      <c r="D24">
        <v>83.50850436</v>
      </c>
      <c r="E24">
        <v>100.39322585</v>
      </c>
      <c r="F24">
        <v>120.69189687</v>
      </c>
      <c r="G24">
        <v>878</v>
      </c>
      <c r="H24">
        <v>90.21783806</v>
      </c>
      <c r="I24">
        <v>0.3078006198</v>
      </c>
      <c r="J24">
        <v>-0.0883</v>
      </c>
      <c r="K24">
        <v>0.0958</v>
      </c>
      <c r="L24">
        <v>0.28</v>
      </c>
      <c r="M24">
        <v>0.9154609454</v>
      </c>
      <c r="N24">
        <v>1.1005594957</v>
      </c>
      <c r="O24">
        <v>1.3230834255</v>
      </c>
      <c r="P24">
        <v>0</v>
      </c>
      <c r="Q24">
        <v>0.0618683758</v>
      </c>
      <c r="R24" s="28">
        <v>3.40136E-115</v>
      </c>
      <c r="S24" s="28">
        <v>1.66556E-117</v>
      </c>
      <c r="T24">
        <v>0.1809525942</v>
      </c>
    </row>
    <row r="25" spans="1:20" ht="12.75">
      <c r="A25" s="7" t="s">
        <v>10</v>
      </c>
      <c r="B25" t="s">
        <v>4</v>
      </c>
      <c r="C25">
        <v>4472</v>
      </c>
      <c r="D25">
        <v>103.85394327</v>
      </c>
      <c r="E25">
        <v>125.62373658</v>
      </c>
      <c r="F25">
        <v>151.95689922</v>
      </c>
      <c r="G25">
        <v>626</v>
      </c>
      <c r="H25">
        <v>139.98211091</v>
      </c>
      <c r="I25">
        <v>0.0009812592</v>
      </c>
      <c r="J25">
        <v>0.1297</v>
      </c>
      <c r="K25">
        <v>0.32</v>
      </c>
      <c r="L25">
        <v>0.5103</v>
      </c>
      <c r="M25">
        <v>1.1384975676</v>
      </c>
      <c r="N25">
        <v>1.3771486573</v>
      </c>
      <c r="O25">
        <v>1.6658256268</v>
      </c>
      <c r="P25">
        <v>0</v>
      </c>
      <c r="Q25">
        <v>0.0618683758</v>
      </c>
      <c r="R25" s="28">
        <v>3.40136E-115</v>
      </c>
      <c r="S25" s="28">
        <v>1.66556E-117</v>
      </c>
      <c r="T25" s="28">
        <v>3.25721E-11</v>
      </c>
    </row>
    <row r="26" spans="1:20" ht="12.75">
      <c r="A26" s="7" t="s">
        <v>9</v>
      </c>
      <c r="B26" t="s">
        <v>4</v>
      </c>
      <c r="C26">
        <v>6515</v>
      </c>
      <c r="D26">
        <v>93.482787688</v>
      </c>
      <c r="E26">
        <v>112.7034659</v>
      </c>
      <c r="F26">
        <v>135.87604242</v>
      </c>
      <c r="G26">
        <v>792</v>
      </c>
      <c r="H26">
        <v>121.56561781</v>
      </c>
      <c r="I26">
        <v>0.0266376032</v>
      </c>
      <c r="J26">
        <v>0.0245</v>
      </c>
      <c r="K26">
        <v>0.2115</v>
      </c>
      <c r="L26">
        <v>0.3985</v>
      </c>
      <c r="M26">
        <v>1.0248039029</v>
      </c>
      <c r="N26">
        <v>1.2355103499</v>
      </c>
      <c r="O26">
        <v>1.4895394331</v>
      </c>
      <c r="P26">
        <v>0</v>
      </c>
      <c r="Q26">
        <v>0.0618683758</v>
      </c>
      <c r="R26" s="28">
        <v>3.40136E-115</v>
      </c>
      <c r="S26" s="28">
        <v>1.66556E-117</v>
      </c>
      <c r="T26">
        <v>0.0005366764</v>
      </c>
    </row>
    <row r="27" spans="1:20" ht="12.75">
      <c r="A27" s="7" t="s">
        <v>8</v>
      </c>
      <c r="B27" t="s">
        <v>4</v>
      </c>
      <c r="C27">
        <v>5225</v>
      </c>
      <c r="D27">
        <v>104.13581981</v>
      </c>
      <c r="E27">
        <v>125.60531046</v>
      </c>
      <c r="F27">
        <v>151.50112654</v>
      </c>
      <c r="G27">
        <v>711</v>
      </c>
      <c r="H27">
        <v>136.07655502</v>
      </c>
      <c r="I27">
        <v>0.0008241659</v>
      </c>
      <c r="J27">
        <v>0.1324</v>
      </c>
      <c r="K27">
        <v>0.3199</v>
      </c>
      <c r="L27">
        <v>0.5073</v>
      </c>
      <c r="M27">
        <v>1.1415876357</v>
      </c>
      <c r="N27">
        <v>1.3769466611</v>
      </c>
      <c r="O27">
        <v>1.6608292244</v>
      </c>
      <c r="P27">
        <v>0</v>
      </c>
      <c r="Q27">
        <v>0.0618683758</v>
      </c>
      <c r="R27" s="28">
        <v>3.40136E-115</v>
      </c>
      <c r="S27" s="28">
        <v>1.66556E-117</v>
      </c>
      <c r="T27" s="28">
        <v>2.8280764E-08</v>
      </c>
    </row>
    <row r="28" spans="1:20" ht="12.75">
      <c r="A28" s="7" t="s">
        <v>7</v>
      </c>
      <c r="B28" t="s">
        <v>4</v>
      </c>
      <c r="C28">
        <v>4982</v>
      </c>
      <c r="D28">
        <v>106.99174194</v>
      </c>
      <c r="E28">
        <v>129.29617596</v>
      </c>
      <c r="F28">
        <v>156.25038731</v>
      </c>
      <c r="G28">
        <v>676</v>
      </c>
      <c r="H28">
        <v>135.68847852</v>
      </c>
      <c r="I28">
        <v>0.000305416</v>
      </c>
      <c r="J28">
        <v>0.1595</v>
      </c>
      <c r="K28">
        <v>0.3488</v>
      </c>
      <c r="L28">
        <v>0.5382</v>
      </c>
      <c r="M28">
        <v>1.1728956467</v>
      </c>
      <c r="N28">
        <v>1.4174077285</v>
      </c>
      <c r="O28">
        <v>1.7128929369</v>
      </c>
      <c r="P28">
        <v>0</v>
      </c>
      <c r="Q28">
        <v>0.0618683758</v>
      </c>
      <c r="R28" s="28">
        <v>3.40136E-115</v>
      </c>
      <c r="S28" s="28">
        <v>1.66556E-117</v>
      </c>
      <c r="T28" s="28">
        <v>1.7285727E-07</v>
      </c>
    </row>
    <row r="29" spans="1:20" ht="12.75">
      <c r="A29" s="7" t="s">
        <v>11</v>
      </c>
      <c r="B29" t="s">
        <v>4</v>
      </c>
      <c r="C29">
        <v>6983</v>
      </c>
      <c r="D29">
        <v>106.58324816</v>
      </c>
      <c r="E29">
        <v>127.99252986</v>
      </c>
      <c r="F29">
        <v>153.70227482</v>
      </c>
      <c r="G29">
        <v>979</v>
      </c>
      <c r="H29">
        <v>140.1976228</v>
      </c>
      <c r="I29">
        <v>0.0002871856</v>
      </c>
      <c r="J29">
        <v>0.1557</v>
      </c>
      <c r="K29">
        <v>0.3387</v>
      </c>
      <c r="L29">
        <v>0.5217</v>
      </c>
      <c r="M29">
        <v>1.1684175387</v>
      </c>
      <c r="N29">
        <v>1.4031165243</v>
      </c>
      <c r="O29">
        <v>1.6849592852</v>
      </c>
      <c r="P29">
        <v>0</v>
      </c>
      <c r="Q29">
        <v>0.0618683758</v>
      </c>
      <c r="R29" s="28">
        <v>3.40136E-115</v>
      </c>
      <c r="S29" s="28">
        <v>1.66556E-117</v>
      </c>
      <c r="T29" s="28">
        <v>2.78915E-06</v>
      </c>
    </row>
    <row r="30" spans="1:20" ht="12.75">
      <c r="A30" s="7" t="s">
        <v>12</v>
      </c>
      <c r="B30" t="s">
        <v>4</v>
      </c>
      <c r="C30">
        <v>6462</v>
      </c>
      <c r="D30">
        <v>122.22915612</v>
      </c>
      <c r="E30">
        <v>146.68695742</v>
      </c>
      <c r="F30">
        <v>176.03871418</v>
      </c>
      <c r="G30">
        <v>1078</v>
      </c>
      <c r="H30">
        <v>166.82141752</v>
      </c>
      <c r="I30" s="28">
        <v>3.3210893E-07</v>
      </c>
      <c r="J30">
        <v>0.2926</v>
      </c>
      <c r="K30">
        <v>0.475</v>
      </c>
      <c r="L30">
        <v>0.6574</v>
      </c>
      <c r="M30">
        <v>1.339935611</v>
      </c>
      <c r="N30">
        <v>1.6080539551</v>
      </c>
      <c r="O30">
        <v>1.9298222252</v>
      </c>
      <c r="P30">
        <v>0</v>
      </c>
      <c r="Q30">
        <v>0.0618683758</v>
      </c>
      <c r="R30" s="28">
        <v>3.40136E-115</v>
      </c>
      <c r="S30" s="28">
        <v>1.66556E-117</v>
      </c>
      <c r="T30" s="28">
        <v>1.742896E-17</v>
      </c>
    </row>
    <row r="31" spans="1:20" ht="12.75">
      <c r="A31" s="7" t="s">
        <v>44</v>
      </c>
      <c r="B31" t="s">
        <v>4</v>
      </c>
      <c r="C31">
        <v>4405</v>
      </c>
      <c r="D31">
        <v>78.108458639</v>
      </c>
      <c r="E31">
        <v>95.697308836</v>
      </c>
      <c r="F31">
        <v>117.24690358</v>
      </c>
      <c r="G31">
        <v>350</v>
      </c>
      <c r="H31">
        <v>79.455164586</v>
      </c>
      <c r="I31">
        <v>0.6437934229</v>
      </c>
      <c r="J31">
        <v>-0.1552</v>
      </c>
      <c r="K31">
        <v>0.0479</v>
      </c>
      <c r="L31">
        <v>0.251</v>
      </c>
      <c r="M31">
        <v>0.856263011</v>
      </c>
      <c r="N31">
        <v>1.0490805636</v>
      </c>
      <c r="O31">
        <v>1.2853177292</v>
      </c>
      <c r="P31">
        <v>0</v>
      </c>
      <c r="Q31">
        <v>0.0618683758</v>
      </c>
      <c r="R31" s="28">
        <v>3.40136E-115</v>
      </c>
      <c r="S31" s="28">
        <v>1.66556E-117</v>
      </c>
      <c r="T31">
        <v>0.0474599192</v>
      </c>
    </row>
    <row r="32" spans="1:20" ht="12.75">
      <c r="A32" s="7" t="s">
        <v>45</v>
      </c>
      <c r="B32" t="s">
        <v>4</v>
      </c>
      <c r="C32">
        <v>3490</v>
      </c>
      <c r="D32">
        <v>45.065878035</v>
      </c>
      <c r="E32">
        <v>57.091045296</v>
      </c>
      <c r="F32">
        <v>72.324951718</v>
      </c>
      <c r="G32">
        <v>166</v>
      </c>
      <c r="H32">
        <v>47.564469914</v>
      </c>
      <c r="I32">
        <v>0.0001030304</v>
      </c>
      <c r="J32">
        <v>-0.7052</v>
      </c>
      <c r="K32">
        <v>-0.4686</v>
      </c>
      <c r="L32">
        <v>-0.2321</v>
      </c>
      <c r="M32">
        <v>0.4940341301</v>
      </c>
      <c r="N32">
        <v>0.6258598774</v>
      </c>
      <c r="O32">
        <v>0.792861388</v>
      </c>
      <c r="P32">
        <v>0</v>
      </c>
      <c r="Q32">
        <v>0.0618683758</v>
      </c>
      <c r="R32" s="28">
        <v>3.40136E-115</v>
      </c>
      <c r="S32" s="28">
        <v>1.66556E-117</v>
      </c>
      <c r="T32" s="28">
        <v>2.9562958E-06</v>
      </c>
    </row>
    <row r="33" spans="1:20" ht="12.75">
      <c r="A33" s="7" t="s">
        <v>46</v>
      </c>
      <c r="B33" t="s">
        <v>4</v>
      </c>
      <c r="C33">
        <v>6496</v>
      </c>
      <c r="D33">
        <v>74.772757327</v>
      </c>
      <c r="E33">
        <v>90.900229144</v>
      </c>
      <c r="F33">
        <v>110.50617837</v>
      </c>
      <c r="G33">
        <v>492</v>
      </c>
      <c r="H33">
        <v>75.738916256</v>
      </c>
      <c r="I33">
        <v>0.971873248</v>
      </c>
      <c r="J33">
        <v>-0.1988</v>
      </c>
      <c r="K33">
        <v>-0.0035</v>
      </c>
      <c r="L33">
        <v>0.1918</v>
      </c>
      <c r="M33">
        <v>0.8196954267</v>
      </c>
      <c r="N33">
        <v>0.9964926368</v>
      </c>
      <c r="O33">
        <v>1.2114226125</v>
      </c>
      <c r="P33">
        <v>0</v>
      </c>
      <c r="Q33">
        <v>0.0618683758</v>
      </c>
      <c r="R33" s="28">
        <v>3.40136E-115</v>
      </c>
      <c r="S33" s="28">
        <v>1.66556E-117</v>
      </c>
      <c r="T33">
        <v>0.8847843391</v>
      </c>
    </row>
    <row r="34" spans="1:20" ht="12.75">
      <c r="A34" s="7" t="s">
        <v>13</v>
      </c>
      <c r="B34" t="s">
        <v>4</v>
      </c>
      <c r="C34">
        <v>10933</v>
      </c>
      <c r="D34">
        <v>80.224054035</v>
      </c>
      <c r="E34">
        <v>96.209889103</v>
      </c>
      <c r="F34">
        <v>115.38113939</v>
      </c>
      <c r="G34">
        <v>939</v>
      </c>
      <c r="H34">
        <v>85.88676484</v>
      </c>
      <c r="I34">
        <v>0.5656728471</v>
      </c>
      <c r="J34">
        <v>-0.1285</v>
      </c>
      <c r="K34">
        <v>0.0533</v>
      </c>
      <c r="L34">
        <v>0.235</v>
      </c>
      <c r="M34">
        <v>0.8794551994</v>
      </c>
      <c r="N34">
        <v>1.0546997184</v>
      </c>
      <c r="O34">
        <v>1.2648643124</v>
      </c>
      <c r="P34">
        <v>0</v>
      </c>
      <c r="Q34">
        <v>0.0618683758</v>
      </c>
      <c r="R34" s="28">
        <v>3.40136E-115</v>
      </c>
      <c r="S34" s="28">
        <v>1.66556E-117</v>
      </c>
      <c r="T34">
        <v>0.050165914</v>
      </c>
    </row>
    <row r="35" spans="1:20" ht="12.75">
      <c r="A35" s="7" t="s">
        <v>14</v>
      </c>
      <c r="B35" t="s">
        <v>4</v>
      </c>
      <c r="C35">
        <v>1818</v>
      </c>
      <c r="D35">
        <v>154.66647828</v>
      </c>
      <c r="E35">
        <v>190.43403623</v>
      </c>
      <c r="F35">
        <v>234.47305814</v>
      </c>
      <c r="G35">
        <v>323</v>
      </c>
      <c r="H35">
        <v>177.66776678</v>
      </c>
      <c r="I35" s="28">
        <v>4.080146E-12</v>
      </c>
      <c r="J35">
        <v>0.528</v>
      </c>
      <c r="K35">
        <v>0.736</v>
      </c>
      <c r="L35">
        <v>0.9441</v>
      </c>
      <c r="M35">
        <v>1.6955293537</v>
      </c>
      <c r="N35">
        <v>2.087630765</v>
      </c>
      <c r="O35">
        <v>2.5704079975</v>
      </c>
      <c r="P35">
        <v>0</v>
      </c>
      <c r="Q35">
        <v>0.0618683758</v>
      </c>
      <c r="R35" s="28">
        <v>3.40136E-115</v>
      </c>
      <c r="S35" s="28">
        <v>1.66556E-117</v>
      </c>
      <c r="T35" s="28">
        <v>2.002123E-29</v>
      </c>
    </row>
    <row r="36" spans="1:20" ht="12.75">
      <c r="A36" s="7" t="s">
        <v>47</v>
      </c>
      <c r="B36" t="s">
        <v>4</v>
      </c>
      <c r="C36">
        <v>2256</v>
      </c>
      <c r="D36">
        <v>119.1230151</v>
      </c>
      <c r="E36">
        <v>146.15508983</v>
      </c>
      <c r="F36">
        <v>179.3214373</v>
      </c>
      <c r="G36">
        <v>362</v>
      </c>
      <c r="H36">
        <v>160.46099291</v>
      </c>
      <c r="I36" s="28">
        <v>6.2529793E-06</v>
      </c>
      <c r="J36">
        <v>0.2669</v>
      </c>
      <c r="K36">
        <v>0.4714</v>
      </c>
      <c r="L36">
        <v>0.6759</v>
      </c>
      <c r="M36">
        <v>1.3058845786</v>
      </c>
      <c r="N36">
        <v>1.6022233632</v>
      </c>
      <c r="O36">
        <v>1.9658090368</v>
      </c>
      <c r="P36">
        <v>0</v>
      </c>
      <c r="Q36">
        <v>0.0618683758</v>
      </c>
      <c r="R36" s="28">
        <v>3.40136E-115</v>
      </c>
      <c r="S36" s="28">
        <v>1.66556E-117</v>
      </c>
      <c r="T36" s="28">
        <v>6.80544E-14</v>
      </c>
    </row>
    <row r="37" spans="1:20" ht="12.75">
      <c r="A37" s="7" t="s">
        <v>48</v>
      </c>
      <c r="B37" t="s">
        <v>4</v>
      </c>
      <c r="C37">
        <v>5136</v>
      </c>
      <c r="D37">
        <v>97.183443959</v>
      </c>
      <c r="E37">
        <v>117.66803417</v>
      </c>
      <c r="F37">
        <v>142.47042194</v>
      </c>
      <c r="G37">
        <v>591</v>
      </c>
      <c r="H37">
        <v>115.07009346</v>
      </c>
      <c r="I37">
        <v>0.0090843052</v>
      </c>
      <c r="J37">
        <v>0.0633</v>
      </c>
      <c r="K37">
        <v>0.2546</v>
      </c>
      <c r="L37">
        <v>0.4459</v>
      </c>
      <c r="M37">
        <v>1.0653723015</v>
      </c>
      <c r="N37">
        <v>1.2899343681</v>
      </c>
      <c r="O37">
        <v>1.561830237</v>
      </c>
      <c r="P37">
        <v>0</v>
      </c>
      <c r="Q37">
        <v>0.0618683758</v>
      </c>
      <c r="R37" s="28">
        <v>3.40136E-115</v>
      </c>
      <c r="S37" s="28">
        <v>1.66556E-117</v>
      </c>
      <c r="T37" s="28">
        <v>7.0501889E-06</v>
      </c>
    </row>
    <row r="38" spans="1:20" ht="12.75">
      <c r="A38" s="7" t="s">
        <v>49</v>
      </c>
      <c r="B38" t="s">
        <v>4</v>
      </c>
      <c r="C38">
        <v>12383</v>
      </c>
      <c r="D38">
        <v>91.252409761</v>
      </c>
      <c r="E38">
        <v>109.31985127</v>
      </c>
      <c r="F38">
        <v>130.96454015</v>
      </c>
      <c r="G38">
        <v>1241</v>
      </c>
      <c r="H38">
        <v>100.21804086</v>
      </c>
      <c r="I38">
        <v>0.0495535582</v>
      </c>
      <c r="J38">
        <v>0.0004</v>
      </c>
      <c r="K38">
        <v>0.181</v>
      </c>
      <c r="L38">
        <v>0.3617</v>
      </c>
      <c r="M38">
        <v>1.0003534125</v>
      </c>
      <c r="N38">
        <v>1.1984175164</v>
      </c>
      <c r="O38">
        <v>1.4356971503</v>
      </c>
      <c r="P38">
        <v>0</v>
      </c>
      <c r="Q38">
        <v>0.0618683758</v>
      </c>
      <c r="R38" s="28">
        <v>3.40136E-115</v>
      </c>
      <c r="S38" s="28">
        <v>1.66556E-117</v>
      </c>
      <c r="T38" s="28">
        <v>4.6224354E-06</v>
      </c>
    </row>
    <row r="39" spans="1:20" ht="12.75">
      <c r="A39" s="7" t="s">
        <v>50</v>
      </c>
      <c r="B39" t="s">
        <v>4</v>
      </c>
      <c r="C39">
        <v>2961</v>
      </c>
      <c r="D39">
        <v>170.65177658</v>
      </c>
      <c r="E39">
        <v>207.03164542</v>
      </c>
      <c r="F39">
        <v>251.16704359</v>
      </c>
      <c r="G39">
        <v>513</v>
      </c>
      <c r="H39">
        <v>173.25227964</v>
      </c>
      <c r="I39" s="28">
        <v>9.364233E-17</v>
      </c>
      <c r="J39">
        <v>0.6263</v>
      </c>
      <c r="K39">
        <v>0.8196</v>
      </c>
      <c r="L39">
        <v>1.0128</v>
      </c>
      <c r="M39">
        <v>1.8707679884</v>
      </c>
      <c r="N39">
        <v>2.2695818503</v>
      </c>
      <c r="O39">
        <v>2.7534156064</v>
      </c>
      <c r="P39">
        <v>0</v>
      </c>
      <c r="Q39">
        <v>0.0618683758</v>
      </c>
      <c r="R39" s="28">
        <v>3.40136E-115</v>
      </c>
      <c r="S39" s="28">
        <v>1.66556E-117</v>
      </c>
      <c r="T39" s="28">
        <v>5.222297E-47</v>
      </c>
    </row>
    <row r="40" spans="1:20" ht="12.75">
      <c r="A40" s="7" t="s">
        <v>15</v>
      </c>
      <c r="B40" t="s">
        <v>4</v>
      </c>
      <c r="C40">
        <v>9719</v>
      </c>
      <c r="D40">
        <v>78.822679733</v>
      </c>
      <c r="E40">
        <v>94.966904137</v>
      </c>
      <c r="F40">
        <v>114.41774007</v>
      </c>
      <c r="G40">
        <v>840</v>
      </c>
      <c r="H40">
        <v>86.428644922</v>
      </c>
      <c r="I40">
        <v>0.67199515</v>
      </c>
      <c r="J40">
        <v>-0.1461</v>
      </c>
      <c r="K40">
        <v>0.0403</v>
      </c>
      <c r="L40">
        <v>0.2266</v>
      </c>
      <c r="M40">
        <v>0.8640926509</v>
      </c>
      <c r="N40">
        <v>1.0410735111</v>
      </c>
      <c r="O40">
        <v>1.2543030593</v>
      </c>
      <c r="P40">
        <v>0</v>
      </c>
      <c r="Q40">
        <v>0.0618683758</v>
      </c>
      <c r="R40" s="28">
        <v>3.40136E-115</v>
      </c>
      <c r="S40" s="28">
        <v>1.66556E-117</v>
      </c>
      <c r="T40">
        <v>0.3716136356</v>
      </c>
    </row>
    <row r="41" spans="1:20" ht="12.75">
      <c r="A41" s="7" t="s">
        <v>16</v>
      </c>
      <c r="B41" t="s">
        <v>4</v>
      </c>
      <c r="C41">
        <v>14495</v>
      </c>
      <c r="D41">
        <v>67.261163583</v>
      </c>
      <c r="E41">
        <v>80.81665971</v>
      </c>
      <c r="F41">
        <v>97.104066281</v>
      </c>
      <c r="G41">
        <v>1075</v>
      </c>
      <c r="H41">
        <v>74.163504657</v>
      </c>
      <c r="I41">
        <v>0.1961188211</v>
      </c>
      <c r="J41">
        <v>-0.3047</v>
      </c>
      <c r="K41">
        <v>-0.1211</v>
      </c>
      <c r="L41">
        <v>0.0625</v>
      </c>
      <c r="M41">
        <v>0.7373496732</v>
      </c>
      <c r="N41">
        <v>0.8859516317</v>
      </c>
      <c r="O41">
        <v>1.0645021247</v>
      </c>
      <c r="P41">
        <v>0</v>
      </c>
      <c r="Q41">
        <v>0.0618683758</v>
      </c>
      <c r="R41" s="28">
        <v>3.40136E-115</v>
      </c>
      <c r="S41" s="28">
        <v>1.66556E-117</v>
      </c>
      <c r="T41">
        <v>0.026616842</v>
      </c>
    </row>
    <row r="42" spans="1:20" ht="12.75">
      <c r="A42" s="7" t="s">
        <v>17</v>
      </c>
      <c r="B42" t="s">
        <v>4</v>
      </c>
      <c r="C42">
        <v>9152</v>
      </c>
      <c r="D42">
        <v>108.9520833</v>
      </c>
      <c r="E42">
        <v>130.71340273</v>
      </c>
      <c r="F42">
        <v>156.82117438</v>
      </c>
      <c r="G42">
        <v>1216</v>
      </c>
      <c r="H42">
        <v>132.86713287</v>
      </c>
      <c r="I42">
        <v>0.0001080122</v>
      </c>
      <c r="J42">
        <v>0.1776</v>
      </c>
      <c r="K42">
        <v>0.3597</v>
      </c>
      <c r="L42">
        <v>0.5418</v>
      </c>
      <c r="M42">
        <v>1.1943858646</v>
      </c>
      <c r="N42">
        <v>1.4329440595</v>
      </c>
      <c r="O42">
        <v>1.719150183</v>
      </c>
      <c r="P42">
        <v>0</v>
      </c>
      <c r="Q42">
        <v>0.0618683758</v>
      </c>
      <c r="R42" s="28">
        <v>3.40136E-115</v>
      </c>
      <c r="S42" s="28">
        <v>1.66556E-117</v>
      </c>
      <c r="T42" s="28">
        <v>6.22708E-12</v>
      </c>
    </row>
    <row r="43" spans="1:20" ht="12.75">
      <c r="A43" s="7" t="s">
        <v>18</v>
      </c>
      <c r="B43" t="s">
        <v>4</v>
      </c>
      <c r="C43">
        <v>4842</v>
      </c>
      <c r="D43">
        <v>141.21193126</v>
      </c>
      <c r="E43">
        <v>170.23022804</v>
      </c>
      <c r="F43">
        <v>205.21162964</v>
      </c>
      <c r="G43">
        <v>792</v>
      </c>
      <c r="H43">
        <v>163.56877323</v>
      </c>
      <c r="I43" s="28">
        <v>6.039868E-11</v>
      </c>
      <c r="J43">
        <v>0.437</v>
      </c>
      <c r="K43">
        <v>0.6239</v>
      </c>
      <c r="L43">
        <v>0.8108</v>
      </c>
      <c r="M43">
        <v>1.5480340485</v>
      </c>
      <c r="N43">
        <v>1.8661467678</v>
      </c>
      <c r="O43">
        <v>2.2496299498</v>
      </c>
      <c r="P43">
        <v>0</v>
      </c>
      <c r="Q43">
        <v>0.0618683758</v>
      </c>
      <c r="R43" s="28">
        <v>3.40136E-115</v>
      </c>
      <c r="S43" s="28">
        <v>1.66556E-117</v>
      </c>
      <c r="T43" s="28">
        <v>2.837771E-31</v>
      </c>
    </row>
    <row r="44" spans="1:20" ht="12.75">
      <c r="A44" s="7" t="s">
        <v>19</v>
      </c>
      <c r="B44" t="s">
        <v>4</v>
      </c>
      <c r="C44">
        <v>6874</v>
      </c>
      <c r="D44">
        <v>101.3391732</v>
      </c>
      <c r="E44">
        <v>121.90102667</v>
      </c>
      <c r="F44">
        <v>146.63490764</v>
      </c>
      <c r="G44">
        <v>1006</v>
      </c>
      <c r="H44">
        <v>146.34855979</v>
      </c>
      <c r="I44">
        <v>0.0020976045</v>
      </c>
      <c r="J44">
        <v>0.1052</v>
      </c>
      <c r="K44">
        <v>0.2899</v>
      </c>
      <c r="L44">
        <v>0.4747</v>
      </c>
      <c r="M44">
        <v>1.1109294319</v>
      </c>
      <c r="N44">
        <v>1.336338496</v>
      </c>
      <c r="O44">
        <v>1.6074833599</v>
      </c>
      <c r="P44">
        <v>0</v>
      </c>
      <c r="Q44">
        <v>0.0618683758</v>
      </c>
      <c r="R44" s="28">
        <v>3.40136E-115</v>
      </c>
      <c r="S44" s="28">
        <v>1.66556E-117</v>
      </c>
      <c r="T44" s="28">
        <v>7.0009035E-09</v>
      </c>
    </row>
    <row r="45" spans="1:20" ht="12.75">
      <c r="A45" s="7" t="s">
        <v>20</v>
      </c>
      <c r="B45" t="s">
        <v>4</v>
      </c>
      <c r="C45">
        <v>2855</v>
      </c>
      <c r="D45">
        <v>125.34464529</v>
      </c>
      <c r="E45">
        <v>152.37801555</v>
      </c>
      <c r="F45">
        <v>185.24173547</v>
      </c>
      <c r="G45">
        <v>529</v>
      </c>
      <c r="H45">
        <v>185.28896673</v>
      </c>
      <c r="I45" s="28">
        <v>2.6152894E-07</v>
      </c>
      <c r="J45">
        <v>0.3178</v>
      </c>
      <c r="K45">
        <v>0.5131</v>
      </c>
      <c r="L45">
        <v>0.7084</v>
      </c>
      <c r="M45">
        <v>1.3740891224</v>
      </c>
      <c r="N45">
        <v>1.6704421094</v>
      </c>
      <c r="O45">
        <v>2.0307102321</v>
      </c>
      <c r="P45">
        <v>0</v>
      </c>
      <c r="Q45">
        <v>0.0618683758</v>
      </c>
      <c r="R45" s="28">
        <v>3.40136E-115</v>
      </c>
      <c r="S45" s="28">
        <v>1.66556E-117</v>
      </c>
      <c r="T45" s="28">
        <v>3.0144E-17</v>
      </c>
    </row>
    <row r="46" spans="1:20" ht="12.75">
      <c r="A46" s="7" t="s">
        <v>21</v>
      </c>
      <c r="B46" t="s">
        <v>4</v>
      </c>
      <c r="C46">
        <v>3965</v>
      </c>
      <c r="D46">
        <v>165.93470243</v>
      </c>
      <c r="E46">
        <v>199.9575</v>
      </c>
      <c r="F46">
        <v>240.95623892</v>
      </c>
      <c r="G46">
        <v>789</v>
      </c>
      <c r="H46">
        <v>198.99117276</v>
      </c>
      <c r="I46" s="28">
        <v>1.618086E-16</v>
      </c>
      <c r="J46">
        <v>0.5983</v>
      </c>
      <c r="K46">
        <v>0.7848</v>
      </c>
      <c r="L46">
        <v>0.9713</v>
      </c>
      <c r="M46">
        <v>1.8190571215</v>
      </c>
      <c r="N46">
        <v>2.1920316187</v>
      </c>
      <c r="O46">
        <v>2.6414797866</v>
      </c>
      <c r="P46">
        <v>0</v>
      </c>
      <c r="Q46">
        <v>0.0618683758</v>
      </c>
      <c r="R46" s="28">
        <v>3.40136E-115</v>
      </c>
      <c r="S46" s="28">
        <v>1.66556E-117</v>
      </c>
      <c r="T46" s="28">
        <v>2.490116E-53</v>
      </c>
    </row>
    <row r="47" spans="1:20" ht="12.75">
      <c r="A47" s="7" t="s">
        <v>22</v>
      </c>
      <c r="B47" t="s">
        <v>4</v>
      </c>
      <c r="C47">
        <v>7733</v>
      </c>
      <c r="D47">
        <v>115.13597358</v>
      </c>
      <c r="E47">
        <v>138.21947569</v>
      </c>
      <c r="F47">
        <v>165.93096725</v>
      </c>
      <c r="G47">
        <v>1040</v>
      </c>
      <c r="H47">
        <v>134.48855554</v>
      </c>
      <c r="I47" s="28">
        <v>8.2960576E-06</v>
      </c>
      <c r="J47">
        <v>0.2328</v>
      </c>
      <c r="K47">
        <v>0.4156</v>
      </c>
      <c r="L47">
        <v>0.5983</v>
      </c>
      <c r="M47">
        <v>1.2621766852</v>
      </c>
      <c r="N47">
        <v>1.5152292914</v>
      </c>
      <c r="O47">
        <v>1.8190161746</v>
      </c>
      <c r="P47">
        <v>0</v>
      </c>
      <c r="Q47">
        <v>0.0618683758</v>
      </c>
      <c r="R47" s="28">
        <v>3.40136E-115</v>
      </c>
      <c r="S47" s="28">
        <v>1.66556E-117</v>
      </c>
      <c r="T47" s="28">
        <v>1.056731E-19</v>
      </c>
    </row>
    <row r="48" spans="1:20" ht="12.75">
      <c r="A48" s="7" t="s">
        <v>23</v>
      </c>
      <c r="B48" t="s">
        <v>4</v>
      </c>
      <c r="C48">
        <v>6176</v>
      </c>
      <c r="D48">
        <v>54.338273948</v>
      </c>
      <c r="E48">
        <v>66.813800996</v>
      </c>
      <c r="F48">
        <v>82.153584926</v>
      </c>
      <c r="G48">
        <v>337</v>
      </c>
      <c r="H48">
        <v>54.566062176</v>
      </c>
      <c r="I48">
        <v>0.0031500572</v>
      </c>
      <c r="J48">
        <v>-0.518</v>
      </c>
      <c r="K48">
        <v>-0.3114</v>
      </c>
      <c r="L48">
        <v>-0.1047</v>
      </c>
      <c r="M48">
        <v>0.5956826556</v>
      </c>
      <c r="N48">
        <v>0.7324454664</v>
      </c>
      <c r="O48">
        <v>0.9006076579</v>
      </c>
      <c r="P48">
        <v>0</v>
      </c>
      <c r="Q48">
        <v>0.0618683758</v>
      </c>
      <c r="R48" s="28">
        <v>3.40136E-115</v>
      </c>
      <c r="S48" s="28">
        <v>1.66556E-117</v>
      </c>
      <c r="T48" s="28">
        <v>4.9028345E-08</v>
      </c>
    </row>
    <row r="49" spans="1:20" ht="12.75">
      <c r="A49" s="7" t="s">
        <v>24</v>
      </c>
      <c r="B49" t="s">
        <v>4</v>
      </c>
      <c r="C49">
        <v>1567</v>
      </c>
      <c r="D49">
        <v>72.697022623</v>
      </c>
      <c r="E49">
        <v>92.546221029</v>
      </c>
      <c r="F49">
        <v>117.81504548</v>
      </c>
      <c r="G49">
        <v>152</v>
      </c>
      <c r="H49">
        <v>97.000638162</v>
      </c>
      <c r="I49">
        <v>0.9067228549</v>
      </c>
      <c r="J49">
        <v>-0.227</v>
      </c>
      <c r="K49">
        <v>0.0144</v>
      </c>
      <c r="L49">
        <v>0.2558</v>
      </c>
      <c r="M49">
        <v>0.7969402107</v>
      </c>
      <c r="N49">
        <v>1.0145368025</v>
      </c>
      <c r="O49">
        <v>1.2915459778</v>
      </c>
      <c r="P49">
        <v>0</v>
      </c>
      <c r="Q49">
        <v>0.0618683758</v>
      </c>
      <c r="R49" s="28">
        <v>3.40136E-115</v>
      </c>
      <c r="S49" s="28">
        <v>1.66556E-117</v>
      </c>
      <c r="T49">
        <v>0.518304129</v>
      </c>
    </row>
    <row r="50" spans="1:20" ht="12.75">
      <c r="A50" s="7" t="s">
        <v>25</v>
      </c>
      <c r="B50" t="s">
        <v>4</v>
      </c>
      <c r="C50">
        <v>2925</v>
      </c>
      <c r="D50">
        <v>73.5651153</v>
      </c>
      <c r="E50">
        <v>91.137149309</v>
      </c>
      <c r="F50">
        <v>112.90650399</v>
      </c>
      <c r="G50">
        <v>305</v>
      </c>
      <c r="H50">
        <v>104.27350427</v>
      </c>
      <c r="I50">
        <v>0.9933522416</v>
      </c>
      <c r="J50">
        <v>-0.2151</v>
      </c>
      <c r="K50">
        <v>-0.0009</v>
      </c>
      <c r="L50">
        <v>0.2133</v>
      </c>
      <c r="M50">
        <v>0.8064566659</v>
      </c>
      <c r="N50">
        <v>0.9990898712</v>
      </c>
      <c r="O50">
        <v>1.2377361524</v>
      </c>
      <c r="P50">
        <v>0</v>
      </c>
      <c r="Q50">
        <v>0.0618683758</v>
      </c>
      <c r="R50" s="28">
        <v>3.40136E-115</v>
      </c>
      <c r="S50" s="28">
        <v>1.66556E-117</v>
      </c>
      <c r="T50">
        <v>0.872382145</v>
      </c>
    </row>
    <row r="51" spans="1:20" ht="12.75">
      <c r="A51" s="7" t="s">
        <v>26</v>
      </c>
      <c r="B51" t="s">
        <v>4</v>
      </c>
      <c r="C51">
        <v>3605</v>
      </c>
      <c r="D51">
        <v>84.150859512</v>
      </c>
      <c r="E51">
        <v>102.95438986</v>
      </c>
      <c r="F51">
        <v>125.95957371</v>
      </c>
      <c r="G51">
        <v>384</v>
      </c>
      <c r="H51">
        <v>106.51872399</v>
      </c>
      <c r="I51">
        <v>0.239583862</v>
      </c>
      <c r="J51">
        <v>-0.0807</v>
      </c>
      <c r="K51">
        <v>0.121</v>
      </c>
      <c r="L51">
        <v>0.3227</v>
      </c>
      <c r="M51">
        <v>0.9225027558</v>
      </c>
      <c r="N51">
        <v>1.1286362245</v>
      </c>
      <c r="O51">
        <v>1.3808302677</v>
      </c>
      <c r="P51">
        <v>0</v>
      </c>
      <c r="Q51">
        <v>0.0618683758</v>
      </c>
      <c r="R51" s="28">
        <v>3.40136E-115</v>
      </c>
      <c r="S51" s="28">
        <v>1.66556E-117</v>
      </c>
      <c r="T51">
        <v>0.337447459</v>
      </c>
    </row>
    <row r="52" spans="1:20" ht="12.75">
      <c r="A52" s="7" t="s">
        <v>27</v>
      </c>
      <c r="B52" t="s">
        <v>4</v>
      </c>
      <c r="C52">
        <v>4061</v>
      </c>
      <c r="D52">
        <v>119.92596603</v>
      </c>
      <c r="E52">
        <v>145.79903208</v>
      </c>
      <c r="F52">
        <v>177.25400476</v>
      </c>
      <c r="G52">
        <v>536</v>
      </c>
      <c r="H52">
        <v>131.98719527</v>
      </c>
      <c r="I52" s="28">
        <v>2.5394268E-06</v>
      </c>
      <c r="J52">
        <v>0.2736</v>
      </c>
      <c r="K52">
        <v>0.469</v>
      </c>
      <c r="L52">
        <v>0.6643</v>
      </c>
      <c r="M52">
        <v>1.3146869182</v>
      </c>
      <c r="N52">
        <v>1.5983200845</v>
      </c>
      <c r="O52">
        <v>1.9431448332</v>
      </c>
      <c r="P52">
        <v>0</v>
      </c>
      <c r="Q52">
        <v>0.0618683758</v>
      </c>
      <c r="R52" s="28">
        <v>3.40136E-115</v>
      </c>
      <c r="S52" s="28">
        <v>1.66556E-117</v>
      </c>
      <c r="T52" s="28">
        <v>2.762484E-23</v>
      </c>
    </row>
    <row r="53" spans="1:20" ht="12.75">
      <c r="A53" s="7" t="s">
        <v>28</v>
      </c>
      <c r="B53" t="s">
        <v>4</v>
      </c>
      <c r="C53">
        <v>1908</v>
      </c>
      <c r="D53">
        <v>96.539195312</v>
      </c>
      <c r="E53">
        <v>122.67371414</v>
      </c>
      <c r="F53">
        <v>155.88321502</v>
      </c>
      <c r="G53">
        <v>157</v>
      </c>
      <c r="H53">
        <v>82.285115304</v>
      </c>
      <c r="I53">
        <v>0.0153675798</v>
      </c>
      <c r="J53">
        <v>0.0567</v>
      </c>
      <c r="K53">
        <v>0.2963</v>
      </c>
      <c r="L53">
        <v>0.5358</v>
      </c>
      <c r="M53">
        <v>1.0583097337</v>
      </c>
      <c r="N53">
        <v>1.3448090728</v>
      </c>
      <c r="O53">
        <v>1.7088678152</v>
      </c>
      <c r="P53">
        <v>0</v>
      </c>
      <c r="Q53">
        <v>0.0618683758</v>
      </c>
      <c r="R53" s="28">
        <v>3.40136E-115</v>
      </c>
      <c r="S53" s="28">
        <v>1.66556E-117</v>
      </c>
      <c r="T53" s="28">
        <v>6.815349E-27</v>
      </c>
    </row>
    <row r="54" spans="1:20" ht="12.75">
      <c r="A54" s="7" t="s">
        <v>30</v>
      </c>
      <c r="B54" t="s">
        <v>4</v>
      </c>
      <c r="C54">
        <v>4192</v>
      </c>
      <c r="D54">
        <v>92.000911985</v>
      </c>
      <c r="E54">
        <v>112.42651101</v>
      </c>
      <c r="F54">
        <v>137.38690307</v>
      </c>
      <c r="G54">
        <v>418</v>
      </c>
      <c r="H54">
        <v>99.713740458</v>
      </c>
      <c r="I54">
        <v>0.0410253666</v>
      </c>
      <c r="J54">
        <v>0.0085</v>
      </c>
      <c r="K54">
        <v>0.209</v>
      </c>
      <c r="L54">
        <v>0.4095</v>
      </c>
      <c r="M54">
        <v>1.0085588589</v>
      </c>
      <c r="N54">
        <v>1.2324742353</v>
      </c>
      <c r="O54">
        <v>1.5061022244</v>
      </c>
      <c r="P54">
        <v>0</v>
      </c>
      <c r="Q54">
        <v>0.0618683758</v>
      </c>
      <c r="R54" s="28">
        <v>3.40136E-115</v>
      </c>
      <c r="S54" s="28">
        <v>1.66556E-117</v>
      </c>
      <c r="T54" s="28">
        <v>5.4371009E-07</v>
      </c>
    </row>
    <row r="55" spans="1:20" ht="12.75">
      <c r="A55" s="7" t="s">
        <v>31</v>
      </c>
      <c r="B55" t="s">
        <v>4</v>
      </c>
      <c r="C55">
        <v>5538</v>
      </c>
      <c r="D55">
        <v>111.80905954</v>
      </c>
      <c r="E55">
        <v>135.78800133</v>
      </c>
      <c r="F55">
        <v>164.9095465</v>
      </c>
      <c r="G55">
        <v>563</v>
      </c>
      <c r="H55">
        <v>101.66124955</v>
      </c>
      <c r="I55">
        <v>5.99839E-05</v>
      </c>
      <c r="J55">
        <v>0.2035</v>
      </c>
      <c r="K55">
        <v>0.3978</v>
      </c>
      <c r="L55">
        <v>0.5921</v>
      </c>
      <c r="M55">
        <v>1.2257054313</v>
      </c>
      <c r="N55">
        <v>1.4885742838</v>
      </c>
      <c r="O55">
        <v>1.8078188623</v>
      </c>
      <c r="P55">
        <v>0</v>
      </c>
      <c r="Q55">
        <v>0.0618683758</v>
      </c>
      <c r="R55" s="28">
        <v>3.40136E-115</v>
      </c>
      <c r="S55" s="28">
        <v>1.66556E-117</v>
      </c>
      <c r="T55" s="28">
        <v>2.47108E-20</v>
      </c>
    </row>
    <row r="56" spans="1:20" ht="12.75">
      <c r="A56" s="7" t="s">
        <v>32</v>
      </c>
      <c r="B56" t="s">
        <v>4</v>
      </c>
      <c r="C56">
        <v>2969</v>
      </c>
      <c r="D56">
        <v>127.87573204</v>
      </c>
      <c r="E56">
        <v>158.04657025</v>
      </c>
      <c r="F56">
        <v>195.3358778</v>
      </c>
      <c r="G56">
        <v>312</v>
      </c>
      <c r="H56">
        <v>105.0858875</v>
      </c>
      <c r="I56" s="28">
        <v>3.6704615E-07</v>
      </c>
      <c r="J56">
        <v>0.3378</v>
      </c>
      <c r="K56">
        <v>0.5496</v>
      </c>
      <c r="L56">
        <v>0.7614</v>
      </c>
      <c r="M56">
        <v>1.4018361297</v>
      </c>
      <c r="N56">
        <v>1.7325835701</v>
      </c>
      <c r="O56">
        <v>2.1413671426</v>
      </c>
      <c r="P56">
        <v>0</v>
      </c>
      <c r="Q56">
        <v>0.0618683758</v>
      </c>
      <c r="R56" s="28">
        <v>3.40136E-115</v>
      </c>
      <c r="S56" s="28">
        <v>1.66556E-117</v>
      </c>
      <c r="T56" s="28">
        <v>4.256273E-44</v>
      </c>
    </row>
    <row r="57" spans="1:20" ht="12.75">
      <c r="A57" s="7" t="s">
        <v>33</v>
      </c>
      <c r="B57" t="s">
        <v>4</v>
      </c>
      <c r="C57">
        <v>691</v>
      </c>
      <c r="D57">
        <v>161.95898598</v>
      </c>
      <c r="E57">
        <v>212.23028082</v>
      </c>
      <c r="F57">
        <v>278.1055452</v>
      </c>
      <c r="G57">
        <v>105</v>
      </c>
      <c r="H57">
        <v>151.9536903</v>
      </c>
      <c r="I57" s="28">
        <v>9.233796E-10</v>
      </c>
      <c r="J57">
        <v>0.5741</v>
      </c>
      <c r="K57">
        <v>0.8444</v>
      </c>
      <c r="L57">
        <v>1.1147</v>
      </c>
      <c r="M57">
        <v>1.7754733791</v>
      </c>
      <c r="N57">
        <v>2.3265718265</v>
      </c>
      <c r="O57">
        <v>3.0487285969</v>
      </c>
      <c r="P57">
        <v>0</v>
      </c>
      <c r="Q57">
        <v>0.0618683758</v>
      </c>
      <c r="R57" s="28">
        <v>3.40136E-115</v>
      </c>
      <c r="S57" s="28">
        <v>1.66556E-117</v>
      </c>
      <c r="T57" s="28">
        <v>2.576111E-36</v>
      </c>
    </row>
    <row r="58" spans="1:20" ht="12.75">
      <c r="A58" s="7" t="s">
        <v>34</v>
      </c>
      <c r="B58" t="s">
        <v>4</v>
      </c>
      <c r="C58">
        <v>7155</v>
      </c>
      <c r="D58">
        <v>107.65692684</v>
      </c>
      <c r="E58">
        <v>131.3024153</v>
      </c>
      <c r="F58">
        <v>160.14133756</v>
      </c>
      <c r="G58">
        <v>622</v>
      </c>
      <c r="H58">
        <v>86.932215234</v>
      </c>
      <c r="I58">
        <v>0.0003239411</v>
      </c>
      <c r="J58">
        <v>0.1657</v>
      </c>
      <c r="K58">
        <v>0.3642</v>
      </c>
      <c r="L58">
        <v>0.5628</v>
      </c>
      <c r="M58">
        <v>1.180187728</v>
      </c>
      <c r="N58">
        <v>1.4394011024</v>
      </c>
      <c r="O58">
        <v>1.7555474308</v>
      </c>
      <c r="P58">
        <v>0</v>
      </c>
      <c r="Q58">
        <v>0.0618683758</v>
      </c>
      <c r="R58" s="28">
        <v>3.40136E-115</v>
      </c>
      <c r="S58" s="28">
        <v>1.66556E-117</v>
      </c>
      <c r="T58" s="28">
        <v>4.665446E-19</v>
      </c>
    </row>
    <row r="59" spans="1:20" ht="12.75">
      <c r="A59" s="7" t="s">
        <v>35</v>
      </c>
      <c r="B59" t="s">
        <v>4</v>
      </c>
      <c r="C59">
        <v>494</v>
      </c>
      <c r="D59">
        <v>67.465277398</v>
      </c>
      <c r="E59">
        <v>98.541842147</v>
      </c>
      <c r="F59">
        <v>143.93322059</v>
      </c>
      <c r="G59">
        <v>36</v>
      </c>
      <c r="H59">
        <v>72.874493927</v>
      </c>
      <c r="I59">
        <v>0.6895995512</v>
      </c>
      <c r="J59">
        <v>-0.3017</v>
      </c>
      <c r="K59">
        <v>0.0772</v>
      </c>
      <c r="L59">
        <v>0.4561</v>
      </c>
      <c r="M59">
        <v>0.7395872684</v>
      </c>
      <c r="N59">
        <v>1.0802637248</v>
      </c>
      <c r="O59">
        <v>1.5778661491</v>
      </c>
      <c r="P59">
        <v>0</v>
      </c>
      <c r="Q59">
        <v>0.0618683758</v>
      </c>
      <c r="R59" s="28">
        <v>3.40136E-115</v>
      </c>
      <c r="S59" s="28">
        <v>1.66556E-117</v>
      </c>
      <c r="T59" s="28">
        <v>7.3419787E-06</v>
      </c>
    </row>
    <row r="60" spans="1:20" ht="12.75">
      <c r="A60" s="7" t="s">
        <v>36</v>
      </c>
      <c r="B60" t="s">
        <v>4</v>
      </c>
      <c r="C60">
        <v>1262</v>
      </c>
      <c r="D60">
        <v>136.43479575</v>
      </c>
      <c r="E60">
        <v>173.50802778</v>
      </c>
      <c r="F60">
        <v>220.65511615</v>
      </c>
      <c r="G60">
        <v>159</v>
      </c>
      <c r="H60">
        <v>125.99049128</v>
      </c>
      <c r="I60" s="28">
        <v>1.5849452E-07</v>
      </c>
      <c r="J60">
        <v>0.4026</v>
      </c>
      <c r="K60">
        <v>0.6429</v>
      </c>
      <c r="L60">
        <v>0.8833</v>
      </c>
      <c r="M60">
        <v>1.4956647596</v>
      </c>
      <c r="N60">
        <v>1.9020796068</v>
      </c>
      <c r="O60">
        <v>2.4189289796</v>
      </c>
      <c r="P60">
        <v>0</v>
      </c>
      <c r="Q60">
        <v>0.0618683758</v>
      </c>
      <c r="R60" s="28">
        <v>3.40136E-115</v>
      </c>
      <c r="S60" s="28">
        <v>1.66556E-117</v>
      </c>
      <c r="T60" s="28">
        <v>1.116042E-37</v>
      </c>
    </row>
    <row r="61" spans="1:20" ht="12.75">
      <c r="A61" s="7" t="s">
        <v>37</v>
      </c>
      <c r="B61" t="s">
        <v>4</v>
      </c>
      <c r="C61">
        <v>2153</v>
      </c>
      <c r="D61">
        <v>261.45608527</v>
      </c>
      <c r="E61">
        <v>321.10305275</v>
      </c>
      <c r="F61">
        <v>394.35750895</v>
      </c>
      <c r="G61">
        <v>423</v>
      </c>
      <c r="H61">
        <v>196.4700418</v>
      </c>
      <c r="I61" s="28">
        <v>3.422125E-33</v>
      </c>
      <c r="J61">
        <v>1.053</v>
      </c>
      <c r="K61">
        <v>1.2585</v>
      </c>
      <c r="L61">
        <v>1.464</v>
      </c>
      <c r="M61">
        <v>2.8662090985</v>
      </c>
      <c r="N61">
        <v>3.5200882412</v>
      </c>
      <c r="O61">
        <v>4.3231393106</v>
      </c>
      <c r="P61">
        <v>0</v>
      </c>
      <c r="Q61">
        <v>0.0618683758</v>
      </c>
      <c r="R61" s="28">
        <v>3.40136E-115</v>
      </c>
      <c r="S61" s="28">
        <v>1.66556E-117</v>
      </c>
      <c r="T61" s="28">
        <v>1.34204E-112</v>
      </c>
    </row>
    <row r="62" spans="1:20" ht="12.75">
      <c r="A62" s="7" t="s">
        <v>38</v>
      </c>
      <c r="B62" t="s">
        <v>4</v>
      </c>
      <c r="C62">
        <v>807</v>
      </c>
      <c r="D62">
        <v>118.4399679</v>
      </c>
      <c r="E62">
        <v>156.59339617</v>
      </c>
      <c r="F62">
        <v>207.0373047</v>
      </c>
      <c r="G62">
        <v>91</v>
      </c>
      <c r="H62">
        <v>112.76332094</v>
      </c>
      <c r="I62">
        <v>0.0001489733</v>
      </c>
      <c r="J62">
        <v>0.2611</v>
      </c>
      <c r="K62">
        <v>0.5404</v>
      </c>
      <c r="L62">
        <v>0.8196</v>
      </c>
      <c r="M62">
        <v>1.2983966821</v>
      </c>
      <c r="N62">
        <v>1.7166531672</v>
      </c>
      <c r="O62">
        <v>2.2696438901</v>
      </c>
      <c r="P62">
        <v>0</v>
      </c>
      <c r="Q62">
        <v>0.0618683758</v>
      </c>
      <c r="R62" s="28">
        <v>3.40136E-115</v>
      </c>
      <c r="S62" s="28">
        <v>1.66556E-117</v>
      </c>
      <c r="T62" s="28">
        <v>6.7797E-25</v>
      </c>
    </row>
    <row r="63" spans="1:20" ht="12.75">
      <c r="A63" s="7" t="s">
        <v>39</v>
      </c>
      <c r="B63" t="s">
        <v>4</v>
      </c>
      <c r="C63">
        <v>3662</v>
      </c>
      <c r="D63">
        <v>151.57290962</v>
      </c>
      <c r="E63">
        <v>186.05347701</v>
      </c>
      <c r="F63">
        <v>228.37785718</v>
      </c>
      <c r="G63">
        <v>435</v>
      </c>
      <c r="H63">
        <v>118.78754779</v>
      </c>
      <c r="I63" s="28">
        <v>9.385681E-12</v>
      </c>
      <c r="J63">
        <v>0.5078</v>
      </c>
      <c r="K63">
        <v>0.7128</v>
      </c>
      <c r="L63">
        <v>0.9177</v>
      </c>
      <c r="M63">
        <v>1.6616161456</v>
      </c>
      <c r="N63">
        <v>2.0396089387</v>
      </c>
      <c r="O63">
        <v>2.5035894325</v>
      </c>
      <c r="P63">
        <v>0</v>
      </c>
      <c r="Q63">
        <v>0.0618683758</v>
      </c>
      <c r="R63" s="28">
        <v>3.40136E-115</v>
      </c>
      <c r="S63" s="28">
        <v>1.66556E-117</v>
      </c>
      <c r="T63" s="28">
        <v>4.245363E-62</v>
      </c>
    </row>
    <row r="64" spans="1:20" ht="12.75">
      <c r="A64" s="7" t="s">
        <v>40</v>
      </c>
      <c r="B64" t="s">
        <v>4</v>
      </c>
      <c r="C64">
        <v>2351</v>
      </c>
      <c r="D64">
        <v>224.43607082</v>
      </c>
      <c r="E64">
        <v>275.65699988</v>
      </c>
      <c r="F64">
        <v>338.5675988</v>
      </c>
      <c r="G64">
        <v>413</v>
      </c>
      <c r="H64">
        <v>175.66992769</v>
      </c>
      <c r="I64" s="28">
        <v>5.415978E-26</v>
      </c>
      <c r="J64">
        <v>0.9003</v>
      </c>
      <c r="K64">
        <v>1.1059</v>
      </c>
      <c r="L64">
        <v>1.3114</v>
      </c>
      <c r="M64">
        <v>2.4603776483</v>
      </c>
      <c r="N64">
        <v>3.0218864491</v>
      </c>
      <c r="O64">
        <v>3.711543111</v>
      </c>
      <c r="P64">
        <v>0</v>
      </c>
      <c r="Q64">
        <v>0.0618683758</v>
      </c>
      <c r="R64" s="28">
        <v>3.40136E-115</v>
      </c>
      <c r="S64" s="28">
        <v>1.66556E-117</v>
      </c>
      <c r="T64" s="28">
        <v>1.712612E-87</v>
      </c>
    </row>
    <row r="65" spans="1:20" ht="12.75">
      <c r="A65" s="7" t="s">
        <v>41</v>
      </c>
      <c r="B65" t="s">
        <v>4</v>
      </c>
      <c r="C65">
        <v>1819</v>
      </c>
      <c r="D65">
        <v>170.18997075</v>
      </c>
      <c r="E65">
        <v>211.31203231</v>
      </c>
      <c r="F65">
        <v>262.37019021</v>
      </c>
      <c r="G65">
        <v>263</v>
      </c>
      <c r="H65">
        <v>144.58493678</v>
      </c>
      <c r="I65" s="28">
        <v>2.787759E-14</v>
      </c>
      <c r="J65">
        <v>0.6236</v>
      </c>
      <c r="K65">
        <v>0.8401</v>
      </c>
      <c r="L65">
        <v>1.0565</v>
      </c>
      <c r="M65">
        <v>1.8657054477</v>
      </c>
      <c r="N65">
        <v>2.3165055385</v>
      </c>
      <c r="O65">
        <v>2.8762299626</v>
      </c>
      <c r="P65">
        <v>0</v>
      </c>
      <c r="Q65">
        <v>0.0618683758</v>
      </c>
      <c r="R65" s="28">
        <v>3.40136E-115</v>
      </c>
      <c r="S65" s="28">
        <v>1.66556E-117</v>
      </c>
      <c r="T65" s="28">
        <v>1.698894E-62</v>
      </c>
    </row>
    <row r="66" spans="1:20" ht="12.75">
      <c r="A66" s="7" t="s">
        <v>43</v>
      </c>
      <c r="B66" t="s">
        <v>4</v>
      </c>
      <c r="C66">
        <v>1144</v>
      </c>
      <c r="D66">
        <v>204.47418099</v>
      </c>
      <c r="E66">
        <v>257.89894203</v>
      </c>
      <c r="F66">
        <v>325.28245854</v>
      </c>
      <c r="G66">
        <v>194</v>
      </c>
      <c r="H66">
        <v>169.58041958</v>
      </c>
      <c r="I66" s="28">
        <v>1.704601E-18</v>
      </c>
      <c r="J66">
        <v>0.8072</v>
      </c>
      <c r="K66">
        <v>1.0393</v>
      </c>
      <c r="L66">
        <v>1.2714</v>
      </c>
      <c r="M66">
        <v>2.2415456781</v>
      </c>
      <c r="N66">
        <v>2.8272139597</v>
      </c>
      <c r="O66">
        <v>3.5659049254</v>
      </c>
      <c r="P66">
        <v>0</v>
      </c>
      <c r="Q66">
        <v>0.0618683758</v>
      </c>
      <c r="R66" s="28">
        <v>3.40136E-115</v>
      </c>
      <c r="S66" s="28">
        <v>1.66556E-117</v>
      </c>
      <c r="T66" s="28">
        <v>7.15315E-103</v>
      </c>
    </row>
    <row r="67" spans="1:20" ht="13.5" thickBot="1">
      <c r="A67" s="7" t="s">
        <v>42</v>
      </c>
      <c r="B67" t="s">
        <v>4</v>
      </c>
      <c r="C67">
        <v>1673</v>
      </c>
      <c r="D67">
        <v>311.47988053</v>
      </c>
      <c r="E67">
        <v>381.54557466</v>
      </c>
      <c r="F67">
        <v>467.37216316</v>
      </c>
      <c r="G67">
        <v>415</v>
      </c>
      <c r="H67">
        <v>248.05738195</v>
      </c>
      <c r="I67" s="28">
        <v>1.852706E-43</v>
      </c>
      <c r="J67">
        <v>1.2281</v>
      </c>
      <c r="K67">
        <v>1.431</v>
      </c>
      <c r="L67">
        <v>1.6338</v>
      </c>
      <c r="M67">
        <v>3.4145943348</v>
      </c>
      <c r="N67">
        <v>4.1826886395</v>
      </c>
      <c r="O67">
        <v>5.1235615535</v>
      </c>
      <c r="P67">
        <v>0</v>
      </c>
      <c r="Q67">
        <v>0.0618683758</v>
      </c>
      <c r="R67" s="28">
        <v>3.40136E-115</v>
      </c>
      <c r="S67" s="28">
        <v>1.66556E-117</v>
      </c>
      <c r="T67" s="28">
        <v>1.05394E-164</v>
      </c>
    </row>
    <row r="68" spans="1:20" ht="13.5" thickTop="1">
      <c r="A68" s="8" t="s">
        <v>70</v>
      </c>
      <c r="B68" t="s">
        <v>5</v>
      </c>
      <c r="C68">
        <v>28388</v>
      </c>
      <c r="D68">
        <v>113.88489253</v>
      </c>
      <c r="E68">
        <v>130.91153199</v>
      </c>
      <c r="F68">
        <v>150.48378082</v>
      </c>
      <c r="G68">
        <v>3273</v>
      </c>
      <c r="H68">
        <v>115.29519515</v>
      </c>
      <c r="I68">
        <v>0.245453608</v>
      </c>
      <c r="J68">
        <v>-0.0568</v>
      </c>
      <c r="K68">
        <v>0.0826</v>
      </c>
      <c r="L68">
        <v>0.2219</v>
      </c>
      <c r="M68">
        <v>0.9448157871</v>
      </c>
      <c r="N68">
        <v>1.0860727826</v>
      </c>
      <c r="O68">
        <v>1.2484487508</v>
      </c>
      <c r="P68">
        <v>0</v>
      </c>
      <c r="Q68">
        <v>0.0618683758</v>
      </c>
      <c r="R68" s="28">
        <v>3.40136E-115</v>
      </c>
      <c r="S68" s="28">
        <v>1.66556E-117</v>
      </c>
      <c r="T68">
        <v>0.9250358815</v>
      </c>
    </row>
    <row r="69" spans="1:20" ht="12.75">
      <c r="A69" s="7" t="s">
        <v>69</v>
      </c>
      <c r="B69" t="s">
        <v>5</v>
      </c>
      <c r="C69">
        <v>24952</v>
      </c>
      <c r="D69">
        <v>97.464393513</v>
      </c>
      <c r="E69">
        <v>112.73302109</v>
      </c>
      <c r="F69">
        <v>130.39360926</v>
      </c>
      <c r="G69">
        <v>2795</v>
      </c>
      <c r="H69">
        <v>112.01506893</v>
      </c>
      <c r="I69">
        <v>0.3673860552</v>
      </c>
      <c r="J69">
        <v>-0.2125</v>
      </c>
      <c r="K69">
        <v>-0.0669</v>
      </c>
      <c r="L69">
        <v>0.0786</v>
      </c>
      <c r="M69">
        <v>0.8085874748</v>
      </c>
      <c r="N69">
        <v>0.9352595914</v>
      </c>
      <c r="O69">
        <v>1.0817759742</v>
      </c>
      <c r="P69">
        <v>0</v>
      </c>
      <c r="Q69">
        <v>0.0618683758</v>
      </c>
      <c r="R69" s="28">
        <v>3.40136E-115</v>
      </c>
      <c r="S69" s="28">
        <v>1.66556E-117</v>
      </c>
      <c r="T69">
        <v>0.3468598194</v>
      </c>
    </row>
    <row r="70" spans="1:20" ht="12.75">
      <c r="A70" s="7" t="s">
        <v>68</v>
      </c>
      <c r="B70" t="s">
        <v>5</v>
      </c>
      <c r="C70">
        <v>35021</v>
      </c>
      <c r="D70">
        <v>136.37976077</v>
      </c>
      <c r="E70">
        <v>155.26494684</v>
      </c>
      <c r="F70">
        <v>176.76525886</v>
      </c>
      <c r="G70">
        <v>6212</v>
      </c>
      <c r="H70">
        <v>177.37928671</v>
      </c>
      <c r="I70">
        <v>0.0001301197</v>
      </c>
      <c r="J70">
        <v>0.1235</v>
      </c>
      <c r="K70">
        <v>0.2532</v>
      </c>
      <c r="L70">
        <v>0.3829</v>
      </c>
      <c r="M70">
        <v>1.1314384915</v>
      </c>
      <c r="N70">
        <v>1.2881144258</v>
      </c>
      <c r="O70">
        <v>1.4664860586</v>
      </c>
      <c r="P70">
        <v>0</v>
      </c>
      <c r="Q70">
        <v>0.0618683758</v>
      </c>
      <c r="R70" s="28">
        <v>3.40136E-115</v>
      </c>
      <c r="S70" s="28">
        <v>1.66556E-117</v>
      </c>
      <c r="T70" s="28">
        <v>4.952223E-15</v>
      </c>
    </row>
    <row r="71" spans="1:20" ht="12.75">
      <c r="A71" s="7" t="s">
        <v>67</v>
      </c>
      <c r="B71" t="s">
        <v>5</v>
      </c>
      <c r="C71">
        <v>49463</v>
      </c>
      <c r="D71">
        <v>129.97431084</v>
      </c>
      <c r="E71">
        <v>147.8057209</v>
      </c>
      <c r="F71">
        <v>168.08345425</v>
      </c>
      <c r="G71">
        <v>7144</v>
      </c>
      <c r="H71">
        <v>144.43119099</v>
      </c>
      <c r="I71">
        <v>0.0018759181</v>
      </c>
      <c r="J71">
        <v>0.0754</v>
      </c>
      <c r="K71">
        <v>0.2039</v>
      </c>
      <c r="L71">
        <v>0.3325</v>
      </c>
      <c r="M71">
        <v>1.0782973761</v>
      </c>
      <c r="N71">
        <v>1.2262309374</v>
      </c>
      <c r="O71">
        <v>1.3944597707</v>
      </c>
      <c r="P71">
        <v>0</v>
      </c>
      <c r="Q71">
        <v>0.0618683758</v>
      </c>
      <c r="R71" s="28">
        <v>3.40136E-115</v>
      </c>
      <c r="S71" s="28">
        <v>1.66556E-117</v>
      </c>
      <c r="T71" s="28">
        <v>6.934361E-07</v>
      </c>
    </row>
    <row r="72" spans="1:20" ht="12.75">
      <c r="A72" s="7" t="s">
        <v>66</v>
      </c>
      <c r="B72" t="s">
        <v>5</v>
      </c>
      <c r="C72">
        <v>37509</v>
      </c>
      <c r="D72">
        <v>118.28226728</v>
      </c>
      <c r="E72">
        <v>135.6383286</v>
      </c>
      <c r="F72">
        <v>155.54111878</v>
      </c>
      <c r="G72">
        <v>4998</v>
      </c>
      <c r="H72">
        <v>133.24802048</v>
      </c>
      <c r="I72">
        <v>0.0910845574</v>
      </c>
      <c r="J72">
        <v>-0.0189</v>
      </c>
      <c r="K72">
        <v>0.118</v>
      </c>
      <c r="L72">
        <v>0.255</v>
      </c>
      <c r="M72">
        <v>0.9812974396</v>
      </c>
      <c r="N72">
        <v>1.1252873963</v>
      </c>
      <c r="O72">
        <v>1.2904056131</v>
      </c>
      <c r="P72">
        <v>0</v>
      </c>
      <c r="Q72">
        <v>0.0618683758</v>
      </c>
      <c r="R72" s="28">
        <v>3.40136E-115</v>
      </c>
      <c r="S72" s="28">
        <v>1.66556E-117</v>
      </c>
      <c r="T72">
        <v>0.0011548276</v>
      </c>
    </row>
    <row r="73" spans="1:20" ht="12.75">
      <c r="A73" s="7" t="s">
        <v>65</v>
      </c>
      <c r="B73" t="s">
        <v>5</v>
      </c>
      <c r="C73">
        <v>21469</v>
      </c>
      <c r="D73">
        <v>172.11800902</v>
      </c>
      <c r="E73">
        <v>197.38135237</v>
      </c>
      <c r="F73">
        <v>226.35282901</v>
      </c>
      <c r="G73">
        <v>4561</v>
      </c>
      <c r="H73">
        <v>212.44585216</v>
      </c>
      <c r="I73" s="28">
        <v>1.691079E-12</v>
      </c>
      <c r="J73">
        <v>0.3562</v>
      </c>
      <c r="K73">
        <v>0.4932</v>
      </c>
      <c r="L73">
        <v>0.6301</v>
      </c>
      <c r="M73">
        <v>1.4279313836</v>
      </c>
      <c r="N73">
        <v>1.6375220071</v>
      </c>
      <c r="O73">
        <v>1.8778761743</v>
      </c>
      <c r="P73">
        <v>0</v>
      </c>
      <c r="Q73">
        <v>0.0618683758</v>
      </c>
      <c r="R73" s="28">
        <v>3.40136E-115</v>
      </c>
      <c r="S73" s="28">
        <v>1.66556E-117</v>
      </c>
      <c r="T73" s="28">
        <v>1.471844E-32</v>
      </c>
    </row>
    <row r="74" spans="1:20" ht="12.75">
      <c r="A74" s="7" t="s">
        <v>64</v>
      </c>
      <c r="B74" t="s">
        <v>5</v>
      </c>
      <c r="C74">
        <v>19542</v>
      </c>
      <c r="D74">
        <v>116.25507181</v>
      </c>
      <c r="E74">
        <v>133.31057034</v>
      </c>
      <c r="F74">
        <v>152.86823953</v>
      </c>
      <c r="G74">
        <v>2510</v>
      </c>
      <c r="H74">
        <v>128.44130591</v>
      </c>
      <c r="I74">
        <v>0.1492593797</v>
      </c>
      <c r="J74">
        <v>-0.0362</v>
      </c>
      <c r="K74">
        <v>0.1007</v>
      </c>
      <c r="L74">
        <v>0.2376</v>
      </c>
      <c r="M74">
        <v>0.9644793504</v>
      </c>
      <c r="N74">
        <v>1.1059757676</v>
      </c>
      <c r="O74">
        <v>1.2682307797</v>
      </c>
      <c r="P74">
        <v>0</v>
      </c>
      <c r="Q74">
        <v>0.0618683758</v>
      </c>
      <c r="R74" s="28">
        <v>3.40136E-115</v>
      </c>
      <c r="S74" s="28">
        <v>1.66556E-117</v>
      </c>
      <c r="T74">
        <v>0.0299910445</v>
      </c>
    </row>
    <row r="75" spans="1:20" ht="12.75">
      <c r="A75" s="7" t="s">
        <v>29</v>
      </c>
      <c r="B75" t="s">
        <v>5</v>
      </c>
      <c r="C75">
        <v>501</v>
      </c>
      <c r="D75">
        <v>194.22232103</v>
      </c>
      <c r="E75">
        <v>254.83466087</v>
      </c>
      <c r="F75">
        <v>334.36272431</v>
      </c>
      <c r="G75">
        <v>98</v>
      </c>
      <c r="H75">
        <v>195.60878244</v>
      </c>
      <c r="I75" s="28">
        <v>6.576096E-08</v>
      </c>
      <c r="J75">
        <v>0.477</v>
      </c>
      <c r="K75">
        <v>0.7487</v>
      </c>
      <c r="L75">
        <v>1.0203</v>
      </c>
      <c r="M75">
        <v>1.611313942</v>
      </c>
      <c r="N75">
        <v>2.1141681336</v>
      </c>
      <c r="O75">
        <v>2.773951606</v>
      </c>
      <c r="P75">
        <v>0</v>
      </c>
      <c r="Q75">
        <v>0.0618683758</v>
      </c>
      <c r="R75" s="28">
        <v>3.40136E-115</v>
      </c>
      <c r="S75" s="28">
        <v>1.66556E-117</v>
      </c>
      <c r="T75" s="28">
        <v>1.115622E-16</v>
      </c>
    </row>
    <row r="76" spans="1:20" ht="12.75">
      <c r="A76" s="7" t="s">
        <v>63</v>
      </c>
      <c r="B76" t="s">
        <v>5</v>
      </c>
      <c r="C76">
        <v>12310</v>
      </c>
      <c r="D76">
        <v>187.93004421</v>
      </c>
      <c r="E76">
        <v>217.20507031</v>
      </c>
      <c r="F76">
        <v>251.04044841</v>
      </c>
      <c r="G76">
        <v>2181</v>
      </c>
      <c r="H76">
        <v>177.17303006</v>
      </c>
      <c r="I76" s="28">
        <v>1.554602E-15</v>
      </c>
      <c r="J76">
        <v>0.4441</v>
      </c>
      <c r="K76">
        <v>0.5889</v>
      </c>
      <c r="L76">
        <v>0.7337</v>
      </c>
      <c r="M76">
        <v>1.5591117372</v>
      </c>
      <c r="N76">
        <v>1.801984222</v>
      </c>
      <c r="O76">
        <v>2.0826904569</v>
      </c>
      <c r="P76">
        <v>0</v>
      </c>
      <c r="Q76">
        <v>0.0618683758</v>
      </c>
      <c r="R76" s="28">
        <v>3.40136E-115</v>
      </c>
      <c r="S76" s="28">
        <v>1.66556E-117</v>
      </c>
      <c r="T76" s="28">
        <v>5.906999E-31</v>
      </c>
    </row>
    <row r="77" spans="1:20" ht="13.5" thickBot="1">
      <c r="A77" s="7" t="s">
        <v>62</v>
      </c>
      <c r="B77" t="s">
        <v>5</v>
      </c>
      <c r="C77">
        <v>22146</v>
      </c>
      <c r="D77">
        <v>289.62376869</v>
      </c>
      <c r="E77">
        <v>330.22077185</v>
      </c>
      <c r="F77">
        <v>376.50831855</v>
      </c>
      <c r="G77">
        <v>5282</v>
      </c>
      <c r="H77">
        <v>238.50808272</v>
      </c>
      <c r="I77" s="28">
        <v>3.066695E-51</v>
      </c>
      <c r="J77">
        <v>0.8766</v>
      </c>
      <c r="K77">
        <v>1.0078</v>
      </c>
      <c r="L77">
        <v>1.139</v>
      </c>
      <c r="M77">
        <v>2.4027867339</v>
      </c>
      <c r="N77">
        <v>2.7395889967</v>
      </c>
      <c r="O77">
        <v>3.1236013436</v>
      </c>
      <c r="P77">
        <v>0</v>
      </c>
      <c r="Q77">
        <v>0.0618683758</v>
      </c>
      <c r="R77" s="28">
        <v>3.40136E-115</v>
      </c>
      <c r="S77" s="28">
        <v>1.66556E-117</v>
      </c>
      <c r="T77" s="28">
        <v>8.3718E-119</v>
      </c>
    </row>
    <row r="78" spans="1:20" ht="13.5" thickTop="1">
      <c r="A78" s="9" t="s">
        <v>61</v>
      </c>
      <c r="B78" t="s">
        <v>5</v>
      </c>
      <c r="C78">
        <v>191392</v>
      </c>
      <c r="D78">
        <v>130.55466619</v>
      </c>
      <c r="E78">
        <v>147.13444885</v>
      </c>
      <c r="F78">
        <v>165.8197801</v>
      </c>
      <c r="G78">
        <v>28698</v>
      </c>
      <c r="H78">
        <v>149.94357131</v>
      </c>
      <c r="I78">
        <v>0.0010799491</v>
      </c>
      <c r="J78">
        <v>0.0798</v>
      </c>
      <c r="K78">
        <v>0.1994</v>
      </c>
      <c r="L78">
        <v>0.3189</v>
      </c>
      <c r="M78">
        <v>1.0831121402</v>
      </c>
      <c r="N78">
        <v>1.220661907</v>
      </c>
      <c r="O78">
        <v>1.3756797988</v>
      </c>
      <c r="P78">
        <v>0</v>
      </c>
      <c r="Q78">
        <v>0.0618683758</v>
      </c>
      <c r="R78" s="28">
        <v>3.40136E-115</v>
      </c>
      <c r="S78" s="28">
        <v>1.66556E-117</v>
      </c>
      <c r="T78" s="28">
        <v>6.6914266E-08</v>
      </c>
    </row>
    <row r="79" spans="1:20" ht="12.75">
      <c r="A79" s="7" t="s">
        <v>60</v>
      </c>
      <c r="B79" t="s">
        <v>5</v>
      </c>
      <c r="C79">
        <v>34957</v>
      </c>
      <c r="D79">
        <v>250.38796107</v>
      </c>
      <c r="E79">
        <v>284.08679071</v>
      </c>
      <c r="F79">
        <v>322.32102659</v>
      </c>
      <c r="G79">
        <v>7561</v>
      </c>
      <c r="H79">
        <v>216.29430443</v>
      </c>
      <c r="I79" s="28">
        <v>2.090586E-40</v>
      </c>
      <c r="J79">
        <v>0.7311</v>
      </c>
      <c r="K79">
        <v>0.8573</v>
      </c>
      <c r="L79">
        <v>0.9836</v>
      </c>
      <c r="M79">
        <v>2.0772772688</v>
      </c>
      <c r="N79">
        <v>2.3568506656</v>
      </c>
      <c r="O79">
        <v>2.6740508566</v>
      </c>
      <c r="P79">
        <v>0</v>
      </c>
      <c r="Q79">
        <v>0.0618683758</v>
      </c>
      <c r="R79" s="28">
        <v>3.40136E-115</v>
      </c>
      <c r="S79" s="28">
        <v>1.66556E-117</v>
      </c>
      <c r="T79" s="28">
        <v>5.395408E-91</v>
      </c>
    </row>
    <row r="80" spans="1:20" ht="12.75">
      <c r="A80" s="7" t="s">
        <v>59</v>
      </c>
      <c r="B80" t="s">
        <v>5</v>
      </c>
      <c r="C80">
        <v>338505</v>
      </c>
      <c r="D80">
        <v>80.340035448</v>
      </c>
      <c r="E80">
        <v>94.826631558</v>
      </c>
      <c r="F80">
        <v>111.92539314</v>
      </c>
      <c r="G80">
        <v>32614</v>
      </c>
      <c r="H80">
        <v>96.347173602</v>
      </c>
      <c r="I80">
        <v>0.0045645087</v>
      </c>
      <c r="J80">
        <v>-0.4057</v>
      </c>
      <c r="K80">
        <v>-0.2399</v>
      </c>
      <c r="L80">
        <v>-0.0741</v>
      </c>
      <c r="M80">
        <v>0.6665197827</v>
      </c>
      <c r="N80">
        <v>0.7867039828</v>
      </c>
      <c r="O80">
        <v>0.9285593204</v>
      </c>
      <c r="P80">
        <v>0</v>
      </c>
      <c r="Q80">
        <v>0.0618683758</v>
      </c>
      <c r="R80" s="28">
        <v>3.40136E-115</v>
      </c>
      <c r="S80" s="28">
        <v>1.66556E-117</v>
      </c>
      <c r="T80" s="28">
        <v>8.9026294E-07</v>
      </c>
    </row>
    <row r="81" spans="1:20" ht="13.5" thickBot="1">
      <c r="A81" s="7" t="s">
        <v>58</v>
      </c>
      <c r="B81" t="s">
        <v>5</v>
      </c>
      <c r="C81">
        <v>589806</v>
      </c>
      <c r="D81">
        <v>102.29830678</v>
      </c>
      <c r="E81">
        <v>120.53661051</v>
      </c>
      <c r="F81">
        <v>142.02653916</v>
      </c>
      <c r="G81">
        <v>71668</v>
      </c>
      <c r="H81">
        <v>121.51114095</v>
      </c>
      <c r="I81">
        <v>0.0561687473</v>
      </c>
      <c r="J81">
        <v>-0.0042</v>
      </c>
      <c r="K81">
        <v>0.1599</v>
      </c>
      <c r="L81">
        <v>0.3239</v>
      </c>
      <c r="M81">
        <v>0.9958034584</v>
      </c>
      <c r="N81">
        <v>1.1733407658</v>
      </c>
      <c r="O81">
        <v>1.3825303989</v>
      </c>
      <c r="P81">
        <v>0</v>
      </c>
      <c r="Q81">
        <v>0.0618683758</v>
      </c>
      <c r="R81" s="28">
        <v>3.40136E-115</v>
      </c>
      <c r="S81" s="28">
        <v>1.66556E-117</v>
      </c>
      <c r="T81" t="s">
        <v>81</v>
      </c>
    </row>
    <row r="82" spans="1:20" ht="13.5" thickTop="1">
      <c r="A82" s="9" t="s">
        <v>57</v>
      </c>
      <c r="B82" t="s">
        <v>5</v>
      </c>
      <c r="C82">
        <v>8034</v>
      </c>
      <c r="D82">
        <v>109.47336364</v>
      </c>
      <c r="E82">
        <v>131.53919934</v>
      </c>
      <c r="F82">
        <v>158.05270238</v>
      </c>
      <c r="G82">
        <v>863</v>
      </c>
      <c r="H82">
        <v>107.4184715</v>
      </c>
      <c r="I82">
        <v>0.3511442884</v>
      </c>
      <c r="J82">
        <v>-0.0963</v>
      </c>
      <c r="K82">
        <v>0.0874</v>
      </c>
      <c r="L82">
        <v>0.271</v>
      </c>
      <c r="M82">
        <v>0.9082167084</v>
      </c>
      <c r="N82">
        <v>1.0912800582</v>
      </c>
      <c r="O82">
        <v>1.3112422999</v>
      </c>
      <c r="P82">
        <v>0</v>
      </c>
      <c r="Q82">
        <v>0.0618683758</v>
      </c>
      <c r="R82" s="28">
        <v>3.40136E-115</v>
      </c>
      <c r="S82" s="28">
        <v>1.66556E-117</v>
      </c>
      <c r="T82">
        <v>0.7150926376</v>
      </c>
    </row>
    <row r="83" spans="1:20" ht="12.75">
      <c r="A83" s="7" t="s">
        <v>56</v>
      </c>
      <c r="B83" t="s">
        <v>5</v>
      </c>
      <c r="C83">
        <v>12129</v>
      </c>
      <c r="D83">
        <v>109.155219</v>
      </c>
      <c r="E83">
        <v>130.25404198</v>
      </c>
      <c r="F83">
        <v>155.43109719</v>
      </c>
      <c r="G83">
        <v>1408</v>
      </c>
      <c r="H83">
        <v>116.08541512</v>
      </c>
      <c r="I83">
        <v>0.3898306963</v>
      </c>
      <c r="J83">
        <v>-0.0992</v>
      </c>
      <c r="K83">
        <v>0.0775</v>
      </c>
      <c r="L83">
        <v>0.2542</v>
      </c>
      <c r="M83">
        <v>0.9055773058</v>
      </c>
      <c r="N83">
        <v>1.0806180913</v>
      </c>
      <c r="O83">
        <v>1.2894928481</v>
      </c>
      <c r="P83">
        <v>0</v>
      </c>
      <c r="Q83">
        <v>0.0618683758</v>
      </c>
      <c r="R83" s="28">
        <v>3.40136E-115</v>
      </c>
      <c r="S83" s="28">
        <v>1.66556E-117</v>
      </c>
      <c r="T83">
        <v>0.791652256</v>
      </c>
    </row>
    <row r="84" spans="1:20" ht="12.75">
      <c r="A84" s="7" t="s">
        <v>55</v>
      </c>
      <c r="B84" t="s">
        <v>5</v>
      </c>
      <c r="C84">
        <v>5390</v>
      </c>
      <c r="D84">
        <v>99.237950588</v>
      </c>
      <c r="E84">
        <v>120.11821199</v>
      </c>
      <c r="F84">
        <v>145.39180591</v>
      </c>
      <c r="G84">
        <v>553</v>
      </c>
      <c r="H84">
        <v>102.5974026</v>
      </c>
      <c r="I84">
        <v>0.9715298993</v>
      </c>
      <c r="J84">
        <v>-0.1944</v>
      </c>
      <c r="K84">
        <v>-0.0035</v>
      </c>
      <c r="L84">
        <v>0.1875</v>
      </c>
      <c r="M84">
        <v>0.8233013204</v>
      </c>
      <c r="N84">
        <v>0.9965288677</v>
      </c>
      <c r="O84">
        <v>1.2062045323</v>
      </c>
      <c r="P84">
        <v>0</v>
      </c>
      <c r="Q84">
        <v>0.0618683758</v>
      </c>
      <c r="R84" s="28">
        <v>3.40136E-115</v>
      </c>
      <c r="S84" s="28">
        <v>1.66556E-117</v>
      </c>
      <c r="T84">
        <v>0.1609137891</v>
      </c>
    </row>
    <row r="85" spans="1:20" ht="12.75">
      <c r="A85" s="7" t="s">
        <v>54</v>
      </c>
      <c r="B85" t="s">
        <v>5</v>
      </c>
      <c r="C85">
        <v>2835</v>
      </c>
      <c r="D85">
        <v>127.14796729</v>
      </c>
      <c r="E85">
        <v>154.69289327</v>
      </c>
      <c r="F85">
        <v>188.20506326</v>
      </c>
      <c r="G85">
        <v>449</v>
      </c>
      <c r="H85">
        <v>158.37742504</v>
      </c>
      <c r="I85">
        <v>0.0126423612</v>
      </c>
      <c r="J85">
        <v>0.0534</v>
      </c>
      <c r="K85">
        <v>0.2495</v>
      </c>
      <c r="L85">
        <v>0.4456</v>
      </c>
      <c r="M85">
        <v>1.054849367</v>
      </c>
      <c r="N85">
        <v>1.2833685352</v>
      </c>
      <c r="O85">
        <v>1.5613933598</v>
      </c>
      <c r="P85">
        <v>0</v>
      </c>
      <c r="Q85">
        <v>0.0618683758</v>
      </c>
      <c r="R85" s="28">
        <v>3.40136E-115</v>
      </c>
      <c r="S85" s="28">
        <v>1.66556E-117</v>
      </c>
      <c r="T85">
        <v>0.0001064046</v>
      </c>
    </row>
    <row r="86" spans="1:20" ht="12.75">
      <c r="A86" s="7" t="s">
        <v>53</v>
      </c>
      <c r="B86" t="s">
        <v>5</v>
      </c>
      <c r="C86">
        <v>2659</v>
      </c>
      <c r="D86">
        <v>103.62512918</v>
      </c>
      <c r="E86">
        <v>128.25463563</v>
      </c>
      <c r="F86">
        <v>158.73805602</v>
      </c>
      <c r="G86">
        <v>266</v>
      </c>
      <c r="H86">
        <v>100.03760812</v>
      </c>
      <c r="I86">
        <v>0.5683664324</v>
      </c>
      <c r="J86">
        <v>-0.1512</v>
      </c>
      <c r="K86">
        <v>0.0621</v>
      </c>
      <c r="L86">
        <v>0.2753</v>
      </c>
      <c r="M86">
        <v>0.8596983833</v>
      </c>
      <c r="N86">
        <v>1.0640305472</v>
      </c>
      <c r="O86">
        <v>1.3169281545</v>
      </c>
      <c r="P86">
        <v>0</v>
      </c>
      <c r="Q86">
        <v>0.0618683758</v>
      </c>
      <c r="R86" s="28">
        <v>3.40136E-115</v>
      </c>
      <c r="S86" s="28">
        <v>1.66556E-117</v>
      </c>
      <c r="T86">
        <v>0.5907966673</v>
      </c>
    </row>
    <row r="87" spans="1:20" ht="12.75">
      <c r="A87" s="7" t="s">
        <v>52</v>
      </c>
      <c r="B87" t="s">
        <v>5</v>
      </c>
      <c r="C87">
        <v>11614</v>
      </c>
      <c r="D87">
        <v>83.155100193</v>
      </c>
      <c r="E87">
        <v>99.567762365</v>
      </c>
      <c r="F87">
        <v>119.21985879</v>
      </c>
      <c r="G87">
        <v>1133</v>
      </c>
      <c r="H87">
        <v>97.554675392</v>
      </c>
      <c r="I87">
        <v>0.0375732115</v>
      </c>
      <c r="J87">
        <v>-0.3712</v>
      </c>
      <c r="K87">
        <v>-0.1911</v>
      </c>
      <c r="L87">
        <v>-0.011</v>
      </c>
      <c r="M87">
        <v>0.6898742203</v>
      </c>
      <c r="N87">
        <v>0.8260375163</v>
      </c>
      <c r="O87">
        <v>0.9890759188</v>
      </c>
      <c r="P87">
        <v>0</v>
      </c>
      <c r="Q87">
        <v>0.0618683758</v>
      </c>
      <c r="R87" s="28">
        <v>3.40136E-115</v>
      </c>
      <c r="S87" s="28">
        <v>1.66556E-117</v>
      </c>
      <c r="T87">
        <v>0.007179035</v>
      </c>
    </row>
    <row r="88" spans="1:20" ht="12.75">
      <c r="A88" s="7" t="s">
        <v>51</v>
      </c>
      <c r="B88" t="s">
        <v>5</v>
      </c>
      <c r="C88">
        <v>10679</v>
      </c>
      <c r="D88">
        <v>104.8701614</v>
      </c>
      <c r="E88">
        <v>125.03550266</v>
      </c>
      <c r="F88">
        <v>149.07841008</v>
      </c>
      <c r="G88">
        <v>1396</v>
      </c>
      <c r="H88">
        <v>130.72385055</v>
      </c>
      <c r="I88">
        <v>0.6830047904</v>
      </c>
      <c r="J88">
        <v>-0.1392</v>
      </c>
      <c r="K88">
        <v>0.0366</v>
      </c>
      <c r="L88">
        <v>0.2125</v>
      </c>
      <c r="M88">
        <v>0.8700274627</v>
      </c>
      <c r="N88">
        <v>1.0373238648</v>
      </c>
      <c r="O88">
        <v>1.2367894654</v>
      </c>
      <c r="P88">
        <v>0</v>
      </c>
      <c r="Q88">
        <v>0.0618683758</v>
      </c>
      <c r="R88" s="28">
        <v>3.40136E-115</v>
      </c>
      <c r="S88" s="28">
        <v>1.66556E-117</v>
      </c>
      <c r="T88">
        <v>0.1809525942</v>
      </c>
    </row>
    <row r="89" spans="1:20" ht="12.75">
      <c r="A89" s="7" t="s">
        <v>10</v>
      </c>
      <c r="B89" t="s">
        <v>5</v>
      </c>
      <c r="C89">
        <v>4626</v>
      </c>
      <c r="D89">
        <v>145.19022052</v>
      </c>
      <c r="E89">
        <v>174.28595732</v>
      </c>
      <c r="F89">
        <v>209.21240294</v>
      </c>
      <c r="G89">
        <v>1011</v>
      </c>
      <c r="H89">
        <v>218.54734112</v>
      </c>
      <c r="I89">
        <v>7.59522E-05</v>
      </c>
      <c r="J89">
        <v>0.1861</v>
      </c>
      <c r="K89">
        <v>0.3687</v>
      </c>
      <c r="L89">
        <v>0.5514</v>
      </c>
      <c r="M89">
        <v>1.2045321327</v>
      </c>
      <c r="N89">
        <v>1.4459171913</v>
      </c>
      <c r="O89">
        <v>1.7356751783</v>
      </c>
      <c r="P89">
        <v>0</v>
      </c>
      <c r="Q89">
        <v>0.0618683758</v>
      </c>
      <c r="R89" s="28">
        <v>3.40136E-115</v>
      </c>
      <c r="S89" s="28">
        <v>1.66556E-117</v>
      </c>
      <c r="T89" s="28">
        <v>3.25721E-11</v>
      </c>
    </row>
    <row r="90" spans="1:20" ht="12.75">
      <c r="A90" s="7" t="s">
        <v>9</v>
      </c>
      <c r="B90" t="s">
        <v>5</v>
      </c>
      <c r="C90">
        <v>6438</v>
      </c>
      <c r="D90">
        <v>117.29352074</v>
      </c>
      <c r="E90">
        <v>140.5258027</v>
      </c>
      <c r="F90">
        <v>168.35969369</v>
      </c>
      <c r="G90">
        <v>1064</v>
      </c>
      <c r="H90">
        <v>165.26871699</v>
      </c>
      <c r="I90">
        <v>0.0960814176</v>
      </c>
      <c r="J90">
        <v>-0.0273</v>
      </c>
      <c r="K90">
        <v>0.1534</v>
      </c>
      <c r="L90">
        <v>0.3341</v>
      </c>
      <c r="M90">
        <v>0.9730945664</v>
      </c>
      <c r="N90">
        <v>1.1658350281</v>
      </c>
      <c r="O90">
        <v>1.3967515179</v>
      </c>
      <c r="P90">
        <v>0</v>
      </c>
      <c r="Q90">
        <v>0.0618683758</v>
      </c>
      <c r="R90" s="28">
        <v>3.40136E-115</v>
      </c>
      <c r="S90" s="28">
        <v>1.66556E-117</v>
      </c>
      <c r="T90">
        <v>0.0005366764</v>
      </c>
    </row>
    <row r="91" spans="1:20" ht="12.75">
      <c r="A91" s="7" t="s">
        <v>8</v>
      </c>
      <c r="B91" t="s">
        <v>5</v>
      </c>
      <c r="C91">
        <v>5256</v>
      </c>
      <c r="D91">
        <v>131.59777483</v>
      </c>
      <c r="E91">
        <v>157.99614607</v>
      </c>
      <c r="F91">
        <v>189.69000201</v>
      </c>
      <c r="G91">
        <v>908</v>
      </c>
      <c r="H91">
        <v>172.75494673</v>
      </c>
      <c r="I91">
        <v>0.0037173089</v>
      </c>
      <c r="J91">
        <v>0.0878</v>
      </c>
      <c r="K91">
        <v>0.2706</v>
      </c>
      <c r="L91">
        <v>0.4534</v>
      </c>
      <c r="M91">
        <v>1.0917660143</v>
      </c>
      <c r="N91">
        <v>1.3107730954</v>
      </c>
      <c r="O91">
        <v>1.57371276</v>
      </c>
      <c r="P91">
        <v>0</v>
      </c>
      <c r="Q91">
        <v>0.0618683758</v>
      </c>
      <c r="R91" s="28">
        <v>3.40136E-115</v>
      </c>
      <c r="S91" s="28">
        <v>1.66556E-117</v>
      </c>
      <c r="T91" s="28">
        <v>2.8280764E-08</v>
      </c>
    </row>
    <row r="92" spans="1:20" ht="12.75">
      <c r="A92" s="7" t="s">
        <v>7</v>
      </c>
      <c r="B92" t="s">
        <v>5</v>
      </c>
      <c r="C92">
        <v>4954</v>
      </c>
      <c r="D92">
        <v>122.60180503</v>
      </c>
      <c r="E92">
        <v>147.73762426</v>
      </c>
      <c r="F92">
        <v>178.02678858</v>
      </c>
      <c r="G92">
        <v>748</v>
      </c>
      <c r="H92">
        <v>150.98909972</v>
      </c>
      <c r="I92">
        <v>0.032476177</v>
      </c>
      <c r="J92">
        <v>0.017</v>
      </c>
      <c r="K92">
        <v>0.2035</v>
      </c>
      <c r="L92">
        <v>0.39</v>
      </c>
      <c r="M92">
        <v>1.0171333382</v>
      </c>
      <c r="N92">
        <v>1.2256659918</v>
      </c>
      <c r="O92">
        <v>1.4769520051</v>
      </c>
      <c r="P92">
        <v>0</v>
      </c>
      <c r="Q92">
        <v>0.0618683758</v>
      </c>
      <c r="R92" s="28">
        <v>3.40136E-115</v>
      </c>
      <c r="S92" s="28">
        <v>1.66556E-117</v>
      </c>
      <c r="T92" s="28">
        <v>1.7285727E-07</v>
      </c>
    </row>
    <row r="93" spans="1:20" ht="12.75">
      <c r="A93" s="7" t="s">
        <v>11</v>
      </c>
      <c r="B93" t="s">
        <v>5</v>
      </c>
      <c r="C93">
        <v>7319</v>
      </c>
      <c r="D93">
        <v>116.87477</v>
      </c>
      <c r="E93">
        <v>139.81451147</v>
      </c>
      <c r="F93">
        <v>167.25677935</v>
      </c>
      <c r="G93">
        <v>1162</v>
      </c>
      <c r="H93">
        <v>158.76485859</v>
      </c>
      <c r="I93">
        <v>0.104681708</v>
      </c>
      <c r="J93">
        <v>-0.0309</v>
      </c>
      <c r="K93">
        <v>0.1484</v>
      </c>
      <c r="L93">
        <v>0.3276</v>
      </c>
      <c r="M93">
        <v>0.969620512</v>
      </c>
      <c r="N93">
        <v>1.1599339892</v>
      </c>
      <c r="O93">
        <v>1.3876014817</v>
      </c>
      <c r="P93">
        <v>0</v>
      </c>
      <c r="Q93">
        <v>0.0618683758</v>
      </c>
      <c r="R93" s="28">
        <v>3.40136E-115</v>
      </c>
      <c r="S93" s="28">
        <v>1.66556E-117</v>
      </c>
      <c r="T93" s="28">
        <v>2.78915E-06</v>
      </c>
    </row>
    <row r="94" spans="1:20" ht="12.75">
      <c r="A94" s="7" t="s">
        <v>12</v>
      </c>
      <c r="B94" t="s">
        <v>5</v>
      </c>
      <c r="C94">
        <v>6428</v>
      </c>
      <c r="D94">
        <v>152.37703717</v>
      </c>
      <c r="E94">
        <v>182.03897236</v>
      </c>
      <c r="F94">
        <v>217.47494291</v>
      </c>
      <c r="G94">
        <v>1319</v>
      </c>
      <c r="H94">
        <v>205.19601742</v>
      </c>
      <c r="I94" s="28">
        <v>5.5462042E-06</v>
      </c>
      <c r="J94">
        <v>0.2344</v>
      </c>
      <c r="K94">
        <v>0.4123</v>
      </c>
      <c r="L94">
        <v>0.5901</v>
      </c>
      <c r="M94">
        <v>1.2641556497</v>
      </c>
      <c r="N94">
        <v>1.5102380231</v>
      </c>
      <c r="O94">
        <v>1.8042231484</v>
      </c>
      <c r="P94">
        <v>0</v>
      </c>
      <c r="Q94">
        <v>0.0618683758</v>
      </c>
      <c r="R94" s="28">
        <v>3.40136E-115</v>
      </c>
      <c r="S94" s="28">
        <v>1.66556E-117</v>
      </c>
      <c r="T94" s="28">
        <v>1.742896E-17</v>
      </c>
    </row>
    <row r="95" spans="1:20" ht="12.75">
      <c r="A95" s="7" t="s">
        <v>44</v>
      </c>
      <c r="B95" t="s">
        <v>5</v>
      </c>
      <c r="C95">
        <v>4416</v>
      </c>
      <c r="D95">
        <v>115.55933698</v>
      </c>
      <c r="E95">
        <v>139.65846618</v>
      </c>
      <c r="F95">
        <v>168.78330809</v>
      </c>
      <c r="G95">
        <v>570</v>
      </c>
      <c r="H95">
        <v>129.07608696</v>
      </c>
      <c r="I95">
        <v>0.1276037322</v>
      </c>
      <c r="J95">
        <v>-0.0422</v>
      </c>
      <c r="K95">
        <v>0.1472</v>
      </c>
      <c r="L95">
        <v>0.3367</v>
      </c>
      <c r="M95">
        <v>0.958707371</v>
      </c>
      <c r="N95">
        <v>1.1586394008</v>
      </c>
      <c r="O95">
        <v>1.4002659223</v>
      </c>
      <c r="P95">
        <v>0</v>
      </c>
      <c r="Q95">
        <v>0.0618683758</v>
      </c>
      <c r="R95" s="28">
        <v>3.40136E-115</v>
      </c>
      <c r="S95" s="28">
        <v>1.66556E-117</v>
      </c>
      <c r="T95">
        <v>0.0474599192</v>
      </c>
    </row>
    <row r="96" spans="1:20" ht="12.75">
      <c r="A96" s="7" t="s">
        <v>45</v>
      </c>
      <c r="B96" t="s">
        <v>5</v>
      </c>
      <c r="C96">
        <v>2921</v>
      </c>
      <c r="D96">
        <v>80.785363771</v>
      </c>
      <c r="E96">
        <v>100.30610767</v>
      </c>
      <c r="F96">
        <v>124.54378821</v>
      </c>
      <c r="G96">
        <v>238</v>
      </c>
      <c r="H96">
        <v>81.478945567</v>
      </c>
      <c r="I96">
        <v>0.096151797</v>
      </c>
      <c r="J96">
        <v>-0.4002</v>
      </c>
      <c r="K96">
        <v>-0.1837</v>
      </c>
      <c r="L96">
        <v>0.0327</v>
      </c>
      <c r="M96">
        <v>0.670214331</v>
      </c>
      <c r="N96">
        <v>0.8321630021</v>
      </c>
      <c r="O96">
        <v>1.0332444863</v>
      </c>
      <c r="P96">
        <v>0</v>
      </c>
      <c r="Q96">
        <v>0.0618683758</v>
      </c>
      <c r="R96" s="28">
        <v>3.40136E-115</v>
      </c>
      <c r="S96" s="28">
        <v>1.66556E-117</v>
      </c>
      <c r="T96" s="28">
        <v>2.9562958E-06</v>
      </c>
    </row>
    <row r="97" spans="1:20" ht="12.75">
      <c r="A97" s="7" t="s">
        <v>46</v>
      </c>
      <c r="B97" t="s">
        <v>5</v>
      </c>
      <c r="C97">
        <v>6391</v>
      </c>
      <c r="D97">
        <v>100.09468169</v>
      </c>
      <c r="E97">
        <v>120.56869446</v>
      </c>
      <c r="F97">
        <v>145.23059404</v>
      </c>
      <c r="G97">
        <v>686</v>
      </c>
      <c r="H97">
        <v>107.33844469</v>
      </c>
      <c r="I97">
        <v>0.9977636233</v>
      </c>
      <c r="J97">
        <v>-0.1858</v>
      </c>
      <c r="K97">
        <v>0.0003</v>
      </c>
      <c r="L97">
        <v>0.1864</v>
      </c>
      <c r="M97">
        <v>0.8304089626</v>
      </c>
      <c r="N97">
        <v>1.000266176</v>
      </c>
      <c r="O97">
        <v>1.2048670809</v>
      </c>
      <c r="P97">
        <v>0</v>
      </c>
      <c r="Q97">
        <v>0.0618683758</v>
      </c>
      <c r="R97" s="28">
        <v>3.40136E-115</v>
      </c>
      <c r="S97" s="28">
        <v>1.66556E-117</v>
      </c>
      <c r="T97">
        <v>0.8847843391</v>
      </c>
    </row>
    <row r="98" spans="1:20" ht="12.75">
      <c r="A98" s="7" t="s">
        <v>13</v>
      </c>
      <c r="B98" t="s">
        <v>5</v>
      </c>
      <c r="C98">
        <v>11096</v>
      </c>
      <c r="D98">
        <v>115.634154</v>
      </c>
      <c r="E98">
        <v>137.96764134</v>
      </c>
      <c r="F98">
        <v>164.61460043</v>
      </c>
      <c r="G98">
        <v>1449</v>
      </c>
      <c r="H98">
        <v>130.58759913</v>
      </c>
      <c r="I98">
        <v>0.133846204</v>
      </c>
      <c r="J98">
        <v>-0.0415</v>
      </c>
      <c r="K98">
        <v>0.1351</v>
      </c>
      <c r="L98">
        <v>0.3117</v>
      </c>
      <c r="M98">
        <v>0.9593280706</v>
      </c>
      <c r="N98">
        <v>1.1446119213</v>
      </c>
      <c r="O98">
        <v>1.3656813456</v>
      </c>
      <c r="P98">
        <v>0</v>
      </c>
      <c r="Q98">
        <v>0.0618683758</v>
      </c>
      <c r="R98" s="28">
        <v>3.40136E-115</v>
      </c>
      <c r="S98" s="28">
        <v>1.66556E-117</v>
      </c>
      <c r="T98">
        <v>0.050165914</v>
      </c>
    </row>
    <row r="99" spans="1:20" ht="12.75">
      <c r="A99" s="7" t="s">
        <v>14</v>
      </c>
      <c r="B99" t="s">
        <v>5</v>
      </c>
      <c r="C99">
        <v>1813</v>
      </c>
      <c r="D99">
        <v>174.43995324</v>
      </c>
      <c r="E99">
        <v>212.44784118</v>
      </c>
      <c r="F99">
        <v>258.73708622</v>
      </c>
      <c r="G99">
        <v>414</v>
      </c>
      <c r="H99">
        <v>228.35079978</v>
      </c>
      <c r="I99" s="28">
        <v>1.7481343E-08</v>
      </c>
      <c r="J99">
        <v>0.3696</v>
      </c>
      <c r="K99">
        <v>0.5667</v>
      </c>
      <c r="L99">
        <v>0.7639</v>
      </c>
      <c r="M99">
        <v>1.4471947776</v>
      </c>
      <c r="N99">
        <v>1.762517133</v>
      </c>
      <c r="O99">
        <v>2.1465435698</v>
      </c>
      <c r="P99">
        <v>0</v>
      </c>
      <c r="Q99">
        <v>0.0618683758</v>
      </c>
      <c r="R99" s="28">
        <v>3.40136E-115</v>
      </c>
      <c r="S99" s="28">
        <v>1.66556E-117</v>
      </c>
      <c r="T99" s="28">
        <v>2.002123E-29</v>
      </c>
    </row>
    <row r="100" spans="1:20" ht="12.75">
      <c r="A100" s="7" t="s">
        <v>47</v>
      </c>
      <c r="B100" t="s">
        <v>5</v>
      </c>
      <c r="C100">
        <v>2305</v>
      </c>
      <c r="D100">
        <v>144.87938623</v>
      </c>
      <c r="E100">
        <v>176.02181057</v>
      </c>
      <c r="F100">
        <v>213.85842806</v>
      </c>
      <c r="G100">
        <v>500</v>
      </c>
      <c r="H100">
        <v>216.9197397</v>
      </c>
      <c r="I100">
        <v>0.0001380521</v>
      </c>
      <c r="J100">
        <v>0.1839</v>
      </c>
      <c r="K100">
        <v>0.3787</v>
      </c>
      <c r="L100">
        <v>0.5734</v>
      </c>
      <c r="M100">
        <v>1.2019533785</v>
      </c>
      <c r="N100">
        <v>1.4603182372</v>
      </c>
      <c r="O100">
        <v>1.7742196927</v>
      </c>
      <c r="P100">
        <v>0</v>
      </c>
      <c r="Q100">
        <v>0.0618683758</v>
      </c>
      <c r="R100" s="28">
        <v>3.40136E-115</v>
      </c>
      <c r="S100" s="28">
        <v>1.66556E-117</v>
      </c>
      <c r="T100" s="28">
        <v>6.80544E-14</v>
      </c>
    </row>
    <row r="101" spans="1:20" ht="12.75">
      <c r="A101" s="7" t="s">
        <v>48</v>
      </c>
      <c r="B101" t="s">
        <v>5</v>
      </c>
      <c r="C101">
        <v>5015</v>
      </c>
      <c r="D101">
        <v>124.29305419</v>
      </c>
      <c r="E101">
        <v>149.55391031</v>
      </c>
      <c r="F101">
        <v>179.94868848</v>
      </c>
      <c r="G101">
        <v>794</v>
      </c>
      <c r="H101">
        <v>158.32502493</v>
      </c>
      <c r="I101">
        <v>0.0223090086</v>
      </c>
      <c r="J101">
        <v>0.0307</v>
      </c>
      <c r="K101">
        <v>0.2157</v>
      </c>
      <c r="L101">
        <v>0.4007</v>
      </c>
      <c r="M101">
        <v>1.0311643381</v>
      </c>
      <c r="N101">
        <v>1.2407343269</v>
      </c>
      <c r="O101">
        <v>1.4928965375</v>
      </c>
      <c r="P101">
        <v>0</v>
      </c>
      <c r="Q101">
        <v>0.0618683758</v>
      </c>
      <c r="R101" s="28">
        <v>3.40136E-115</v>
      </c>
      <c r="S101" s="28">
        <v>1.66556E-117</v>
      </c>
      <c r="T101" s="28">
        <v>7.0501889E-06</v>
      </c>
    </row>
    <row r="102" spans="1:20" ht="12.75">
      <c r="A102" s="7" t="s">
        <v>49</v>
      </c>
      <c r="B102" t="s">
        <v>5</v>
      </c>
      <c r="C102">
        <v>12695</v>
      </c>
      <c r="D102">
        <v>132.90196772</v>
      </c>
      <c r="E102">
        <v>158.28420256</v>
      </c>
      <c r="F102">
        <v>188.51405446</v>
      </c>
      <c r="G102">
        <v>1873</v>
      </c>
      <c r="H102">
        <v>147.53840095</v>
      </c>
      <c r="I102">
        <v>0.0022499265</v>
      </c>
      <c r="J102">
        <v>0.0977</v>
      </c>
      <c r="K102">
        <v>0.2724</v>
      </c>
      <c r="L102">
        <v>0.4472</v>
      </c>
      <c r="M102">
        <v>1.1025859045</v>
      </c>
      <c r="N102">
        <v>1.3131628797</v>
      </c>
      <c r="O102">
        <v>1.5639568233</v>
      </c>
      <c r="P102">
        <v>0</v>
      </c>
      <c r="Q102">
        <v>0.0618683758</v>
      </c>
      <c r="R102" s="28">
        <v>3.40136E-115</v>
      </c>
      <c r="S102" s="28">
        <v>1.66556E-117</v>
      </c>
      <c r="T102" s="28">
        <v>4.6224354E-06</v>
      </c>
    </row>
    <row r="103" spans="1:20" ht="12.75">
      <c r="A103" s="7" t="s">
        <v>50</v>
      </c>
      <c r="B103" t="s">
        <v>5</v>
      </c>
      <c r="C103">
        <v>2811</v>
      </c>
      <c r="D103">
        <v>212.4567918</v>
      </c>
      <c r="E103">
        <v>256.2673454</v>
      </c>
      <c r="F103">
        <v>309.11203998</v>
      </c>
      <c r="G103">
        <v>620</v>
      </c>
      <c r="H103">
        <v>220.56207755</v>
      </c>
      <c r="I103" s="28">
        <v>3.140342E-15</v>
      </c>
      <c r="J103">
        <v>0.5668</v>
      </c>
      <c r="K103">
        <v>0.7543</v>
      </c>
      <c r="L103">
        <v>0.9418</v>
      </c>
      <c r="M103">
        <v>1.7625913894</v>
      </c>
      <c r="N103">
        <v>2.1260540206</v>
      </c>
      <c r="O103">
        <v>2.5644660047</v>
      </c>
      <c r="P103">
        <v>0</v>
      </c>
      <c r="Q103">
        <v>0.0618683758</v>
      </c>
      <c r="R103" s="28">
        <v>3.40136E-115</v>
      </c>
      <c r="S103" s="28">
        <v>1.66556E-117</v>
      </c>
      <c r="T103" s="28">
        <v>5.222297E-47</v>
      </c>
    </row>
    <row r="104" spans="1:20" ht="12.75">
      <c r="A104" s="7" t="s">
        <v>15</v>
      </c>
      <c r="B104" t="s">
        <v>5</v>
      </c>
      <c r="C104">
        <v>9373</v>
      </c>
      <c r="D104">
        <v>104.02075224</v>
      </c>
      <c r="E104">
        <v>124.62459405</v>
      </c>
      <c r="F104">
        <v>149.30952822</v>
      </c>
      <c r="G104">
        <v>1111</v>
      </c>
      <c r="H104">
        <v>118.53195348</v>
      </c>
      <c r="I104">
        <v>0.7175564955</v>
      </c>
      <c r="J104">
        <v>-0.1474</v>
      </c>
      <c r="K104">
        <v>0.0334</v>
      </c>
      <c r="L104">
        <v>0.2141</v>
      </c>
      <c r="M104">
        <v>0.862980565</v>
      </c>
      <c r="N104">
        <v>1.0339148705</v>
      </c>
      <c r="O104">
        <v>1.2387068757</v>
      </c>
      <c r="P104">
        <v>0</v>
      </c>
      <c r="Q104">
        <v>0.0618683758</v>
      </c>
      <c r="R104" s="28">
        <v>3.40136E-115</v>
      </c>
      <c r="S104" s="28">
        <v>1.66556E-117</v>
      </c>
      <c r="T104">
        <v>0.3716136356</v>
      </c>
    </row>
    <row r="105" spans="1:20" ht="12.75">
      <c r="A105" s="7" t="s">
        <v>16</v>
      </c>
      <c r="B105" t="s">
        <v>5</v>
      </c>
      <c r="C105">
        <v>14507</v>
      </c>
      <c r="D105">
        <v>88.706068383</v>
      </c>
      <c r="E105">
        <v>105.97587728</v>
      </c>
      <c r="F105">
        <v>126.60787215</v>
      </c>
      <c r="G105">
        <v>1427</v>
      </c>
      <c r="H105">
        <v>98.366305921</v>
      </c>
      <c r="I105">
        <v>0.1560408404</v>
      </c>
      <c r="J105">
        <v>-0.3066</v>
      </c>
      <c r="K105">
        <v>-0.1287</v>
      </c>
      <c r="L105">
        <v>0.0491</v>
      </c>
      <c r="M105">
        <v>0.7359263547</v>
      </c>
      <c r="N105">
        <v>0.879200741</v>
      </c>
      <c r="O105">
        <v>1.050368611</v>
      </c>
      <c r="P105">
        <v>0</v>
      </c>
      <c r="Q105">
        <v>0.0618683758</v>
      </c>
      <c r="R105" s="28">
        <v>3.40136E-115</v>
      </c>
      <c r="S105" s="28">
        <v>1.66556E-117</v>
      </c>
      <c r="T105">
        <v>0.026616842</v>
      </c>
    </row>
    <row r="106" spans="1:20" ht="12.75">
      <c r="A106" s="7" t="s">
        <v>17</v>
      </c>
      <c r="B106" t="s">
        <v>5</v>
      </c>
      <c r="C106">
        <v>9022</v>
      </c>
      <c r="D106">
        <v>142.34674932</v>
      </c>
      <c r="E106">
        <v>169.99066866</v>
      </c>
      <c r="F106">
        <v>203.00307222</v>
      </c>
      <c r="G106">
        <v>1514</v>
      </c>
      <c r="H106">
        <v>167.81201507</v>
      </c>
      <c r="I106">
        <v>0.0001466785</v>
      </c>
      <c r="J106">
        <v>0.1663</v>
      </c>
      <c r="K106">
        <v>0.3438</v>
      </c>
      <c r="L106">
        <v>0.5213</v>
      </c>
      <c r="M106">
        <v>1.1809420284</v>
      </c>
      <c r="N106">
        <v>1.4102824689</v>
      </c>
      <c r="O106">
        <v>1.6841611139</v>
      </c>
      <c r="P106">
        <v>0</v>
      </c>
      <c r="Q106">
        <v>0.0618683758</v>
      </c>
      <c r="R106" s="28">
        <v>3.40136E-115</v>
      </c>
      <c r="S106" s="28">
        <v>1.66556E-117</v>
      </c>
      <c r="T106" s="28">
        <v>6.22708E-12</v>
      </c>
    </row>
    <row r="107" spans="1:20" ht="12.75">
      <c r="A107" s="7" t="s">
        <v>18</v>
      </c>
      <c r="B107" t="s">
        <v>5</v>
      </c>
      <c r="C107">
        <v>4607</v>
      </c>
      <c r="D107">
        <v>185.33911372</v>
      </c>
      <c r="E107">
        <v>222.37059986</v>
      </c>
      <c r="F107">
        <v>266.80112302</v>
      </c>
      <c r="G107">
        <v>946</v>
      </c>
      <c r="H107">
        <v>205.33970046</v>
      </c>
      <c r="I107" s="28">
        <v>4.423769E-11</v>
      </c>
      <c r="J107">
        <v>0.4302</v>
      </c>
      <c r="K107">
        <v>0.6124</v>
      </c>
      <c r="L107">
        <v>0.7945</v>
      </c>
      <c r="M107">
        <v>1.53761677</v>
      </c>
      <c r="N107">
        <v>1.844838667</v>
      </c>
      <c r="O107">
        <v>2.213444711</v>
      </c>
      <c r="P107">
        <v>0</v>
      </c>
      <c r="Q107">
        <v>0.0618683758</v>
      </c>
      <c r="R107" s="28">
        <v>3.40136E-115</v>
      </c>
      <c r="S107" s="28">
        <v>1.66556E-117</v>
      </c>
      <c r="T107" s="28">
        <v>2.837771E-31</v>
      </c>
    </row>
    <row r="108" spans="1:20" ht="12.75">
      <c r="A108" s="7" t="s">
        <v>19</v>
      </c>
      <c r="B108" t="s">
        <v>5</v>
      </c>
      <c r="C108">
        <v>7217</v>
      </c>
      <c r="D108">
        <v>137.56076517</v>
      </c>
      <c r="E108">
        <v>164.36088601</v>
      </c>
      <c r="F108">
        <v>196.38231014</v>
      </c>
      <c r="G108">
        <v>1386</v>
      </c>
      <c r="H108">
        <v>192.04655674</v>
      </c>
      <c r="I108">
        <v>0.0006386027</v>
      </c>
      <c r="J108">
        <v>0.1321</v>
      </c>
      <c r="K108">
        <v>0.3101</v>
      </c>
      <c r="L108">
        <v>0.4881</v>
      </c>
      <c r="M108">
        <v>1.1412363811</v>
      </c>
      <c r="N108">
        <v>1.3635764712</v>
      </c>
      <c r="O108">
        <v>1.6292337184</v>
      </c>
      <c r="P108">
        <v>0</v>
      </c>
      <c r="Q108">
        <v>0.0618683758</v>
      </c>
      <c r="R108" s="28">
        <v>3.40136E-115</v>
      </c>
      <c r="S108" s="28">
        <v>1.66556E-117</v>
      </c>
      <c r="T108" s="28">
        <v>7.0009035E-09</v>
      </c>
    </row>
    <row r="109" spans="1:20" ht="12.75">
      <c r="A109" s="7" t="s">
        <v>20</v>
      </c>
      <c r="B109" t="s">
        <v>5</v>
      </c>
      <c r="C109">
        <v>2922</v>
      </c>
      <c r="D109">
        <v>152.15097423</v>
      </c>
      <c r="E109">
        <v>183.76058359</v>
      </c>
      <c r="F109">
        <v>221.93714008</v>
      </c>
      <c r="G109">
        <v>676</v>
      </c>
      <c r="H109">
        <v>231.34839151</v>
      </c>
      <c r="I109">
        <v>1.19527E-05</v>
      </c>
      <c r="J109">
        <v>0.2329</v>
      </c>
      <c r="K109">
        <v>0.4217</v>
      </c>
      <c r="L109">
        <v>0.6104</v>
      </c>
      <c r="M109">
        <v>1.2622801785</v>
      </c>
      <c r="N109">
        <v>1.5245209137</v>
      </c>
      <c r="O109">
        <v>1.841242583</v>
      </c>
      <c r="P109">
        <v>0</v>
      </c>
      <c r="Q109">
        <v>0.0618683758</v>
      </c>
      <c r="R109" s="28">
        <v>3.40136E-115</v>
      </c>
      <c r="S109" s="28">
        <v>1.66556E-117</v>
      </c>
      <c r="T109" s="28">
        <v>3.0144E-17</v>
      </c>
    </row>
    <row r="110" spans="1:20" ht="12.75">
      <c r="A110" s="7" t="s">
        <v>21</v>
      </c>
      <c r="B110" t="s">
        <v>5</v>
      </c>
      <c r="C110">
        <v>3851</v>
      </c>
      <c r="D110">
        <v>232.12641407</v>
      </c>
      <c r="E110">
        <v>278.14759043</v>
      </c>
      <c r="F110">
        <v>333.29288429</v>
      </c>
      <c r="G110">
        <v>1046</v>
      </c>
      <c r="H110">
        <v>271.61776162</v>
      </c>
      <c r="I110" s="28">
        <v>1.288823E-19</v>
      </c>
      <c r="J110">
        <v>0.6553</v>
      </c>
      <c r="K110">
        <v>0.8362</v>
      </c>
      <c r="L110">
        <v>1.0171</v>
      </c>
      <c r="M110">
        <v>1.9257751905</v>
      </c>
      <c r="N110">
        <v>2.3075776667</v>
      </c>
      <c r="O110">
        <v>2.7650759622</v>
      </c>
      <c r="P110">
        <v>0</v>
      </c>
      <c r="Q110">
        <v>0.0618683758</v>
      </c>
      <c r="R110" s="28">
        <v>3.40136E-115</v>
      </c>
      <c r="S110" s="28">
        <v>1.66556E-117</v>
      </c>
      <c r="T110" s="28">
        <v>2.490116E-53</v>
      </c>
    </row>
    <row r="111" spans="1:20" ht="12.75">
      <c r="A111" s="7" t="s">
        <v>22</v>
      </c>
      <c r="B111" t="s">
        <v>5</v>
      </c>
      <c r="C111">
        <v>7479</v>
      </c>
      <c r="D111">
        <v>168.81664695</v>
      </c>
      <c r="E111">
        <v>201.46832243</v>
      </c>
      <c r="F111">
        <v>240.43532245</v>
      </c>
      <c r="G111">
        <v>1453</v>
      </c>
      <c r="H111">
        <v>194.2773098</v>
      </c>
      <c r="I111" s="28">
        <v>1.241611E-08</v>
      </c>
      <c r="J111">
        <v>0.3369</v>
      </c>
      <c r="K111">
        <v>0.5137</v>
      </c>
      <c r="L111">
        <v>0.6905</v>
      </c>
      <c r="M111">
        <v>1.4005425093</v>
      </c>
      <c r="N111">
        <v>1.6714284696</v>
      </c>
      <c r="O111">
        <v>1.9947078438</v>
      </c>
      <c r="P111">
        <v>0</v>
      </c>
      <c r="Q111">
        <v>0.0618683758</v>
      </c>
      <c r="R111" s="28">
        <v>3.40136E-115</v>
      </c>
      <c r="S111" s="28">
        <v>1.66556E-117</v>
      </c>
      <c r="T111" s="28">
        <v>1.056731E-19</v>
      </c>
    </row>
    <row r="112" spans="1:20" ht="12.75">
      <c r="A112" s="7" t="s">
        <v>23</v>
      </c>
      <c r="B112" t="s">
        <v>5</v>
      </c>
      <c r="C112">
        <v>5968</v>
      </c>
      <c r="D112">
        <v>69.081565722</v>
      </c>
      <c r="E112">
        <v>84.31841381</v>
      </c>
      <c r="F112">
        <v>102.91594919</v>
      </c>
      <c r="G112">
        <v>413</v>
      </c>
      <c r="H112">
        <v>69.202412869</v>
      </c>
      <c r="I112">
        <v>0.0004412803</v>
      </c>
      <c r="J112">
        <v>-0.5567</v>
      </c>
      <c r="K112">
        <v>-0.3574</v>
      </c>
      <c r="L112">
        <v>-0.158</v>
      </c>
      <c r="M112">
        <v>0.5731168765</v>
      </c>
      <c r="N112">
        <v>0.699525343</v>
      </c>
      <c r="O112">
        <v>0.8538148596</v>
      </c>
      <c r="P112">
        <v>0</v>
      </c>
      <c r="Q112">
        <v>0.0618683758</v>
      </c>
      <c r="R112" s="28">
        <v>3.40136E-115</v>
      </c>
      <c r="S112" s="28">
        <v>1.66556E-117</v>
      </c>
      <c r="T112" s="28">
        <v>4.9028345E-08</v>
      </c>
    </row>
    <row r="113" spans="1:20" ht="12.75">
      <c r="A113" s="7" t="s">
        <v>24</v>
      </c>
      <c r="B113" t="s">
        <v>5</v>
      </c>
      <c r="C113">
        <v>1482</v>
      </c>
      <c r="D113">
        <v>100.31083303</v>
      </c>
      <c r="E113">
        <v>125.99397687</v>
      </c>
      <c r="F113">
        <v>158.25291973</v>
      </c>
      <c r="G113">
        <v>188</v>
      </c>
      <c r="H113">
        <v>126.85560054</v>
      </c>
      <c r="I113">
        <v>0.7034134837</v>
      </c>
      <c r="J113">
        <v>-0.1837</v>
      </c>
      <c r="K113">
        <v>0.0443</v>
      </c>
      <c r="L113">
        <v>0.2722</v>
      </c>
      <c r="M113">
        <v>0.8322022048</v>
      </c>
      <c r="N113">
        <v>1.0452755917</v>
      </c>
      <c r="O113">
        <v>1.31290335</v>
      </c>
      <c r="P113">
        <v>0</v>
      </c>
      <c r="Q113">
        <v>0.0618683758</v>
      </c>
      <c r="R113" s="28">
        <v>3.40136E-115</v>
      </c>
      <c r="S113" s="28">
        <v>1.66556E-117</v>
      </c>
      <c r="T113">
        <v>0.518304129</v>
      </c>
    </row>
    <row r="114" spans="1:20" ht="12.75">
      <c r="A114" s="7" t="s">
        <v>25</v>
      </c>
      <c r="B114" t="s">
        <v>5</v>
      </c>
      <c r="C114">
        <v>2743</v>
      </c>
      <c r="D114">
        <v>95.058517189</v>
      </c>
      <c r="E114">
        <v>117.08880037</v>
      </c>
      <c r="F114">
        <v>144.22471101</v>
      </c>
      <c r="G114">
        <v>335</v>
      </c>
      <c r="H114">
        <v>122.12905578</v>
      </c>
      <c r="I114">
        <v>0.7849423902</v>
      </c>
      <c r="J114">
        <v>-0.2375</v>
      </c>
      <c r="K114">
        <v>-0.029</v>
      </c>
      <c r="L114">
        <v>0.1794</v>
      </c>
      <c r="M114">
        <v>0.7886277604</v>
      </c>
      <c r="N114">
        <v>0.9713961581</v>
      </c>
      <c r="O114">
        <v>1.1965220393</v>
      </c>
      <c r="P114">
        <v>0</v>
      </c>
      <c r="Q114">
        <v>0.0618683758</v>
      </c>
      <c r="R114" s="28">
        <v>3.40136E-115</v>
      </c>
      <c r="S114" s="28">
        <v>1.66556E-117</v>
      </c>
      <c r="T114">
        <v>0.872382145</v>
      </c>
    </row>
    <row r="115" spans="1:20" ht="12.75">
      <c r="A115" s="7" t="s">
        <v>26</v>
      </c>
      <c r="B115" t="s">
        <v>5</v>
      </c>
      <c r="C115">
        <v>3675</v>
      </c>
      <c r="D115">
        <v>97.253682991</v>
      </c>
      <c r="E115">
        <v>118.20047768</v>
      </c>
      <c r="F115">
        <v>143.65885686</v>
      </c>
      <c r="G115">
        <v>469</v>
      </c>
      <c r="H115">
        <v>127.61904762</v>
      </c>
      <c r="I115">
        <v>0.8440982534</v>
      </c>
      <c r="J115">
        <v>-0.2146</v>
      </c>
      <c r="K115">
        <v>-0.0196</v>
      </c>
      <c r="L115">
        <v>0.1755</v>
      </c>
      <c r="M115">
        <v>0.8068393709</v>
      </c>
      <c r="N115">
        <v>0.9806188939</v>
      </c>
      <c r="O115">
        <v>1.1918275804</v>
      </c>
      <c r="P115">
        <v>0</v>
      </c>
      <c r="Q115">
        <v>0.0618683758</v>
      </c>
      <c r="R115" s="28">
        <v>3.40136E-115</v>
      </c>
      <c r="S115" s="28">
        <v>1.66556E-117</v>
      </c>
      <c r="T115">
        <v>0.337447459</v>
      </c>
    </row>
    <row r="116" spans="1:20" ht="12.75">
      <c r="A116" s="7" t="s">
        <v>27</v>
      </c>
      <c r="B116" t="s">
        <v>5</v>
      </c>
      <c r="C116">
        <v>3954</v>
      </c>
      <c r="D116">
        <v>183.76716882</v>
      </c>
      <c r="E116">
        <v>221.52187495</v>
      </c>
      <c r="F116">
        <v>267.03323231</v>
      </c>
      <c r="G116">
        <v>734</v>
      </c>
      <c r="H116">
        <v>185.6348002</v>
      </c>
      <c r="I116" s="28">
        <v>1.730692E-10</v>
      </c>
      <c r="J116">
        <v>0.4217</v>
      </c>
      <c r="K116">
        <v>0.6086</v>
      </c>
      <c r="L116">
        <v>0.7954</v>
      </c>
      <c r="M116">
        <v>1.5245755463</v>
      </c>
      <c r="N116">
        <v>1.8377974461</v>
      </c>
      <c r="O116">
        <v>2.2153703441</v>
      </c>
      <c r="P116">
        <v>0</v>
      </c>
      <c r="Q116">
        <v>0.0618683758</v>
      </c>
      <c r="R116" s="28">
        <v>3.40136E-115</v>
      </c>
      <c r="S116" s="28">
        <v>1.66556E-117</v>
      </c>
      <c r="T116" s="28">
        <v>2.762484E-23</v>
      </c>
    </row>
    <row r="117" spans="1:20" ht="12.75">
      <c r="A117" s="7" t="s">
        <v>28</v>
      </c>
      <c r="B117" t="s">
        <v>5</v>
      </c>
      <c r="C117">
        <v>1720</v>
      </c>
      <c r="D117">
        <v>267.44078189</v>
      </c>
      <c r="E117">
        <v>328.86018908</v>
      </c>
      <c r="F117">
        <v>404.38493785</v>
      </c>
      <c r="G117">
        <v>371</v>
      </c>
      <c r="H117">
        <v>215.69767442</v>
      </c>
      <c r="I117" s="28">
        <v>1.809039E-21</v>
      </c>
      <c r="J117">
        <v>0.7969</v>
      </c>
      <c r="K117">
        <v>1.0037</v>
      </c>
      <c r="L117">
        <v>1.2104</v>
      </c>
      <c r="M117">
        <v>2.2187514711</v>
      </c>
      <c r="N117">
        <v>2.7283012828</v>
      </c>
      <c r="O117">
        <v>3.3548723175</v>
      </c>
      <c r="P117">
        <v>0</v>
      </c>
      <c r="Q117">
        <v>0.0618683758</v>
      </c>
      <c r="R117" s="28">
        <v>3.40136E-115</v>
      </c>
      <c r="S117" s="28">
        <v>1.66556E-117</v>
      </c>
      <c r="T117" s="28">
        <v>6.815349E-27</v>
      </c>
    </row>
    <row r="118" spans="1:20" ht="12.75">
      <c r="A118" s="7" t="s">
        <v>30</v>
      </c>
      <c r="B118" t="s">
        <v>5</v>
      </c>
      <c r="C118">
        <v>4143</v>
      </c>
      <c r="D118">
        <v>137.1459813</v>
      </c>
      <c r="E118">
        <v>165.57617464</v>
      </c>
      <c r="F118">
        <v>199.8999121</v>
      </c>
      <c r="G118">
        <v>631</v>
      </c>
      <c r="H118">
        <v>152.30509293</v>
      </c>
      <c r="I118">
        <v>0.0009564191</v>
      </c>
      <c r="J118">
        <v>0.1291</v>
      </c>
      <c r="K118">
        <v>0.3175</v>
      </c>
      <c r="L118">
        <v>0.5059</v>
      </c>
      <c r="M118">
        <v>1.1377952368</v>
      </c>
      <c r="N118">
        <v>1.3736587908</v>
      </c>
      <c r="O118">
        <v>1.6584165695</v>
      </c>
      <c r="P118">
        <v>0</v>
      </c>
      <c r="Q118">
        <v>0.0618683758</v>
      </c>
      <c r="R118" s="28">
        <v>3.40136E-115</v>
      </c>
      <c r="S118" s="28">
        <v>1.66556E-117</v>
      </c>
      <c r="T118" s="28">
        <v>5.4371009E-07</v>
      </c>
    </row>
    <row r="119" spans="1:20" ht="12.75">
      <c r="A119" s="7" t="s">
        <v>31</v>
      </c>
      <c r="B119" t="s">
        <v>5</v>
      </c>
      <c r="C119">
        <v>5412</v>
      </c>
      <c r="D119">
        <v>178.17285661</v>
      </c>
      <c r="E119">
        <v>213.75808216</v>
      </c>
      <c r="F119">
        <v>256.45049733</v>
      </c>
      <c r="G119">
        <v>919</v>
      </c>
      <c r="H119">
        <v>169.80783444</v>
      </c>
      <c r="I119" s="28">
        <v>6.985693E-10</v>
      </c>
      <c r="J119">
        <v>0.3908</v>
      </c>
      <c r="K119">
        <v>0.5729</v>
      </c>
      <c r="L119">
        <v>0.755</v>
      </c>
      <c r="M119">
        <v>1.4781638197</v>
      </c>
      <c r="N119">
        <v>1.7733871996</v>
      </c>
      <c r="O119">
        <v>2.1275734919</v>
      </c>
      <c r="P119">
        <v>0</v>
      </c>
      <c r="Q119">
        <v>0.0618683758</v>
      </c>
      <c r="R119" s="28">
        <v>3.40136E-115</v>
      </c>
      <c r="S119" s="28">
        <v>1.66556E-117</v>
      </c>
      <c r="T119" s="28">
        <v>2.47108E-20</v>
      </c>
    </row>
    <row r="120" spans="1:20" ht="12.75">
      <c r="A120" s="7" t="s">
        <v>32</v>
      </c>
      <c r="B120" t="s">
        <v>5</v>
      </c>
      <c r="C120">
        <v>2755</v>
      </c>
      <c r="D120">
        <v>274.40246475</v>
      </c>
      <c r="E120">
        <v>332.5062203</v>
      </c>
      <c r="F120">
        <v>402.91324148</v>
      </c>
      <c r="G120">
        <v>631</v>
      </c>
      <c r="H120">
        <v>229.03811252</v>
      </c>
      <c r="I120" s="28">
        <v>3.977016E-25</v>
      </c>
      <c r="J120">
        <v>0.8226</v>
      </c>
      <c r="K120">
        <v>1.0147</v>
      </c>
      <c r="L120">
        <v>1.2068</v>
      </c>
      <c r="M120">
        <v>2.2765072253</v>
      </c>
      <c r="N120">
        <v>2.7585496132</v>
      </c>
      <c r="O120">
        <v>3.3426627791</v>
      </c>
      <c r="P120">
        <v>0</v>
      </c>
      <c r="Q120">
        <v>0.0618683758</v>
      </c>
      <c r="R120" s="28">
        <v>3.40136E-115</v>
      </c>
      <c r="S120" s="28">
        <v>1.66556E-117</v>
      </c>
      <c r="T120" s="28">
        <v>4.256273E-44</v>
      </c>
    </row>
    <row r="121" spans="1:20" ht="12.75">
      <c r="A121" s="7" t="s">
        <v>33</v>
      </c>
      <c r="B121" t="s">
        <v>5</v>
      </c>
      <c r="C121">
        <v>646</v>
      </c>
      <c r="D121">
        <v>248.56923349</v>
      </c>
      <c r="E121">
        <v>320.64568165</v>
      </c>
      <c r="F121">
        <v>413.62179752</v>
      </c>
      <c r="G121">
        <v>140</v>
      </c>
      <c r="H121">
        <v>216.71826625</v>
      </c>
      <c r="I121" s="28">
        <v>5.022014E-14</v>
      </c>
      <c r="J121">
        <v>0.7238</v>
      </c>
      <c r="K121">
        <v>0.9784</v>
      </c>
      <c r="L121">
        <v>1.233</v>
      </c>
      <c r="M121">
        <v>2.0621886781</v>
      </c>
      <c r="N121">
        <v>2.660151802</v>
      </c>
      <c r="O121">
        <v>3.4315034724</v>
      </c>
      <c r="P121">
        <v>0</v>
      </c>
      <c r="Q121">
        <v>0.0618683758</v>
      </c>
      <c r="R121" s="28">
        <v>3.40136E-115</v>
      </c>
      <c r="S121" s="28">
        <v>1.66556E-117</v>
      </c>
      <c r="T121" s="28">
        <v>2.576111E-36</v>
      </c>
    </row>
    <row r="122" spans="1:20" ht="12.75">
      <c r="A122" s="7" t="s">
        <v>34</v>
      </c>
      <c r="B122" t="s">
        <v>5</v>
      </c>
      <c r="C122">
        <v>6918</v>
      </c>
      <c r="D122">
        <v>179.28204702</v>
      </c>
      <c r="E122">
        <v>216.16148418</v>
      </c>
      <c r="F122">
        <v>260.62725198</v>
      </c>
      <c r="G122">
        <v>1015</v>
      </c>
      <c r="H122">
        <v>146.71870483</v>
      </c>
      <c r="I122" s="28">
        <v>9.382782E-10</v>
      </c>
      <c r="J122">
        <v>0.397</v>
      </c>
      <c r="K122">
        <v>0.5841</v>
      </c>
      <c r="L122">
        <v>0.7711</v>
      </c>
      <c r="M122">
        <v>1.4873659236</v>
      </c>
      <c r="N122">
        <v>1.7933263866</v>
      </c>
      <c r="O122">
        <v>2.1622248284</v>
      </c>
      <c r="P122">
        <v>0</v>
      </c>
      <c r="Q122">
        <v>0.0618683758</v>
      </c>
      <c r="R122" s="28">
        <v>3.40136E-115</v>
      </c>
      <c r="S122" s="28">
        <v>1.66556E-117</v>
      </c>
      <c r="T122" s="28">
        <v>4.665446E-19</v>
      </c>
    </row>
    <row r="123" spans="1:20" ht="12.75">
      <c r="A123" s="7" t="s">
        <v>35</v>
      </c>
      <c r="B123" t="s">
        <v>5</v>
      </c>
      <c r="C123">
        <v>435</v>
      </c>
      <c r="D123">
        <v>178.24489059</v>
      </c>
      <c r="E123">
        <v>238.27668117</v>
      </c>
      <c r="F123">
        <v>318.52681219</v>
      </c>
      <c r="G123">
        <v>83</v>
      </c>
      <c r="H123">
        <v>190.8045977</v>
      </c>
      <c r="I123" s="28">
        <v>4.1961268E-06</v>
      </c>
      <c r="J123">
        <v>0.3912</v>
      </c>
      <c r="K123">
        <v>0.6815</v>
      </c>
      <c r="L123">
        <v>0.9718</v>
      </c>
      <c r="M123">
        <v>1.4787614305</v>
      </c>
      <c r="N123">
        <v>1.9767992493</v>
      </c>
      <c r="O123">
        <v>2.6425731638</v>
      </c>
      <c r="P123">
        <v>0</v>
      </c>
      <c r="Q123">
        <v>0.0618683758</v>
      </c>
      <c r="R123" s="28">
        <v>3.40136E-115</v>
      </c>
      <c r="S123" s="28">
        <v>1.66556E-117</v>
      </c>
      <c r="T123" s="28">
        <v>7.3419787E-06</v>
      </c>
    </row>
    <row r="124" spans="1:20" ht="12.75">
      <c r="A124" s="7" t="s">
        <v>36</v>
      </c>
      <c r="B124" t="s">
        <v>5</v>
      </c>
      <c r="C124">
        <v>1141</v>
      </c>
      <c r="D124">
        <v>258.55061701</v>
      </c>
      <c r="E124">
        <v>321.05018586</v>
      </c>
      <c r="F124">
        <v>398.65780648</v>
      </c>
      <c r="G124">
        <v>264</v>
      </c>
      <c r="H124">
        <v>231.37598598</v>
      </c>
      <c r="I124" s="28">
        <v>7.41881E-19</v>
      </c>
      <c r="J124">
        <v>0.7631</v>
      </c>
      <c r="K124">
        <v>0.9796</v>
      </c>
      <c r="L124">
        <v>1.1961</v>
      </c>
      <c r="M124">
        <v>2.1449965775</v>
      </c>
      <c r="N124">
        <v>2.6635076638</v>
      </c>
      <c r="O124">
        <v>3.307358692</v>
      </c>
      <c r="P124">
        <v>0</v>
      </c>
      <c r="Q124">
        <v>0.0618683758</v>
      </c>
      <c r="R124" s="28">
        <v>3.40136E-115</v>
      </c>
      <c r="S124" s="28">
        <v>1.66556E-117</v>
      </c>
      <c r="T124" s="28">
        <v>1.116042E-37</v>
      </c>
    </row>
    <row r="125" spans="1:20" ht="12.75">
      <c r="A125" s="7" t="s">
        <v>37</v>
      </c>
      <c r="B125" t="s">
        <v>5</v>
      </c>
      <c r="C125">
        <v>2068</v>
      </c>
      <c r="D125">
        <v>361.20547729</v>
      </c>
      <c r="E125">
        <v>437.77271473</v>
      </c>
      <c r="F125">
        <v>530.57044207</v>
      </c>
      <c r="G125">
        <v>622</v>
      </c>
      <c r="H125">
        <v>300.77369439</v>
      </c>
      <c r="I125" s="28">
        <v>1.733518E-39</v>
      </c>
      <c r="J125">
        <v>1.0975</v>
      </c>
      <c r="K125">
        <v>1.2897</v>
      </c>
      <c r="L125">
        <v>1.482</v>
      </c>
      <c r="M125">
        <v>2.9966453824</v>
      </c>
      <c r="N125">
        <v>3.6318651477</v>
      </c>
      <c r="O125">
        <v>4.401736865</v>
      </c>
      <c r="P125">
        <v>0</v>
      </c>
      <c r="Q125">
        <v>0.0618683758</v>
      </c>
      <c r="R125" s="28">
        <v>3.40136E-115</v>
      </c>
      <c r="S125" s="28">
        <v>1.66556E-117</v>
      </c>
      <c r="T125" s="28">
        <v>1.34204E-112</v>
      </c>
    </row>
    <row r="126" spans="1:20" ht="12.75">
      <c r="A126" s="7" t="s">
        <v>38</v>
      </c>
      <c r="B126" t="s">
        <v>5</v>
      </c>
      <c r="C126">
        <v>750</v>
      </c>
      <c r="D126">
        <v>232.52312429</v>
      </c>
      <c r="E126">
        <v>295.88997757</v>
      </c>
      <c r="F126">
        <v>376.52547071</v>
      </c>
      <c r="G126">
        <v>153</v>
      </c>
      <c r="H126">
        <v>204</v>
      </c>
      <c r="I126" s="28">
        <v>2.80501E-13</v>
      </c>
      <c r="J126">
        <v>0.657</v>
      </c>
      <c r="K126">
        <v>0.898</v>
      </c>
      <c r="L126">
        <v>1.139</v>
      </c>
      <c r="M126">
        <v>1.9290663916</v>
      </c>
      <c r="N126">
        <v>2.4547726729</v>
      </c>
      <c r="O126">
        <v>3.123743642</v>
      </c>
      <c r="P126">
        <v>0</v>
      </c>
      <c r="Q126">
        <v>0.0618683758</v>
      </c>
      <c r="R126" s="28">
        <v>3.40136E-115</v>
      </c>
      <c r="S126" s="28">
        <v>1.66556E-117</v>
      </c>
      <c r="T126" s="28">
        <v>6.7797E-25</v>
      </c>
    </row>
    <row r="127" spans="1:20" ht="12.75">
      <c r="A127" s="7" t="s">
        <v>39</v>
      </c>
      <c r="B127" t="s">
        <v>5</v>
      </c>
      <c r="C127">
        <v>3494</v>
      </c>
      <c r="D127">
        <v>311.02312589</v>
      </c>
      <c r="E127">
        <v>376.06036146</v>
      </c>
      <c r="F127">
        <v>454.69736393</v>
      </c>
      <c r="G127">
        <v>883</v>
      </c>
      <c r="H127">
        <v>252.71894677</v>
      </c>
      <c r="I127" s="28">
        <v>7.552842E-32</v>
      </c>
      <c r="J127">
        <v>0.9479</v>
      </c>
      <c r="K127">
        <v>1.1378</v>
      </c>
      <c r="L127">
        <v>1.3277</v>
      </c>
      <c r="M127">
        <v>2.5803208218</v>
      </c>
      <c r="N127">
        <v>3.1198849866</v>
      </c>
      <c r="O127">
        <v>3.7722760081</v>
      </c>
      <c r="P127">
        <v>0</v>
      </c>
      <c r="Q127">
        <v>0.0618683758</v>
      </c>
      <c r="R127" s="28">
        <v>3.40136E-115</v>
      </c>
      <c r="S127" s="28">
        <v>1.66556E-117</v>
      </c>
      <c r="T127" s="28">
        <v>4.245363E-62</v>
      </c>
    </row>
    <row r="128" spans="1:20" ht="12.75">
      <c r="A128" s="7" t="s">
        <v>40</v>
      </c>
      <c r="B128" t="s">
        <v>5</v>
      </c>
      <c r="C128">
        <v>2282</v>
      </c>
      <c r="D128">
        <v>311.99669101</v>
      </c>
      <c r="E128">
        <v>378.99702639</v>
      </c>
      <c r="F128">
        <v>460.38547893</v>
      </c>
      <c r="G128">
        <v>584</v>
      </c>
      <c r="H128">
        <v>255.91586328</v>
      </c>
      <c r="I128" s="28">
        <v>8.124486E-31</v>
      </c>
      <c r="J128">
        <v>0.951</v>
      </c>
      <c r="K128">
        <v>1.1456</v>
      </c>
      <c r="L128">
        <v>1.3401</v>
      </c>
      <c r="M128">
        <v>2.5883977464</v>
      </c>
      <c r="N128">
        <v>3.1442482478</v>
      </c>
      <c r="O128">
        <v>3.8194659447</v>
      </c>
      <c r="P128">
        <v>0</v>
      </c>
      <c r="Q128">
        <v>0.0618683758</v>
      </c>
      <c r="R128" s="28">
        <v>3.40136E-115</v>
      </c>
      <c r="S128" s="28">
        <v>1.66556E-117</v>
      </c>
      <c r="T128" s="28">
        <v>1.712612E-87</v>
      </c>
    </row>
    <row r="129" spans="1:20" ht="12.75">
      <c r="A129" s="7" t="s">
        <v>41</v>
      </c>
      <c r="B129" t="s">
        <v>5</v>
      </c>
      <c r="C129">
        <v>1734</v>
      </c>
      <c r="D129">
        <v>301.06757028</v>
      </c>
      <c r="E129">
        <v>367.98120938</v>
      </c>
      <c r="F129">
        <v>449.76670962</v>
      </c>
      <c r="G129">
        <v>436</v>
      </c>
      <c r="H129">
        <v>251.44175317</v>
      </c>
      <c r="I129" s="28">
        <v>1.160525E-27</v>
      </c>
      <c r="J129">
        <v>0.9154</v>
      </c>
      <c r="K129">
        <v>1.1161</v>
      </c>
      <c r="L129">
        <v>1.3168</v>
      </c>
      <c r="M129">
        <v>2.4977271967</v>
      </c>
      <c r="N129">
        <v>3.0528584454</v>
      </c>
      <c r="O129">
        <v>3.7313701432</v>
      </c>
      <c r="P129">
        <v>0</v>
      </c>
      <c r="Q129">
        <v>0.0618683758</v>
      </c>
      <c r="R129" s="28">
        <v>3.40136E-115</v>
      </c>
      <c r="S129" s="28">
        <v>1.66556E-117</v>
      </c>
      <c r="T129" s="28">
        <v>1.698894E-62</v>
      </c>
    </row>
    <row r="130" spans="1:20" ht="12.75">
      <c r="A130" s="7" t="s">
        <v>43</v>
      </c>
      <c r="B130" t="s">
        <v>5</v>
      </c>
      <c r="C130">
        <v>1076</v>
      </c>
      <c r="D130">
        <v>468.96645555</v>
      </c>
      <c r="E130">
        <v>574.48755957</v>
      </c>
      <c r="F130">
        <v>703.75173361</v>
      </c>
      <c r="G130">
        <v>419</v>
      </c>
      <c r="H130">
        <v>389.40520446</v>
      </c>
      <c r="I130" s="28">
        <v>2.178204E-51</v>
      </c>
      <c r="J130">
        <v>1.3586</v>
      </c>
      <c r="K130">
        <v>1.5615</v>
      </c>
      <c r="L130">
        <v>1.7645</v>
      </c>
      <c r="M130">
        <v>3.8906557399</v>
      </c>
      <c r="N130">
        <v>4.7660835752</v>
      </c>
      <c r="O130">
        <v>5.8384894899</v>
      </c>
      <c r="P130">
        <v>0</v>
      </c>
      <c r="Q130">
        <v>0.0618683758</v>
      </c>
      <c r="R130" s="28">
        <v>3.40136E-115</v>
      </c>
      <c r="S130" s="28">
        <v>1.66556E-117</v>
      </c>
      <c r="T130" s="28">
        <v>7.15315E-103</v>
      </c>
    </row>
    <row r="131" spans="1:20" ht="13.5" thickBot="1">
      <c r="A131" s="7" t="s">
        <v>42</v>
      </c>
      <c r="B131" t="s">
        <v>5</v>
      </c>
      <c r="C131">
        <v>1602</v>
      </c>
      <c r="D131">
        <v>527.35970598</v>
      </c>
      <c r="E131">
        <v>640.93291576</v>
      </c>
      <c r="F131">
        <v>778.96547242</v>
      </c>
      <c r="G131">
        <v>683</v>
      </c>
      <c r="H131">
        <v>426.34207241</v>
      </c>
      <c r="I131" s="28">
        <v>2.817088E-63</v>
      </c>
      <c r="J131">
        <v>1.4759</v>
      </c>
      <c r="K131">
        <v>1.671</v>
      </c>
      <c r="L131">
        <v>1.866</v>
      </c>
      <c r="M131">
        <v>4.3750998452</v>
      </c>
      <c r="N131">
        <v>5.317329839</v>
      </c>
      <c r="O131">
        <v>6.462480313</v>
      </c>
      <c r="P131">
        <v>0</v>
      </c>
      <c r="Q131">
        <v>0.0618683758</v>
      </c>
      <c r="R131" s="28">
        <v>3.40136E-115</v>
      </c>
      <c r="S131" s="28">
        <v>1.66556E-117</v>
      </c>
      <c r="T131" s="28">
        <v>1.05394E-164</v>
      </c>
    </row>
    <row r="132" spans="1:20" ht="13.5" thickTop="1">
      <c r="A132" s="8" t="s">
        <v>70</v>
      </c>
      <c r="B132" t="s">
        <v>86</v>
      </c>
      <c r="C132" t="s">
        <v>81</v>
      </c>
      <c r="D132" t="s">
        <v>81</v>
      </c>
      <c r="E132" t="s">
        <v>81</v>
      </c>
      <c r="F132" t="s">
        <v>81</v>
      </c>
      <c r="G132" t="s">
        <v>81</v>
      </c>
      <c r="H132" t="s">
        <v>81</v>
      </c>
      <c r="I132" s="28">
        <v>8.673645E-17</v>
      </c>
      <c r="J132">
        <v>-0.5946</v>
      </c>
      <c r="K132">
        <v>-0.4812</v>
      </c>
      <c r="L132">
        <v>-0.3679</v>
      </c>
      <c r="M132">
        <v>0.5518013044</v>
      </c>
      <c r="N132">
        <v>0.6180250919</v>
      </c>
      <c r="O132">
        <v>0.6921966497</v>
      </c>
      <c r="P132">
        <v>0</v>
      </c>
      <c r="Q132">
        <v>0.0618683758</v>
      </c>
      <c r="R132" s="28">
        <v>3.40136E-115</v>
      </c>
      <c r="S132" s="28">
        <v>1.66556E-117</v>
      </c>
      <c r="T132">
        <v>0.9250358815</v>
      </c>
    </row>
    <row r="133" spans="1:20" ht="12.75">
      <c r="A133" s="7" t="s">
        <v>69</v>
      </c>
      <c r="B133" t="s">
        <v>86</v>
      </c>
      <c r="C133" t="s">
        <v>81</v>
      </c>
      <c r="D133" t="s">
        <v>81</v>
      </c>
      <c r="E133" t="s">
        <v>81</v>
      </c>
      <c r="F133" t="s">
        <v>81</v>
      </c>
      <c r="G133" t="s">
        <v>81</v>
      </c>
      <c r="H133" t="s">
        <v>81</v>
      </c>
      <c r="I133">
        <v>0.0002073656</v>
      </c>
      <c r="J133">
        <v>-0.3687</v>
      </c>
      <c r="K133">
        <v>-0.2413</v>
      </c>
      <c r="L133">
        <v>-0.1138</v>
      </c>
      <c r="M133">
        <v>0.6916124108</v>
      </c>
      <c r="N133">
        <v>0.7856325295</v>
      </c>
      <c r="O133">
        <v>0.8924340595</v>
      </c>
      <c r="P133">
        <v>0</v>
      </c>
      <c r="Q133">
        <v>0.0618683758</v>
      </c>
      <c r="R133" s="28">
        <v>3.40136E-115</v>
      </c>
      <c r="S133" s="28">
        <v>1.66556E-117</v>
      </c>
      <c r="T133">
        <v>0.3468598194</v>
      </c>
    </row>
    <row r="134" spans="1:20" ht="12.75">
      <c r="A134" s="7" t="s">
        <v>68</v>
      </c>
      <c r="B134" t="s">
        <v>86</v>
      </c>
      <c r="C134" t="s">
        <v>81</v>
      </c>
      <c r="D134" t="s">
        <v>81</v>
      </c>
      <c r="E134" t="s">
        <v>81</v>
      </c>
      <c r="F134" t="s">
        <v>81</v>
      </c>
      <c r="G134" t="s">
        <v>81</v>
      </c>
      <c r="H134" t="s">
        <v>81</v>
      </c>
      <c r="I134" s="28">
        <v>3.4809639E-06</v>
      </c>
      <c r="J134">
        <v>-0.278</v>
      </c>
      <c r="K134">
        <v>-0.1954</v>
      </c>
      <c r="L134">
        <v>-0.1129</v>
      </c>
      <c r="M134">
        <v>0.7573287144</v>
      </c>
      <c r="N134">
        <v>0.8224922614</v>
      </c>
      <c r="O134">
        <v>0.8932627368</v>
      </c>
      <c r="P134">
        <v>0</v>
      </c>
      <c r="Q134">
        <v>0.0618683758</v>
      </c>
      <c r="R134" s="28">
        <v>3.40136E-115</v>
      </c>
      <c r="S134" s="28">
        <v>1.66556E-117</v>
      </c>
      <c r="T134" s="28">
        <v>4.952223E-15</v>
      </c>
    </row>
    <row r="135" spans="1:20" ht="12.75">
      <c r="A135" s="7" t="s">
        <v>67</v>
      </c>
      <c r="B135" t="s">
        <v>86</v>
      </c>
      <c r="C135" t="s">
        <v>81</v>
      </c>
      <c r="D135" t="s">
        <v>81</v>
      </c>
      <c r="E135" t="s">
        <v>81</v>
      </c>
      <c r="F135" t="s">
        <v>81</v>
      </c>
      <c r="G135" t="s">
        <v>81</v>
      </c>
      <c r="H135" t="s">
        <v>81</v>
      </c>
      <c r="I135" s="28">
        <v>5.385223E-16</v>
      </c>
      <c r="J135">
        <v>-0.4091</v>
      </c>
      <c r="K135">
        <v>-0.3294</v>
      </c>
      <c r="L135">
        <v>-0.2497</v>
      </c>
      <c r="M135">
        <v>0.6642742427</v>
      </c>
      <c r="N135">
        <v>0.7193671825</v>
      </c>
      <c r="O135">
        <v>0.7790293675</v>
      </c>
      <c r="P135">
        <v>0</v>
      </c>
      <c r="Q135">
        <v>0.0618683758</v>
      </c>
      <c r="R135" s="28">
        <v>3.40136E-115</v>
      </c>
      <c r="S135" s="28">
        <v>1.66556E-117</v>
      </c>
      <c r="T135" s="28">
        <v>6.934361E-07</v>
      </c>
    </row>
    <row r="136" spans="1:20" ht="12.75">
      <c r="A136" s="7" t="s">
        <v>66</v>
      </c>
      <c r="B136" t="s">
        <v>86</v>
      </c>
      <c r="C136" t="s">
        <v>81</v>
      </c>
      <c r="D136" t="s">
        <v>81</v>
      </c>
      <c r="E136" t="s">
        <v>81</v>
      </c>
      <c r="F136" t="s">
        <v>81</v>
      </c>
      <c r="G136" t="s">
        <v>81</v>
      </c>
      <c r="H136" t="s">
        <v>81</v>
      </c>
      <c r="I136" s="28">
        <v>4.4489984E-07</v>
      </c>
      <c r="J136">
        <v>-0.3731</v>
      </c>
      <c r="K136">
        <v>-0.2687</v>
      </c>
      <c r="L136">
        <v>-0.1644</v>
      </c>
      <c r="M136">
        <v>0.6886099173</v>
      </c>
      <c r="N136">
        <v>0.7643355242</v>
      </c>
      <c r="O136">
        <v>0.8483885853</v>
      </c>
      <c r="P136">
        <v>0</v>
      </c>
      <c r="Q136">
        <v>0.0618683758</v>
      </c>
      <c r="R136" s="28">
        <v>3.40136E-115</v>
      </c>
      <c r="S136" s="28">
        <v>1.66556E-117</v>
      </c>
      <c r="T136">
        <v>0.0011548276</v>
      </c>
    </row>
    <row r="137" spans="1:20" ht="12.75">
      <c r="A137" s="7" t="s">
        <v>65</v>
      </c>
      <c r="B137" t="s">
        <v>86</v>
      </c>
      <c r="C137" t="s">
        <v>81</v>
      </c>
      <c r="D137" t="s">
        <v>81</v>
      </c>
      <c r="E137" t="s">
        <v>81</v>
      </c>
      <c r="F137" t="s">
        <v>81</v>
      </c>
      <c r="G137" t="s">
        <v>81</v>
      </c>
      <c r="H137" t="s">
        <v>81</v>
      </c>
      <c r="I137" s="28">
        <v>3.06648E-09</v>
      </c>
      <c r="J137">
        <v>-0.422</v>
      </c>
      <c r="K137">
        <v>-0.3171</v>
      </c>
      <c r="L137">
        <v>-0.2123</v>
      </c>
      <c r="M137">
        <v>0.6557298791</v>
      </c>
      <c r="N137">
        <v>0.7282228295</v>
      </c>
      <c r="O137">
        <v>0.808730098</v>
      </c>
      <c r="P137">
        <v>0</v>
      </c>
      <c r="Q137">
        <v>0.0618683758</v>
      </c>
      <c r="R137" s="28">
        <v>3.40136E-115</v>
      </c>
      <c r="S137" s="28">
        <v>1.66556E-117</v>
      </c>
      <c r="T137" s="28">
        <v>1.471844E-32</v>
      </c>
    </row>
    <row r="138" spans="1:20" ht="12.75">
      <c r="A138" s="7" t="s">
        <v>64</v>
      </c>
      <c r="B138" t="s">
        <v>86</v>
      </c>
      <c r="C138" t="s">
        <v>81</v>
      </c>
      <c r="D138" t="s">
        <v>81</v>
      </c>
      <c r="E138" t="s">
        <v>81</v>
      </c>
      <c r="F138" t="s">
        <v>81</v>
      </c>
      <c r="G138" t="s">
        <v>81</v>
      </c>
      <c r="H138" t="s">
        <v>81</v>
      </c>
      <c r="I138" s="28">
        <v>7.551027E-10</v>
      </c>
      <c r="J138">
        <v>-0.4349</v>
      </c>
      <c r="K138">
        <v>-0.3298</v>
      </c>
      <c r="L138">
        <v>-0.2248</v>
      </c>
      <c r="M138">
        <v>0.6473395757</v>
      </c>
      <c r="N138">
        <v>0.719040782</v>
      </c>
      <c r="O138">
        <v>0.7986838215</v>
      </c>
      <c r="P138">
        <v>0</v>
      </c>
      <c r="Q138">
        <v>0.0618683758</v>
      </c>
      <c r="R138" s="28">
        <v>3.40136E-115</v>
      </c>
      <c r="S138" s="28">
        <v>1.66556E-117</v>
      </c>
      <c r="T138">
        <v>0.0299910445</v>
      </c>
    </row>
    <row r="139" spans="1:20" ht="12.75">
      <c r="A139" s="7" t="s">
        <v>29</v>
      </c>
      <c r="B139" t="s">
        <v>86</v>
      </c>
      <c r="C139" t="s">
        <v>81</v>
      </c>
      <c r="D139" t="s">
        <v>81</v>
      </c>
      <c r="E139" t="s">
        <v>81</v>
      </c>
      <c r="F139" t="s">
        <v>81</v>
      </c>
      <c r="G139" t="s">
        <v>81</v>
      </c>
      <c r="H139" t="s">
        <v>81</v>
      </c>
      <c r="I139">
        <v>0.0181094686</v>
      </c>
      <c r="J139">
        <v>-0.8363</v>
      </c>
      <c r="K139">
        <v>-0.4572</v>
      </c>
      <c r="L139">
        <v>-0.078</v>
      </c>
      <c r="M139">
        <v>0.4332921977</v>
      </c>
      <c r="N139">
        <v>0.6330595132</v>
      </c>
      <c r="O139">
        <v>0.9249286035</v>
      </c>
      <c r="P139">
        <v>0</v>
      </c>
      <c r="Q139">
        <v>0.0618683758</v>
      </c>
      <c r="R139" s="28">
        <v>3.40136E-115</v>
      </c>
      <c r="S139" s="28">
        <v>1.66556E-117</v>
      </c>
      <c r="T139" s="28">
        <v>1.115622E-16</v>
      </c>
    </row>
    <row r="140" spans="1:20" ht="12.75">
      <c r="A140" s="7" t="s">
        <v>63</v>
      </c>
      <c r="B140" t="s">
        <v>86</v>
      </c>
      <c r="C140" t="s">
        <v>81</v>
      </c>
      <c r="D140" t="s">
        <v>81</v>
      </c>
      <c r="E140" t="s">
        <v>81</v>
      </c>
      <c r="F140" t="s">
        <v>81</v>
      </c>
      <c r="G140" t="s">
        <v>81</v>
      </c>
      <c r="H140" t="s">
        <v>81</v>
      </c>
      <c r="I140" s="28">
        <v>3.138845E-14</v>
      </c>
      <c r="J140">
        <v>-0.6265</v>
      </c>
      <c r="K140">
        <v>-0.4979</v>
      </c>
      <c r="L140">
        <v>-0.3694</v>
      </c>
      <c r="M140">
        <v>0.5344784043</v>
      </c>
      <c r="N140">
        <v>0.6077897541</v>
      </c>
      <c r="O140">
        <v>0.691156803</v>
      </c>
      <c r="P140">
        <v>0</v>
      </c>
      <c r="Q140">
        <v>0.0618683758</v>
      </c>
      <c r="R140" s="28">
        <v>3.40136E-115</v>
      </c>
      <c r="S140" s="28">
        <v>1.66556E-117</v>
      </c>
      <c r="T140" s="28">
        <v>5.906999E-31</v>
      </c>
    </row>
    <row r="141" spans="1:20" ht="13.5" thickBot="1">
      <c r="A141" s="7" t="s">
        <v>62</v>
      </c>
      <c r="B141" t="s">
        <v>86</v>
      </c>
      <c r="C141" t="s">
        <v>81</v>
      </c>
      <c r="D141" t="s">
        <v>81</v>
      </c>
      <c r="E141" t="s">
        <v>81</v>
      </c>
      <c r="F141" t="s">
        <v>81</v>
      </c>
      <c r="G141" t="s">
        <v>81</v>
      </c>
      <c r="H141" t="s">
        <v>81</v>
      </c>
      <c r="I141" s="28">
        <v>4.673573E-31</v>
      </c>
      <c r="J141">
        <v>-0.6218</v>
      </c>
      <c r="K141">
        <v>-0.5319</v>
      </c>
      <c r="L141">
        <v>-0.4419</v>
      </c>
      <c r="M141">
        <v>0.536968956</v>
      </c>
      <c r="N141">
        <v>0.5875076266</v>
      </c>
      <c r="O141">
        <v>0.6428029172</v>
      </c>
      <c r="P141">
        <v>0</v>
      </c>
      <c r="Q141">
        <v>0.0618683758</v>
      </c>
      <c r="R141" s="28">
        <v>3.40136E-115</v>
      </c>
      <c r="S141" s="28">
        <v>1.66556E-117</v>
      </c>
      <c r="T141" s="28">
        <v>8.3718E-119</v>
      </c>
    </row>
    <row r="142" spans="1:20" ht="13.5" thickTop="1">
      <c r="A142" s="9" t="s">
        <v>61</v>
      </c>
      <c r="B142" t="s">
        <v>86</v>
      </c>
      <c r="C142" t="s">
        <v>81</v>
      </c>
      <c r="D142" t="s">
        <v>81</v>
      </c>
      <c r="E142" t="s">
        <v>81</v>
      </c>
      <c r="F142" t="s">
        <v>81</v>
      </c>
      <c r="G142" t="s">
        <v>81</v>
      </c>
      <c r="H142" t="s">
        <v>81</v>
      </c>
      <c r="I142" s="28">
        <v>3.694551E-53</v>
      </c>
      <c r="J142">
        <v>-0.3547</v>
      </c>
      <c r="K142">
        <v>-0.3146</v>
      </c>
      <c r="L142">
        <v>-0.2744</v>
      </c>
      <c r="M142">
        <v>0.7013521475</v>
      </c>
      <c r="N142">
        <v>0.7301013612</v>
      </c>
      <c r="O142">
        <v>0.7600290375</v>
      </c>
      <c r="P142">
        <v>0</v>
      </c>
      <c r="Q142">
        <v>0.0618683758</v>
      </c>
      <c r="R142" s="28">
        <v>3.40136E-115</v>
      </c>
      <c r="S142" s="28">
        <v>1.66556E-117</v>
      </c>
      <c r="T142" s="28">
        <v>6.6914266E-08</v>
      </c>
    </row>
    <row r="143" spans="1:20" ht="12.75">
      <c r="A143" s="7" t="s">
        <v>60</v>
      </c>
      <c r="B143" t="s">
        <v>86</v>
      </c>
      <c r="C143" t="s">
        <v>81</v>
      </c>
      <c r="D143" t="s">
        <v>81</v>
      </c>
      <c r="E143" t="s">
        <v>81</v>
      </c>
      <c r="F143" t="s">
        <v>81</v>
      </c>
      <c r="G143" t="s">
        <v>81</v>
      </c>
      <c r="H143" t="s">
        <v>81</v>
      </c>
      <c r="I143" s="28">
        <v>3.650561E-44</v>
      </c>
      <c r="J143">
        <v>-0.5919</v>
      </c>
      <c r="K143">
        <v>-0.5189</v>
      </c>
      <c r="L143">
        <v>-0.4459</v>
      </c>
      <c r="M143">
        <v>0.5532973658</v>
      </c>
      <c r="N143">
        <v>0.5951753248</v>
      </c>
      <c r="O143">
        <v>0.6402229418</v>
      </c>
      <c r="P143">
        <v>0</v>
      </c>
      <c r="Q143">
        <v>0.0618683758</v>
      </c>
      <c r="R143" s="28">
        <v>3.40136E-115</v>
      </c>
      <c r="S143" s="28">
        <v>1.66556E-117</v>
      </c>
      <c r="T143" s="28">
        <v>5.395408E-91</v>
      </c>
    </row>
    <row r="144" spans="1:20" ht="12.75">
      <c r="A144" s="7" t="s">
        <v>59</v>
      </c>
      <c r="B144" t="s">
        <v>86</v>
      </c>
      <c r="C144" t="s">
        <v>81</v>
      </c>
      <c r="D144" t="s">
        <v>81</v>
      </c>
      <c r="E144" t="s">
        <v>81</v>
      </c>
      <c r="F144" t="s">
        <v>81</v>
      </c>
      <c r="G144" t="s">
        <v>81</v>
      </c>
      <c r="H144" t="s">
        <v>81</v>
      </c>
      <c r="I144">
        <v>0.0011125141</v>
      </c>
      <c r="J144">
        <v>-0.4501</v>
      </c>
      <c r="K144">
        <v>-0.2811</v>
      </c>
      <c r="L144">
        <v>-0.1121</v>
      </c>
      <c r="M144">
        <v>0.6375756494</v>
      </c>
      <c r="N144">
        <v>0.7549520001</v>
      </c>
      <c r="O144">
        <v>0.8939370928</v>
      </c>
      <c r="P144">
        <v>0</v>
      </c>
      <c r="Q144">
        <v>0.0618683758</v>
      </c>
      <c r="R144" s="28">
        <v>3.40136E-115</v>
      </c>
      <c r="S144" s="28">
        <v>1.66556E-117</v>
      </c>
      <c r="T144" s="28">
        <v>8.9026294E-07</v>
      </c>
    </row>
    <row r="145" spans="1:20" ht="13.5" thickBot="1">
      <c r="A145" s="7" t="s">
        <v>58</v>
      </c>
      <c r="B145" t="s">
        <v>86</v>
      </c>
      <c r="C145" t="s">
        <v>81</v>
      </c>
      <c r="D145" t="s">
        <v>81</v>
      </c>
      <c r="E145" t="s">
        <v>81</v>
      </c>
      <c r="F145" t="s">
        <v>81</v>
      </c>
      <c r="G145" t="s">
        <v>81</v>
      </c>
      <c r="H145" t="s">
        <v>81</v>
      </c>
      <c r="I145">
        <v>0.000981253</v>
      </c>
      <c r="J145">
        <v>-0.4444</v>
      </c>
      <c r="K145">
        <v>-0.2787</v>
      </c>
      <c r="L145">
        <v>-0.113</v>
      </c>
      <c r="M145">
        <v>0.6412085599</v>
      </c>
      <c r="N145">
        <v>0.7567839433</v>
      </c>
      <c r="O145">
        <v>0.8931913463</v>
      </c>
      <c r="P145">
        <v>0</v>
      </c>
      <c r="Q145">
        <v>0.0618683758</v>
      </c>
      <c r="R145" s="28">
        <v>3.40136E-115</v>
      </c>
      <c r="S145" s="28">
        <v>1.66556E-117</v>
      </c>
      <c r="T145" t="s">
        <v>81</v>
      </c>
    </row>
    <row r="146" spans="1:20" ht="13.5" thickTop="1">
      <c r="A146" s="9" t="s">
        <v>57</v>
      </c>
      <c r="B146" t="s">
        <v>86</v>
      </c>
      <c r="C146" t="s">
        <v>81</v>
      </c>
      <c r="D146" t="s">
        <v>81</v>
      </c>
      <c r="E146" t="s">
        <v>81</v>
      </c>
      <c r="F146" t="s">
        <v>81</v>
      </c>
      <c r="G146" t="s">
        <v>81</v>
      </c>
      <c r="H146" t="s">
        <v>81</v>
      </c>
      <c r="I146" s="28">
        <v>7.3806317E-07</v>
      </c>
      <c r="J146">
        <v>-0.7443</v>
      </c>
      <c r="K146">
        <v>-0.5332</v>
      </c>
      <c r="L146">
        <v>-0.3221</v>
      </c>
      <c r="M146">
        <v>0.4750773357</v>
      </c>
      <c r="N146">
        <v>0.586723792</v>
      </c>
      <c r="O146">
        <v>0.724607937</v>
      </c>
      <c r="P146">
        <v>0</v>
      </c>
      <c r="Q146">
        <v>0.0618683758</v>
      </c>
      <c r="R146" s="28">
        <v>3.40136E-115</v>
      </c>
      <c r="S146" s="28">
        <v>1.66556E-117</v>
      </c>
      <c r="T146">
        <v>0.7150926376</v>
      </c>
    </row>
    <row r="147" spans="1:20" ht="12.75">
      <c r="A147" s="7" t="s">
        <v>56</v>
      </c>
      <c r="B147" t="s">
        <v>86</v>
      </c>
      <c r="C147" t="s">
        <v>81</v>
      </c>
      <c r="D147" t="s">
        <v>81</v>
      </c>
      <c r="E147" t="s">
        <v>81</v>
      </c>
      <c r="F147" t="s">
        <v>81</v>
      </c>
      <c r="G147" t="s">
        <v>81</v>
      </c>
      <c r="H147" t="s">
        <v>81</v>
      </c>
      <c r="I147" s="28">
        <v>1.0148594E-06</v>
      </c>
      <c r="J147">
        <v>-0.6841</v>
      </c>
      <c r="K147">
        <v>-0.4883</v>
      </c>
      <c r="L147">
        <v>-0.2925</v>
      </c>
      <c r="M147">
        <v>0.5045428257</v>
      </c>
      <c r="N147">
        <v>0.6136529376</v>
      </c>
      <c r="O147">
        <v>0.7463587007</v>
      </c>
      <c r="P147">
        <v>0</v>
      </c>
      <c r="Q147">
        <v>0.0618683758</v>
      </c>
      <c r="R147" s="28">
        <v>3.40136E-115</v>
      </c>
      <c r="S147" s="28">
        <v>1.66556E-117</v>
      </c>
      <c r="T147">
        <v>0.791652256</v>
      </c>
    </row>
    <row r="148" spans="1:20" ht="12.75">
      <c r="A148" s="7" t="s">
        <v>55</v>
      </c>
      <c r="B148" t="s">
        <v>86</v>
      </c>
      <c r="C148" t="s">
        <v>81</v>
      </c>
      <c r="D148" t="s">
        <v>81</v>
      </c>
      <c r="E148" t="s">
        <v>81</v>
      </c>
      <c r="F148" t="s">
        <v>81</v>
      </c>
      <c r="G148" t="s">
        <v>81</v>
      </c>
      <c r="H148" t="s">
        <v>81</v>
      </c>
      <c r="I148">
        <v>6.47034E-05</v>
      </c>
      <c r="J148">
        <v>-0.6866</v>
      </c>
      <c r="K148">
        <v>-0.4606</v>
      </c>
      <c r="L148">
        <v>-0.2346</v>
      </c>
      <c r="M148">
        <v>0.50327131</v>
      </c>
      <c r="N148">
        <v>0.6308831248</v>
      </c>
      <c r="O148">
        <v>0.7908527852</v>
      </c>
      <c r="P148">
        <v>0</v>
      </c>
      <c r="Q148">
        <v>0.0618683758</v>
      </c>
      <c r="R148" s="28">
        <v>3.40136E-115</v>
      </c>
      <c r="S148" s="28">
        <v>1.66556E-117</v>
      </c>
      <c r="T148">
        <v>0.1609137891</v>
      </c>
    </row>
    <row r="149" spans="1:20" ht="12.75">
      <c r="A149" s="7" t="s">
        <v>54</v>
      </c>
      <c r="B149" t="s">
        <v>86</v>
      </c>
      <c r="C149" t="s">
        <v>81</v>
      </c>
      <c r="D149" t="s">
        <v>81</v>
      </c>
      <c r="E149" t="s">
        <v>81</v>
      </c>
      <c r="F149" t="s">
        <v>81</v>
      </c>
      <c r="G149" t="s">
        <v>81</v>
      </c>
      <c r="H149" t="s">
        <v>81</v>
      </c>
      <c r="I149">
        <v>0.0031732716</v>
      </c>
      <c r="J149">
        <v>-0.5753</v>
      </c>
      <c r="K149">
        <v>-0.3457</v>
      </c>
      <c r="L149">
        <v>-0.116</v>
      </c>
      <c r="M149">
        <v>0.562542874</v>
      </c>
      <c r="N149">
        <v>0.7077500492</v>
      </c>
      <c r="O149">
        <v>0.8904390319</v>
      </c>
      <c r="P149">
        <v>0</v>
      </c>
      <c r="Q149">
        <v>0.0618683758</v>
      </c>
      <c r="R149" s="28">
        <v>3.40136E-115</v>
      </c>
      <c r="S149" s="28">
        <v>1.66556E-117</v>
      </c>
      <c r="T149">
        <v>0.0001064046</v>
      </c>
    </row>
    <row r="150" spans="1:20" ht="12.75">
      <c r="A150" s="7" t="s">
        <v>53</v>
      </c>
      <c r="B150" t="s">
        <v>86</v>
      </c>
      <c r="C150" t="s">
        <v>81</v>
      </c>
      <c r="D150" t="s">
        <v>81</v>
      </c>
      <c r="E150" t="s">
        <v>81</v>
      </c>
      <c r="F150" t="s">
        <v>81</v>
      </c>
      <c r="G150" t="s">
        <v>81</v>
      </c>
      <c r="H150" t="s">
        <v>81</v>
      </c>
      <c r="I150">
        <v>0.000104437</v>
      </c>
      <c r="J150">
        <v>-0.8035</v>
      </c>
      <c r="K150">
        <v>-0.5338</v>
      </c>
      <c r="L150">
        <v>-0.2642</v>
      </c>
      <c r="M150">
        <v>0.4477585697</v>
      </c>
      <c r="N150">
        <v>0.5863500551</v>
      </c>
      <c r="O150">
        <v>0.7678387648</v>
      </c>
      <c r="P150">
        <v>0</v>
      </c>
      <c r="Q150">
        <v>0.0618683758</v>
      </c>
      <c r="R150" s="28">
        <v>3.40136E-115</v>
      </c>
      <c r="S150" s="28">
        <v>1.66556E-117</v>
      </c>
      <c r="T150">
        <v>0.5907966673</v>
      </c>
    </row>
    <row r="151" spans="1:20" ht="12.75">
      <c r="A151" s="7" t="s">
        <v>52</v>
      </c>
      <c r="B151" t="s">
        <v>86</v>
      </c>
      <c r="C151" t="s">
        <v>81</v>
      </c>
      <c r="D151" t="s">
        <v>81</v>
      </c>
      <c r="E151" t="s">
        <v>81</v>
      </c>
      <c r="F151" t="s">
        <v>81</v>
      </c>
      <c r="G151" t="s">
        <v>81</v>
      </c>
      <c r="H151" t="s">
        <v>81</v>
      </c>
      <c r="I151">
        <v>0.0556961218</v>
      </c>
      <c r="J151">
        <v>-0.393</v>
      </c>
      <c r="K151">
        <v>-0.1941</v>
      </c>
      <c r="L151">
        <v>0.0047</v>
      </c>
      <c r="M151">
        <v>0.6750343085</v>
      </c>
      <c r="N151">
        <v>0.8235475525</v>
      </c>
      <c r="O151">
        <v>1.0047349635</v>
      </c>
      <c r="P151">
        <v>0</v>
      </c>
      <c r="Q151">
        <v>0.0618683758</v>
      </c>
      <c r="R151" s="28">
        <v>3.40136E-115</v>
      </c>
      <c r="S151" s="28">
        <v>1.66556E-117</v>
      </c>
      <c r="T151">
        <v>0.007179035</v>
      </c>
    </row>
    <row r="152" spans="1:20" ht="12.75">
      <c r="A152" s="7" t="s">
        <v>51</v>
      </c>
      <c r="B152" t="s">
        <v>86</v>
      </c>
      <c r="C152" t="s">
        <v>81</v>
      </c>
      <c r="D152" t="s">
        <v>81</v>
      </c>
      <c r="E152" t="s">
        <v>81</v>
      </c>
      <c r="F152" t="s">
        <v>81</v>
      </c>
      <c r="G152" t="s">
        <v>81</v>
      </c>
      <c r="H152" t="s">
        <v>81</v>
      </c>
      <c r="I152">
        <v>0.0260861853</v>
      </c>
      <c r="J152">
        <v>-0.4129</v>
      </c>
      <c r="K152">
        <v>-0.2195</v>
      </c>
      <c r="L152">
        <v>-0.0261</v>
      </c>
      <c r="M152">
        <v>0.6617511047</v>
      </c>
      <c r="N152">
        <v>0.802917761</v>
      </c>
      <c r="O152">
        <v>0.9741984961</v>
      </c>
      <c r="P152">
        <v>0</v>
      </c>
      <c r="Q152">
        <v>0.0618683758</v>
      </c>
      <c r="R152" s="28">
        <v>3.40136E-115</v>
      </c>
      <c r="S152" s="28">
        <v>1.66556E-117</v>
      </c>
      <c r="T152">
        <v>0.1809525942</v>
      </c>
    </row>
    <row r="153" spans="1:20" ht="12.75">
      <c r="A153" s="7" t="s">
        <v>10</v>
      </c>
      <c r="B153" t="s">
        <v>86</v>
      </c>
      <c r="C153" t="s">
        <v>81</v>
      </c>
      <c r="D153" t="s">
        <v>81</v>
      </c>
      <c r="E153" t="s">
        <v>81</v>
      </c>
      <c r="F153" t="s">
        <v>81</v>
      </c>
      <c r="G153" t="s">
        <v>81</v>
      </c>
      <c r="H153" t="s">
        <v>81</v>
      </c>
      <c r="I153">
        <v>0.0017674881</v>
      </c>
      <c r="J153">
        <v>-0.5326</v>
      </c>
      <c r="K153">
        <v>-0.3274</v>
      </c>
      <c r="L153">
        <v>-0.1222</v>
      </c>
      <c r="M153">
        <v>0.5870551819</v>
      </c>
      <c r="N153">
        <v>0.7207909261</v>
      </c>
      <c r="O153">
        <v>0.8849927147</v>
      </c>
      <c r="P153">
        <v>0</v>
      </c>
      <c r="Q153">
        <v>0.0618683758</v>
      </c>
      <c r="R153" s="28">
        <v>3.40136E-115</v>
      </c>
      <c r="S153" s="28">
        <v>1.66556E-117</v>
      </c>
      <c r="T153" s="28">
        <v>3.25721E-11</v>
      </c>
    </row>
    <row r="154" spans="1:20" ht="12.75">
      <c r="A154" s="7" t="s">
        <v>9</v>
      </c>
      <c r="B154" t="s">
        <v>86</v>
      </c>
      <c r="C154" t="s">
        <v>81</v>
      </c>
      <c r="D154" t="s">
        <v>81</v>
      </c>
      <c r="E154" t="s">
        <v>81</v>
      </c>
      <c r="F154" t="s">
        <v>81</v>
      </c>
      <c r="G154" t="s">
        <v>81</v>
      </c>
      <c r="H154" t="s">
        <v>81</v>
      </c>
      <c r="I154">
        <v>0.0309740091</v>
      </c>
      <c r="J154">
        <v>-0.4211</v>
      </c>
      <c r="K154">
        <v>-0.2206</v>
      </c>
      <c r="L154">
        <v>-0.0202</v>
      </c>
      <c r="M154">
        <v>0.6563440934</v>
      </c>
      <c r="N154">
        <v>0.8020126107</v>
      </c>
      <c r="O154">
        <v>0.9800106899</v>
      </c>
      <c r="P154">
        <v>0</v>
      </c>
      <c r="Q154">
        <v>0.0618683758</v>
      </c>
      <c r="R154" s="28">
        <v>3.40136E-115</v>
      </c>
      <c r="S154" s="28">
        <v>1.66556E-117</v>
      </c>
      <c r="T154">
        <v>0.0005366764</v>
      </c>
    </row>
    <row r="155" spans="1:20" ht="12.75">
      <c r="A155" s="7" t="s">
        <v>8</v>
      </c>
      <c r="B155" t="s">
        <v>86</v>
      </c>
      <c r="C155" t="s">
        <v>81</v>
      </c>
      <c r="D155" t="s">
        <v>81</v>
      </c>
      <c r="E155" t="s">
        <v>81</v>
      </c>
      <c r="F155" t="s">
        <v>81</v>
      </c>
      <c r="G155" t="s">
        <v>81</v>
      </c>
      <c r="H155" t="s">
        <v>81</v>
      </c>
      <c r="I155">
        <v>0.0265720091</v>
      </c>
      <c r="J155">
        <v>-0.4322</v>
      </c>
      <c r="K155">
        <v>-0.2294</v>
      </c>
      <c r="L155">
        <v>-0.0267</v>
      </c>
      <c r="M155">
        <v>0.649089651</v>
      </c>
      <c r="N155">
        <v>0.7949897107</v>
      </c>
      <c r="O155">
        <v>0.9736846662</v>
      </c>
      <c r="P155">
        <v>0</v>
      </c>
      <c r="Q155">
        <v>0.0618683758</v>
      </c>
      <c r="R155" s="28">
        <v>3.40136E-115</v>
      </c>
      <c r="S155" s="28">
        <v>1.66556E-117</v>
      </c>
      <c r="T155" s="28">
        <v>2.8280764E-08</v>
      </c>
    </row>
    <row r="156" spans="1:20" ht="12.75">
      <c r="A156" s="7" t="s">
        <v>7</v>
      </c>
      <c r="B156" t="s">
        <v>86</v>
      </c>
      <c r="C156" t="s">
        <v>81</v>
      </c>
      <c r="D156" t="s">
        <v>81</v>
      </c>
      <c r="E156" t="s">
        <v>81</v>
      </c>
      <c r="F156" t="s">
        <v>81</v>
      </c>
      <c r="G156" t="s">
        <v>81</v>
      </c>
      <c r="H156" t="s">
        <v>81</v>
      </c>
      <c r="I156">
        <v>0.2086215213</v>
      </c>
      <c r="J156">
        <v>-0.3412</v>
      </c>
      <c r="K156">
        <v>-0.1333</v>
      </c>
      <c r="L156">
        <v>0.0745</v>
      </c>
      <c r="M156">
        <v>0.7109390066</v>
      </c>
      <c r="N156">
        <v>0.8751743275</v>
      </c>
      <c r="O156">
        <v>1.0773499503</v>
      </c>
      <c r="P156">
        <v>0</v>
      </c>
      <c r="Q156">
        <v>0.0618683758</v>
      </c>
      <c r="R156" s="28">
        <v>3.40136E-115</v>
      </c>
      <c r="S156" s="28">
        <v>1.66556E-117</v>
      </c>
      <c r="T156" s="28">
        <v>1.7285727E-07</v>
      </c>
    </row>
    <row r="157" spans="1:20" ht="12.75">
      <c r="A157" s="7" t="s">
        <v>11</v>
      </c>
      <c r="B157" t="s">
        <v>86</v>
      </c>
      <c r="C157" t="s">
        <v>81</v>
      </c>
      <c r="D157" t="s">
        <v>81</v>
      </c>
      <c r="E157" t="s">
        <v>81</v>
      </c>
      <c r="F157" t="s">
        <v>81</v>
      </c>
      <c r="G157" t="s">
        <v>81</v>
      </c>
      <c r="H157" t="s">
        <v>81</v>
      </c>
      <c r="I157">
        <v>0.3754999919</v>
      </c>
      <c r="J157">
        <v>-0.2837</v>
      </c>
      <c r="K157">
        <v>-0.0883</v>
      </c>
      <c r="L157">
        <v>0.107</v>
      </c>
      <c r="M157">
        <v>0.7529711912</v>
      </c>
      <c r="N157">
        <v>0.9154452461</v>
      </c>
      <c r="O157">
        <v>1.1129775061</v>
      </c>
      <c r="P157">
        <v>0</v>
      </c>
      <c r="Q157">
        <v>0.0618683758</v>
      </c>
      <c r="R157" s="28">
        <v>3.40136E-115</v>
      </c>
      <c r="S157" s="28">
        <v>1.66556E-117</v>
      </c>
      <c r="T157" s="28">
        <v>2.78915E-06</v>
      </c>
    </row>
    <row r="158" spans="1:20" ht="12.75">
      <c r="A158" s="7" t="s">
        <v>12</v>
      </c>
      <c r="B158" t="s">
        <v>86</v>
      </c>
      <c r="C158" t="s">
        <v>81</v>
      </c>
      <c r="D158" t="s">
        <v>81</v>
      </c>
      <c r="E158" t="s">
        <v>81</v>
      </c>
      <c r="F158" t="s">
        <v>81</v>
      </c>
      <c r="G158" t="s">
        <v>81</v>
      </c>
      <c r="H158" t="s">
        <v>81</v>
      </c>
      <c r="I158">
        <v>0.0287935468</v>
      </c>
      <c r="J158">
        <v>-0.4095</v>
      </c>
      <c r="K158">
        <v>-0.2159</v>
      </c>
      <c r="L158">
        <v>-0.0224</v>
      </c>
      <c r="M158">
        <v>0.663990888</v>
      </c>
      <c r="N158">
        <v>0.8057997445</v>
      </c>
      <c r="O158">
        <v>0.9778947874</v>
      </c>
      <c r="P158">
        <v>0</v>
      </c>
      <c r="Q158">
        <v>0.0618683758</v>
      </c>
      <c r="R158" s="28">
        <v>3.40136E-115</v>
      </c>
      <c r="S158" s="28">
        <v>1.66556E-117</v>
      </c>
      <c r="T158" s="28">
        <v>1.742896E-17</v>
      </c>
    </row>
    <row r="159" spans="1:20" ht="12.75">
      <c r="A159" s="7" t="s">
        <v>44</v>
      </c>
      <c r="B159" t="s">
        <v>86</v>
      </c>
      <c r="C159" t="s">
        <v>81</v>
      </c>
      <c r="D159" t="s">
        <v>81</v>
      </c>
      <c r="E159" t="s">
        <v>81</v>
      </c>
      <c r="F159" t="s">
        <v>81</v>
      </c>
      <c r="G159" t="s">
        <v>81</v>
      </c>
      <c r="H159" t="s">
        <v>81</v>
      </c>
      <c r="I159">
        <v>0.000886908</v>
      </c>
      <c r="J159">
        <v>-0.6009</v>
      </c>
      <c r="K159">
        <v>-0.378</v>
      </c>
      <c r="L159">
        <v>-0.1551</v>
      </c>
      <c r="M159">
        <v>0.5483234649</v>
      </c>
      <c r="N159">
        <v>0.6852238282</v>
      </c>
      <c r="O159">
        <v>0.856304216</v>
      </c>
      <c r="P159">
        <v>0</v>
      </c>
      <c r="Q159">
        <v>0.0618683758</v>
      </c>
      <c r="R159" s="28">
        <v>3.40136E-115</v>
      </c>
      <c r="S159" s="28">
        <v>1.66556E-117</v>
      </c>
      <c r="T159">
        <v>0.0474599192</v>
      </c>
    </row>
    <row r="160" spans="1:20" ht="12.75">
      <c r="A160" s="7" t="s">
        <v>45</v>
      </c>
      <c r="B160" t="s">
        <v>86</v>
      </c>
      <c r="C160" t="s">
        <v>81</v>
      </c>
      <c r="D160" t="s">
        <v>81</v>
      </c>
      <c r="E160" t="s">
        <v>81</v>
      </c>
      <c r="F160" t="s">
        <v>81</v>
      </c>
      <c r="G160" t="s">
        <v>81</v>
      </c>
      <c r="H160" t="s">
        <v>81</v>
      </c>
      <c r="I160">
        <v>5.66066E-05</v>
      </c>
      <c r="J160">
        <v>-0.8379</v>
      </c>
      <c r="K160">
        <v>-0.5636</v>
      </c>
      <c r="L160">
        <v>-0.2892</v>
      </c>
      <c r="M160">
        <v>0.4326142713</v>
      </c>
      <c r="N160">
        <v>0.5691681855</v>
      </c>
      <c r="O160">
        <v>0.7488250963</v>
      </c>
      <c r="P160">
        <v>0</v>
      </c>
      <c r="Q160">
        <v>0.0618683758</v>
      </c>
      <c r="R160" s="28">
        <v>3.40136E-115</v>
      </c>
      <c r="S160" s="28">
        <v>1.66556E-117</v>
      </c>
      <c r="T160" s="28">
        <v>2.9562958E-06</v>
      </c>
    </row>
    <row r="161" spans="1:20" ht="12.75">
      <c r="A161" s="7" t="s">
        <v>46</v>
      </c>
      <c r="B161" t="s">
        <v>86</v>
      </c>
      <c r="C161" t="s">
        <v>81</v>
      </c>
      <c r="D161" t="s">
        <v>81</v>
      </c>
      <c r="E161" t="s">
        <v>81</v>
      </c>
      <c r="F161" t="s">
        <v>81</v>
      </c>
      <c r="G161" t="s">
        <v>81</v>
      </c>
      <c r="H161" t="s">
        <v>81</v>
      </c>
      <c r="I161">
        <v>0.0093081203</v>
      </c>
      <c r="J161">
        <v>-0.4953</v>
      </c>
      <c r="K161">
        <v>-0.2825</v>
      </c>
      <c r="L161">
        <v>-0.0696</v>
      </c>
      <c r="M161">
        <v>0.60936401</v>
      </c>
      <c r="N161">
        <v>0.7539289494</v>
      </c>
      <c r="O161">
        <v>0.9327903378</v>
      </c>
      <c r="P161">
        <v>0</v>
      </c>
      <c r="Q161">
        <v>0.0618683758</v>
      </c>
      <c r="R161" s="28">
        <v>3.40136E-115</v>
      </c>
      <c r="S161" s="28">
        <v>1.66556E-117</v>
      </c>
      <c r="T161">
        <v>0.8847843391</v>
      </c>
    </row>
    <row r="162" spans="1:20" ht="12.75">
      <c r="A162" s="7" t="s">
        <v>13</v>
      </c>
      <c r="B162" t="s">
        <v>86</v>
      </c>
      <c r="C162" t="s">
        <v>81</v>
      </c>
      <c r="D162" t="s">
        <v>81</v>
      </c>
      <c r="E162" t="s">
        <v>81</v>
      </c>
      <c r="F162" t="s">
        <v>81</v>
      </c>
      <c r="G162" t="s">
        <v>81</v>
      </c>
      <c r="H162" t="s">
        <v>81</v>
      </c>
      <c r="I162">
        <v>0.0002296551</v>
      </c>
      <c r="J162">
        <v>-0.5523</v>
      </c>
      <c r="K162">
        <v>-0.3605</v>
      </c>
      <c r="L162">
        <v>-0.1687</v>
      </c>
      <c r="M162">
        <v>0.5756378149</v>
      </c>
      <c r="N162">
        <v>0.6973366231</v>
      </c>
      <c r="O162">
        <v>0.8447644565</v>
      </c>
      <c r="P162">
        <v>0</v>
      </c>
      <c r="Q162">
        <v>0.0618683758</v>
      </c>
      <c r="R162" s="28">
        <v>3.40136E-115</v>
      </c>
      <c r="S162" s="28">
        <v>1.66556E-117</v>
      </c>
      <c r="T162">
        <v>0.050165914</v>
      </c>
    </row>
    <row r="163" spans="1:20" ht="12.75">
      <c r="A163" s="7" t="s">
        <v>14</v>
      </c>
      <c r="B163" t="s">
        <v>86</v>
      </c>
      <c r="C163" t="s">
        <v>81</v>
      </c>
      <c r="D163" t="s">
        <v>81</v>
      </c>
      <c r="E163" t="s">
        <v>81</v>
      </c>
      <c r="F163" t="s">
        <v>81</v>
      </c>
      <c r="G163" t="s">
        <v>81</v>
      </c>
      <c r="H163" t="s">
        <v>81</v>
      </c>
      <c r="I163">
        <v>0.3591256906</v>
      </c>
      <c r="J163">
        <v>-0.3432</v>
      </c>
      <c r="K163">
        <v>-0.1094</v>
      </c>
      <c r="L163">
        <v>0.1244</v>
      </c>
      <c r="M163">
        <v>0.7095032925</v>
      </c>
      <c r="N163">
        <v>0.8963801899</v>
      </c>
      <c r="O163">
        <v>1.1324788108</v>
      </c>
      <c r="P163">
        <v>0</v>
      </c>
      <c r="Q163">
        <v>0.0618683758</v>
      </c>
      <c r="R163" s="28">
        <v>3.40136E-115</v>
      </c>
      <c r="S163" s="28">
        <v>1.66556E-117</v>
      </c>
      <c r="T163" s="28">
        <v>2.002123E-29</v>
      </c>
    </row>
    <row r="164" spans="1:20" ht="12.75">
      <c r="A164" s="7" t="s">
        <v>47</v>
      </c>
      <c r="B164" t="s">
        <v>86</v>
      </c>
      <c r="C164" t="s">
        <v>81</v>
      </c>
      <c r="D164" t="s">
        <v>81</v>
      </c>
      <c r="E164" t="s">
        <v>81</v>
      </c>
      <c r="F164" t="s">
        <v>81</v>
      </c>
      <c r="G164" t="s">
        <v>81</v>
      </c>
      <c r="H164" t="s">
        <v>81</v>
      </c>
      <c r="I164">
        <v>0.1109594984</v>
      </c>
      <c r="J164">
        <v>-0.4146</v>
      </c>
      <c r="K164">
        <v>-0.1859</v>
      </c>
      <c r="L164">
        <v>0.0427</v>
      </c>
      <c r="M164">
        <v>0.6606151741</v>
      </c>
      <c r="N164">
        <v>0.83032375</v>
      </c>
      <c r="O164">
        <v>1.0436295695</v>
      </c>
      <c r="P164">
        <v>0</v>
      </c>
      <c r="Q164">
        <v>0.0618683758</v>
      </c>
      <c r="R164" s="28">
        <v>3.40136E-115</v>
      </c>
      <c r="S164" s="28">
        <v>1.66556E-117</v>
      </c>
      <c r="T164" s="28">
        <v>6.80544E-14</v>
      </c>
    </row>
    <row r="165" spans="1:20" ht="12.75">
      <c r="A165" s="7" t="s">
        <v>48</v>
      </c>
      <c r="B165" t="s">
        <v>86</v>
      </c>
      <c r="C165" t="s">
        <v>81</v>
      </c>
      <c r="D165" t="s">
        <v>81</v>
      </c>
      <c r="E165" t="s">
        <v>81</v>
      </c>
      <c r="F165" t="s">
        <v>81</v>
      </c>
      <c r="G165" t="s">
        <v>81</v>
      </c>
      <c r="H165" t="s">
        <v>81</v>
      </c>
      <c r="I165">
        <v>0.0240229797</v>
      </c>
      <c r="J165">
        <v>-0.448</v>
      </c>
      <c r="K165">
        <v>-0.2398</v>
      </c>
      <c r="L165">
        <v>-0.0315</v>
      </c>
      <c r="M165">
        <v>0.6388770779</v>
      </c>
      <c r="N165">
        <v>0.7867934307</v>
      </c>
      <c r="O165">
        <v>0.9689561953</v>
      </c>
      <c r="P165">
        <v>0</v>
      </c>
      <c r="Q165">
        <v>0.0618683758</v>
      </c>
      <c r="R165" s="28">
        <v>3.40136E-115</v>
      </c>
      <c r="S165" s="28">
        <v>1.66556E-117</v>
      </c>
      <c r="T165" s="28">
        <v>7.0501889E-06</v>
      </c>
    </row>
    <row r="166" spans="1:20" ht="12.75">
      <c r="A166" s="7" t="s">
        <v>49</v>
      </c>
      <c r="B166" t="s">
        <v>86</v>
      </c>
      <c r="C166" t="s">
        <v>81</v>
      </c>
      <c r="D166" t="s">
        <v>81</v>
      </c>
      <c r="E166" t="s">
        <v>81</v>
      </c>
      <c r="F166" t="s">
        <v>81</v>
      </c>
      <c r="G166" t="s">
        <v>81</v>
      </c>
      <c r="H166" t="s">
        <v>81</v>
      </c>
      <c r="I166">
        <v>0.0001248261</v>
      </c>
      <c r="J166">
        <v>-0.5592</v>
      </c>
      <c r="K166">
        <v>-0.3701</v>
      </c>
      <c r="L166">
        <v>-0.181</v>
      </c>
      <c r="M166">
        <v>0.5716673644</v>
      </c>
      <c r="N166">
        <v>0.690655476</v>
      </c>
      <c r="O166">
        <v>0.8344100368</v>
      </c>
      <c r="P166">
        <v>0</v>
      </c>
      <c r="Q166">
        <v>0.0618683758</v>
      </c>
      <c r="R166" s="28">
        <v>3.40136E-115</v>
      </c>
      <c r="S166" s="28">
        <v>1.66556E-117</v>
      </c>
      <c r="T166" s="28">
        <v>4.6224354E-06</v>
      </c>
    </row>
    <row r="167" spans="1:20" ht="12.75">
      <c r="A167" s="7" t="s">
        <v>50</v>
      </c>
      <c r="B167" t="s">
        <v>86</v>
      </c>
      <c r="C167" t="s">
        <v>81</v>
      </c>
      <c r="D167" t="s">
        <v>81</v>
      </c>
      <c r="E167" t="s">
        <v>81</v>
      </c>
      <c r="F167" t="s">
        <v>81</v>
      </c>
      <c r="G167" t="s">
        <v>81</v>
      </c>
      <c r="H167" t="s">
        <v>81</v>
      </c>
      <c r="I167">
        <v>0.0488006985</v>
      </c>
      <c r="J167">
        <v>-0.4256</v>
      </c>
      <c r="K167">
        <v>-0.2133</v>
      </c>
      <c r="L167">
        <v>-0.0011</v>
      </c>
      <c r="M167">
        <v>0.6533927973</v>
      </c>
      <c r="N167">
        <v>0.8078736879</v>
      </c>
      <c r="O167">
        <v>0.9988783138</v>
      </c>
      <c r="P167">
        <v>0</v>
      </c>
      <c r="Q167">
        <v>0.0618683758</v>
      </c>
      <c r="R167" s="28">
        <v>3.40136E-115</v>
      </c>
      <c r="S167" s="28">
        <v>1.66556E-117</v>
      </c>
      <c r="T167" s="28">
        <v>5.222297E-47</v>
      </c>
    </row>
    <row r="168" spans="1:20" ht="12.75">
      <c r="A168" s="7" t="s">
        <v>15</v>
      </c>
      <c r="B168" t="s">
        <v>86</v>
      </c>
      <c r="C168" t="s">
        <v>81</v>
      </c>
      <c r="D168" t="s">
        <v>81</v>
      </c>
      <c r="E168" t="s">
        <v>81</v>
      </c>
      <c r="F168" t="s">
        <v>81</v>
      </c>
      <c r="G168" t="s">
        <v>81</v>
      </c>
      <c r="H168" t="s">
        <v>81</v>
      </c>
      <c r="I168">
        <v>0.007686521</v>
      </c>
      <c r="J168">
        <v>-0.4716</v>
      </c>
      <c r="K168">
        <v>-0.2718</v>
      </c>
      <c r="L168">
        <v>-0.0719</v>
      </c>
      <c r="M168">
        <v>0.6239937716</v>
      </c>
      <c r="N168">
        <v>0.7620237792</v>
      </c>
      <c r="O168">
        <v>0.9305865964</v>
      </c>
      <c r="P168">
        <v>0</v>
      </c>
      <c r="Q168">
        <v>0.0618683758</v>
      </c>
      <c r="R168" s="28">
        <v>3.40136E-115</v>
      </c>
      <c r="S168" s="28">
        <v>1.66556E-117</v>
      </c>
      <c r="T168">
        <v>0.3716136356</v>
      </c>
    </row>
    <row r="169" spans="1:20" ht="12.75">
      <c r="A169" s="7" t="s">
        <v>16</v>
      </c>
      <c r="B169" t="s">
        <v>86</v>
      </c>
      <c r="C169" t="s">
        <v>81</v>
      </c>
      <c r="D169" t="s">
        <v>81</v>
      </c>
      <c r="E169" t="s">
        <v>81</v>
      </c>
      <c r="F169" t="s">
        <v>81</v>
      </c>
      <c r="G169" t="s">
        <v>81</v>
      </c>
      <c r="H169" t="s">
        <v>81</v>
      </c>
      <c r="I169">
        <v>0.0063692396</v>
      </c>
      <c r="J169">
        <v>-0.4657</v>
      </c>
      <c r="K169">
        <v>-0.271</v>
      </c>
      <c r="L169">
        <v>-0.0763</v>
      </c>
      <c r="M169">
        <v>0.6276692916</v>
      </c>
      <c r="N169">
        <v>0.7625948639</v>
      </c>
      <c r="O169">
        <v>0.9265244201</v>
      </c>
      <c r="P169">
        <v>0</v>
      </c>
      <c r="Q169">
        <v>0.0618683758</v>
      </c>
      <c r="R169" s="28">
        <v>3.40136E-115</v>
      </c>
      <c r="S169" s="28">
        <v>1.66556E-117</v>
      </c>
      <c r="T169">
        <v>0.026616842</v>
      </c>
    </row>
    <row r="170" spans="1:20" ht="12.75">
      <c r="A170" s="7" t="s">
        <v>17</v>
      </c>
      <c r="B170" t="s">
        <v>86</v>
      </c>
      <c r="C170" t="s">
        <v>81</v>
      </c>
      <c r="D170" t="s">
        <v>81</v>
      </c>
      <c r="E170" t="s">
        <v>81</v>
      </c>
      <c r="F170" t="s">
        <v>81</v>
      </c>
      <c r="G170" t="s">
        <v>81</v>
      </c>
      <c r="H170" t="s">
        <v>81</v>
      </c>
      <c r="I170">
        <v>0.0075976251</v>
      </c>
      <c r="J170">
        <v>-0.4556</v>
      </c>
      <c r="K170">
        <v>-0.2627</v>
      </c>
      <c r="L170">
        <v>-0.0698</v>
      </c>
      <c r="M170">
        <v>0.6340401838</v>
      </c>
      <c r="N170">
        <v>0.7689445766</v>
      </c>
      <c r="O170">
        <v>0.9325525053</v>
      </c>
      <c r="P170">
        <v>0</v>
      </c>
      <c r="Q170">
        <v>0.0618683758</v>
      </c>
      <c r="R170" s="28">
        <v>3.40136E-115</v>
      </c>
      <c r="S170" s="28">
        <v>1.66556E-117</v>
      </c>
      <c r="T170" s="28">
        <v>6.22708E-12</v>
      </c>
    </row>
    <row r="171" spans="1:20" ht="12.75">
      <c r="A171" s="7" t="s">
        <v>18</v>
      </c>
      <c r="B171" t="s">
        <v>86</v>
      </c>
      <c r="C171" t="s">
        <v>81</v>
      </c>
      <c r="D171" t="s">
        <v>81</v>
      </c>
      <c r="E171" t="s">
        <v>81</v>
      </c>
      <c r="F171" t="s">
        <v>81</v>
      </c>
      <c r="G171" t="s">
        <v>81</v>
      </c>
      <c r="H171" t="s">
        <v>81</v>
      </c>
      <c r="I171">
        <v>0.0093940119</v>
      </c>
      <c r="J171">
        <v>-0.4688</v>
      </c>
      <c r="K171">
        <v>-0.2672</v>
      </c>
      <c r="L171">
        <v>-0.0656</v>
      </c>
      <c r="M171">
        <v>0.6257424084</v>
      </c>
      <c r="N171">
        <v>0.7655248857</v>
      </c>
      <c r="O171">
        <v>0.9365328972</v>
      </c>
      <c r="P171">
        <v>0</v>
      </c>
      <c r="Q171">
        <v>0.0618683758</v>
      </c>
      <c r="R171" s="28">
        <v>3.40136E-115</v>
      </c>
      <c r="S171" s="28">
        <v>1.66556E-117</v>
      </c>
      <c r="T171" s="28">
        <v>2.837771E-31</v>
      </c>
    </row>
    <row r="172" spans="1:20" ht="12.75">
      <c r="A172" s="7" t="s">
        <v>19</v>
      </c>
      <c r="B172" t="s">
        <v>86</v>
      </c>
      <c r="C172" t="s">
        <v>81</v>
      </c>
      <c r="D172" t="s">
        <v>81</v>
      </c>
      <c r="E172" t="s">
        <v>81</v>
      </c>
      <c r="F172" t="s">
        <v>81</v>
      </c>
      <c r="G172" t="s">
        <v>81</v>
      </c>
      <c r="H172" t="s">
        <v>81</v>
      </c>
      <c r="I172">
        <v>0.0027899536</v>
      </c>
      <c r="J172">
        <v>-0.4948</v>
      </c>
      <c r="K172">
        <v>-0.2989</v>
      </c>
      <c r="L172">
        <v>-0.103</v>
      </c>
      <c r="M172">
        <v>0.6097185873</v>
      </c>
      <c r="N172">
        <v>0.741666887</v>
      </c>
      <c r="O172">
        <v>0.9021699234</v>
      </c>
      <c r="P172">
        <v>0</v>
      </c>
      <c r="Q172">
        <v>0.0618683758</v>
      </c>
      <c r="R172" s="28">
        <v>3.40136E-115</v>
      </c>
      <c r="S172" s="28">
        <v>1.66556E-117</v>
      </c>
      <c r="T172" s="28">
        <v>7.0009035E-09</v>
      </c>
    </row>
    <row r="173" spans="1:20" ht="12.75">
      <c r="A173" s="7" t="s">
        <v>20</v>
      </c>
      <c r="B173" t="s">
        <v>86</v>
      </c>
      <c r="C173" t="s">
        <v>81</v>
      </c>
      <c r="D173" t="s">
        <v>81</v>
      </c>
      <c r="E173" t="s">
        <v>81</v>
      </c>
      <c r="F173" t="s">
        <v>81</v>
      </c>
      <c r="G173" t="s">
        <v>81</v>
      </c>
      <c r="H173" t="s">
        <v>81</v>
      </c>
      <c r="I173">
        <v>0.0881004912</v>
      </c>
      <c r="J173">
        <v>-0.4025</v>
      </c>
      <c r="K173">
        <v>-0.1873</v>
      </c>
      <c r="L173">
        <v>0.0279</v>
      </c>
      <c r="M173">
        <v>0.6686602578</v>
      </c>
      <c r="N173">
        <v>0.8292203506</v>
      </c>
      <c r="O173">
        <v>1.0283344672</v>
      </c>
      <c r="P173">
        <v>0</v>
      </c>
      <c r="Q173">
        <v>0.0618683758</v>
      </c>
      <c r="R173" s="28">
        <v>3.40136E-115</v>
      </c>
      <c r="S173" s="28">
        <v>1.66556E-117</v>
      </c>
      <c r="T173" s="28">
        <v>3.0144E-17</v>
      </c>
    </row>
    <row r="174" spans="1:20" ht="12.75">
      <c r="A174" s="7" t="s">
        <v>21</v>
      </c>
      <c r="B174" t="s">
        <v>86</v>
      </c>
      <c r="C174" t="s">
        <v>81</v>
      </c>
      <c r="D174" t="s">
        <v>81</v>
      </c>
      <c r="E174" t="s">
        <v>81</v>
      </c>
      <c r="F174" t="s">
        <v>81</v>
      </c>
      <c r="G174" t="s">
        <v>81</v>
      </c>
      <c r="H174" t="s">
        <v>81</v>
      </c>
      <c r="I174">
        <v>0.001227835</v>
      </c>
      <c r="J174">
        <v>-0.5302</v>
      </c>
      <c r="K174">
        <v>-0.33</v>
      </c>
      <c r="L174">
        <v>-0.1299</v>
      </c>
      <c r="M174">
        <v>0.5885019964</v>
      </c>
      <c r="N174">
        <v>0.7188899235</v>
      </c>
      <c r="O174">
        <v>0.8781664722</v>
      </c>
      <c r="P174">
        <v>0</v>
      </c>
      <c r="Q174">
        <v>0.0618683758</v>
      </c>
      <c r="R174" s="28">
        <v>3.40136E-115</v>
      </c>
      <c r="S174" s="28">
        <v>1.66556E-117</v>
      </c>
      <c r="T174" s="28">
        <v>2.490116E-53</v>
      </c>
    </row>
    <row r="175" spans="1:20" ht="12.75">
      <c r="A175" s="7" t="s">
        <v>22</v>
      </c>
      <c r="B175" t="s">
        <v>86</v>
      </c>
      <c r="C175" t="s">
        <v>81</v>
      </c>
      <c r="D175" t="s">
        <v>81</v>
      </c>
      <c r="E175" t="s">
        <v>81</v>
      </c>
      <c r="F175" t="s">
        <v>81</v>
      </c>
      <c r="G175" t="s">
        <v>81</v>
      </c>
      <c r="H175" t="s">
        <v>81</v>
      </c>
      <c r="I175">
        <v>0.0001288666</v>
      </c>
      <c r="J175">
        <v>-0.5697</v>
      </c>
      <c r="K175">
        <v>-0.3768</v>
      </c>
      <c r="L175">
        <v>-0.1839</v>
      </c>
      <c r="M175">
        <v>0.565707985</v>
      </c>
      <c r="N175">
        <v>0.6860605877</v>
      </c>
      <c r="O175">
        <v>0.8320178298</v>
      </c>
      <c r="P175">
        <v>0</v>
      </c>
      <c r="Q175">
        <v>0.0618683758</v>
      </c>
      <c r="R175" s="28">
        <v>3.40136E-115</v>
      </c>
      <c r="S175" s="28">
        <v>1.66556E-117</v>
      </c>
      <c r="T175" s="28">
        <v>1.056731E-19</v>
      </c>
    </row>
    <row r="176" spans="1:20" ht="12.75">
      <c r="A176" s="7" t="s">
        <v>23</v>
      </c>
      <c r="B176" t="s">
        <v>86</v>
      </c>
      <c r="C176" t="s">
        <v>81</v>
      </c>
      <c r="D176" t="s">
        <v>81</v>
      </c>
      <c r="E176" t="s">
        <v>81</v>
      </c>
      <c r="F176" t="s">
        <v>81</v>
      </c>
      <c r="G176" t="s">
        <v>81</v>
      </c>
      <c r="H176" t="s">
        <v>81</v>
      </c>
      <c r="I176">
        <v>0.051757001</v>
      </c>
      <c r="J176">
        <v>-0.4672</v>
      </c>
      <c r="K176">
        <v>-0.2327</v>
      </c>
      <c r="L176">
        <v>0.0018</v>
      </c>
      <c r="M176">
        <v>0.6267839116</v>
      </c>
      <c r="N176">
        <v>0.7923986941</v>
      </c>
      <c r="O176">
        <v>1.0017737833</v>
      </c>
      <c r="P176">
        <v>0</v>
      </c>
      <c r="Q176">
        <v>0.0618683758</v>
      </c>
      <c r="R176" s="28">
        <v>3.40136E-115</v>
      </c>
      <c r="S176" s="28">
        <v>1.66556E-117</v>
      </c>
      <c r="T176" s="28">
        <v>4.9028345E-08</v>
      </c>
    </row>
    <row r="177" spans="1:20" ht="12.75">
      <c r="A177" s="7" t="s">
        <v>24</v>
      </c>
      <c r="B177" t="s">
        <v>86</v>
      </c>
      <c r="C177" t="s">
        <v>81</v>
      </c>
      <c r="D177" t="s">
        <v>81</v>
      </c>
      <c r="E177" t="s">
        <v>81</v>
      </c>
      <c r="F177" t="s">
        <v>81</v>
      </c>
      <c r="G177" t="s">
        <v>81</v>
      </c>
      <c r="H177" t="s">
        <v>81</v>
      </c>
      <c r="I177">
        <v>0.0355480208</v>
      </c>
      <c r="J177">
        <v>-0.5962</v>
      </c>
      <c r="K177">
        <v>-0.3085</v>
      </c>
      <c r="L177">
        <v>-0.0209</v>
      </c>
      <c r="M177">
        <v>0.5509033359</v>
      </c>
      <c r="N177">
        <v>0.7345289301</v>
      </c>
      <c r="O177">
        <v>0.9793601055</v>
      </c>
      <c r="P177">
        <v>0</v>
      </c>
      <c r="Q177">
        <v>0.0618683758</v>
      </c>
      <c r="R177" s="28">
        <v>3.40136E-115</v>
      </c>
      <c r="S177" s="28">
        <v>1.66556E-117</v>
      </c>
      <c r="T177">
        <v>0.518304129</v>
      </c>
    </row>
    <row r="178" spans="1:20" ht="12.75">
      <c r="A178" s="7" t="s">
        <v>25</v>
      </c>
      <c r="B178" t="s">
        <v>86</v>
      </c>
      <c r="C178" t="s">
        <v>81</v>
      </c>
      <c r="D178" t="s">
        <v>81</v>
      </c>
      <c r="E178" t="s">
        <v>81</v>
      </c>
      <c r="F178" t="s">
        <v>81</v>
      </c>
      <c r="G178" t="s">
        <v>81</v>
      </c>
      <c r="H178" t="s">
        <v>81</v>
      </c>
      <c r="I178">
        <v>0.0482766662</v>
      </c>
      <c r="J178">
        <v>-0.4992</v>
      </c>
      <c r="K178">
        <v>-0.2506</v>
      </c>
      <c r="L178">
        <v>-0.0019</v>
      </c>
      <c r="M178">
        <v>0.6069941813</v>
      </c>
      <c r="N178">
        <v>0.778359237</v>
      </c>
      <c r="O178">
        <v>0.9981036399</v>
      </c>
      <c r="P178">
        <v>0</v>
      </c>
      <c r="Q178">
        <v>0.0618683758</v>
      </c>
      <c r="R178" s="28">
        <v>3.40136E-115</v>
      </c>
      <c r="S178" s="28">
        <v>1.66556E-117</v>
      </c>
      <c r="T178">
        <v>0.872382145</v>
      </c>
    </row>
    <row r="179" spans="1:20" ht="12.75">
      <c r="A179" s="7" t="s">
        <v>26</v>
      </c>
      <c r="B179" t="s">
        <v>86</v>
      </c>
      <c r="C179" t="s">
        <v>81</v>
      </c>
      <c r="D179" t="s">
        <v>81</v>
      </c>
      <c r="E179" t="s">
        <v>81</v>
      </c>
      <c r="F179" t="s">
        <v>81</v>
      </c>
      <c r="G179" t="s">
        <v>81</v>
      </c>
      <c r="H179" t="s">
        <v>81</v>
      </c>
      <c r="I179">
        <v>0.2318375307</v>
      </c>
      <c r="J179">
        <v>-0.3645</v>
      </c>
      <c r="K179">
        <v>-0.1381</v>
      </c>
      <c r="L179">
        <v>0.0883</v>
      </c>
      <c r="M179">
        <v>0.6945635854</v>
      </c>
      <c r="N179">
        <v>0.8710150067</v>
      </c>
      <c r="O179">
        <v>1.0922932874</v>
      </c>
      <c r="P179">
        <v>0</v>
      </c>
      <c r="Q179">
        <v>0.0618683758</v>
      </c>
      <c r="R179" s="28">
        <v>3.40136E-115</v>
      </c>
      <c r="S179" s="28">
        <v>1.66556E-117</v>
      </c>
      <c r="T179">
        <v>0.337447459</v>
      </c>
    </row>
    <row r="180" spans="1:20" ht="12.75">
      <c r="A180" s="7" t="s">
        <v>27</v>
      </c>
      <c r="B180" t="s">
        <v>86</v>
      </c>
      <c r="C180" t="s">
        <v>81</v>
      </c>
      <c r="D180" t="s">
        <v>81</v>
      </c>
      <c r="E180" t="s">
        <v>81</v>
      </c>
      <c r="F180" t="s">
        <v>81</v>
      </c>
      <c r="G180" t="s">
        <v>81</v>
      </c>
      <c r="H180" t="s">
        <v>81</v>
      </c>
      <c r="I180">
        <v>0.0001233951</v>
      </c>
      <c r="J180">
        <v>-0.6318</v>
      </c>
      <c r="K180">
        <v>-0.4183</v>
      </c>
      <c r="L180">
        <v>-0.2048</v>
      </c>
      <c r="M180">
        <v>0.5316172483</v>
      </c>
      <c r="N180">
        <v>0.6581699081</v>
      </c>
      <c r="O180">
        <v>0.814848708</v>
      </c>
      <c r="P180">
        <v>0</v>
      </c>
      <c r="Q180">
        <v>0.0618683758</v>
      </c>
      <c r="R180" s="28">
        <v>3.40136E-115</v>
      </c>
      <c r="S180" s="28">
        <v>1.66556E-117</v>
      </c>
      <c r="T180" s="28">
        <v>2.762484E-23</v>
      </c>
    </row>
    <row r="181" spans="1:20" ht="12.75">
      <c r="A181" s="7" t="s">
        <v>28</v>
      </c>
      <c r="B181" t="s">
        <v>86</v>
      </c>
      <c r="C181" t="s">
        <v>81</v>
      </c>
      <c r="D181" t="s">
        <v>81</v>
      </c>
      <c r="E181" t="s">
        <v>81</v>
      </c>
      <c r="F181" t="s">
        <v>81</v>
      </c>
      <c r="G181" t="s">
        <v>81</v>
      </c>
      <c r="H181" t="s">
        <v>81</v>
      </c>
      <c r="I181" s="28">
        <v>7.304984E-13</v>
      </c>
      <c r="J181">
        <v>-1.2555</v>
      </c>
      <c r="K181">
        <v>-0.9861</v>
      </c>
      <c r="L181">
        <v>-0.7167</v>
      </c>
      <c r="M181">
        <v>0.2849256333</v>
      </c>
      <c r="N181">
        <v>0.3730269525</v>
      </c>
      <c r="O181">
        <v>0.488369915</v>
      </c>
      <c r="P181">
        <v>0</v>
      </c>
      <c r="Q181">
        <v>0.0618683758</v>
      </c>
      <c r="R181" s="28">
        <v>3.40136E-115</v>
      </c>
      <c r="S181" s="28">
        <v>1.66556E-117</v>
      </c>
      <c r="T181" s="28">
        <v>6.815349E-27</v>
      </c>
    </row>
    <row r="182" spans="1:20" ht="12.75">
      <c r="A182" s="7" t="s">
        <v>30</v>
      </c>
      <c r="B182" t="s">
        <v>86</v>
      </c>
      <c r="C182" t="s">
        <v>81</v>
      </c>
      <c r="D182" t="s">
        <v>81</v>
      </c>
      <c r="E182" t="s">
        <v>81</v>
      </c>
      <c r="F182" t="s">
        <v>81</v>
      </c>
      <c r="G182" t="s">
        <v>81</v>
      </c>
      <c r="H182" t="s">
        <v>81</v>
      </c>
      <c r="I182">
        <v>0.0005483869</v>
      </c>
      <c r="J182">
        <v>-0.6067</v>
      </c>
      <c r="K182">
        <v>-0.3871</v>
      </c>
      <c r="L182">
        <v>-0.1676</v>
      </c>
      <c r="M182">
        <v>0.5451548181</v>
      </c>
      <c r="N182">
        <v>0.679001742</v>
      </c>
      <c r="O182">
        <v>0.8457108885</v>
      </c>
      <c r="P182">
        <v>0</v>
      </c>
      <c r="Q182">
        <v>0.0618683758</v>
      </c>
      <c r="R182" s="28">
        <v>3.40136E-115</v>
      </c>
      <c r="S182" s="28">
        <v>1.66556E-117</v>
      </c>
      <c r="T182" s="28">
        <v>5.4371009E-07</v>
      </c>
    </row>
    <row r="183" spans="1:20" ht="12.75">
      <c r="A183" s="7" t="s">
        <v>31</v>
      </c>
      <c r="B183" t="s">
        <v>86</v>
      </c>
      <c r="C183" t="s">
        <v>81</v>
      </c>
      <c r="D183" t="s">
        <v>81</v>
      </c>
      <c r="E183" t="s">
        <v>81</v>
      </c>
      <c r="F183" t="s">
        <v>81</v>
      </c>
      <c r="G183" t="s">
        <v>81</v>
      </c>
      <c r="H183" t="s">
        <v>81</v>
      </c>
      <c r="I183">
        <v>1.97927E-05</v>
      </c>
      <c r="J183">
        <v>-0.6622</v>
      </c>
      <c r="K183">
        <v>-0.4538</v>
      </c>
      <c r="L183">
        <v>-0.2453</v>
      </c>
      <c r="M183">
        <v>0.5157357164</v>
      </c>
      <c r="N183">
        <v>0.635241484</v>
      </c>
      <c r="O183">
        <v>0.7824390093</v>
      </c>
      <c r="P183">
        <v>0</v>
      </c>
      <c r="Q183">
        <v>0.0618683758</v>
      </c>
      <c r="R183" s="28">
        <v>3.40136E-115</v>
      </c>
      <c r="S183" s="28">
        <v>1.66556E-117</v>
      </c>
      <c r="T183" s="28">
        <v>2.47108E-20</v>
      </c>
    </row>
    <row r="184" spans="1:20" ht="12.75">
      <c r="A184" s="7" t="s">
        <v>32</v>
      </c>
      <c r="B184" t="s">
        <v>86</v>
      </c>
      <c r="C184" t="s">
        <v>81</v>
      </c>
      <c r="D184" t="s">
        <v>81</v>
      </c>
      <c r="E184" t="s">
        <v>81</v>
      </c>
      <c r="F184" t="s">
        <v>81</v>
      </c>
      <c r="G184" t="s">
        <v>81</v>
      </c>
      <c r="H184" t="s">
        <v>81</v>
      </c>
      <c r="I184" s="28">
        <v>3.843834E-10</v>
      </c>
      <c r="J184">
        <v>-0.9766</v>
      </c>
      <c r="K184">
        <v>-0.7438</v>
      </c>
      <c r="L184">
        <v>-0.5109</v>
      </c>
      <c r="M184">
        <v>0.3765784449</v>
      </c>
      <c r="N184">
        <v>0.4753191387</v>
      </c>
      <c r="O184">
        <v>0.5999501211</v>
      </c>
      <c r="P184">
        <v>0</v>
      </c>
      <c r="Q184">
        <v>0.0618683758</v>
      </c>
      <c r="R184" s="28">
        <v>3.40136E-115</v>
      </c>
      <c r="S184" s="28">
        <v>1.66556E-117</v>
      </c>
      <c r="T184" s="28">
        <v>4.256273E-44</v>
      </c>
    </row>
    <row r="185" spans="1:20" ht="12.75">
      <c r="A185" s="7" t="s">
        <v>33</v>
      </c>
      <c r="B185" t="s">
        <v>86</v>
      </c>
      <c r="C185" t="s">
        <v>81</v>
      </c>
      <c r="D185" t="s">
        <v>81</v>
      </c>
      <c r="E185" t="s">
        <v>81</v>
      </c>
      <c r="F185" t="s">
        <v>81</v>
      </c>
      <c r="G185" t="s">
        <v>81</v>
      </c>
      <c r="H185" t="s">
        <v>81</v>
      </c>
      <c r="I185">
        <v>0.0148823882</v>
      </c>
      <c r="J185">
        <v>-0.7448</v>
      </c>
      <c r="K185">
        <v>-0.4127</v>
      </c>
      <c r="L185">
        <v>-0.0805</v>
      </c>
      <c r="M185">
        <v>0.4748325611</v>
      </c>
      <c r="N185">
        <v>0.6618841075</v>
      </c>
      <c r="O185">
        <v>0.9226211672</v>
      </c>
      <c r="P185">
        <v>0</v>
      </c>
      <c r="Q185">
        <v>0.0618683758</v>
      </c>
      <c r="R185" s="28">
        <v>3.40136E-115</v>
      </c>
      <c r="S185" s="28">
        <v>1.66556E-117</v>
      </c>
      <c r="T185" s="28">
        <v>2.576111E-36</v>
      </c>
    </row>
    <row r="186" spans="1:20" ht="12.75">
      <c r="A186" s="7" t="s">
        <v>34</v>
      </c>
      <c r="B186" t="s">
        <v>86</v>
      </c>
      <c r="C186" t="s">
        <v>81</v>
      </c>
      <c r="D186" t="s">
        <v>81</v>
      </c>
      <c r="E186" t="s">
        <v>81</v>
      </c>
      <c r="F186" t="s">
        <v>81</v>
      </c>
      <c r="G186" t="s">
        <v>81</v>
      </c>
      <c r="H186" t="s">
        <v>81</v>
      </c>
      <c r="I186" s="28">
        <v>6.4104115E-06</v>
      </c>
      <c r="J186">
        <v>-0.7151</v>
      </c>
      <c r="K186">
        <v>-0.4985</v>
      </c>
      <c r="L186">
        <v>-0.282</v>
      </c>
      <c r="M186">
        <v>0.4891641692</v>
      </c>
      <c r="N186">
        <v>0.6074274323</v>
      </c>
      <c r="O186">
        <v>0.7542827311</v>
      </c>
      <c r="P186">
        <v>0</v>
      </c>
      <c r="Q186">
        <v>0.0618683758</v>
      </c>
      <c r="R186" s="28">
        <v>3.40136E-115</v>
      </c>
      <c r="S186" s="28">
        <v>1.66556E-117</v>
      </c>
      <c r="T186" s="28">
        <v>4.665446E-19</v>
      </c>
    </row>
    <row r="187" spans="1:20" ht="12.75">
      <c r="A187" s="7" t="s">
        <v>35</v>
      </c>
      <c r="B187" t="s">
        <v>86</v>
      </c>
      <c r="C187" t="s">
        <v>81</v>
      </c>
      <c r="D187" t="s">
        <v>81</v>
      </c>
      <c r="E187" t="s">
        <v>81</v>
      </c>
      <c r="F187" t="s">
        <v>81</v>
      </c>
      <c r="G187" t="s">
        <v>81</v>
      </c>
      <c r="H187" t="s">
        <v>81</v>
      </c>
      <c r="I187">
        <v>0.0001100252</v>
      </c>
      <c r="J187">
        <v>-1.3304</v>
      </c>
      <c r="K187">
        <v>-0.883</v>
      </c>
      <c r="L187">
        <v>-0.4355</v>
      </c>
      <c r="M187">
        <v>0.2643637951</v>
      </c>
      <c r="N187">
        <v>0.4135605787</v>
      </c>
      <c r="O187">
        <v>0.6469583029</v>
      </c>
      <c r="P187">
        <v>0</v>
      </c>
      <c r="Q187">
        <v>0.0618683758</v>
      </c>
      <c r="R187" s="28">
        <v>3.40136E-115</v>
      </c>
      <c r="S187" s="28">
        <v>1.66556E-117</v>
      </c>
      <c r="T187" s="28">
        <v>7.3419787E-06</v>
      </c>
    </row>
    <row r="188" spans="1:20" ht="12.75">
      <c r="A188" s="7" t="s">
        <v>36</v>
      </c>
      <c r="B188" t="s">
        <v>86</v>
      </c>
      <c r="C188" t="s">
        <v>81</v>
      </c>
      <c r="D188" t="s">
        <v>81</v>
      </c>
      <c r="E188" t="s">
        <v>81</v>
      </c>
      <c r="F188" t="s">
        <v>81</v>
      </c>
      <c r="G188" t="s">
        <v>81</v>
      </c>
      <c r="H188" t="s">
        <v>81</v>
      </c>
      <c r="I188">
        <v>1.40308E-05</v>
      </c>
      <c r="J188">
        <v>-0.8931</v>
      </c>
      <c r="K188">
        <v>-0.6154</v>
      </c>
      <c r="L188">
        <v>-0.3377</v>
      </c>
      <c r="M188">
        <v>0.409399872</v>
      </c>
      <c r="N188">
        <v>0.5404389576</v>
      </c>
      <c r="O188">
        <v>0.7134205134</v>
      </c>
      <c r="P188">
        <v>0</v>
      </c>
      <c r="Q188">
        <v>0.0618683758</v>
      </c>
      <c r="R188" s="28">
        <v>3.40136E-115</v>
      </c>
      <c r="S188" s="28">
        <v>1.66556E-117</v>
      </c>
      <c r="T188" s="28">
        <v>1.116042E-37</v>
      </c>
    </row>
    <row r="189" spans="1:20" ht="12.75">
      <c r="A189" s="7" t="s">
        <v>37</v>
      </c>
      <c r="B189" t="s">
        <v>86</v>
      </c>
      <c r="C189" t="s">
        <v>81</v>
      </c>
      <c r="D189" t="s">
        <v>81</v>
      </c>
      <c r="E189" t="s">
        <v>81</v>
      </c>
      <c r="F189" t="s">
        <v>81</v>
      </c>
      <c r="G189" t="s">
        <v>81</v>
      </c>
      <c r="H189" t="s">
        <v>81</v>
      </c>
      <c r="I189">
        <v>0.0075285121</v>
      </c>
      <c r="J189">
        <v>-0.5372</v>
      </c>
      <c r="K189">
        <v>-0.3099</v>
      </c>
      <c r="L189">
        <v>-0.0826</v>
      </c>
      <c r="M189">
        <v>0.5843592365</v>
      </c>
      <c r="N189">
        <v>0.7334926137</v>
      </c>
      <c r="O189">
        <v>0.9206860794</v>
      </c>
      <c r="P189">
        <v>0</v>
      </c>
      <c r="Q189">
        <v>0.0618683758</v>
      </c>
      <c r="R189" s="28">
        <v>3.40136E-115</v>
      </c>
      <c r="S189" s="28">
        <v>1.66556E-117</v>
      </c>
      <c r="T189" s="28">
        <v>1.34204E-112</v>
      </c>
    </row>
    <row r="190" spans="1:20" ht="12.75">
      <c r="A190" s="7" t="s">
        <v>38</v>
      </c>
      <c r="B190" t="s">
        <v>86</v>
      </c>
      <c r="C190" t="s">
        <v>81</v>
      </c>
      <c r="D190" t="s">
        <v>81</v>
      </c>
      <c r="E190" t="s">
        <v>81</v>
      </c>
      <c r="F190" t="s">
        <v>81</v>
      </c>
      <c r="G190" t="s">
        <v>81</v>
      </c>
      <c r="H190" t="s">
        <v>81</v>
      </c>
      <c r="I190">
        <v>0.0001529909</v>
      </c>
      <c r="J190">
        <v>-0.9657</v>
      </c>
      <c r="K190">
        <v>-0.6363</v>
      </c>
      <c r="L190">
        <v>-0.3069</v>
      </c>
      <c r="M190">
        <v>0.3807000832</v>
      </c>
      <c r="N190">
        <v>0.5292284567</v>
      </c>
      <c r="O190">
        <v>0.7357044867</v>
      </c>
      <c r="P190">
        <v>0</v>
      </c>
      <c r="Q190">
        <v>0.0618683758</v>
      </c>
      <c r="R190" s="28">
        <v>3.40136E-115</v>
      </c>
      <c r="S190" s="28">
        <v>1.66556E-117</v>
      </c>
      <c r="T190" s="28">
        <v>6.7797E-25</v>
      </c>
    </row>
    <row r="191" spans="1:20" ht="12.75">
      <c r="A191" s="7" t="s">
        <v>39</v>
      </c>
      <c r="B191" t="s">
        <v>86</v>
      </c>
      <c r="C191" t="s">
        <v>81</v>
      </c>
      <c r="D191" t="s">
        <v>81</v>
      </c>
      <c r="E191" t="s">
        <v>81</v>
      </c>
      <c r="F191" t="s">
        <v>81</v>
      </c>
      <c r="G191" t="s">
        <v>81</v>
      </c>
      <c r="H191" t="s">
        <v>81</v>
      </c>
      <c r="I191" s="28">
        <v>8.456957E-10</v>
      </c>
      <c r="J191">
        <v>-0.9285</v>
      </c>
      <c r="K191">
        <v>-0.7037</v>
      </c>
      <c r="L191">
        <v>-0.4789</v>
      </c>
      <c r="M191">
        <v>0.395148815</v>
      </c>
      <c r="N191">
        <v>0.4947436531</v>
      </c>
      <c r="O191">
        <v>0.61944076</v>
      </c>
      <c r="P191">
        <v>0</v>
      </c>
      <c r="Q191">
        <v>0.0618683758</v>
      </c>
      <c r="R191" s="28">
        <v>3.40136E-115</v>
      </c>
      <c r="S191" s="28">
        <v>1.66556E-117</v>
      </c>
      <c r="T191" s="28">
        <v>4.245363E-62</v>
      </c>
    </row>
    <row r="192" spans="1:20" ht="12.75">
      <c r="A192" s="7" t="s">
        <v>40</v>
      </c>
      <c r="B192" t="s">
        <v>86</v>
      </c>
      <c r="C192" t="s">
        <v>81</v>
      </c>
      <c r="D192" t="s">
        <v>81</v>
      </c>
      <c r="E192" t="s">
        <v>81</v>
      </c>
      <c r="F192" t="s">
        <v>81</v>
      </c>
      <c r="G192" t="s">
        <v>81</v>
      </c>
      <c r="H192" t="s">
        <v>81</v>
      </c>
      <c r="I192">
        <v>0.006500505</v>
      </c>
      <c r="J192">
        <v>-0.5477</v>
      </c>
      <c r="K192">
        <v>-0.3184</v>
      </c>
      <c r="L192">
        <v>-0.0891</v>
      </c>
      <c r="M192">
        <v>0.5782998517</v>
      </c>
      <c r="N192">
        <v>0.7273328831</v>
      </c>
      <c r="O192">
        <v>0.9147730563</v>
      </c>
      <c r="P192">
        <v>0</v>
      </c>
      <c r="Q192">
        <v>0.0618683758</v>
      </c>
      <c r="R192" s="28">
        <v>3.40136E-115</v>
      </c>
      <c r="S192" s="28">
        <v>1.66556E-117</v>
      </c>
      <c r="T192" s="28">
        <v>1.712612E-87</v>
      </c>
    </row>
    <row r="193" spans="1:20" ht="12.75">
      <c r="A193" s="7" t="s">
        <v>41</v>
      </c>
      <c r="B193" t="s">
        <v>86</v>
      </c>
      <c r="C193" t="s">
        <v>81</v>
      </c>
      <c r="D193" t="s">
        <v>81</v>
      </c>
      <c r="E193" t="s">
        <v>81</v>
      </c>
      <c r="F193" t="s">
        <v>81</v>
      </c>
      <c r="G193" t="s">
        <v>81</v>
      </c>
      <c r="H193" t="s">
        <v>81</v>
      </c>
      <c r="I193" s="28">
        <v>8.4348582E-06</v>
      </c>
      <c r="J193">
        <v>-0.7988</v>
      </c>
      <c r="K193">
        <v>-0.5547</v>
      </c>
      <c r="L193">
        <v>-0.3106</v>
      </c>
      <c r="M193">
        <v>0.4498700524</v>
      </c>
      <c r="N193">
        <v>0.574246801</v>
      </c>
      <c r="O193">
        <v>0.7330103141</v>
      </c>
      <c r="P193">
        <v>0</v>
      </c>
      <c r="Q193">
        <v>0.0618683758</v>
      </c>
      <c r="R193" s="28">
        <v>3.40136E-115</v>
      </c>
      <c r="S193" s="28">
        <v>1.66556E-117</v>
      </c>
      <c r="T193" s="28">
        <v>1.698894E-62</v>
      </c>
    </row>
    <row r="194" spans="1:20" ht="12.75">
      <c r="A194" s="7" t="s">
        <v>43</v>
      </c>
      <c r="B194" t="s">
        <v>86</v>
      </c>
      <c r="C194" t="s">
        <v>81</v>
      </c>
      <c r="D194" t="s">
        <v>81</v>
      </c>
      <c r="E194" t="s">
        <v>81</v>
      </c>
      <c r="F194" t="s">
        <v>81</v>
      </c>
      <c r="G194" t="s">
        <v>81</v>
      </c>
      <c r="H194" t="s">
        <v>81</v>
      </c>
      <c r="I194" s="28">
        <v>1.5341412E-09</v>
      </c>
      <c r="J194">
        <v>-1.0608</v>
      </c>
      <c r="K194">
        <v>-0.8009</v>
      </c>
      <c r="L194">
        <v>-0.541</v>
      </c>
      <c r="M194">
        <v>0.3461883104</v>
      </c>
      <c r="N194">
        <v>0.448919977</v>
      </c>
      <c r="O194">
        <v>0.5821373504</v>
      </c>
      <c r="P194">
        <v>0</v>
      </c>
      <c r="Q194">
        <v>0.0618683758</v>
      </c>
      <c r="R194" s="28">
        <v>3.40136E-115</v>
      </c>
      <c r="S194" s="28">
        <v>1.66556E-117</v>
      </c>
      <c r="T194" s="28">
        <v>7.15315E-103</v>
      </c>
    </row>
    <row r="195" spans="1:20" ht="12.75">
      <c r="A195" s="7" t="s">
        <v>42</v>
      </c>
      <c r="B195" t="s">
        <v>86</v>
      </c>
      <c r="C195" t="s">
        <v>81</v>
      </c>
      <c r="D195" t="s">
        <v>81</v>
      </c>
      <c r="E195" t="s">
        <v>81</v>
      </c>
      <c r="F195" t="s">
        <v>81</v>
      </c>
      <c r="G195" t="s">
        <v>81</v>
      </c>
      <c r="H195" t="s">
        <v>81</v>
      </c>
      <c r="I195" s="28">
        <v>7.7746737E-06</v>
      </c>
      <c r="J195">
        <v>-0.7461</v>
      </c>
      <c r="K195">
        <v>-0.5187</v>
      </c>
      <c r="L195">
        <v>-0.2913</v>
      </c>
      <c r="M195">
        <v>0.4742309386</v>
      </c>
      <c r="N195">
        <v>0.5952972071</v>
      </c>
      <c r="O195">
        <v>0.7472704455</v>
      </c>
      <c r="P195">
        <v>0</v>
      </c>
      <c r="Q195">
        <v>0.0618683758</v>
      </c>
      <c r="R195" s="28">
        <v>3.40136E-115</v>
      </c>
      <c r="S195" s="28">
        <v>1.66556E-117</v>
      </c>
      <c r="T195" s="28">
        <v>1.05394E-164</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2005-09-29T14:54:51Z</cp:lastPrinted>
  <dcterms:created xsi:type="dcterms:W3CDTF">2002-03-11T20:47:31Z</dcterms:created>
  <dcterms:modified xsi:type="dcterms:W3CDTF">2005-09-29T19:34:35Z</dcterms:modified>
  <cp:category/>
  <cp:version/>
  <cp:contentType/>
  <cp:contentStatus/>
</cp:coreProperties>
</file>