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3"/>
  </bookViews>
  <sheets>
    <sheet name="5111-RHA" sheetId="1" r:id="rId1"/>
    <sheet name="5112-District " sheetId="2" r:id="rId2"/>
    <sheet name="ordered-data" sheetId="3" r:id="rId3"/>
    <sheet name="orig-data" sheetId="4" r:id="rId4"/>
  </sheets>
  <definedNames/>
  <calcPr fullCalcOnLoad="1"/>
</workbook>
</file>

<file path=xl/sharedStrings.xml><?xml version="1.0" encoding="utf-8"?>
<sst xmlns="http://schemas.openxmlformats.org/spreadsheetml/2006/main" count="882" uniqueCount="173">
  <si>
    <t>pop</t>
  </si>
  <si>
    <t>prob</t>
  </si>
  <si>
    <t>SE Northern</t>
  </si>
  <si>
    <t>SE Central</t>
  </si>
  <si>
    <t>SE Western</t>
  </si>
  <si>
    <t>SE Southern</t>
  </si>
  <si>
    <t>PL West</t>
  </si>
  <si>
    <t>PL Central</t>
  </si>
  <si>
    <t>PL East</t>
  </si>
  <si>
    <t>PL North</t>
  </si>
  <si>
    <t>IL Southwest</t>
  </si>
  <si>
    <t>IL Southeast</t>
  </si>
  <si>
    <t>IL Northeast</t>
  </si>
  <si>
    <t>IL Northwest</t>
  </si>
  <si>
    <t>Assiniboine</t>
  </si>
  <si>
    <t>males</t>
  </si>
  <si>
    <t>females</t>
  </si>
  <si>
    <t>Nor-Man</t>
  </si>
  <si>
    <t>Burntwood</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</si>
  <si>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</si>
  <si>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</si>
  <si>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</si>
  <si>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</si>
  <si>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</si>
  <si>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</si>
  <si>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</si>
  <si>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</si>
  <si>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</si>
  <si>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</si>
  <si>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</si>
  <si>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</si>
  <si>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</si>
  <si>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</si>
  <si>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</si>
  <si>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</si>
  <si>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</si>
  <si>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</si>
  <si>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</si>
  <si>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</si>
  <si>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</si>
  <si>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</si>
  <si>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</si>
  <si>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</si>
  <si>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</si>
  <si>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</si>
  <si>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</si>
  <si>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</si>
  <si>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</si>
  <si>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</si>
  <si>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</si>
  <si>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</si>
  <si>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</si>
  <si>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</si>
  <si>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</si>
  <si>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</si>
  <si>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</si>
  <si>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</si>
  <si>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</si>
  <si>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</si>
  <si>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</si>
  <si>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</si>
  <si>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</si>
  <si>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</si>
  <si>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</si>
  <si>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</si>
  <si>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</si>
  <si>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</si>
  <si>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</si>
  <si>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</si>
  <si>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</si>
  <si>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</si>
  <si>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</si>
  <si>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</si>
  <si>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</si>
  <si>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</si>
  <si>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</si>
  <si>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</si>
  <si>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</si>
  <si>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</si>
  <si>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</si>
  <si>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</si>
  <si>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</si>
  <si>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</si>
  <si>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</si>
  <si>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</si>
  <si>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South Eastman</t>
  </si>
  <si>
    <t>Brandon</t>
  </si>
  <si>
    <t>Central</t>
  </si>
  <si>
    <t>Interlake</t>
  </si>
  <si>
    <t>Parkland</t>
  </si>
  <si>
    <t>North Eastman</t>
  </si>
  <si>
    <t>Mb avg males</t>
  </si>
  <si>
    <t>Mb avg females</t>
  </si>
  <si>
    <t>count</t>
  </si>
  <si>
    <t>crd_rate</t>
  </si>
  <si>
    <t>Lci_est</t>
  </si>
  <si>
    <t>Uci_est</t>
  </si>
  <si>
    <t>Lci_ratio</t>
  </si>
  <si>
    <t>rate_ratio</t>
  </si>
  <si>
    <t>Uci_ratio</t>
  </si>
  <si>
    <t xml:space="preserve"> </t>
  </si>
  <si>
    <t>Lci_adj</t>
  </si>
  <si>
    <t>adj_rate</t>
  </si>
  <si>
    <t>Uci_adj</t>
  </si>
  <si>
    <t>estimate</t>
  </si>
  <si>
    <t>male/female</t>
  </si>
  <si>
    <t>CI Work</t>
  </si>
  <si>
    <t>Rural South</t>
  </si>
  <si>
    <t>North</t>
  </si>
  <si>
    <t>Winnipeg</t>
  </si>
  <si>
    <t>Manitoba</t>
  </si>
  <si>
    <t>m = males significant</t>
  </si>
  <si>
    <t>f   = females significant</t>
  </si>
  <si>
    <t>d  = males &amp; females signif different</t>
  </si>
  <si>
    <t>Supression</t>
  </si>
  <si>
    <t>mc   = supress male count</t>
  </si>
  <si>
    <t>fc     = suppress female count</t>
  </si>
  <si>
    <t>mp   = supress male pop</t>
  </si>
  <si>
    <t>fp     = supress female pop</t>
  </si>
  <si>
    <t>NE Springfield</t>
  </si>
  <si>
    <t>NE Iron Rose</t>
  </si>
  <si>
    <t>NE Winnipeg River</t>
  </si>
  <si>
    <t>NE Brokenhead</t>
  </si>
  <si>
    <t>NE Blue Water</t>
  </si>
  <si>
    <t>NE Northern Remote</t>
  </si>
  <si>
    <t>NM F Flon/Snow L/Cran</t>
  </si>
  <si>
    <t>NM The Pas/OCN/Kelsey</t>
  </si>
  <si>
    <t>NM Nor-Man Other</t>
  </si>
  <si>
    <t>BW Thompson</t>
  </si>
  <si>
    <t>BW Thick Por/Pik/Wab</t>
  </si>
  <si>
    <t>BW Cross Lake</t>
  </si>
  <si>
    <t>BW Tad/Broch/Lac Br</t>
  </si>
  <si>
    <t>BW Island Lake</t>
  </si>
  <si>
    <t>BW Norway House</t>
  </si>
  <si>
    <t>BW Oxford H &amp; Gods</t>
  </si>
  <si>
    <t>BW Nelson House</t>
  </si>
  <si>
    <t>BW Sha/York/Split/War</t>
  </si>
  <si>
    <t>BDN Rural</t>
  </si>
  <si>
    <t>BDN West</t>
  </si>
  <si>
    <t>BDN East</t>
  </si>
  <si>
    <t>AS West 1</t>
  </si>
  <si>
    <t>AS  East 2</t>
  </si>
  <si>
    <t>AS  East 1</t>
  </si>
  <si>
    <t>AS  North 2</t>
  </si>
  <si>
    <t>AS  West 2</t>
  </si>
  <si>
    <t>AS  North 1</t>
  </si>
  <si>
    <t>CE Altona</t>
  </si>
  <si>
    <t>CE  Cartier/SFX</t>
  </si>
  <si>
    <t>CE  Red River</t>
  </si>
  <si>
    <t>CE  Morden/Winkler</t>
  </si>
  <si>
    <t>CE  Swan Lake</t>
  </si>
  <si>
    <t>CE  Louise/Pembina</t>
  </si>
  <si>
    <t>CE  Carman</t>
  </si>
  <si>
    <t>CE  Portage</t>
  </si>
  <si>
    <t>CE  Seven Regions</t>
  </si>
  <si>
    <t>areaType3prob</t>
  </si>
  <si>
    <t>area_sexType3pr</t>
  </si>
  <si>
    <t>sexType3prob</t>
  </si>
  <si>
    <t>sexEstprob</t>
  </si>
  <si>
    <t>areaEstprob</t>
  </si>
  <si>
    <t>Males</t>
  </si>
  <si>
    <t>Females</t>
  </si>
  <si>
    <t>MF diff</t>
  </si>
  <si>
    <t>Hospital Days Used for Long Stays (LOS &gt;= 30) Rates 2003/04 per 1000</t>
  </si>
  <si>
    <t>L LOS F</t>
  </si>
  <si>
    <t>L LOS M</t>
  </si>
  <si>
    <t>BW Gillam/Fox Lake (f,d)</t>
  </si>
  <si>
    <t>BW Lynn/Leaf/SIL (d)</t>
  </si>
  <si>
    <t>New</t>
  </si>
  <si>
    <t>Old</t>
  </si>
  <si>
    <t>Order</t>
  </si>
  <si>
    <t>order</t>
  </si>
  <si>
    <t>Churchill (m)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</si>
</sst>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s>
  <fonts count="10">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Univers 45 Light"/>
      <family val="2"/>
    </font>
    <font>
      <b/>
      <sz val="5"/>
      <name val="Arial MT"/>
      <family val="3"/>
    </font>
    <font>
      <sz val="9"/>
      <name val="Univers 45 Light"/>
      <family val="2"/>
    </font>
    <font>
      <b/>
      <sz val="11"/>
      <name val="Univers 45 Light"/>
      <family val="2"/>
    </font>
    <font>
      <sz val="7"/>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174" fontId="0" fillId="0" borderId="0" xfId="0" applyNumberFormat="1" applyAlignment="1">
      <alignment/>
    </xf>
    <xf numFmtId="2" fontId="1" fillId="0" borderId="0" xfId="0" applyNumberFormat="1" applyFont="1"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2" fontId="1" fillId="0" borderId="0" xfId="0" applyNumberFormat="1" applyFont="1" applyAlignment="1" quotePrefix="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2" fontId="1" fillId="0" borderId="0" xfId="0" applyNumberFormat="1" applyFon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4" fillId="0" borderId="0" xfId="0" applyFont="1" applyAlignment="1">
      <alignment horizontal="left"/>
    </xf>
    <xf numFmtId="0" fontId="1" fillId="0" borderId="0" xfId="0" applyFont="1" applyAlignment="1">
      <alignment/>
    </xf>
    <xf numFmtId="11" fontId="0" fillId="0" borderId="0" xfId="0" applyNumberFormat="1" applyAlignment="1">
      <alignment/>
    </xf>
    <xf numFmtId="2" fontId="4" fillId="0" borderId="0" xfId="0" applyNumberFormat="1" applyFont="1" applyAlignment="1">
      <alignment/>
    </xf>
    <xf numFmtId="10" fontId="4" fillId="0" borderId="0" xfId="0" applyNumberFormat="1" applyFont="1" applyAlignment="1">
      <alignment/>
    </xf>
    <xf numFmtId="10" fontId="1" fillId="0" borderId="0" xfId="0" applyNumberFormat="1" applyFont="1" applyAlignment="1">
      <alignment horizontal="right"/>
    </xf>
    <xf numFmtId="0" fontId="0" fillId="0" borderId="0" xfId="0" applyFont="1" applyAlignment="1">
      <alignment/>
    </xf>
    <xf numFmtId="171" fontId="0" fillId="0" borderId="0" xfId="15" applyAlignment="1">
      <alignment horizontal="righ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5.11.1: Hospital Days Used for Long Stays by RHA, 
2003/04
</a:t>
            </a:r>
            <a:r>
              <a:rPr lang="en-US" cap="none" sz="800" b="0" i="0" u="none" baseline="0"/>
              <a:t>Age-adjusted rate of days used in hospital stays of 30 days or more, per 1,000 residents</a:t>
            </a:r>
          </a:p>
        </c:rich>
      </c:tx>
      <c:layout>
        <c:manualLayout>
          <c:xMode val="factor"/>
          <c:yMode val="factor"/>
          <c:x val="0.017"/>
          <c:y val="-0.01925"/>
        </c:manualLayout>
      </c:layout>
      <c:spPr>
        <a:noFill/>
        <a:ln>
          <a:noFill/>
        </a:ln>
      </c:spPr>
    </c:title>
    <c:plotArea>
      <c:layout>
        <c:manualLayout>
          <c:xMode val="edge"/>
          <c:yMode val="edge"/>
          <c:x val="0"/>
          <c:y val="0.13"/>
          <c:w val="0.9655"/>
          <c:h val="0.7587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c:v>
                </c:pt>
                <c:pt idx="1">
                  <c:v>Central</c:v>
                </c:pt>
                <c:pt idx="2">
                  <c:v>Assiniboine</c:v>
                </c:pt>
                <c:pt idx="3">
                  <c:v>Brandon</c:v>
                </c:pt>
                <c:pt idx="4">
                  <c:v>Parkland</c:v>
                </c:pt>
                <c:pt idx="5">
                  <c:v>Interlake</c:v>
                </c:pt>
                <c:pt idx="6">
                  <c:v>North Eastman</c:v>
                </c:pt>
                <c:pt idx="7">
                  <c:v>Churchill (m)</c:v>
                </c:pt>
                <c:pt idx="8">
                  <c:v>Nor-Man</c:v>
                </c:pt>
                <c:pt idx="9">
                  <c:v>Burntwood</c:v>
                </c:pt>
                <c:pt idx="11">
                  <c:v>Rural South</c:v>
                </c:pt>
                <c:pt idx="12">
                  <c:v>North</c:v>
                </c:pt>
                <c:pt idx="13">
                  <c:v>Winnipeg</c:v>
                </c:pt>
                <c:pt idx="14">
                  <c:v>Manitoba</c:v>
                </c:pt>
              </c:strCache>
            </c:strRef>
          </c:cat>
          <c:val>
            <c:numRef>
              <c:f>'ordered-data'!$I$4:$I$18</c:f>
              <c:numCache>
                <c:ptCount val="15"/>
                <c:pt idx="0">
                  <c:v>440.73587207</c:v>
                </c:pt>
                <c:pt idx="1">
                  <c:v>440.73587207</c:v>
                </c:pt>
                <c:pt idx="2">
                  <c:v>440.73587207</c:v>
                </c:pt>
                <c:pt idx="3">
                  <c:v>440.73587207</c:v>
                </c:pt>
                <c:pt idx="4">
                  <c:v>440.73587207</c:v>
                </c:pt>
                <c:pt idx="5">
                  <c:v>440.73587207</c:v>
                </c:pt>
                <c:pt idx="6">
                  <c:v>440.73587207</c:v>
                </c:pt>
                <c:pt idx="7">
                  <c:v>440.73587207</c:v>
                </c:pt>
                <c:pt idx="8">
                  <c:v>440.73587207</c:v>
                </c:pt>
                <c:pt idx="9">
                  <c:v>440.73587207</c:v>
                </c:pt>
                <c:pt idx="11">
                  <c:v>440.73587207</c:v>
                </c:pt>
                <c:pt idx="12">
                  <c:v>440.73587207</c:v>
                </c:pt>
                <c:pt idx="13">
                  <c:v>440.73587207</c:v>
                </c:pt>
                <c:pt idx="14">
                  <c:v>440.73587207</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c:v>
                </c:pt>
                <c:pt idx="1">
                  <c:v>Central</c:v>
                </c:pt>
                <c:pt idx="2">
                  <c:v>Assiniboine</c:v>
                </c:pt>
                <c:pt idx="3">
                  <c:v>Brandon</c:v>
                </c:pt>
                <c:pt idx="4">
                  <c:v>Parkland</c:v>
                </c:pt>
                <c:pt idx="5">
                  <c:v>Interlake</c:v>
                </c:pt>
                <c:pt idx="6">
                  <c:v>North Eastman</c:v>
                </c:pt>
                <c:pt idx="7">
                  <c:v>Churchill (m)</c:v>
                </c:pt>
                <c:pt idx="8">
                  <c:v>Nor-Man</c:v>
                </c:pt>
                <c:pt idx="9">
                  <c:v>Burntwood</c:v>
                </c:pt>
                <c:pt idx="11">
                  <c:v>Rural South</c:v>
                </c:pt>
                <c:pt idx="12">
                  <c:v>North</c:v>
                </c:pt>
                <c:pt idx="13">
                  <c:v>Winnipeg</c:v>
                </c:pt>
                <c:pt idx="14">
                  <c:v>Manitoba</c:v>
                </c:pt>
              </c:strCache>
            </c:strRef>
          </c:cat>
          <c:val>
            <c:numRef>
              <c:f>'ordered-data'!$J$4:$J$18</c:f>
              <c:numCache>
                <c:ptCount val="15"/>
                <c:pt idx="0">
                  <c:v>291.69853031</c:v>
                </c:pt>
                <c:pt idx="1">
                  <c:v>333.67216433</c:v>
                </c:pt>
                <c:pt idx="2">
                  <c:v>426.52133385</c:v>
                </c:pt>
                <c:pt idx="3">
                  <c:v>476.7361839</c:v>
                </c:pt>
                <c:pt idx="4">
                  <c:v>371.74940031</c:v>
                </c:pt>
                <c:pt idx="5">
                  <c:v>258.46487589</c:v>
                </c:pt>
                <c:pt idx="6">
                  <c:v>439.11331788</c:v>
                </c:pt>
                <c:pt idx="7">
                  <c:v>3885.1847207</c:v>
                </c:pt>
                <c:pt idx="8">
                  <c:v>394.32874277</c:v>
                </c:pt>
                <c:pt idx="9">
                  <c:v>418.04610092</c:v>
                </c:pt>
                <c:pt idx="11">
                  <c:v>338.55810311</c:v>
                </c:pt>
                <c:pt idx="12">
                  <c:v>422.98020337</c:v>
                </c:pt>
                <c:pt idx="13">
                  <c:v>518.67497656</c:v>
                </c:pt>
                <c:pt idx="14">
                  <c:v>440.73587207</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c:v>
                </c:pt>
                <c:pt idx="1">
                  <c:v>Central</c:v>
                </c:pt>
                <c:pt idx="2">
                  <c:v>Assiniboine</c:v>
                </c:pt>
                <c:pt idx="3">
                  <c:v>Brandon</c:v>
                </c:pt>
                <c:pt idx="4">
                  <c:v>Parkland</c:v>
                </c:pt>
                <c:pt idx="5">
                  <c:v>Interlake</c:v>
                </c:pt>
                <c:pt idx="6">
                  <c:v>North Eastman</c:v>
                </c:pt>
                <c:pt idx="7">
                  <c:v>Churchill (m)</c:v>
                </c:pt>
                <c:pt idx="8">
                  <c:v>Nor-Man</c:v>
                </c:pt>
                <c:pt idx="9">
                  <c:v>Burntwood</c:v>
                </c:pt>
                <c:pt idx="11">
                  <c:v>Rural South</c:v>
                </c:pt>
                <c:pt idx="12">
                  <c:v>North</c:v>
                </c:pt>
                <c:pt idx="13">
                  <c:v>Winnipeg</c:v>
                </c:pt>
                <c:pt idx="14">
                  <c:v>Manitoba</c:v>
                </c:pt>
              </c:strCache>
            </c:strRef>
          </c:cat>
          <c:val>
            <c:numRef>
              <c:f>'ordered-data'!$K$4:$K$18</c:f>
              <c:numCache>
                <c:ptCount val="15"/>
                <c:pt idx="0">
                  <c:v>331.82998834</c:v>
                </c:pt>
                <c:pt idx="1">
                  <c:v>361.07439105</c:v>
                </c:pt>
                <c:pt idx="2">
                  <c:v>392.75339901</c:v>
                </c:pt>
                <c:pt idx="3">
                  <c:v>379.14820065</c:v>
                </c:pt>
                <c:pt idx="4">
                  <c:v>520.3822926</c:v>
                </c:pt>
                <c:pt idx="5">
                  <c:v>369.5513503</c:v>
                </c:pt>
                <c:pt idx="6">
                  <c:v>390.55999591</c:v>
                </c:pt>
                <c:pt idx="7">
                  <c:v>654.95144882</c:v>
                </c:pt>
                <c:pt idx="8">
                  <c:v>318.56998889</c:v>
                </c:pt>
                <c:pt idx="9">
                  <c:v>774.78150064</c:v>
                </c:pt>
                <c:pt idx="11">
                  <c:v>381.8780159</c:v>
                </c:pt>
                <c:pt idx="12">
                  <c:v>566.14294695</c:v>
                </c:pt>
                <c:pt idx="13">
                  <c:v>482.57921251</c:v>
                </c:pt>
                <c:pt idx="14">
                  <c:v>441.63812218</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c:v>
                </c:pt>
                <c:pt idx="1">
                  <c:v>Central</c:v>
                </c:pt>
                <c:pt idx="2">
                  <c:v>Assiniboine</c:v>
                </c:pt>
                <c:pt idx="3">
                  <c:v>Brandon</c:v>
                </c:pt>
                <c:pt idx="4">
                  <c:v>Parkland</c:v>
                </c:pt>
                <c:pt idx="5">
                  <c:v>Interlake</c:v>
                </c:pt>
                <c:pt idx="6">
                  <c:v>North Eastman</c:v>
                </c:pt>
                <c:pt idx="7">
                  <c:v>Churchill (m)</c:v>
                </c:pt>
                <c:pt idx="8">
                  <c:v>Nor-Man</c:v>
                </c:pt>
                <c:pt idx="9">
                  <c:v>Burntwood</c:v>
                </c:pt>
                <c:pt idx="11">
                  <c:v>Rural South</c:v>
                </c:pt>
                <c:pt idx="12">
                  <c:v>North</c:v>
                </c:pt>
                <c:pt idx="13">
                  <c:v>Winnipeg</c:v>
                </c:pt>
                <c:pt idx="14">
                  <c:v>Manitoba</c:v>
                </c:pt>
              </c:strCache>
            </c:strRef>
          </c:cat>
          <c:val>
            <c:numRef>
              <c:f>'ordered-data'!$L$4:$L$18</c:f>
              <c:numCache>
                <c:ptCount val="15"/>
                <c:pt idx="0">
                  <c:v>441.63812218</c:v>
                </c:pt>
                <c:pt idx="1">
                  <c:v>441.63812218</c:v>
                </c:pt>
                <c:pt idx="2">
                  <c:v>441.63812218</c:v>
                </c:pt>
                <c:pt idx="3">
                  <c:v>441.63812218</c:v>
                </c:pt>
                <c:pt idx="4">
                  <c:v>441.63812218</c:v>
                </c:pt>
                <c:pt idx="5">
                  <c:v>441.63812218</c:v>
                </c:pt>
                <c:pt idx="6">
                  <c:v>441.63812218</c:v>
                </c:pt>
                <c:pt idx="7">
                  <c:v>441.63812218</c:v>
                </c:pt>
                <c:pt idx="8">
                  <c:v>441.63812218</c:v>
                </c:pt>
                <c:pt idx="9">
                  <c:v>441.63812218</c:v>
                </c:pt>
                <c:pt idx="11">
                  <c:v>441.63812218</c:v>
                </c:pt>
                <c:pt idx="12">
                  <c:v>441.63812218</c:v>
                </c:pt>
                <c:pt idx="13">
                  <c:v>441.63812218</c:v>
                </c:pt>
                <c:pt idx="14">
                  <c:v>441.63812218</c:v>
                </c:pt>
              </c:numCache>
            </c:numRef>
          </c:val>
        </c:ser>
        <c:gapWidth val="50"/>
        <c:axId val="35739135"/>
        <c:axId val="53216760"/>
      </c:barChart>
      <c:catAx>
        <c:axId val="35739135"/>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53216760"/>
        <c:crosses val="autoZero"/>
        <c:auto val="0"/>
        <c:lblOffset val="100"/>
        <c:noMultiLvlLbl val="0"/>
      </c:catAx>
      <c:valAx>
        <c:axId val="53216760"/>
        <c:scaling>
          <c:orientation val="minMax"/>
          <c:max val="1400"/>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35739135"/>
        <c:crossesAt val="1"/>
        <c:crossBetween val="between"/>
        <c:dispUnits/>
        <c:majorUnit val="20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03"/>
          <c:y val="0.142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5.11.2: Hospital Days Used for Long Stays by District, 2003/04
</a:t>
            </a:r>
            <a:r>
              <a:rPr lang="en-US" cap="none" sz="800" b="0" i="0" u="none" baseline="0"/>
              <a:t>Age-adjusted rate of days used in hospital stays of 30 days or more, per 1,000 residents</a:t>
            </a:r>
          </a:p>
        </c:rich>
      </c:tx>
      <c:layout>
        <c:manualLayout>
          <c:xMode val="factor"/>
          <c:yMode val="factor"/>
          <c:x val="0"/>
          <c:y val="-0.02"/>
        </c:manualLayout>
      </c:layout>
      <c:spPr>
        <a:noFill/>
        <a:ln>
          <a:noFill/>
        </a:ln>
      </c:spPr>
    </c:title>
    <c:plotArea>
      <c:layout>
        <c:manualLayout>
          <c:xMode val="edge"/>
          <c:yMode val="edge"/>
          <c:x val="0.00175"/>
          <c:y val="0.07025"/>
          <c:w val="0.95225"/>
          <c:h val="0.914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c:v>
                </c:pt>
                <c:pt idx="41">
                  <c:v>NE Northern Remote</c:v>
                </c:pt>
                <c:pt idx="43">
                  <c:v>NM F Flon/Snow L/Cran</c:v>
                </c:pt>
                <c:pt idx="44">
                  <c:v>NM The Pas/OCN/Kelsey</c:v>
                </c:pt>
                <c:pt idx="45">
                  <c:v>NM Nor-Man Other</c:v>
                </c:pt>
                <c:pt idx="47">
                  <c:v>BW Thompson</c:v>
                </c:pt>
                <c:pt idx="48">
                  <c:v>BW Gillam/Fox Lake (f,d)</c:v>
                </c:pt>
                <c:pt idx="49">
                  <c:v>BW Lynn/Leaf/SIL (d)</c:v>
                </c:pt>
                <c:pt idx="50">
                  <c:v>BW Thick Por/Pik/Wab</c:v>
                </c:pt>
                <c:pt idx="51">
                  <c:v>BW Island Lake</c:v>
                </c:pt>
                <c:pt idx="52">
                  <c:v>BW Cross Lake</c:v>
                </c:pt>
                <c:pt idx="53">
                  <c:v>BW Norway House</c:v>
                </c:pt>
                <c:pt idx="54">
                  <c:v>BW Tad/Broch/Lac Br</c:v>
                </c:pt>
                <c:pt idx="55">
                  <c:v>BW Oxford H &amp; Gods</c:v>
                </c:pt>
                <c:pt idx="56">
                  <c:v>BW Sha/York/Split/War</c:v>
                </c:pt>
                <c:pt idx="57">
                  <c:v>BW Nelson House</c:v>
                </c:pt>
              </c:strCache>
            </c:strRef>
          </c:cat>
          <c:val>
            <c:numRef>
              <c:f>'ordered-data'!$I$20:$I$77</c:f>
              <c:numCache>
                <c:ptCount val="58"/>
                <c:pt idx="0">
                  <c:v>440.73587207</c:v>
                </c:pt>
                <c:pt idx="1">
                  <c:v>440.73587207</c:v>
                </c:pt>
                <c:pt idx="2">
                  <c:v>440.73587207</c:v>
                </c:pt>
                <c:pt idx="3">
                  <c:v>440.73587207</c:v>
                </c:pt>
                <c:pt idx="5">
                  <c:v>440.73587207</c:v>
                </c:pt>
                <c:pt idx="6">
                  <c:v>440.73587207</c:v>
                </c:pt>
                <c:pt idx="7">
                  <c:v>440.73587207</c:v>
                </c:pt>
                <c:pt idx="8">
                  <c:v>440.73587207</c:v>
                </c:pt>
                <c:pt idx="9">
                  <c:v>440.73587207</c:v>
                </c:pt>
                <c:pt idx="10">
                  <c:v>440.73587207</c:v>
                </c:pt>
                <c:pt idx="11">
                  <c:v>440.73587207</c:v>
                </c:pt>
                <c:pt idx="12">
                  <c:v>440.73587207</c:v>
                </c:pt>
                <c:pt idx="13">
                  <c:v>440.73587207</c:v>
                </c:pt>
                <c:pt idx="15">
                  <c:v>440.73587207</c:v>
                </c:pt>
                <c:pt idx="16">
                  <c:v>440.73587207</c:v>
                </c:pt>
                <c:pt idx="17">
                  <c:v>440.73587207</c:v>
                </c:pt>
                <c:pt idx="18">
                  <c:v>440.73587207</c:v>
                </c:pt>
                <c:pt idx="19">
                  <c:v>440.73587207</c:v>
                </c:pt>
                <c:pt idx="20">
                  <c:v>440.73587207</c:v>
                </c:pt>
                <c:pt idx="22">
                  <c:v>440.73587207</c:v>
                </c:pt>
                <c:pt idx="23">
                  <c:v>440.73587207</c:v>
                </c:pt>
                <c:pt idx="24">
                  <c:v>440.73587207</c:v>
                </c:pt>
                <c:pt idx="26">
                  <c:v>440.73587207</c:v>
                </c:pt>
                <c:pt idx="27">
                  <c:v>440.73587207</c:v>
                </c:pt>
                <c:pt idx="28">
                  <c:v>440.73587207</c:v>
                </c:pt>
                <c:pt idx="29">
                  <c:v>440.73587207</c:v>
                </c:pt>
                <c:pt idx="31">
                  <c:v>440.73587207</c:v>
                </c:pt>
                <c:pt idx="32">
                  <c:v>440.73587207</c:v>
                </c:pt>
                <c:pt idx="33">
                  <c:v>440.73587207</c:v>
                </c:pt>
                <c:pt idx="34">
                  <c:v>440.73587207</c:v>
                </c:pt>
                <c:pt idx="36">
                  <c:v>440.73587207</c:v>
                </c:pt>
                <c:pt idx="37">
                  <c:v>440.73587207</c:v>
                </c:pt>
                <c:pt idx="38">
                  <c:v>440.73587207</c:v>
                </c:pt>
                <c:pt idx="39">
                  <c:v>440.73587207</c:v>
                </c:pt>
                <c:pt idx="40">
                  <c:v>440.73587207</c:v>
                </c:pt>
                <c:pt idx="41">
                  <c:v>440.73587207</c:v>
                </c:pt>
                <c:pt idx="43">
                  <c:v>440.73587207</c:v>
                </c:pt>
                <c:pt idx="44">
                  <c:v>440.73587207</c:v>
                </c:pt>
                <c:pt idx="45">
                  <c:v>440.73587207</c:v>
                </c:pt>
                <c:pt idx="47">
                  <c:v>440.73587207</c:v>
                </c:pt>
                <c:pt idx="48">
                  <c:v>440.73587207</c:v>
                </c:pt>
                <c:pt idx="49">
                  <c:v>440.73587207</c:v>
                </c:pt>
                <c:pt idx="50">
                  <c:v>440.73587207</c:v>
                </c:pt>
                <c:pt idx="51">
                  <c:v>440.73587207</c:v>
                </c:pt>
                <c:pt idx="52">
                  <c:v>440.73587207</c:v>
                </c:pt>
                <c:pt idx="53">
                  <c:v>440.73587207</c:v>
                </c:pt>
                <c:pt idx="54">
                  <c:v>440.73587207</c:v>
                </c:pt>
                <c:pt idx="55">
                  <c:v>440.73587207</c:v>
                </c:pt>
                <c:pt idx="56">
                  <c:v>440.73587207</c:v>
                </c:pt>
                <c:pt idx="57">
                  <c:v>440.73587207</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c:v>
                </c:pt>
                <c:pt idx="41">
                  <c:v>NE Northern Remote</c:v>
                </c:pt>
                <c:pt idx="43">
                  <c:v>NM F Flon/Snow L/Cran</c:v>
                </c:pt>
                <c:pt idx="44">
                  <c:v>NM The Pas/OCN/Kelsey</c:v>
                </c:pt>
                <c:pt idx="45">
                  <c:v>NM Nor-Man Other</c:v>
                </c:pt>
                <c:pt idx="47">
                  <c:v>BW Thompson</c:v>
                </c:pt>
                <c:pt idx="48">
                  <c:v>BW Gillam/Fox Lake (f,d)</c:v>
                </c:pt>
                <c:pt idx="49">
                  <c:v>BW Lynn/Leaf/SIL (d)</c:v>
                </c:pt>
                <c:pt idx="50">
                  <c:v>BW Thick Por/Pik/Wab</c:v>
                </c:pt>
                <c:pt idx="51">
                  <c:v>BW Island Lake</c:v>
                </c:pt>
                <c:pt idx="52">
                  <c:v>BW Cross Lake</c:v>
                </c:pt>
                <c:pt idx="53">
                  <c:v>BW Norway House</c:v>
                </c:pt>
                <c:pt idx="54">
                  <c:v>BW Tad/Broch/Lac Br</c:v>
                </c:pt>
                <c:pt idx="55">
                  <c:v>BW Oxford H &amp; Gods</c:v>
                </c:pt>
                <c:pt idx="56">
                  <c:v>BW Sha/York/Split/War</c:v>
                </c:pt>
                <c:pt idx="57">
                  <c:v>BW Nelson House</c:v>
                </c:pt>
              </c:strCache>
            </c:strRef>
          </c:cat>
          <c:val>
            <c:numRef>
              <c:f>'ordered-data'!$J$20:$J$77</c:f>
              <c:numCache>
                <c:ptCount val="58"/>
                <c:pt idx="0">
                  <c:v>164.35963443</c:v>
                </c:pt>
                <c:pt idx="1">
                  <c:v>247.55476712</c:v>
                </c:pt>
                <c:pt idx="2">
                  <c:v>369.69246195</c:v>
                </c:pt>
                <c:pt idx="3">
                  <c:v>362.50468899</c:v>
                </c:pt>
                <c:pt idx="5">
                  <c:v>197.70008224</c:v>
                </c:pt>
                <c:pt idx="6">
                  <c:v>268.32949571</c:v>
                </c:pt>
                <c:pt idx="7">
                  <c:v>268.5370801</c:v>
                </c:pt>
                <c:pt idx="8">
                  <c:v>194.16666869</c:v>
                </c:pt>
                <c:pt idx="9">
                  <c:v>281.65952521</c:v>
                </c:pt>
                <c:pt idx="10">
                  <c:v>258.09606994</c:v>
                </c:pt>
                <c:pt idx="11">
                  <c:v>112.6915444</c:v>
                </c:pt>
                <c:pt idx="12">
                  <c:v>400.43571827</c:v>
                </c:pt>
                <c:pt idx="13">
                  <c:v>558.91442334</c:v>
                </c:pt>
                <c:pt idx="15">
                  <c:v>428.90662987</c:v>
                </c:pt>
                <c:pt idx="16">
                  <c:v>508.83736488</c:v>
                </c:pt>
                <c:pt idx="17">
                  <c:v>514.228121</c:v>
                </c:pt>
                <c:pt idx="18">
                  <c:v>482.85743292</c:v>
                </c:pt>
                <c:pt idx="19">
                  <c:v>337.20529867</c:v>
                </c:pt>
                <c:pt idx="20">
                  <c:v>203.08118042</c:v>
                </c:pt>
                <c:pt idx="22">
                  <c:v>507.22039483</c:v>
                </c:pt>
                <c:pt idx="23">
                  <c:v>446.42152102</c:v>
                </c:pt>
                <c:pt idx="24">
                  <c:v>437.71102408</c:v>
                </c:pt>
                <c:pt idx="26">
                  <c:v>455.49286659</c:v>
                </c:pt>
                <c:pt idx="27">
                  <c:v>260.85391884</c:v>
                </c:pt>
                <c:pt idx="28">
                  <c:v>185.37926773</c:v>
                </c:pt>
                <c:pt idx="29">
                  <c:v>504.96564064</c:v>
                </c:pt>
                <c:pt idx="31">
                  <c:v>149.45278951</c:v>
                </c:pt>
                <c:pt idx="32">
                  <c:v>212.03975884</c:v>
                </c:pt>
                <c:pt idx="33">
                  <c:v>261.93289993</c:v>
                </c:pt>
                <c:pt idx="34">
                  <c:v>461.95171994</c:v>
                </c:pt>
                <c:pt idx="36">
                  <c:v>555.7710976</c:v>
                </c:pt>
                <c:pt idx="37">
                  <c:v>125.46247058</c:v>
                </c:pt>
                <c:pt idx="38">
                  <c:v>130.30467961</c:v>
                </c:pt>
                <c:pt idx="39">
                  <c:v>276.86469952</c:v>
                </c:pt>
                <c:pt idx="40">
                  <c:v>446.08211978</c:v>
                </c:pt>
                <c:pt idx="41">
                  <c:v>627.50786842</c:v>
                </c:pt>
                <c:pt idx="43">
                  <c:v>272.31161196</c:v>
                </c:pt>
                <c:pt idx="44">
                  <c:v>390.34960544</c:v>
                </c:pt>
                <c:pt idx="45">
                  <c:v>592.51839572</c:v>
                </c:pt>
                <c:pt idx="47">
                  <c:v>344.57675765</c:v>
                </c:pt>
                <c:pt idx="48">
                  <c:v>75.395848771</c:v>
                </c:pt>
                <c:pt idx="49">
                  <c:v>96.104695459</c:v>
                </c:pt>
                <c:pt idx="50">
                  <c:v>3.1320229E-06</c:v>
                </c:pt>
                <c:pt idx="51">
                  <c:v>560.26926555</c:v>
                </c:pt>
                <c:pt idx="52">
                  <c:v>347.38870799</c:v>
                </c:pt>
                <c:pt idx="53">
                  <c:v>570.8091875</c:v>
                </c:pt>
                <c:pt idx="54">
                  <c:v>3.06877E-05</c:v>
                </c:pt>
                <c:pt idx="55">
                  <c:v>269.82226947</c:v>
                </c:pt>
                <c:pt idx="56">
                  <c:v>600.4583921</c:v>
                </c:pt>
                <c:pt idx="57">
                  <c:v>1267.0297398</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c:v>
                </c:pt>
                <c:pt idx="41">
                  <c:v>NE Northern Remote</c:v>
                </c:pt>
                <c:pt idx="43">
                  <c:v>NM F Flon/Snow L/Cran</c:v>
                </c:pt>
                <c:pt idx="44">
                  <c:v>NM The Pas/OCN/Kelsey</c:v>
                </c:pt>
                <c:pt idx="45">
                  <c:v>NM Nor-Man Other</c:v>
                </c:pt>
                <c:pt idx="47">
                  <c:v>BW Thompson</c:v>
                </c:pt>
                <c:pt idx="48">
                  <c:v>BW Gillam/Fox Lake (f,d)</c:v>
                </c:pt>
                <c:pt idx="49">
                  <c:v>BW Lynn/Leaf/SIL (d)</c:v>
                </c:pt>
                <c:pt idx="50">
                  <c:v>BW Thick Por/Pik/Wab</c:v>
                </c:pt>
                <c:pt idx="51">
                  <c:v>BW Island Lake</c:v>
                </c:pt>
                <c:pt idx="52">
                  <c:v>BW Cross Lake</c:v>
                </c:pt>
                <c:pt idx="53">
                  <c:v>BW Norway House</c:v>
                </c:pt>
                <c:pt idx="54">
                  <c:v>BW Tad/Broch/Lac Br</c:v>
                </c:pt>
                <c:pt idx="55">
                  <c:v>BW Oxford H &amp; Gods</c:v>
                </c:pt>
                <c:pt idx="56">
                  <c:v>BW Sha/York/Split/War</c:v>
                </c:pt>
                <c:pt idx="57">
                  <c:v>BW Nelson House</c:v>
                </c:pt>
              </c:strCache>
            </c:strRef>
          </c:cat>
          <c:val>
            <c:numRef>
              <c:f>'ordered-data'!$K$20:$K$77</c:f>
              <c:numCache>
                <c:ptCount val="58"/>
                <c:pt idx="0">
                  <c:v>367.1794234</c:v>
                </c:pt>
                <c:pt idx="1">
                  <c:v>277.3886714</c:v>
                </c:pt>
                <c:pt idx="2">
                  <c:v>364.46556039</c:v>
                </c:pt>
                <c:pt idx="3">
                  <c:v>169.5859926</c:v>
                </c:pt>
                <c:pt idx="5">
                  <c:v>441.59047563</c:v>
                </c:pt>
                <c:pt idx="6">
                  <c:v>586.61872554</c:v>
                </c:pt>
                <c:pt idx="7">
                  <c:v>181.92897874</c:v>
                </c:pt>
                <c:pt idx="8">
                  <c:v>1021.675412</c:v>
                </c:pt>
                <c:pt idx="9">
                  <c:v>243.43620296</c:v>
                </c:pt>
                <c:pt idx="10">
                  <c:v>321.22996348</c:v>
                </c:pt>
                <c:pt idx="11">
                  <c:v>245.73447917</c:v>
                </c:pt>
                <c:pt idx="12">
                  <c:v>312.08299274</c:v>
                </c:pt>
                <c:pt idx="13">
                  <c:v>292.64752551</c:v>
                </c:pt>
                <c:pt idx="15">
                  <c:v>338.15481404</c:v>
                </c:pt>
                <c:pt idx="16">
                  <c:v>242.57371269</c:v>
                </c:pt>
                <c:pt idx="17">
                  <c:v>702.63521859</c:v>
                </c:pt>
                <c:pt idx="18">
                  <c:v>296.8610646</c:v>
                </c:pt>
                <c:pt idx="19">
                  <c:v>487.91229946</c:v>
                </c:pt>
                <c:pt idx="20">
                  <c:v>185.45503316</c:v>
                </c:pt>
                <c:pt idx="22">
                  <c:v>264.75432899</c:v>
                </c:pt>
                <c:pt idx="23">
                  <c:v>358.04497992</c:v>
                </c:pt>
                <c:pt idx="24">
                  <c:v>443.02057961</c:v>
                </c:pt>
                <c:pt idx="26">
                  <c:v>279.28756481</c:v>
                </c:pt>
                <c:pt idx="27">
                  <c:v>525.91287618</c:v>
                </c:pt>
                <c:pt idx="28">
                  <c:v>449.03011849</c:v>
                </c:pt>
                <c:pt idx="29">
                  <c:v>448.85974269</c:v>
                </c:pt>
                <c:pt idx="31">
                  <c:v>308.51099786</c:v>
                </c:pt>
                <c:pt idx="32">
                  <c:v>389.39410942</c:v>
                </c:pt>
                <c:pt idx="33">
                  <c:v>382.57421095</c:v>
                </c:pt>
                <c:pt idx="34">
                  <c:v>204.7763458</c:v>
                </c:pt>
                <c:pt idx="36">
                  <c:v>597.63896431</c:v>
                </c:pt>
                <c:pt idx="37">
                  <c:v>143.15725326</c:v>
                </c:pt>
                <c:pt idx="38">
                  <c:v>340.28083547</c:v>
                </c:pt>
                <c:pt idx="39">
                  <c:v>170.54020635</c:v>
                </c:pt>
                <c:pt idx="40">
                  <c:v>206.88053912</c:v>
                </c:pt>
                <c:pt idx="41">
                  <c:v>618.15872439</c:v>
                </c:pt>
                <c:pt idx="43">
                  <c:v>260.02693522</c:v>
                </c:pt>
                <c:pt idx="44">
                  <c:v>285.04569274</c:v>
                </c:pt>
                <c:pt idx="45">
                  <c:v>491.68450924</c:v>
                </c:pt>
                <c:pt idx="47">
                  <c:v>289.04724448</c:v>
                </c:pt>
                <c:pt idx="48">
                  <c:v>34723.118032</c:v>
                </c:pt>
                <c:pt idx="49">
                  <c:v>1176.146012</c:v>
                </c:pt>
                <c:pt idx="50">
                  <c:v>131.080124</c:v>
                </c:pt>
                <c:pt idx="51">
                  <c:v>682.7238806</c:v>
                </c:pt>
                <c:pt idx="52">
                  <c:v>298.78878273</c:v>
                </c:pt>
                <c:pt idx="53">
                  <c:v>1527.7777875</c:v>
                </c:pt>
                <c:pt idx="54">
                  <c:v>3.65092E-05</c:v>
                </c:pt>
                <c:pt idx="55">
                  <c:v>730.49536895</c:v>
                </c:pt>
                <c:pt idx="56">
                  <c:v>491.5817198</c:v>
                </c:pt>
                <c:pt idx="57">
                  <c:v>1258.2760486</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c:v>
                </c:pt>
                <c:pt idx="41">
                  <c:v>NE Northern Remote</c:v>
                </c:pt>
                <c:pt idx="43">
                  <c:v>NM F Flon/Snow L/Cran</c:v>
                </c:pt>
                <c:pt idx="44">
                  <c:v>NM The Pas/OCN/Kelsey</c:v>
                </c:pt>
                <c:pt idx="45">
                  <c:v>NM Nor-Man Other</c:v>
                </c:pt>
                <c:pt idx="47">
                  <c:v>BW Thompson</c:v>
                </c:pt>
                <c:pt idx="48">
                  <c:v>BW Gillam/Fox Lake (f,d)</c:v>
                </c:pt>
                <c:pt idx="49">
                  <c:v>BW Lynn/Leaf/SIL (d)</c:v>
                </c:pt>
                <c:pt idx="50">
                  <c:v>BW Thick Por/Pik/Wab</c:v>
                </c:pt>
                <c:pt idx="51">
                  <c:v>BW Island Lake</c:v>
                </c:pt>
                <c:pt idx="52">
                  <c:v>BW Cross Lake</c:v>
                </c:pt>
                <c:pt idx="53">
                  <c:v>BW Norway House</c:v>
                </c:pt>
                <c:pt idx="54">
                  <c:v>BW Tad/Broch/Lac Br</c:v>
                </c:pt>
                <c:pt idx="55">
                  <c:v>BW Oxford H &amp; Gods</c:v>
                </c:pt>
                <c:pt idx="56">
                  <c:v>BW Sha/York/Split/War</c:v>
                </c:pt>
                <c:pt idx="57">
                  <c:v>BW Nelson House</c:v>
                </c:pt>
              </c:strCache>
            </c:strRef>
          </c:cat>
          <c:val>
            <c:numRef>
              <c:f>'ordered-data'!$L$20:$L$77</c:f>
              <c:numCache>
                <c:ptCount val="58"/>
                <c:pt idx="0">
                  <c:v>441.63812218</c:v>
                </c:pt>
                <c:pt idx="1">
                  <c:v>441.63812218</c:v>
                </c:pt>
                <c:pt idx="2">
                  <c:v>441.63812218</c:v>
                </c:pt>
                <c:pt idx="3">
                  <c:v>441.63812218</c:v>
                </c:pt>
                <c:pt idx="5">
                  <c:v>441.63812218</c:v>
                </c:pt>
                <c:pt idx="6">
                  <c:v>441.63812218</c:v>
                </c:pt>
                <c:pt idx="7">
                  <c:v>441.63812218</c:v>
                </c:pt>
                <c:pt idx="8">
                  <c:v>441.63812218</c:v>
                </c:pt>
                <c:pt idx="9">
                  <c:v>441.63812218</c:v>
                </c:pt>
                <c:pt idx="10">
                  <c:v>441.63812218</c:v>
                </c:pt>
                <c:pt idx="11">
                  <c:v>441.63812218</c:v>
                </c:pt>
                <c:pt idx="12">
                  <c:v>441.63812218</c:v>
                </c:pt>
                <c:pt idx="13">
                  <c:v>441.63812218</c:v>
                </c:pt>
                <c:pt idx="15">
                  <c:v>441.63812218</c:v>
                </c:pt>
                <c:pt idx="16">
                  <c:v>441.63812218</c:v>
                </c:pt>
                <c:pt idx="17">
                  <c:v>441.63812218</c:v>
                </c:pt>
                <c:pt idx="18">
                  <c:v>441.63812218</c:v>
                </c:pt>
                <c:pt idx="19">
                  <c:v>441.63812218</c:v>
                </c:pt>
                <c:pt idx="20">
                  <c:v>441.63812218</c:v>
                </c:pt>
                <c:pt idx="22">
                  <c:v>441.63812218</c:v>
                </c:pt>
                <c:pt idx="23">
                  <c:v>441.63812218</c:v>
                </c:pt>
                <c:pt idx="24">
                  <c:v>441.63812218</c:v>
                </c:pt>
                <c:pt idx="26">
                  <c:v>441.63812218</c:v>
                </c:pt>
                <c:pt idx="27">
                  <c:v>441.63812218</c:v>
                </c:pt>
                <c:pt idx="28">
                  <c:v>441.63812218</c:v>
                </c:pt>
                <c:pt idx="29">
                  <c:v>441.63812218</c:v>
                </c:pt>
                <c:pt idx="31">
                  <c:v>441.63812218</c:v>
                </c:pt>
                <c:pt idx="32">
                  <c:v>441.63812218</c:v>
                </c:pt>
                <c:pt idx="33">
                  <c:v>441.63812218</c:v>
                </c:pt>
                <c:pt idx="34">
                  <c:v>441.63812218</c:v>
                </c:pt>
                <c:pt idx="36">
                  <c:v>441.63812218</c:v>
                </c:pt>
                <c:pt idx="37">
                  <c:v>441.63812218</c:v>
                </c:pt>
                <c:pt idx="38">
                  <c:v>441.63812218</c:v>
                </c:pt>
                <c:pt idx="39">
                  <c:v>441.63812218</c:v>
                </c:pt>
                <c:pt idx="40">
                  <c:v>441.63812218</c:v>
                </c:pt>
                <c:pt idx="41">
                  <c:v>441.63812218</c:v>
                </c:pt>
                <c:pt idx="43">
                  <c:v>441.63812218</c:v>
                </c:pt>
                <c:pt idx="44">
                  <c:v>441.63812218</c:v>
                </c:pt>
                <c:pt idx="45">
                  <c:v>441.63812218</c:v>
                </c:pt>
                <c:pt idx="47">
                  <c:v>441.63812218</c:v>
                </c:pt>
                <c:pt idx="48">
                  <c:v>441.63812218</c:v>
                </c:pt>
                <c:pt idx="49">
                  <c:v>441.63812218</c:v>
                </c:pt>
                <c:pt idx="50">
                  <c:v>441.63812218</c:v>
                </c:pt>
                <c:pt idx="51">
                  <c:v>441.63812218</c:v>
                </c:pt>
                <c:pt idx="52">
                  <c:v>441.63812218</c:v>
                </c:pt>
                <c:pt idx="53">
                  <c:v>441.63812218</c:v>
                </c:pt>
                <c:pt idx="54">
                  <c:v>441.63812218</c:v>
                </c:pt>
                <c:pt idx="55">
                  <c:v>441.63812218</c:v>
                </c:pt>
                <c:pt idx="56">
                  <c:v>441.63812218</c:v>
                </c:pt>
                <c:pt idx="57">
                  <c:v>441.63812218</c:v>
                </c:pt>
              </c:numCache>
            </c:numRef>
          </c:val>
        </c:ser>
        <c:gapWidth val="30"/>
        <c:axId val="9188793"/>
        <c:axId val="15590274"/>
      </c:barChart>
      <c:catAx>
        <c:axId val="9188793"/>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15590274"/>
        <c:crosses val="autoZero"/>
        <c:auto val="0"/>
        <c:lblOffset val="100"/>
        <c:noMultiLvlLbl val="0"/>
      </c:catAx>
      <c:valAx>
        <c:axId val="15590274"/>
        <c:scaling>
          <c:orientation val="minMax"/>
          <c:max val="1400"/>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9188793"/>
        <c:crossesAt val="1"/>
        <c:crossBetween val="between"/>
        <c:dispUnits/>
        <c:majorUnit val="20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67225"/>
          <c:y val="0.088"/>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cdr:x>
      <cdr:y>0.88475</cdr:y>
    </cdr:from>
    <cdr:to>
      <cdr:x>0.99075</cdr:x>
      <cdr:y>1</cdr:y>
    </cdr:to>
    <cdr:sp>
      <cdr:nvSpPr>
        <cdr:cNvPr id="1" name="TextBox 2"/>
        <cdr:cNvSpPr txBox="1">
          <a:spLocks noChangeArrowheads="1"/>
        </cdr:cNvSpPr>
      </cdr:nvSpPr>
      <cdr:spPr>
        <a:xfrm>
          <a:off x="819150" y="4029075"/>
          <a:ext cx="4829175" cy="52387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a:t>
          </a:r>
        </a:p>
      </cdr:txBody>
    </cdr:sp>
  </cdr:relSizeAnchor>
  <cdr:relSizeAnchor xmlns:cdr="http://schemas.openxmlformats.org/drawingml/2006/chartDrawing">
    <cdr:from>
      <cdr:x>0.9415</cdr:x>
      <cdr:y>0.45125</cdr:y>
    </cdr:from>
    <cdr:to>
      <cdr:x>1</cdr:x>
      <cdr:y>0.486</cdr:y>
    </cdr:to>
    <cdr:sp>
      <cdr:nvSpPr>
        <cdr:cNvPr id="2" name="TextBox 3"/>
        <cdr:cNvSpPr txBox="1">
          <a:spLocks noChangeArrowheads="1"/>
        </cdr:cNvSpPr>
      </cdr:nvSpPr>
      <cdr:spPr>
        <a:xfrm>
          <a:off x="5362575" y="2057400"/>
          <a:ext cx="333375" cy="161925"/>
        </a:xfrm>
        <a:prstGeom prst="rect">
          <a:avLst/>
        </a:prstGeom>
        <a:noFill/>
        <a:ln w="9525" cmpd="sng">
          <a:noFill/>
        </a:ln>
      </cdr:spPr>
      <cdr:txBody>
        <a:bodyPr vertOverflow="clip" wrap="square"/>
        <a:p>
          <a:pPr algn="l">
            <a:defRPr/>
          </a:pPr>
          <a:r>
            <a:rPr lang="en-US" cap="none" sz="800" b="0" i="0" u="none" baseline="0"/>
            <a:t>3,885</a:t>
          </a:r>
        </a:p>
      </cdr:txBody>
    </cdr:sp>
  </cdr:relSizeAnchor>
  <cdr:relSizeAnchor xmlns:cdr="http://schemas.openxmlformats.org/drawingml/2006/chartDrawing">
    <cdr:from>
      <cdr:x>0.627</cdr:x>
      <cdr:y>0.97225</cdr:y>
    </cdr:from>
    <cdr:to>
      <cdr:x>1</cdr:x>
      <cdr:y>1</cdr:y>
    </cdr:to>
    <cdr:sp>
      <cdr:nvSpPr>
        <cdr:cNvPr id="3" name="mchp"/>
        <cdr:cNvSpPr txBox="1">
          <a:spLocks noChangeArrowheads="1"/>
        </cdr:cNvSpPr>
      </cdr:nvSpPr>
      <cdr:spPr>
        <a:xfrm>
          <a:off x="3571875" y="44291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0.92875</cdr:x>
      <cdr:y>0.7975</cdr:y>
    </cdr:from>
    <cdr:to>
      <cdr:x>0.995</cdr:x>
      <cdr:y>0.8175</cdr:y>
    </cdr:to>
    <cdr:sp>
      <cdr:nvSpPr>
        <cdr:cNvPr id="1" name="TextBox 3"/>
        <cdr:cNvSpPr txBox="1">
          <a:spLocks noChangeArrowheads="1"/>
        </cdr:cNvSpPr>
      </cdr:nvSpPr>
      <cdr:spPr>
        <a:xfrm>
          <a:off x="5295900" y="6553200"/>
          <a:ext cx="381000" cy="161925"/>
        </a:xfrm>
        <a:prstGeom prst="rect">
          <a:avLst/>
        </a:prstGeom>
        <a:noFill/>
        <a:ln w="9525" cmpd="sng">
          <a:noFill/>
        </a:ln>
      </cdr:spPr>
      <cdr:txBody>
        <a:bodyPr vertOverflow="clip" wrap="square"/>
        <a:p>
          <a:pPr algn="l">
            <a:defRPr/>
          </a:pPr>
          <a:r>
            <a:rPr lang="en-US" cap="none" sz="800" b="0" i="0" u="none" baseline="0"/>
            <a:t>34,723</a:t>
          </a:r>
        </a:p>
      </cdr:txBody>
    </cdr:sp>
  </cdr:relSizeAnchor>
  <cdr:relSizeAnchor xmlns:cdr="http://schemas.openxmlformats.org/drawingml/2006/chartDrawing">
    <cdr:from>
      <cdr:x>0.92875</cdr:x>
      <cdr:y>0.873</cdr:y>
    </cdr:from>
    <cdr:to>
      <cdr:x>0.99575</cdr:x>
      <cdr:y>0.89325</cdr:y>
    </cdr:to>
    <cdr:sp>
      <cdr:nvSpPr>
        <cdr:cNvPr id="2" name="TextBox 5"/>
        <cdr:cNvSpPr txBox="1">
          <a:spLocks noChangeArrowheads="1"/>
        </cdr:cNvSpPr>
      </cdr:nvSpPr>
      <cdr:spPr>
        <a:xfrm>
          <a:off x="5295900" y="7172325"/>
          <a:ext cx="381000" cy="161925"/>
        </a:xfrm>
        <a:prstGeom prst="rect">
          <a:avLst/>
        </a:prstGeom>
        <a:noFill/>
        <a:ln w="9525" cmpd="sng">
          <a:noFill/>
        </a:ln>
      </cdr:spPr>
      <cdr:txBody>
        <a:bodyPr vertOverflow="clip" wrap="square"/>
        <a:p>
          <a:pPr algn="l">
            <a:defRPr/>
          </a:pPr>
          <a:r>
            <a:rPr lang="en-US" cap="none" sz="800" b="0" i="0" u="none" baseline="0"/>
            <a:t>1,528</a:t>
          </a:r>
        </a:p>
      </cdr:txBody>
    </cdr:sp>
  </cdr:relSizeAnchor>
  <cdr:relSizeAnchor xmlns:cdr="http://schemas.openxmlformats.org/drawingml/2006/chartDrawing">
    <cdr:from>
      <cdr:x>0.62675</cdr:x>
      <cdr:y>0.98475</cdr:y>
    </cdr:from>
    <cdr:to>
      <cdr:x>1</cdr:x>
      <cdr:y>1</cdr:y>
    </cdr:to>
    <cdr:sp>
      <cdr:nvSpPr>
        <cdr:cNvPr id="3" name="mchp"/>
        <cdr:cNvSpPr txBox="1">
          <a:spLocks noChangeArrowheads="1"/>
        </cdr:cNvSpPr>
      </cdr:nvSpPr>
      <cdr:spPr>
        <a:xfrm>
          <a:off x="3571875" y="80867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1"/>
  <sheetViews>
    <sheetView workbookViewId="0" topLeftCell="A1">
      <pane xSplit="8" ySplit="3" topLeftCell="T52" activePane="bottomRight" state="frozen"/>
      <selection pane="topLeft" activeCell="A1" sqref="A1"/>
      <selection pane="topRight" activeCell="F1" sqref="F1"/>
      <selection pane="bottomLeft" activeCell="A4" sqref="A4"/>
      <selection pane="bottomRight" activeCell="M19" sqref="M19"/>
    </sheetView>
  </sheetViews>
  <sheetFormatPr defaultColWidth="9.140625" defaultRowHeight="12.75"/>
  <cols>
    <col min="1" max="2" width="8.140625" style="32" customWidth="1"/>
    <col min="3" max="3" width="23.8515625" style="0" customWidth="1"/>
    <col min="4" max="6" width="2.57421875" style="0" customWidth="1"/>
    <col min="7" max="8" width="4.7109375" style="0" customWidth="1"/>
    <col min="9" max="9" width="7.140625" style="2" customWidth="1"/>
    <col min="10" max="11" width="9.140625" style="4" customWidth="1"/>
    <col min="12" max="12" width="6.421875" style="2" customWidth="1"/>
    <col min="13" max="13" width="9.140625" style="3" customWidth="1"/>
    <col min="14" max="15" width="9.140625" style="2" customWidth="1"/>
    <col min="16" max="16" width="9.140625" style="3" customWidth="1"/>
    <col min="17" max="17" width="9.140625" style="2" customWidth="1"/>
    <col min="18" max="18" width="2.8515625" style="25" customWidth="1"/>
    <col min="19" max="19" width="9.00390625" style="0" customWidth="1"/>
    <col min="20" max="21" width="9.140625" style="2" customWidth="1"/>
    <col min="22" max="22" width="9.57421875" style="3" bestFit="1" customWidth="1"/>
    <col min="23" max="23" width="9.140625" style="2" customWidth="1"/>
  </cols>
  <sheetData>
    <row r="1" spans="1:23" s="10" customFormat="1" ht="12.75">
      <c r="A1" s="32" t="s">
        <v>168</v>
      </c>
      <c r="B1" s="32" t="s">
        <v>169</v>
      </c>
      <c r="D1" s="34" t="s">
        <v>106</v>
      </c>
      <c r="E1" s="34"/>
      <c r="F1" s="34"/>
      <c r="G1" s="34" t="s">
        <v>114</v>
      </c>
      <c r="H1" s="34"/>
      <c r="I1" s="11" t="str">
        <f>J3</f>
        <v>Males</v>
      </c>
      <c r="J1" s="6" t="s">
        <v>165</v>
      </c>
      <c r="K1" s="6" t="s">
        <v>164</v>
      </c>
      <c r="L1" s="11" t="str">
        <f>K3</f>
        <v>Females</v>
      </c>
      <c r="M1" s="13" t="str">
        <f>J3</f>
        <v>Males</v>
      </c>
      <c r="N1" s="14" t="str">
        <f>J3</f>
        <v>Males</v>
      </c>
      <c r="O1" s="14" t="str">
        <f>J3</f>
        <v>Males</v>
      </c>
      <c r="P1" s="13" t="str">
        <f>J3</f>
        <v>Males</v>
      </c>
      <c r="Q1" s="14" t="str">
        <f>J3</f>
        <v>Males</v>
      </c>
      <c r="R1" s="21"/>
      <c r="S1" s="13" t="str">
        <f>K3</f>
        <v>Females</v>
      </c>
      <c r="T1" s="14" t="str">
        <f>K3</f>
        <v>Females</v>
      </c>
      <c r="U1" s="14" t="str">
        <f>K3</f>
        <v>Females</v>
      </c>
      <c r="V1" s="13" t="str">
        <f>K3</f>
        <v>Females</v>
      </c>
      <c r="W1" s="14" t="str">
        <f>K3</f>
        <v>Females</v>
      </c>
    </row>
    <row r="2" spans="1:23" s="10" customFormat="1" ht="12.75">
      <c r="A2" s="32" t="s">
        <v>170</v>
      </c>
      <c r="B2" s="32" t="s">
        <v>171</v>
      </c>
      <c r="D2" s="26" t="s">
        <v>111</v>
      </c>
      <c r="E2" s="26" t="s">
        <v>112</v>
      </c>
      <c r="F2" s="26" t="s">
        <v>113</v>
      </c>
      <c r="G2" s="26" t="s">
        <v>117</v>
      </c>
      <c r="H2" s="26" t="s">
        <v>118</v>
      </c>
      <c r="I2" s="11" t="s">
        <v>100</v>
      </c>
      <c r="J2" s="12" t="str">
        <f>'orig-data'!E3</f>
        <v>adj_rate</v>
      </c>
      <c r="K2" s="12" t="str">
        <f>'orig-data'!E3</f>
        <v>adj_rate</v>
      </c>
      <c r="L2" s="11"/>
      <c r="M2" s="13" t="str">
        <f>'orig-data'!C3</f>
        <v>pop</v>
      </c>
      <c r="N2" s="14" t="str">
        <f>'orig-data'!D3</f>
        <v>Lci_adj</v>
      </c>
      <c r="O2" s="14" t="str">
        <f>'orig-data'!F3</f>
        <v>Uci_adj</v>
      </c>
      <c r="P2" s="13" t="str">
        <f>'orig-data'!G3</f>
        <v>count</v>
      </c>
      <c r="Q2" s="14" t="str">
        <f>'orig-data'!H3</f>
        <v>crd_rate</v>
      </c>
      <c r="R2" s="22"/>
      <c r="S2" s="15" t="str">
        <f>'orig-data'!C3</f>
        <v>pop</v>
      </c>
      <c r="T2" s="14" t="str">
        <f>'orig-data'!D3</f>
        <v>Lci_adj</v>
      </c>
      <c r="U2" s="14" t="str">
        <f>'orig-data'!F3</f>
        <v>Uci_adj</v>
      </c>
      <c r="V2" s="13" t="str">
        <f>'orig-data'!G3</f>
        <v>count</v>
      </c>
      <c r="W2" s="14" t="str">
        <f>'orig-data'!H3</f>
        <v>crd_rate</v>
      </c>
    </row>
    <row r="3" spans="1:23" s="10" customFormat="1" ht="12.75">
      <c r="A3" s="32"/>
      <c r="B3" s="32"/>
      <c r="G3" s="26" t="s">
        <v>115</v>
      </c>
      <c r="H3" s="26" t="s">
        <v>116</v>
      </c>
      <c r="I3" s="14" t="s">
        <v>91</v>
      </c>
      <c r="J3" s="6" t="s">
        <v>160</v>
      </c>
      <c r="K3" s="6" t="s">
        <v>161</v>
      </c>
      <c r="L3" s="14" t="s">
        <v>92</v>
      </c>
      <c r="M3" s="16" t="s">
        <v>100</v>
      </c>
      <c r="N3" s="11"/>
      <c r="O3" s="11"/>
      <c r="P3" s="16"/>
      <c r="Q3" s="11"/>
      <c r="R3" s="21"/>
      <c r="T3" s="11"/>
      <c r="U3" s="11"/>
      <c r="V3" s="16"/>
      <c r="W3" s="11"/>
    </row>
    <row r="4" spans="1:23" ht="12.75">
      <c r="A4" s="32">
        <v>1</v>
      </c>
      <c r="B4" s="32">
        <v>1</v>
      </c>
      <c r="C4" s="7" t="s">
        <v>85</v>
      </c>
      <c r="D4" s="7">
        <f>IF(AND('orig-data'!Q4&gt;0,'orig-data'!Q4&lt;0.1),IF(AND('orig-data'!I4&lt;0.01,'orig-data'!I4&gt;0),"m"," "),IF(AND('orig-data'!T4&lt;0.01,'orig-data'!T4&gt;0),"m",""))</f>
      </c>
      <c r="E4" s="7">
        <f>IF(AND('orig-data'!Q68&gt;0,'orig-data'!Q68&lt;0.1),IF(AND('orig-data'!I68&lt;0.01,'orig-data'!I68&gt;0),"f"," "),IF(AND('orig-data'!T68&lt;0.01,'orig-data'!T68&gt;0),"f",""))</f>
      </c>
      <c r="F4" s="7">
        <f>IF(AND('orig-data'!Q4&gt;0,'orig-data'!Q4&lt;0.1),IF(AND('orig-data'!I132&lt;0.01,'orig-data'!I132&gt;0),"d"," "),IF(AND('orig-data'!S4&lt;0.05,'orig-data'!S4&gt;0),"d",""))</f>
      </c>
      <c r="G4" s="7" t="str">
        <f aca="true" t="shared" si="0" ref="G4:G13">IF(AND(M4&gt;0,M4&lt;=5),"mp"," ")&amp;IF(AND(P4&gt;0,P4&lt;=5),"mc"," ")</f>
        <v>  </v>
      </c>
      <c r="H4" s="7" t="str">
        <f aca="true" t="shared" si="1" ref="H4:H13">IF(AND(S4&gt;0,S4&lt;=5),"fp"," ")&amp;IF(AND(V4&gt;0,V4&lt;=5),"fc"," ")</f>
        <v>  </v>
      </c>
      <c r="I4" s="2">
        <f aca="true" t="shared" si="2" ref="I4:I13">J$18</f>
        <v>440.73587207</v>
      </c>
      <c r="J4" s="4">
        <f>'orig-data'!E4</f>
        <v>291.69853031</v>
      </c>
      <c r="K4" s="18">
        <f>'orig-data'!E68</f>
        <v>331.82998834</v>
      </c>
      <c r="L4" s="17">
        <f aca="true" t="shared" si="3" ref="L4:L13">K$18</f>
        <v>441.63812218</v>
      </c>
      <c r="M4" s="19">
        <f>'orig-data'!C4</f>
        <v>29101</v>
      </c>
      <c r="N4" s="17">
        <f>'orig-data'!D4</f>
        <v>161.58268413</v>
      </c>
      <c r="O4" s="17">
        <f>'orig-data'!F4</f>
        <v>526.59128075</v>
      </c>
      <c r="P4" s="19">
        <f>'orig-data'!G4</f>
        <v>8256</v>
      </c>
      <c r="Q4" s="17">
        <f>'orig-data'!H4</f>
        <v>283.70159101</v>
      </c>
      <c r="R4" s="23"/>
      <c r="S4" s="19">
        <f>'orig-data'!C68</f>
        <v>28388</v>
      </c>
      <c r="T4" s="17">
        <f>'orig-data'!D68</f>
        <v>184.11380467</v>
      </c>
      <c r="U4" s="17">
        <f>'orig-data'!F68</f>
        <v>598.06021259</v>
      </c>
      <c r="V4" s="19">
        <f>'orig-data'!G68</f>
        <v>8263</v>
      </c>
      <c r="W4" s="17">
        <f>'orig-data'!H68</f>
        <v>291.07369311</v>
      </c>
    </row>
    <row r="5" spans="1:23" ht="12.75">
      <c r="A5" s="32">
        <v>2</v>
      </c>
      <c r="B5" s="32">
        <v>4</v>
      </c>
      <c r="C5" s="7" t="s">
        <v>87</v>
      </c>
      <c r="D5" s="7">
        <f>IF(AND('orig-data'!Q7&gt;0,'orig-data'!Q7&lt;0.1),IF(AND('orig-data'!I7&lt;0.01,'orig-data'!I7&gt;0),"m"," "),IF(AND('orig-data'!T7&lt;0.01,'orig-data'!T7&gt;0),"m",""))</f>
      </c>
      <c r="E5" s="7">
        <f>IF(AND('orig-data'!Q71&gt;0,'orig-data'!Q71&lt;0.1),IF(AND('orig-data'!I71&lt;0.01,'orig-data'!I71&gt;0),"f"," "),IF(AND('orig-data'!T71&lt;0.01,'orig-data'!T71&gt;0),"f",""))</f>
      </c>
      <c r="F5" s="7">
        <f>IF(AND('orig-data'!Q7&gt;0,'orig-data'!Q7&lt;0.1),IF(AND('orig-data'!I135&lt;0.01,'orig-data'!I135&gt;0),"d"," "),IF(AND('orig-data'!S7&lt;0.05,'orig-data'!S7&gt;0),"d",""))</f>
      </c>
      <c r="G5" s="7" t="str">
        <f t="shared" si="0"/>
        <v>  </v>
      </c>
      <c r="H5" s="7" t="str">
        <f t="shared" si="1"/>
        <v>  </v>
      </c>
      <c r="I5" s="2">
        <f t="shared" si="2"/>
        <v>440.73587207</v>
      </c>
      <c r="J5" s="4">
        <f>'orig-data'!E7</f>
        <v>333.67216433</v>
      </c>
      <c r="K5" s="18">
        <f>'orig-data'!E71</f>
        <v>361.07439105</v>
      </c>
      <c r="L5" s="17">
        <f t="shared" si="3"/>
        <v>441.63812218</v>
      </c>
      <c r="M5" s="19">
        <f>'orig-data'!C7</f>
        <v>49878</v>
      </c>
      <c r="N5" s="17">
        <f>'orig-data'!D7</f>
        <v>186.08724824</v>
      </c>
      <c r="O5" s="17">
        <f>'orig-data'!F7</f>
        <v>598.30597905</v>
      </c>
      <c r="P5" s="19">
        <f>'orig-data'!G7</f>
        <v>15815</v>
      </c>
      <c r="Q5" s="17">
        <f>'orig-data'!H7</f>
        <v>317.07365973</v>
      </c>
      <c r="R5" s="23"/>
      <c r="S5" s="19">
        <f>'orig-data'!C71</f>
        <v>49463</v>
      </c>
      <c r="T5" s="17">
        <f>'orig-data'!D71</f>
        <v>201.07606283</v>
      </c>
      <c r="U5" s="17">
        <f>'orig-data'!F71</f>
        <v>648.38506401</v>
      </c>
      <c r="V5" s="19">
        <f>'orig-data'!G71</f>
        <v>23430</v>
      </c>
      <c r="W5" s="17">
        <f>'orig-data'!H71</f>
        <v>473.68740271</v>
      </c>
    </row>
    <row r="6" spans="1:23" ht="12.75">
      <c r="A6" s="32">
        <v>3</v>
      </c>
      <c r="B6" s="32">
        <v>3</v>
      </c>
      <c r="C6" s="7" t="s">
        <v>14</v>
      </c>
      <c r="D6" s="7">
        <f>IF(AND('orig-data'!Q6&gt;0,'orig-data'!Q6&lt;0.1),IF(AND('orig-data'!I6&lt;0.01,'orig-data'!I6&gt;0),"m"," "),IF(AND('orig-data'!T6&lt;0.01,'orig-data'!T6&gt;0),"m",""))</f>
      </c>
      <c r="E6" s="7">
        <f>IF(AND('orig-data'!Q70&gt;0,'orig-data'!Q70&lt;0.1),IF(AND('orig-data'!I70&lt;0.01,'orig-data'!I70&gt;0),"f"," "),IF(AND('orig-data'!T70&lt;0.01,'orig-data'!T70&gt;0),"f",""))</f>
      </c>
      <c r="F6" s="7">
        <f>IF(AND('orig-data'!Q6&gt;0,'orig-data'!Q6&lt;0.1),IF(AND('orig-data'!I134&lt;0.01,'orig-data'!I134&gt;0),"d"," "),IF(AND('orig-data'!S6&lt;0.05,'orig-data'!S6&gt;0),"d",""))</f>
      </c>
      <c r="G6" s="7" t="str">
        <f t="shared" si="0"/>
        <v>  </v>
      </c>
      <c r="H6" s="7" t="str">
        <f t="shared" si="1"/>
        <v>  </v>
      </c>
      <c r="I6" s="2">
        <f t="shared" si="2"/>
        <v>440.73587207</v>
      </c>
      <c r="J6" s="4">
        <f>'orig-data'!E6</f>
        <v>426.52133385</v>
      </c>
      <c r="K6" s="18">
        <f>'orig-data'!E70</f>
        <v>392.75339901</v>
      </c>
      <c r="L6" s="17">
        <f t="shared" si="3"/>
        <v>441.63812218</v>
      </c>
      <c r="M6" s="19">
        <f>'orig-data'!C6</f>
        <v>34639</v>
      </c>
      <c r="N6" s="17">
        <f>'orig-data'!D6</f>
        <v>237.83213458</v>
      </c>
      <c r="O6" s="17">
        <f>'orig-data'!F6</f>
        <v>764.91113595</v>
      </c>
      <c r="P6" s="19">
        <f>'orig-data'!G6</f>
        <v>18915</v>
      </c>
      <c r="Q6" s="17">
        <f>'orig-data'!H6</f>
        <v>546.06079852</v>
      </c>
      <c r="R6" s="23"/>
      <c r="S6" s="19">
        <f>'orig-data'!C70</f>
        <v>35021</v>
      </c>
      <c r="T6" s="17">
        <f>'orig-data'!D70</f>
        <v>219.7474959</v>
      </c>
      <c r="U6" s="17">
        <f>'orig-data'!F70</f>
        <v>701.96582585</v>
      </c>
      <c r="V6" s="19">
        <f>'orig-data'!G70</f>
        <v>24161</v>
      </c>
      <c r="W6" s="17">
        <f>'orig-data'!H70</f>
        <v>689.90034551</v>
      </c>
    </row>
    <row r="7" spans="1:23" ht="12.75">
      <c r="A7" s="32">
        <v>4</v>
      </c>
      <c r="B7" s="32">
        <v>2</v>
      </c>
      <c r="C7" s="7" t="s">
        <v>86</v>
      </c>
      <c r="D7" s="7">
        <f>IF(AND('orig-data'!Q5&gt;0,'orig-data'!Q5&lt;0.1),IF(AND('orig-data'!I5&lt;0.01,'orig-data'!I5&gt;0),"m"," "),IF(AND('orig-data'!T5&lt;0.01,'orig-data'!T5&gt;0),"m",""))</f>
      </c>
      <c r="E7" s="7">
        <f>IF(AND('orig-data'!Q69&gt;0,'orig-data'!Q69&lt;0.1),IF(AND('orig-data'!I69&lt;0.01,'orig-data'!I69&gt;0),"f"," "),IF(AND('orig-data'!T69&lt;0.01,'orig-data'!T69&gt;0),"f",""))</f>
      </c>
      <c r="F7" s="7">
        <f>IF(AND('orig-data'!Q5&gt;0,'orig-data'!Q5&lt;0.1),IF(AND('orig-data'!I133&lt;0.01,'orig-data'!I133&gt;0),"d"," "),IF(AND('orig-data'!S5&lt;0.05,'orig-data'!S5&gt;0),"d",""))</f>
      </c>
      <c r="G7" s="7" t="str">
        <f t="shared" si="0"/>
        <v>  </v>
      </c>
      <c r="H7" s="7" t="str">
        <f t="shared" si="1"/>
        <v>  </v>
      </c>
      <c r="I7" s="2">
        <f t="shared" si="2"/>
        <v>440.73587207</v>
      </c>
      <c r="J7" s="4">
        <f>'orig-data'!E5</f>
        <v>476.7361839</v>
      </c>
      <c r="K7" s="18">
        <f>'orig-data'!E69</f>
        <v>379.14820065</v>
      </c>
      <c r="L7" s="17">
        <f t="shared" si="3"/>
        <v>441.63812218</v>
      </c>
      <c r="M7" s="19">
        <f>'orig-data'!C5</f>
        <v>22915</v>
      </c>
      <c r="N7" s="17">
        <f>'orig-data'!D5</f>
        <v>264.27229291</v>
      </c>
      <c r="O7" s="17">
        <f>'orig-data'!F5</f>
        <v>860.01217356</v>
      </c>
      <c r="P7" s="19">
        <f>'orig-data'!G5</f>
        <v>11141</v>
      </c>
      <c r="Q7" s="17">
        <f>'orig-data'!H5</f>
        <v>486.18808641</v>
      </c>
      <c r="R7" s="23"/>
      <c r="S7" s="19">
        <f>'orig-data'!C69</f>
        <v>24952</v>
      </c>
      <c r="T7" s="17">
        <f>'orig-data'!D69</f>
        <v>211.74270651</v>
      </c>
      <c r="U7" s="17">
        <f>'orig-data'!F69</f>
        <v>678.90583069</v>
      </c>
      <c r="V7" s="19">
        <f>'orig-data'!G69</f>
        <v>15786</v>
      </c>
      <c r="W7" s="17">
        <f>'orig-data'!H69</f>
        <v>632.65469702</v>
      </c>
    </row>
    <row r="8" spans="1:23" ht="12.75">
      <c r="A8" s="32">
        <v>5</v>
      </c>
      <c r="B8" s="32">
        <v>6</v>
      </c>
      <c r="C8" s="7" t="s">
        <v>89</v>
      </c>
      <c r="D8" s="7">
        <f>IF(AND('orig-data'!Q9&gt;0,'orig-data'!Q9&lt;0.1),IF(AND('orig-data'!I9&lt;0.01,'orig-data'!I9&gt;0),"m"," "),IF(AND('orig-data'!T9&lt;0.01,'orig-data'!T9&gt;0),"m",""))</f>
      </c>
      <c r="E8" s="7">
        <f>IF(AND('orig-data'!Q73&gt;0,'orig-data'!Q73&lt;0.1),IF(AND('orig-data'!I73&lt;0.01,'orig-data'!I73&gt;0),"f"," "),IF(AND('orig-data'!T73&lt;0.01,'orig-data'!T73&gt;0),"f",""))</f>
      </c>
      <c r="F8" s="7">
        <f>IF(AND('orig-data'!Q9&gt;0,'orig-data'!Q9&lt;0.1),IF(AND('orig-data'!I137&lt;0.01,'orig-data'!I137&gt;0),"d"," "),IF(AND('orig-data'!S9&lt;0.05,'orig-data'!S9&gt;0),"d",""))</f>
      </c>
      <c r="G8" s="7" t="str">
        <f t="shared" si="0"/>
        <v>  </v>
      </c>
      <c r="H8" s="7" t="str">
        <f t="shared" si="1"/>
        <v>  </v>
      </c>
      <c r="I8" s="2">
        <f t="shared" si="2"/>
        <v>440.73587207</v>
      </c>
      <c r="J8" s="4">
        <f>'orig-data'!E9</f>
        <v>371.74940031</v>
      </c>
      <c r="K8" s="18">
        <f>'orig-data'!E73</f>
        <v>520.3822926</v>
      </c>
      <c r="L8" s="17">
        <f t="shared" si="3"/>
        <v>441.63812218</v>
      </c>
      <c r="M8" s="19">
        <f>'orig-data'!C9</f>
        <v>21427</v>
      </c>
      <c r="N8" s="17">
        <f>'orig-data'!D9</f>
        <v>205.95906142</v>
      </c>
      <c r="O8" s="17">
        <f>'orig-data'!F9</f>
        <v>670.99556424</v>
      </c>
      <c r="P8" s="19">
        <f>'orig-data'!G9</f>
        <v>13269</v>
      </c>
      <c r="Q8" s="17">
        <f>'orig-data'!H9</f>
        <v>619.2654128</v>
      </c>
      <c r="R8" s="23"/>
      <c r="S8" s="19">
        <f>'orig-data'!C73</f>
        <v>21469</v>
      </c>
      <c r="T8" s="17">
        <f>'orig-data'!D73</f>
        <v>291.04946081</v>
      </c>
      <c r="U8" s="17">
        <f>'orig-data'!F73</f>
        <v>930.41825158</v>
      </c>
      <c r="V8" s="19">
        <f>'orig-data'!G73</f>
        <v>16562</v>
      </c>
      <c r="W8" s="17">
        <f>'orig-data'!H73</f>
        <v>771.43788719</v>
      </c>
    </row>
    <row r="9" spans="1:23" ht="12.75">
      <c r="A9" s="32">
        <v>6</v>
      </c>
      <c r="B9" s="32">
        <v>5</v>
      </c>
      <c r="C9" s="7" t="s">
        <v>88</v>
      </c>
      <c r="D9" s="7">
        <f>IF(AND('orig-data'!Q8&gt;0,'orig-data'!Q8&lt;0.1),IF(AND('orig-data'!I8&lt;0.01,'orig-data'!I8&gt;0),"m"," "),IF(AND('orig-data'!T8&lt;0.01,'orig-data'!T8&gt;0),"m",""))</f>
      </c>
      <c r="E9" s="7">
        <f>IF(AND('orig-data'!Q72&gt;0,'orig-data'!Q72&lt;0.1),IF(AND('orig-data'!I72&lt;0.01,'orig-data'!I72&gt;0),"f"," "),IF(AND('orig-data'!T72&lt;0.01,'orig-data'!T72&gt;0),"f",""))</f>
      </c>
      <c r="F9" s="7">
        <f>IF(AND('orig-data'!Q8&gt;0,'orig-data'!Q8&lt;0.1),IF(AND('orig-data'!I136&lt;0.01,'orig-data'!I136&gt;0),"d"," "),IF(AND('orig-data'!S8&lt;0.05,'orig-data'!S8&gt;0),"d",""))</f>
      </c>
      <c r="G9" s="7" t="str">
        <f t="shared" si="0"/>
        <v>  </v>
      </c>
      <c r="H9" s="7" t="str">
        <f t="shared" si="1"/>
        <v>  </v>
      </c>
      <c r="I9" s="2">
        <f t="shared" si="2"/>
        <v>440.73587207</v>
      </c>
      <c r="J9" s="4">
        <f>'orig-data'!E8</f>
        <v>258.46487589</v>
      </c>
      <c r="K9" s="18">
        <f>'orig-data'!E72</f>
        <v>369.5513503</v>
      </c>
      <c r="L9" s="17">
        <f t="shared" si="3"/>
        <v>441.63812218</v>
      </c>
      <c r="M9" s="19">
        <f>'orig-data'!C8</f>
        <v>38208</v>
      </c>
      <c r="N9" s="17">
        <f>'orig-data'!D8</f>
        <v>143.4506627</v>
      </c>
      <c r="O9" s="17">
        <f>'orig-data'!F8</f>
        <v>465.69385467</v>
      </c>
      <c r="P9" s="19">
        <f>'orig-data'!G8</f>
        <v>10406</v>
      </c>
      <c r="Q9" s="17">
        <f>'orig-data'!H8</f>
        <v>272.35134003</v>
      </c>
      <c r="R9" s="23"/>
      <c r="S9" s="19">
        <f>'orig-data'!C72</f>
        <v>37509</v>
      </c>
      <c r="T9" s="17">
        <f>'orig-data'!D72</f>
        <v>205.93444919</v>
      </c>
      <c r="U9" s="17">
        <f>'orig-data'!F72</f>
        <v>663.16345345</v>
      </c>
      <c r="V9" s="19">
        <f>'orig-data'!G72</f>
        <v>10867</v>
      </c>
      <c r="W9" s="17">
        <f>'orig-data'!H72</f>
        <v>289.71713455</v>
      </c>
    </row>
    <row r="10" spans="1:23" ht="12.75">
      <c r="A10" s="32">
        <v>7</v>
      </c>
      <c r="B10" s="32">
        <v>7</v>
      </c>
      <c r="C10" s="7" t="s">
        <v>90</v>
      </c>
      <c r="D10" s="7">
        <f>IF(AND('orig-data'!Q10&gt;0,'orig-data'!Q10&lt;0.1),IF(AND('orig-data'!I10&lt;0.01,'orig-data'!I10&gt;0),"m"," "),IF(AND('orig-data'!T10&lt;0.01,'orig-data'!T10&gt;0),"m",""))</f>
      </c>
      <c r="E10" s="7">
        <f>IF(AND('orig-data'!Q74&gt;0,'orig-data'!Q74&lt;0.1),IF(AND('orig-data'!I74&lt;0.01,'orig-data'!I74&gt;0),"f"," "),IF(AND('orig-data'!T74&lt;0.01,'orig-data'!T74&gt;0),"f",""))</f>
      </c>
      <c r="F10" s="7">
        <f>IF(AND('orig-data'!Q10&gt;0,'orig-data'!Q10&lt;0.1),IF(AND('orig-data'!I138&lt;0.01,'orig-data'!I138&gt;0),"d"," "),IF(AND('orig-data'!S10&lt;0.05,'orig-data'!S10&gt;0),"d",""))</f>
      </c>
      <c r="G10" s="7" t="str">
        <f t="shared" si="0"/>
        <v>  </v>
      </c>
      <c r="H10" s="7" t="str">
        <f t="shared" si="1"/>
        <v>  </v>
      </c>
      <c r="I10" s="2">
        <f t="shared" si="2"/>
        <v>440.73587207</v>
      </c>
      <c r="J10" s="4">
        <f>'orig-data'!E10</f>
        <v>439.11331788</v>
      </c>
      <c r="K10" s="18">
        <f>'orig-data'!E74</f>
        <v>390.55999591</v>
      </c>
      <c r="L10" s="17">
        <f t="shared" si="3"/>
        <v>441.63812218</v>
      </c>
      <c r="M10" s="19">
        <f>'orig-data'!C10</f>
        <v>20242</v>
      </c>
      <c r="N10" s="17">
        <f>'orig-data'!D10</f>
        <v>242.54731441</v>
      </c>
      <c r="O10" s="17">
        <f>'orig-data'!F10</f>
        <v>794.98099746</v>
      </c>
      <c r="P10" s="19">
        <f>'orig-data'!G10</f>
        <v>5977</v>
      </c>
      <c r="Q10" s="17">
        <f>'orig-data'!H10</f>
        <v>295.27714653</v>
      </c>
      <c r="R10" s="23"/>
      <c r="S10" s="19">
        <f>'orig-data'!C74</f>
        <v>19542</v>
      </c>
      <c r="T10" s="17">
        <f>'orig-data'!D74</f>
        <v>217.50740821</v>
      </c>
      <c r="U10" s="17">
        <f>'orig-data'!F74</f>
        <v>701.29616119</v>
      </c>
      <c r="V10" s="19">
        <f>'orig-data'!G74</f>
        <v>6410</v>
      </c>
      <c r="W10" s="17">
        <f>'orig-data'!H74</f>
        <v>328.01146249</v>
      </c>
    </row>
    <row r="11" spans="1:29" ht="12.75">
      <c r="A11" s="32">
        <v>8</v>
      </c>
      <c r="B11" s="32">
        <v>8</v>
      </c>
      <c r="C11" s="7" t="s">
        <v>172</v>
      </c>
      <c r="D11" s="7" t="str">
        <f>IF(AND('orig-data'!Q11&gt;0,'orig-data'!Q11&lt;0.1),IF(AND('orig-data'!I11&lt;0.01,'orig-data'!I11&gt;0),"m"," "),IF(AND('orig-data'!T11&lt;0.01,'orig-data'!T11&gt;0),"m",""))</f>
        <v>m</v>
      </c>
      <c r="E11" s="7"/>
      <c r="F11" s="7">
        <f>IF(AND('orig-data'!Q11&gt;0,'orig-data'!Q11&lt;0.1),IF(AND('orig-data'!I139&lt;0.01,'orig-data'!I139&gt;0),"d"," "),IF(AND('orig-data'!S11&lt;0.05,'orig-data'!S11&gt;0),"d",""))</f>
      </c>
      <c r="G11" s="7" t="str">
        <f t="shared" si="0"/>
        <v>  </v>
      </c>
      <c r="H11" s="7" t="str">
        <f t="shared" si="1"/>
        <v>  </v>
      </c>
      <c r="I11" s="2">
        <f t="shared" si="2"/>
        <v>440.73587207</v>
      </c>
      <c r="J11" s="4">
        <f>'orig-data'!E11</f>
        <v>3885.1847207</v>
      </c>
      <c r="K11" s="18">
        <f>'orig-data'!E75</f>
        <v>654.95144882</v>
      </c>
      <c r="L11" s="17">
        <f t="shared" si="3"/>
        <v>441.63812218</v>
      </c>
      <c r="M11" s="19">
        <f>'orig-data'!C11</f>
        <v>530</v>
      </c>
      <c r="N11" s="17">
        <f>'orig-data'!D11</f>
        <v>2051.9575706</v>
      </c>
      <c r="O11" s="17">
        <f>'orig-data'!F11</f>
        <v>7356.2243834</v>
      </c>
      <c r="P11" s="19">
        <f>'orig-data'!G11</f>
        <v>1150</v>
      </c>
      <c r="Q11" s="17">
        <f>'orig-data'!H11</f>
        <v>2169.8113208</v>
      </c>
      <c r="R11" s="23"/>
      <c r="S11" s="19">
        <f>'orig-data'!C75</f>
        <v>501</v>
      </c>
      <c r="T11" s="17">
        <f>'orig-data'!D75</f>
        <v>344.4263259</v>
      </c>
      <c r="U11" s="17">
        <f>'orig-data'!F75</f>
        <v>1245.4373201</v>
      </c>
      <c r="V11" s="19">
        <f>'orig-data'!G75</f>
        <v>472</v>
      </c>
      <c r="W11" s="17">
        <f>'orig-data'!H75</f>
        <v>942.11576846</v>
      </c>
      <c r="AC11" s="10"/>
    </row>
    <row r="12" spans="1:23" ht="12.75">
      <c r="A12" s="32">
        <v>9</v>
      </c>
      <c r="B12" s="32">
        <v>9</v>
      </c>
      <c r="C12" s="7" t="s">
        <v>17</v>
      </c>
      <c r="D12" s="7">
        <f>IF(AND('orig-data'!Q12&gt;0,'orig-data'!Q12&lt;0.1),IF(AND('orig-data'!I12&lt;0.01,'orig-data'!I12&gt;0),"m"," "),IF(AND('orig-data'!T12&lt;0.01,'orig-data'!T12&gt;0),"m",""))</f>
      </c>
      <c r="E12" s="7">
        <f>IF(AND('orig-data'!Q76&gt;0,'orig-data'!Q76&lt;0.1),IF(AND('orig-data'!I76&lt;0.01,'orig-data'!I76&gt;0),"f"," "),IF(AND('orig-data'!T76&lt;0.01,'orig-data'!T76&gt;0),"f",""))</f>
      </c>
      <c r="F12" s="7">
        <f>IF(AND('orig-data'!Q12&gt;0,'orig-data'!Q12&lt;0.1),IF(AND('orig-data'!I140&lt;0.01,'orig-data'!I140&gt;0),"d"," "),IF(AND('orig-data'!S12&lt;0.05,'orig-data'!S12&gt;0),"d",""))</f>
      </c>
      <c r="G12" s="7" t="str">
        <f t="shared" si="0"/>
        <v>  </v>
      </c>
      <c r="H12" s="7" t="str">
        <f t="shared" si="1"/>
        <v>  </v>
      </c>
      <c r="I12" s="2">
        <f t="shared" si="2"/>
        <v>440.73587207</v>
      </c>
      <c r="J12" s="4">
        <f>'orig-data'!E12</f>
        <v>394.32874277</v>
      </c>
      <c r="K12" s="18">
        <f>'orig-data'!E76</f>
        <v>318.56998889</v>
      </c>
      <c r="L12" s="17">
        <f t="shared" si="3"/>
        <v>441.63812218</v>
      </c>
      <c r="M12" s="19">
        <f>'orig-data'!C12</f>
        <v>12699</v>
      </c>
      <c r="N12" s="17">
        <f>'orig-data'!D12</f>
        <v>216.66568745</v>
      </c>
      <c r="O12" s="17">
        <f>'orig-data'!F12</f>
        <v>717.6732006</v>
      </c>
      <c r="P12" s="19">
        <f>'orig-data'!G12</f>
        <v>2059</v>
      </c>
      <c r="Q12" s="17">
        <f>'orig-data'!H12</f>
        <v>162.13875108</v>
      </c>
      <c r="R12" s="23"/>
      <c r="S12" s="19">
        <f>'orig-data'!C76</f>
        <v>12310</v>
      </c>
      <c r="T12" s="17">
        <f>'orig-data'!D76</f>
        <v>176.95439236</v>
      </c>
      <c r="U12" s="17">
        <f>'orig-data'!F76</f>
        <v>573.51974408</v>
      </c>
      <c r="V12" s="19">
        <f>'orig-data'!G76</f>
        <v>2670</v>
      </c>
      <c r="W12" s="17">
        <f>'orig-data'!H76</f>
        <v>216.89683184</v>
      </c>
    </row>
    <row r="13" spans="1:23" ht="12.75">
      <c r="A13" s="32">
        <v>10</v>
      </c>
      <c r="B13" s="32">
        <v>10</v>
      </c>
      <c r="C13" s="7" t="s">
        <v>18</v>
      </c>
      <c r="D13" s="7">
        <f>IF(AND('orig-data'!Q13&gt;0,'orig-data'!Q13&lt;0.1),IF(AND('orig-data'!I13&lt;0.01,'orig-data'!I13&gt;0),"m"," "),IF(AND('orig-data'!T13&lt;0.01,'orig-data'!T13&gt;0),"m",""))</f>
      </c>
      <c r="E13" s="7">
        <f>IF(AND('orig-data'!Q77&gt;0,'orig-data'!Q77&lt;0.1),IF(AND('orig-data'!I77&lt;0.01,'orig-data'!I77&gt;0),"f"," "),IF(AND('orig-data'!T77&lt;0.01,'orig-data'!T77&gt;0),"f",""))</f>
      </c>
      <c r="F13" s="7">
        <f>IF(AND('orig-data'!Q13&gt;0,'orig-data'!Q13&lt;0.1),IF(AND('orig-data'!I141&lt;0.01,'orig-data'!I141&gt;0),"d"," "),IF(AND('orig-data'!S13&lt;0.05,'orig-data'!S13&gt;0),"d",""))</f>
      </c>
      <c r="G13" s="7" t="str">
        <f t="shared" si="0"/>
        <v>  </v>
      </c>
      <c r="H13" s="7" t="str">
        <f t="shared" si="1"/>
        <v>  </v>
      </c>
      <c r="I13" s="2">
        <f t="shared" si="2"/>
        <v>440.73587207</v>
      </c>
      <c r="J13" s="4">
        <f>'orig-data'!E13</f>
        <v>418.04610092</v>
      </c>
      <c r="K13" s="18">
        <f>'orig-data'!E77</f>
        <v>774.78150064</v>
      </c>
      <c r="L13" s="17">
        <f t="shared" si="3"/>
        <v>441.63812218</v>
      </c>
      <c r="M13" s="19">
        <f>'orig-data'!C13</f>
        <v>23211</v>
      </c>
      <c r="N13" s="17">
        <f>'orig-data'!D13</f>
        <v>230.48186589</v>
      </c>
      <c r="O13" s="17">
        <f>'orig-data'!F13</f>
        <v>758.24855815</v>
      </c>
      <c r="P13" s="19">
        <f>'orig-data'!G13</f>
        <v>3317</v>
      </c>
      <c r="Q13" s="17">
        <f>'orig-data'!H13</f>
        <v>142.9063806</v>
      </c>
      <c r="R13" s="23"/>
      <c r="S13" s="19">
        <f>'orig-data'!C77</f>
        <v>22146</v>
      </c>
      <c r="T13" s="17">
        <f>'orig-data'!D77</f>
        <v>429.93309654</v>
      </c>
      <c r="U13" s="17">
        <f>'orig-data'!F77</f>
        <v>1396.2320616</v>
      </c>
      <c r="V13" s="19">
        <f>'orig-data'!G77</f>
        <v>6093</v>
      </c>
      <c r="W13" s="17">
        <f>'orig-data'!H77</f>
        <v>275.12869141</v>
      </c>
    </row>
    <row r="14" spans="3:23" ht="12.75">
      <c r="C14" s="7"/>
      <c r="D14" s="7"/>
      <c r="E14" s="7"/>
      <c r="F14" s="7"/>
      <c r="G14" s="7"/>
      <c r="H14" s="7"/>
      <c r="K14" s="18"/>
      <c r="L14" s="17"/>
      <c r="M14" s="19"/>
      <c r="N14" s="17"/>
      <c r="O14" s="17"/>
      <c r="P14" s="19"/>
      <c r="Q14" s="17"/>
      <c r="R14" s="23"/>
      <c r="S14" s="19"/>
      <c r="T14" s="17"/>
      <c r="U14" s="17"/>
      <c r="V14" s="19"/>
      <c r="W14" s="17"/>
    </row>
    <row r="15" spans="1:23" ht="12.75">
      <c r="A15" s="32">
        <v>12</v>
      </c>
      <c r="B15" s="32">
        <v>12</v>
      </c>
      <c r="C15" t="s">
        <v>107</v>
      </c>
      <c r="D15" s="7">
        <f>IF(AND('orig-data'!Q14&gt;0,'orig-data'!Q14&lt;0.1),IF(AND('orig-data'!I14&lt;0.01,'orig-data'!I14&gt;0),"m"," "),IF(AND('orig-data'!T14&lt;0.01,'orig-data'!T14&gt;0),"m",""))</f>
      </c>
      <c r="E15" s="7">
        <f>IF(AND('orig-data'!Q78&gt;0,'orig-data'!Q78&lt;0.1),IF(AND('orig-data'!I78&lt;0.01,'orig-data'!I78&gt;0),"f"," "),IF(AND('orig-data'!T78&lt;0.01,'orig-data'!T78&gt;0),"f",""))</f>
      </c>
      <c r="F15" s="7">
        <f>IF(AND('orig-data'!Q14&gt;0,'orig-data'!Q14&lt;0.1),IF(AND('orig-data'!I142&lt;0.01,'orig-data'!I142&gt;0),"d"," "),IF(AND('orig-data'!S14&lt;0.05,'orig-data'!S14&gt;0),"d",""))</f>
      </c>
      <c r="G15" s="7" t="str">
        <f>IF(AND(M15&gt;0,M15&lt;=5),"mp"," ")&amp;IF(AND(P15&gt;0,P15&lt;=5),"mc"," ")</f>
        <v>  </v>
      </c>
      <c r="H15" s="7" t="str">
        <f>IF(AND(S15&gt;0,S15&lt;=5),"fp"," ")&amp;IF(AND(V15&gt;0,V15&lt;=5),"fc"," ")</f>
        <v>  </v>
      </c>
      <c r="I15" s="2">
        <f>J$18</f>
        <v>440.73587207</v>
      </c>
      <c r="J15" s="4">
        <f>'orig-data'!E14</f>
        <v>338.55810311</v>
      </c>
      <c r="K15" s="18">
        <f>'orig-data'!E78</f>
        <v>381.8780159</v>
      </c>
      <c r="L15" s="17">
        <f>K$18</f>
        <v>441.63812218</v>
      </c>
      <c r="M15" s="19">
        <f>'orig-data'!C14</f>
        <v>193495</v>
      </c>
      <c r="N15" s="17">
        <f>'orig-data'!D14</f>
        <v>216.88824057</v>
      </c>
      <c r="O15" s="17">
        <f>'orig-data'!F14</f>
        <v>528.48226753</v>
      </c>
      <c r="P15" s="19">
        <f>'orig-data'!G14</f>
        <v>72638</v>
      </c>
      <c r="Q15" s="17">
        <f>'orig-data'!H14</f>
        <v>375.39988113</v>
      </c>
      <c r="R15" s="23"/>
      <c r="S15" s="19">
        <f>'orig-data'!C78</f>
        <v>191392</v>
      </c>
      <c r="T15" s="17">
        <f>'orig-data'!D78</f>
        <v>245.16768554</v>
      </c>
      <c r="U15" s="17">
        <f>'orig-data'!F78</f>
        <v>594.82071918</v>
      </c>
      <c r="V15" s="19">
        <f>'orig-data'!G78</f>
        <v>89693</v>
      </c>
      <c r="W15" s="17">
        <f>'orig-data'!H78</f>
        <v>468.63505267</v>
      </c>
    </row>
    <row r="16" spans="1:23" ht="12.75">
      <c r="A16" s="32">
        <v>13</v>
      </c>
      <c r="B16" s="32">
        <v>13</v>
      </c>
      <c r="C16" t="s">
        <v>108</v>
      </c>
      <c r="D16" s="7">
        <f>IF(AND('orig-data'!Q15&gt;0,'orig-data'!Q15&lt;0.1),IF(AND('orig-data'!I15&lt;0.01,'orig-data'!I15&gt;0),"m"," "),IF(AND('orig-data'!T15&lt;0.01,'orig-data'!T15&gt;0),"m",""))</f>
      </c>
      <c r="E16" s="7">
        <f>IF(AND('orig-data'!Q79&gt;0,'orig-data'!Q79&lt;0.1),IF(AND('orig-data'!I79&lt;0.01,'orig-data'!I79&gt;0),"f"," "),IF(AND('orig-data'!T79&lt;0.01,'orig-data'!T79&gt;0),"f",""))</f>
      </c>
      <c r="F16" s="7">
        <f>IF(AND('orig-data'!Q15&gt;0,'orig-data'!Q15&lt;0.1),IF(AND('orig-data'!I143&lt;0.01,'orig-data'!I143&gt;0),"d"," "),IF(AND('orig-data'!S15&lt;0.05,'orig-data'!S15&gt;0),"d",""))</f>
      </c>
      <c r="G16" s="7" t="str">
        <f>IF(AND(M16&gt;0,M16&lt;=5),"mp"," ")&amp;IF(AND(P16&gt;0,P16&lt;=5),"mc"," ")</f>
        <v>  </v>
      </c>
      <c r="H16" s="7" t="str">
        <f>IF(AND(S16&gt;0,S16&lt;=5),"fp"," ")&amp;IF(AND(V16&gt;0,V16&lt;=5),"fc"," ")</f>
        <v>  </v>
      </c>
      <c r="I16" s="2">
        <f>J$18</f>
        <v>440.73587207</v>
      </c>
      <c r="J16" s="4">
        <f>'orig-data'!E15</f>
        <v>422.98020337</v>
      </c>
      <c r="K16" s="18">
        <f>'orig-data'!E79</f>
        <v>566.14294695</v>
      </c>
      <c r="L16" s="17">
        <f>K$18</f>
        <v>441.63812218</v>
      </c>
      <c r="M16" s="19">
        <f>'orig-data'!C15</f>
        <v>36440</v>
      </c>
      <c r="N16" s="17">
        <f>'orig-data'!D15</f>
        <v>252.62066127</v>
      </c>
      <c r="O16" s="17">
        <f>'orig-data'!F15</f>
        <v>708.22493911</v>
      </c>
      <c r="P16" s="19">
        <f>'orig-data'!G15</f>
        <v>6526</v>
      </c>
      <c r="Q16" s="17">
        <f>'orig-data'!H15</f>
        <v>179.08891328</v>
      </c>
      <c r="R16" s="23"/>
      <c r="S16" s="19">
        <f>'orig-data'!C79</f>
        <v>34957</v>
      </c>
      <c r="T16" s="17">
        <f>'orig-data'!D79</f>
        <v>340.09988788</v>
      </c>
      <c r="U16" s="17">
        <f>'orig-data'!F79</f>
        <v>942.4226464</v>
      </c>
      <c r="V16" s="19">
        <f>'orig-data'!G79</f>
        <v>9235</v>
      </c>
      <c r="W16" s="17">
        <f>'orig-data'!H79</f>
        <v>264.18170896</v>
      </c>
    </row>
    <row r="17" spans="1:23" ht="12.75">
      <c r="A17" s="32">
        <v>14</v>
      </c>
      <c r="B17" s="32">
        <v>14</v>
      </c>
      <c r="C17" t="s">
        <v>109</v>
      </c>
      <c r="D17" s="7">
        <f>IF(AND('orig-data'!Q16&gt;0,'orig-data'!Q16&lt;0.1),IF(AND('orig-data'!I16&lt;0.01,'orig-data'!I16&gt;0),"m"," "),IF(AND('orig-data'!T16&lt;0.01,'orig-data'!T16&gt;0),"m",""))</f>
      </c>
      <c r="E17" s="7">
        <f>IF(AND('orig-data'!Q80&gt;0,'orig-data'!Q80&lt;0.1),IF(AND('orig-data'!I80&lt;0.01,'orig-data'!I80&gt;0),"f"," "),IF(AND('orig-data'!T80&lt;0.01,'orig-data'!T80&gt;0),"f",""))</f>
      </c>
      <c r="F17" s="7">
        <f>IF(AND('orig-data'!Q16&gt;0,'orig-data'!Q16&lt;0.1),IF(AND('orig-data'!I144&lt;0.01,'orig-data'!I144&gt;0),"d"," "),IF(AND('orig-data'!S16&lt;0.05,'orig-data'!S16&gt;0),"d",""))</f>
      </c>
      <c r="G17" s="7" t="str">
        <f>IF(AND(M17&gt;0,M17&lt;=5),"mp"," ")&amp;IF(AND(P17&gt;0,P17&lt;=5),"mc"," ")</f>
        <v>  </v>
      </c>
      <c r="H17" s="7" t="str">
        <f>IF(AND(S17&gt;0,S17&lt;=5),"fp"," ")&amp;IF(AND(V17&gt;0,V17&lt;=5),"fc"," ")</f>
        <v>  </v>
      </c>
      <c r="I17" s="2">
        <f>J$18</f>
        <v>440.73587207</v>
      </c>
      <c r="J17" s="4">
        <f>'orig-data'!E16</f>
        <v>518.67497656</v>
      </c>
      <c r="K17" s="18">
        <f>'orig-data'!E80</f>
        <v>482.57921251</v>
      </c>
      <c r="L17" s="17">
        <f>K$18</f>
        <v>441.63812218</v>
      </c>
      <c r="M17" s="19">
        <f>'orig-data'!C16</f>
        <v>320487</v>
      </c>
      <c r="N17" s="17">
        <f>'orig-data'!D16</f>
        <v>291.1144596</v>
      </c>
      <c r="O17" s="17">
        <f>'orig-data'!F16</f>
        <v>924.11669172</v>
      </c>
      <c r="P17" s="19">
        <f>'orig-data'!G16</f>
        <v>119720</v>
      </c>
      <c r="Q17" s="17">
        <f>'orig-data'!H16</f>
        <v>373.55649371</v>
      </c>
      <c r="R17" s="23"/>
      <c r="S17" s="19">
        <f>'orig-data'!C80</f>
        <v>338505</v>
      </c>
      <c r="T17" s="17">
        <f>'orig-data'!D80</f>
        <v>271.55628715</v>
      </c>
      <c r="U17" s="17">
        <f>'orig-data'!F80</f>
        <v>857.58536029</v>
      </c>
      <c r="V17" s="19">
        <f>'orig-data'!G80</f>
        <v>177396</v>
      </c>
      <c r="W17" s="17">
        <f>'orig-data'!H80</f>
        <v>524.05725174</v>
      </c>
    </row>
    <row r="18" spans="1:23" ht="12.75">
      <c r="A18" s="32">
        <v>15</v>
      </c>
      <c r="B18" s="32">
        <v>15</v>
      </c>
      <c r="C18" t="s">
        <v>110</v>
      </c>
      <c r="D18" s="7">
        <f>IF(AND('orig-data'!Q17&gt;0,'orig-data'!Q17&lt;0.1),IF(AND('orig-data'!I17&lt;0.01,'orig-data'!I17&gt;0),"m"," "),IF(AND('orig-data'!T17&lt;0.01,'orig-data'!T17&gt;0),"m",""))</f>
      </c>
      <c r="E18" s="7">
        <f>IF(AND('orig-data'!Q81&gt;0,'orig-data'!Q81&lt;0.1),IF(AND('orig-data'!I81&lt;0.01,'orig-data'!I81&gt;0),"f"," "),IF(AND('orig-data'!T81&lt;0.01,'orig-data'!T81&gt;0),"f",""))</f>
      </c>
      <c r="F18" s="7">
        <f>IF(AND('orig-data'!Q17&gt;0,'orig-data'!Q17&lt;0.1),IF(AND('orig-data'!I145&lt;0.01,'orig-data'!I145&gt;0),"d"," "),IF(AND('orig-data'!S17&lt;0.05,'orig-data'!S17&gt;0),"d",""))</f>
      </c>
      <c r="G18" s="7" t="str">
        <f>IF(AND(M18&gt;0,M18&lt;=5),"mp"," ")&amp;IF(AND(P18&gt;0,P18&lt;=5),"mc"," ")</f>
        <v>  </v>
      </c>
      <c r="H18" s="7" t="str">
        <f>IF(AND(S18&gt;0,S18&lt;=5),"fp"," ")&amp;IF(AND(V18&gt;0,V18&lt;=5),"fc"," ")</f>
        <v>  </v>
      </c>
      <c r="I18" s="2">
        <f>J$18</f>
        <v>440.73587207</v>
      </c>
      <c r="J18" s="4">
        <f>'orig-data'!E17</f>
        <v>440.73587207</v>
      </c>
      <c r="K18" s="18">
        <f>'orig-data'!E81</f>
        <v>441.63812218</v>
      </c>
      <c r="L18" s="17">
        <f>K$18</f>
        <v>441.63812218</v>
      </c>
      <c r="M18" s="19">
        <f>'orig-data'!C17</f>
        <v>573337</v>
      </c>
      <c r="N18" s="17">
        <f>'orig-data'!D17</f>
        <v>248.66812264</v>
      </c>
      <c r="O18" s="17">
        <f>'orig-data'!F17</f>
        <v>781.15404125</v>
      </c>
      <c r="P18" s="19">
        <f>'orig-data'!G17</f>
        <v>210025</v>
      </c>
      <c r="Q18" s="17">
        <f>'orig-data'!H17</f>
        <v>366.32033167</v>
      </c>
      <c r="R18" s="23"/>
      <c r="S18" s="19">
        <f>'orig-data'!C81</f>
        <v>589806</v>
      </c>
      <c r="T18" s="17">
        <f>'orig-data'!D81</f>
        <v>249.49776757</v>
      </c>
      <c r="U18" s="17">
        <f>'orig-data'!F81</f>
        <v>781.74739943</v>
      </c>
      <c r="V18" s="19">
        <f>'orig-data'!G81</f>
        <v>292110</v>
      </c>
      <c r="W18" s="17">
        <f>'orig-data'!H81</f>
        <v>495.26454461</v>
      </c>
    </row>
    <row r="19" spans="1:23" ht="12.75">
      <c r="A19" s="32">
        <v>16</v>
      </c>
      <c r="B19" s="32">
        <v>16</v>
      </c>
      <c r="D19" s="7"/>
      <c r="E19" s="7"/>
      <c r="F19" s="7"/>
      <c r="G19" s="7"/>
      <c r="H19" s="7"/>
      <c r="I19" s="29" t="s">
        <v>162</v>
      </c>
      <c r="J19" s="30">
        <f>(J18-K18)/K18</f>
        <v>-0.0020429624724113407</v>
      </c>
      <c r="K19" s="31"/>
      <c r="L19" s="17"/>
      <c r="M19" s="33">
        <f>(P18+V18)/(M18+S18)*1000</f>
        <v>431.705301927622</v>
      </c>
      <c r="N19" s="17"/>
      <c r="O19" s="17"/>
      <c r="P19" s="19"/>
      <c r="Q19" s="17"/>
      <c r="R19" s="23"/>
      <c r="S19" s="19"/>
      <c r="T19" s="17"/>
      <c r="U19" s="17"/>
      <c r="V19" s="19"/>
      <c r="W19" s="17"/>
    </row>
    <row r="20" spans="1:23" ht="12.75">
      <c r="A20" s="32">
        <v>17</v>
      </c>
      <c r="B20" s="32">
        <v>17</v>
      </c>
      <c r="C20" s="7" t="s">
        <v>2</v>
      </c>
      <c r="D20" s="7" t="str">
        <f>IF(AND('orig-data'!Q18&gt;0,'orig-data'!Q18&lt;0.9999),IF(AND('orig-data'!I18&lt;0.005,'orig-data'!I18&gt;0),"m"," "),IF(AND('orig-data'!T18&lt;0.005,'orig-data'!T18&gt;0),"m",""))</f>
        <v> </v>
      </c>
      <c r="E20" s="7" t="str">
        <f>IF(AND('orig-data'!Q82&lt;0.9999,'orig-data'!Q82&gt;0),IF(AND('orig-data'!I82&lt;0.005,'orig-data'!I82&gt;0),"f"," "),IF(AND('orig-data'!T82&lt;0.005,'orig-data'!T82&gt;0),"f",""))</f>
        <v> </v>
      </c>
      <c r="F20" s="7" t="str">
        <f>IF(AND('orig-data'!Q18&lt;0.9999,'orig-data'!Q18&gt;0),IF(AND('orig-data'!I146&lt;0.005,'orig-data'!I146&gt;0),"d"," "),IF(AND('orig-data'!S18&lt;0.05,'orig-data'!S18&gt;0),"d",""))</f>
        <v> </v>
      </c>
      <c r="G20" s="7" t="str">
        <f>IF(AND(M20&gt;0,M20&lt;=5),"mp"," ")&amp;IF(AND(P20&gt;0,P20&lt;=5),"mc"," ")</f>
        <v>  </v>
      </c>
      <c r="H20" s="7" t="str">
        <f>IF(AND(S20&gt;0,S20&lt;=5),"fp"," ")&amp;IF(AND(V20&gt;0,V20&lt;=5),"fc"," ")</f>
        <v>  </v>
      </c>
      <c r="I20" s="2">
        <f>J$18</f>
        <v>440.73587207</v>
      </c>
      <c r="J20" s="4">
        <f>'orig-data'!E18</f>
        <v>164.35963443</v>
      </c>
      <c r="K20" s="18">
        <f>'orig-data'!E82</f>
        <v>367.1794234</v>
      </c>
      <c r="L20" s="17">
        <f>K$18</f>
        <v>441.63812218</v>
      </c>
      <c r="M20" s="19">
        <f>'orig-data'!C18</f>
        <v>8402</v>
      </c>
      <c r="N20" s="17">
        <f>'orig-data'!D18</f>
        <v>34.38849252</v>
      </c>
      <c r="O20" s="17">
        <f>'orig-data'!F18</f>
        <v>785.5560814</v>
      </c>
      <c r="P20" s="19">
        <f>'orig-data'!G18</f>
        <v>1327</v>
      </c>
      <c r="Q20" s="17">
        <f>'orig-data'!H18</f>
        <v>157.93858605</v>
      </c>
      <c r="R20" s="23"/>
      <c r="S20" s="19">
        <f>'orig-data'!C82</f>
        <v>8034</v>
      </c>
      <c r="T20" s="17">
        <f>'orig-data'!D82</f>
        <v>73.996307811</v>
      </c>
      <c r="U20" s="17">
        <f>'orig-data'!F82</f>
        <v>1821.9926502</v>
      </c>
      <c r="V20" s="19">
        <f>'orig-data'!G82</f>
        <v>2255</v>
      </c>
      <c r="W20" s="17">
        <f>'orig-data'!H82</f>
        <v>280.68210107</v>
      </c>
    </row>
    <row r="21" spans="1:23" ht="12.75">
      <c r="A21" s="32">
        <v>18</v>
      </c>
      <c r="B21" s="32">
        <v>18</v>
      </c>
      <c r="C21" s="7" t="s">
        <v>3</v>
      </c>
      <c r="D21" s="7" t="str">
        <f>IF(AND('orig-data'!Q19&gt;0,'orig-data'!Q19&lt;0.9999),IF(AND('orig-data'!I19&lt;0.005,'orig-data'!I19&gt;0),"m"," "),IF(AND('orig-data'!T19&lt;0.005,'orig-data'!T19&gt;0),"m",""))</f>
        <v> </v>
      </c>
      <c r="E21" s="7" t="str">
        <f>IF(AND('orig-data'!Q83&lt;0.9999,'orig-data'!Q83&gt;0),IF(AND('orig-data'!I83&lt;0.005,'orig-data'!I83&gt;0),"f"," "),IF(AND('orig-data'!T83&lt;0.005,'orig-data'!T83&gt;0),"f",""))</f>
        <v> </v>
      </c>
      <c r="F21" s="7" t="str">
        <f>IF(AND('orig-data'!Q19&lt;0.9999,'orig-data'!Q19&gt;0),IF(AND('orig-data'!I147&lt;0.005,'orig-data'!I147&gt;0),"d"," "),IF(AND('orig-data'!S19&lt;0.05,'orig-data'!S19&gt;0),"d",""))</f>
        <v> </v>
      </c>
      <c r="G21" s="7" t="str">
        <f>IF(AND(M21&gt;0,M21&lt;=5),"mp"," ")&amp;IF(AND(P21&gt;0,P21&lt;=5),"mc"," ")</f>
        <v>  </v>
      </c>
      <c r="H21" s="7" t="str">
        <f>IF(AND(S21&gt;0,S21&lt;=5),"fp"," ")&amp;IF(AND(V21&gt;0,V21&lt;=5),"fc"," ")</f>
        <v>  </v>
      </c>
      <c r="I21" s="2">
        <f>J$18</f>
        <v>440.73587207</v>
      </c>
      <c r="J21" s="4">
        <f>'orig-data'!E19</f>
        <v>247.55476712</v>
      </c>
      <c r="K21" s="18">
        <f>'orig-data'!E83</f>
        <v>277.3886714</v>
      </c>
      <c r="L21" s="17">
        <f>K$18</f>
        <v>441.63812218</v>
      </c>
      <c r="M21" s="19">
        <f>'orig-data'!C19</f>
        <v>12066</v>
      </c>
      <c r="N21" s="17">
        <f>'orig-data'!D19</f>
        <v>49.871304838</v>
      </c>
      <c r="O21" s="17">
        <f>'orig-data'!F19</f>
        <v>1228.8301443</v>
      </c>
      <c r="P21" s="19">
        <f>'orig-data'!G19</f>
        <v>3074</v>
      </c>
      <c r="Q21" s="17">
        <f>'orig-data'!H19</f>
        <v>254.76545666</v>
      </c>
      <c r="R21" s="23"/>
      <c r="S21" s="19">
        <f>'orig-data'!C83</f>
        <v>12129</v>
      </c>
      <c r="T21" s="17">
        <f>'orig-data'!D83</f>
        <v>58.068300182</v>
      </c>
      <c r="U21" s="17">
        <f>'orig-data'!F83</f>
        <v>1325.0684931</v>
      </c>
      <c r="V21" s="19">
        <f>'orig-data'!G83</f>
        <v>3482</v>
      </c>
      <c r="W21" s="17">
        <f>'orig-data'!H83</f>
        <v>287.08055075</v>
      </c>
    </row>
    <row r="22" spans="1:23" ht="12.75">
      <c r="A22" s="32">
        <v>19</v>
      </c>
      <c r="B22" s="32">
        <v>19</v>
      </c>
      <c r="C22" s="7" t="s">
        <v>4</v>
      </c>
      <c r="D22" s="7" t="str">
        <f>IF(AND('orig-data'!Q20&gt;0,'orig-data'!Q20&lt;0.9999),IF(AND('orig-data'!I20&lt;0.005,'orig-data'!I20&gt;0),"m"," "),IF(AND('orig-data'!T20&lt;0.005,'orig-data'!T20&gt;0),"m",""))</f>
        <v> </v>
      </c>
      <c r="E22" s="7" t="str">
        <f>IF(AND('orig-data'!Q84&lt;0.9999,'orig-data'!Q84&gt;0),IF(AND('orig-data'!I84&lt;0.005,'orig-data'!I84&gt;0),"f"," "),IF(AND('orig-data'!T84&lt;0.005,'orig-data'!T84&gt;0),"f",""))</f>
        <v> </v>
      </c>
      <c r="F22" s="7" t="str">
        <f>IF(AND('orig-data'!Q20&lt;0.9999,'orig-data'!Q20&gt;0),IF(AND('orig-data'!I148&lt;0.005,'orig-data'!I148&gt;0),"d"," "),IF(AND('orig-data'!S20&lt;0.05,'orig-data'!S20&gt;0),"d",""))</f>
        <v> </v>
      </c>
      <c r="G22" s="7" t="str">
        <f>IF(AND(M22&gt;0,M22&lt;=5),"mp"," ")&amp;IF(AND(P22&gt;0,P22&lt;=5),"mc"," ")</f>
        <v>  </v>
      </c>
      <c r="H22" s="7" t="str">
        <f>IF(AND(S22&gt;0,S22&lt;=5),"fp"," ")&amp;IF(AND(V22&gt;0,V22&lt;=5),"fc"," ")</f>
        <v>  </v>
      </c>
      <c r="I22" s="2">
        <f>J$18</f>
        <v>440.73587207</v>
      </c>
      <c r="J22" s="4">
        <f>'orig-data'!E20</f>
        <v>369.69246195</v>
      </c>
      <c r="K22" s="18">
        <f>'orig-data'!E84</f>
        <v>364.46556039</v>
      </c>
      <c r="L22" s="17">
        <f>K$18</f>
        <v>441.63812218</v>
      </c>
      <c r="M22" s="19">
        <f>'orig-data'!C20</f>
        <v>5563</v>
      </c>
      <c r="N22" s="17">
        <f>'orig-data'!D20</f>
        <v>77.427640261</v>
      </c>
      <c r="O22" s="17">
        <f>'orig-data'!F20</f>
        <v>1765.1644292</v>
      </c>
      <c r="P22" s="19">
        <f>'orig-data'!G20</f>
        <v>1489</v>
      </c>
      <c r="Q22" s="17">
        <f>'orig-data'!H20</f>
        <v>267.66133381</v>
      </c>
      <c r="R22" s="23"/>
      <c r="S22" s="19">
        <f>'orig-data'!C84</f>
        <v>5390</v>
      </c>
      <c r="T22" s="17">
        <f>'orig-data'!D84</f>
        <v>73.242082204</v>
      </c>
      <c r="U22" s="17">
        <f>'orig-data'!F84</f>
        <v>1813.6451165</v>
      </c>
      <c r="V22" s="19">
        <f>'orig-data'!G84</f>
        <v>1515</v>
      </c>
      <c r="W22" s="17">
        <f>'orig-data'!H84</f>
        <v>281.07606679</v>
      </c>
    </row>
    <row r="23" spans="1:23" ht="12.75">
      <c r="A23" s="32">
        <v>20</v>
      </c>
      <c r="B23" s="32">
        <v>20</v>
      </c>
      <c r="C23" s="7" t="s">
        <v>5</v>
      </c>
      <c r="D23" s="7" t="str">
        <f>IF(AND('orig-data'!Q21&gt;0,'orig-data'!Q21&lt;0.9999),IF(AND('orig-data'!I21&lt;0.005,'orig-data'!I21&gt;0),"m"," "),IF(AND('orig-data'!T21&lt;0.005,'orig-data'!T21&gt;0),"m",""))</f>
        <v> </v>
      </c>
      <c r="E23" s="7" t="str">
        <f>IF(AND('orig-data'!Q85&lt;0.9999,'orig-data'!Q85&gt;0),IF(AND('orig-data'!I85&lt;0.005,'orig-data'!I85&gt;0),"f"," "),IF(AND('orig-data'!T85&lt;0.005,'orig-data'!T85&gt;0),"f",""))</f>
        <v> </v>
      </c>
      <c r="F23" s="7" t="str">
        <f>IF(AND('orig-data'!Q21&lt;0.9999,'orig-data'!Q21&gt;0),IF(AND('orig-data'!I149&lt;0.005,'orig-data'!I149&gt;0),"d"," "),IF(AND('orig-data'!S21&lt;0.05,'orig-data'!S21&gt;0),"d",""))</f>
        <v> </v>
      </c>
      <c r="G23" s="7" t="str">
        <f>IF(AND(M23&gt;0,M23&lt;=5),"mp"," ")&amp;IF(AND(P23&gt;0,P23&lt;=5),"mc"," ")</f>
        <v>  </v>
      </c>
      <c r="H23" s="7" t="str">
        <f>IF(AND(S23&gt;0,S23&lt;=5),"fp"," ")&amp;IF(AND(V23&gt;0,V23&lt;=5),"fc"," ")</f>
        <v>  </v>
      </c>
      <c r="I23" s="2">
        <f>J$18</f>
        <v>440.73587207</v>
      </c>
      <c r="J23" s="4">
        <f>'orig-data'!E21</f>
        <v>362.50468899</v>
      </c>
      <c r="K23" s="18">
        <f>'orig-data'!E85</f>
        <v>169.5859926</v>
      </c>
      <c r="L23" s="17">
        <f>K$18</f>
        <v>441.63812218</v>
      </c>
      <c r="M23" s="19">
        <f>'orig-data'!C21</f>
        <v>3070</v>
      </c>
      <c r="N23" s="17">
        <f>'orig-data'!D21</f>
        <v>72.909639781</v>
      </c>
      <c r="O23" s="17">
        <f>'orig-data'!F21</f>
        <v>1802.3631709</v>
      </c>
      <c r="P23" s="19">
        <f>'orig-data'!G21</f>
        <v>2366</v>
      </c>
      <c r="Q23" s="17">
        <f>'orig-data'!H21</f>
        <v>770.68403909</v>
      </c>
      <c r="R23" s="23"/>
      <c r="S23" s="19">
        <f>'orig-data'!C85</f>
        <v>2835</v>
      </c>
      <c r="T23" s="17">
        <f>'orig-data'!D85</f>
        <v>34.037568408</v>
      </c>
      <c r="U23" s="17">
        <f>'orig-data'!F85</f>
        <v>844.93135761</v>
      </c>
      <c r="V23" s="19">
        <f>'orig-data'!G85</f>
        <v>1011</v>
      </c>
      <c r="W23" s="17">
        <f>'orig-data'!H85</f>
        <v>356.61375661</v>
      </c>
    </row>
    <row r="24" spans="3:23" ht="12.75">
      <c r="C24" s="7"/>
      <c r="D24" s="7"/>
      <c r="E24" s="7"/>
      <c r="F24" s="7"/>
      <c r="G24" s="7"/>
      <c r="H24" s="7"/>
      <c r="K24" s="18"/>
      <c r="L24" s="17"/>
      <c r="M24" s="19"/>
      <c r="N24" s="17"/>
      <c r="O24" s="17"/>
      <c r="P24" s="19"/>
      <c r="Q24" s="17"/>
      <c r="R24" s="23"/>
      <c r="S24" s="19"/>
      <c r="T24" s="17"/>
      <c r="U24" s="17"/>
      <c r="V24" s="19"/>
      <c r="W24" s="17"/>
    </row>
    <row r="25" spans="1:23" ht="12.75">
      <c r="A25" s="32">
        <v>22</v>
      </c>
      <c r="B25" s="32">
        <v>33</v>
      </c>
      <c r="C25" s="7" t="s">
        <v>146</v>
      </c>
      <c r="D25" s="7" t="str">
        <f>IF(AND('orig-data'!Q31&gt;0,'orig-data'!Q31&lt;0.9999),IF(AND('orig-data'!I31&lt;0.005,'orig-data'!I31&gt;0),"m"," "),IF(AND('orig-data'!T31&lt;0.005,'orig-data'!T31&gt;0),"m",""))</f>
        <v> </v>
      </c>
      <c r="E25" s="7" t="str">
        <f>IF(AND('orig-data'!Q95&lt;0.9999,'orig-data'!Q95&gt;0),IF(AND('orig-data'!I95&lt;0.005,'orig-data'!I95&gt;0),"f"," "),IF(AND('orig-data'!T95&lt;0.005,'orig-data'!T95&gt;0),"f",""))</f>
        <v> </v>
      </c>
      <c r="F25" s="7" t="str">
        <f>IF(AND('orig-data'!Q31&lt;0.9999,'orig-data'!Q31&gt;0),IF(AND('orig-data'!I159&lt;0.005,'orig-data'!I159&gt;0),"d"," "),IF(AND('orig-data'!S31&lt;0.05,'orig-data'!S31&gt;0),"d",""))</f>
        <v> </v>
      </c>
      <c r="G25" s="7" t="str">
        <f aca="true" t="shared" si="4" ref="G25:G33">IF(AND(M25&gt;0,M25&lt;=5),"mp"," ")&amp;IF(AND(P25&gt;0,P25&lt;=5),"mc"," ")</f>
        <v>  </v>
      </c>
      <c r="H25" s="7" t="str">
        <f aca="true" t="shared" si="5" ref="H25:H33">IF(AND(S25&gt;0,S25&lt;=5),"fp"," ")&amp;IF(AND(V25&gt;0,V25&lt;=5),"fc"," ")</f>
        <v>  </v>
      </c>
      <c r="I25" s="2">
        <f aca="true" t="shared" si="6" ref="I25:I33">J$18</f>
        <v>440.73587207</v>
      </c>
      <c r="J25" s="4">
        <f>'orig-data'!E31</f>
        <v>197.70008224</v>
      </c>
      <c r="K25" s="18">
        <f>'orig-data'!E95</f>
        <v>441.59047563</v>
      </c>
      <c r="L25" s="17">
        <f aca="true" t="shared" si="7" ref="L25:L33">K$18</f>
        <v>441.63812218</v>
      </c>
      <c r="M25" s="19">
        <f>'orig-data'!C31</f>
        <v>4405</v>
      </c>
      <c r="N25" s="17">
        <f>'orig-data'!D31</f>
        <v>41.209630834</v>
      </c>
      <c r="O25" s="17">
        <f>'orig-data'!F31</f>
        <v>948.45116851</v>
      </c>
      <c r="P25" s="19">
        <f>'orig-data'!G31</f>
        <v>1281</v>
      </c>
      <c r="Q25" s="17">
        <f>'orig-data'!H31</f>
        <v>290.80590238</v>
      </c>
      <c r="R25" s="23"/>
      <c r="S25" s="19">
        <f>'orig-data'!C95</f>
        <v>4416</v>
      </c>
      <c r="T25" s="17">
        <f>'orig-data'!D95</f>
        <v>88.835706117</v>
      </c>
      <c r="U25" s="17">
        <f>'orig-data'!F95</f>
        <v>2195.0875013</v>
      </c>
      <c r="V25" s="19">
        <f>'orig-data'!G95</f>
        <v>1706</v>
      </c>
      <c r="W25" s="17">
        <f>'orig-data'!H95</f>
        <v>386.32246377</v>
      </c>
    </row>
    <row r="26" spans="1:23" ht="12.75">
      <c r="A26" s="32">
        <v>23</v>
      </c>
      <c r="B26" s="32">
        <v>34</v>
      </c>
      <c r="C26" s="7" t="s">
        <v>147</v>
      </c>
      <c r="D26" s="7" t="str">
        <f>IF(AND('orig-data'!Q32&gt;0,'orig-data'!Q32&lt;0.9999),IF(AND('orig-data'!I32&lt;0.005,'orig-data'!I32&gt;0),"m"," "),IF(AND('orig-data'!T32&lt;0.005,'orig-data'!T32&gt;0),"m",""))</f>
        <v> </v>
      </c>
      <c r="E26" s="7" t="str">
        <f>IF(AND('orig-data'!Q96&lt;0.9999,'orig-data'!Q96&gt;0),IF(AND('orig-data'!I96&lt;0.005,'orig-data'!I96&gt;0),"f"," "),IF(AND('orig-data'!T96&lt;0.005,'orig-data'!T96&gt;0),"f",""))</f>
        <v> </v>
      </c>
      <c r="F26" s="7" t="str">
        <f>IF(AND('orig-data'!Q32&lt;0.9999,'orig-data'!Q32&gt;0),IF(AND('orig-data'!I160&lt;0.005,'orig-data'!I160&gt;0),"d"," "),IF(AND('orig-data'!S32&lt;0.05,'orig-data'!S32&gt;0),"d",""))</f>
        <v> </v>
      </c>
      <c r="G26" s="7" t="str">
        <f t="shared" si="4"/>
        <v>  </v>
      </c>
      <c r="H26" s="7" t="str">
        <f t="shared" si="5"/>
        <v>  </v>
      </c>
      <c r="I26" s="2">
        <f t="shared" si="6"/>
        <v>440.73587207</v>
      </c>
      <c r="J26" s="4">
        <f>'orig-data'!E32</f>
        <v>268.32949571</v>
      </c>
      <c r="K26" s="18">
        <f>'orig-data'!E96</f>
        <v>586.61872554</v>
      </c>
      <c r="L26" s="17">
        <f t="shared" si="7"/>
        <v>441.63812218</v>
      </c>
      <c r="M26" s="19">
        <f>'orig-data'!C32</f>
        <v>3490</v>
      </c>
      <c r="N26" s="17">
        <f>'orig-data'!D32</f>
        <v>53.859841463</v>
      </c>
      <c r="O26" s="17">
        <f>'orig-data'!F32</f>
        <v>1336.8163796</v>
      </c>
      <c r="P26" s="19">
        <f>'orig-data'!G32</f>
        <v>333</v>
      </c>
      <c r="Q26" s="17">
        <f>'orig-data'!H32</f>
        <v>95.415472779</v>
      </c>
      <c r="R26" s="23"/>
      <c r="S26" s="19">
        <f>'orig-data'!C96</f>
        <v>2921</v>
      </c>
      <c r="T26" s="17">
        <f>'orig-data'!D96</f>
        <v>118.06571658</v>
      </c>
      <c r="U26" s="17">
        <f>'orig-data'!F96</f>
        <v>2914.660912</v>
      </c>
      <c r="V26" s="19">
        <f>'orig-data'!G96</f>
        <v>950</v>
      </c>
      <c r="W26" s="17">
        <f>'orig-data'!H96</f>
        <v>325.23108524</v>
      </c>
    </row>
    <row r="27" spans="1:23" ht="12.75">
      <c r="A27" s="32">
        <v>24</v>
      </c>
      <c r="B27" s="32">
        <v>35</v>
      </c>
      <c r="C27" s="7" t="s">
        <v>148</v>
      </c>
      <c r="D27" s="7" t="str">
        <f>IF(AND('orig-data'!Q33&gt;0,'orig-data'!Q33&lt;0.9999),IF(AND('orig-data'!I33&lt;0.005,'orig-data'!I33&gt;0),"m"," "),IF(AND('orig-data'!T33&lt;0.005,'orig-data'!T33&gt;0),"m",""))</f>
        <v> </v>
      </c>
      <c r="E27" s="7" t="str">
        <f>IF(AND('orig-data'!Q97&lt;0.9999,'orig-data'!Q97&gt;0),IF(AND('orig-data'!I97&lt;0.005,'orig-data'!I97&gt;0),"f"," "),IF(AND('orig-data'!T97&lt;0.005,'orig-data'!T97&gt;0),"f",""))</f>
        <v> </v>
      </c>
      <c r="F27" s="7" t="str">
        <f>IF(AND('orig-data'!Q33&lt;0.9999,'orig-data'!Q33&gt;0),IF(AND('orig-data'!I161&lt;0.005,'orig-data'!I161&gt;0),"d"," "),IF(AND('orig-data'!S33&lt;0.05,'orig-data'!S33&gt;0),"d",""))</f>
        <v> </v>
      </c>
      <c r="G27" s="7" t="str">
        <f t="shared" si="4"/>
        <v>  </v>
      </c>
      <c r="H27" s="7" t="str">
        <f t="shared" si="5"/>
        <v>  </v>
      </c>
      <c r="I27" s="2">
        <f t="shared" si="6"/>
        <v>440.73587207</v>
      </c>
      <c r="J27" s="4">
        <f>'orig-data'!E33</f>
        <v>268.5370801</v>
      </c>
      <c r="K27" s="18">
        <f>'orig-data'!E97</f>
        <v>181.92897874</v>
      </c>
      <c r="L27" s="17">
        <f t="shared" si="7"/>
        <v>441.63812218</v>
      </c>
      <c r="M27" s="19">
        <f>'orig-data'!C33</f>
        <v>6496</v>
      </c>
      <c r="N27" s="17">
        <f>'orig-data'!D33</f>
        <v>54.076012516</v>
      </c>
      <c r="O27" s="17">
        <f>'orig-data'!F33</f>
        <v>1333.5332994</v>
      </c>
      <c r="P27" s="19">
        <f>'orig-data'!G33</f>
        <v>1264</v>
      </c>
      <c r="Q27" s="17">
        <f>'orig-data'!H33</f>
        <v>194.58128079</v>
      </c>
      <c r="R27" s="23"/>
      <c r="S27" s="19">
        <f>'orig-data'!C97</f>
        <v>6391</v>
      </c>
      <c r="T27" s="17">
        <f>'orig-data'!D97</f>
        <v>38.001901557</v>
      </c>
      <c r="U27" s="17">
        <f>'orig-data'!F97</f>
        <v>870.96045063</v>
      </c>
      <c r="V27" s="19">
        <f>'orig-data'!G97</f>
        <v>1480</v>
      </c>
      <c r="W27" s="17">
        <f>'orig-data'!H97</f>
        <v>231.57565326</v>
      </c>
    </row>
    <row r="28" spans="1:23" ht="12.75">
      <c r="A28" s="32">
        <v>25</v>
      </c>
      <c r="B28" s="32">
        <v>38</v>
      </c>
      <c r="C28" s="7" t="s">
        <v>151</v>
      </c>
      <c r="D28" s="7" t="str">
        <f>IF(AND('orig-data'!Q36&gt;0,'orig-data'!Q36&lt;0.9999),IF(AND('orig-data'!I36&lt;0.005,'orig-data'!I36&gt;0),"m"," "),IF(AND('orig-data'!T36&lt;0.005,'orig-data'!T36&gt;0),"m",""))</f>
        <v> </v>
      </c>
      <c r="E28" s="7" t="str">
        <f>IF(AND('orig-data'!Q100&lt;0.9999,'orig-data'!Q100&gt;0),IF(AND('orig-data'!I100&lt;0.005,'orig-data'!I100&gt;0),"f"," "),IF(AND('orig-data'!T100&lt;0.005,'orig-data'!T100&gt;0),"f",""))</f>
        <v> </v>
      </c>
      <c r="F28" s="7" t="str">
        <f>IF(AND('orig-data'!Q36&lt;0.9999,'orig-data'!Q36&gt;0),IF(AND('orig-data'!I164&lt;0.005,'orig-data'!I164&gt;0),"d"," "),IF(AND('orig-data'!S36&lt;0.05,'orig-data'!S36&gt;0),"d",""))</f>
        <v> </v>
      </c>
      <c r="G28" s="7" t="str">
        <f t="shared" si="4"/>
        <v>  </v>
      </c>
      <c r="H28" s="7" t="str">
        <f t="shared" si="5"/>
        <v>  </v>
      </c>
      <c r="I28" s="2">
        <f t="shared" si="6"/>
        <v>440.73587207</v>
      </c>
      <c r="J28" s="4">
        <f>'orig-data'!E36</f>
        <v>194.16666869</v>
      </c>
      <c r="K28" s="18">
        <f>'orig-data'!E100</f>
        <v>1021.675412</v>
      </c>
      <c r="L28" s="17">
        <f t="shared" si="7"/>
        <v>441.63812218</v>
      </c>
      <c r="M28" s="19">
        <f>'orig-data'!C36</f>
        <v>2256</v>
      </c>
      <c r="N28" s="17">
        <f>'orig-data'!D36</f>
        <v>39.028766186</v>
      </c>
      <c r="O28" s="17">
        <f>'orig-data'!F36</f>
        <v>965.97199746</v>
      </c>
      <c r="P28" s="19">
        <f>'orig-data'!G36</f>
        <v>1037</v>
      </c>
      <c r="Q28" s="17">
        <f>'orig-data'!H36</f>
        <v>459.66312057</v>
      </c>
      <c r="R28" s="24"/>
      <c r="S28" s="19">
        <f>'orig-data'!C100</f>
        <v>2305</v>
      </c>
      <c r="T28" s="17">
        <f>'orig-data'!D100</f>
        <v>213.54325914</v>
      </c>
      <c r="U28" s="17">
        <f>'orig-data'!F100</f>
        <v>4888.0992625</v>
      </c>
      <c r="V28" s="19">
        <f>'orig-data'!G100</f>
        <v>1774</v>
      </c>
      <c r="W28" s="17">
        <f>'orig-data'!H100</f>
        <v>769.63123644</v>
      </c>
    </row>
    <row r="29" spans="1:23" ht="12.75">
      <c r="A29" s="32">
        <v>26</v>
      </c>
      <c r="B29" s="32">
        <v>36</v>
      </c>
      <c r="C29" s="7" t="s">
        <v>149</v>
      </c>
      <c r="D29" s="7" t="str">
        <f>IF(AND('orig-data'!Q34&gt;0,'orig-data'!Q34&lt;0.9999),IF(AND('orig-data'!I34&lt;0.005,'orig-data'!I34&gt;0),"m"," "),IF(AND('orig-data'!T34&lt;0.005,'orig-data'!T34&gt;0),"m",""))</f>
        <v> </v>
      </c>
      <c r="E29" s="7" t="str">
        <f>IF(AND('orig-data'!Q98&lt;0.9999,'orig-data'!Q98&gt;0),IF(AND('orig-data'!I98&lt;0.005,'orig-data'!I98&gt;0),"f"," "),IF(AND('orig-data'!T98&lt;0.005,'orig-data'!T98&gt;0),"f",""))</f>
        <v> </v>
      </c>
      <c r="F29" s="7" t="str">
        <f>IF(AND('orig-data'!Q34&lt;0.9999,'orig-data'!Q34&gt;0),IF(AND('orig-data'!I162&lt;0.005,'orig-data'!I162&gt;0),"d"," "),IF(AND('orig-data'!S34&lt;0.05,'orig-data'!S34&gt;0),"d",""))</f>
        <v> </v>
      </c>
      <c r="G29" s="7" t="str">
        <f t="shared" si="4"/>
        <v>  </v>
      </c>
      <c r="H29" s="7" t="str">
        <f t="shared" si="5"/>
        <v>  </v>
      </c>
      <c r="I29" s="2">
        <f t="shared" si="6"/>
        <v>440.73587207</v>
      </c>
      <c r="J29" s="4">
        <f>'orig-data'!E34</f>
        <v>281.65952521</v>
      </c>
      <c r="K29" s="18">
        <f>'orig-data'!E98</f>
        <v>243.43620296</v>
      </c>
      <c r="L29" s="17">
        <f t="shared" si="7"/>
        <v>441.63812218</v>
      </c>
      <c r="M29" s="19">
        <f>'orig-data'!C34</f>
        <v>10933</v>
      </c>
      <c r="N29" s="17">
        <f>'orig-data'!D34</f>
        <v>59.01747322</v>
      </c>
      <c r="O29" s="17">
        <f>'orig-data'!F34</f>
        <v>1344.2135661</v>
      </c>
      <c r="P29" s="19">
        <f>'orig-data'!G34</f>
        <v>3775</v>
      </c>
      <c r="Q29" s="17">
        <f>'orig-data'!H34</f>
        <v>345.28491722</v>
      </c>
      <c r="R29" s="23"/>
      <c r="S29" s="19">
        <f>'orig-data'!C98</f>
        <v>11096</v>
      </c>
      <c r="T29" s="17">
        <f>'orig-data'!D98</f>
        <v>50.934663735</v>
      </c>
      <c r="U29" s="17">
        <f>'orig-data'!F98</f>
        <v>1163.4745488</v>
      </c>
      <c r="V29" s="19">
        <f>'orig-data'!G98</f>
        <v>4861</v>
      </c>
      <c r="W29" s="17">
        <f>'orig-data'!H98</f>
        <v>438.08579668</v>
      </c>
    </row>
    <row r="30" spans="1:23" ht="12.75">
      <c r="A30" s="32">
        <v>27</v>
      </c>
      <c r="B30" s="32">
        <v>39</v>
      </c>
      <c r="C30" s="7" t="s">
        <v>152</v>
      </c>
      <c r="D30" s="7" t="str">
        <f>IF(AND('orig-data'!Q37&gt;0,'orig-data'!Q37&lt;0.9999),IF(AND('orig-data'!I37&lt;0.005,'orig-data'!I37&gt;0),"m"," "),IF(AND('orig-data'!T37&lt;0.005,'orig-data'!T37&gt;0),"m",""))</f>
        <v> </v>
      </c>
      <c r="E30" s="7" t="str">
        <f>IF(AND('orig-data'!Q101&lt;0.9999,'orig-data'!Q101&gt;0),IF(AND('orig-data'!I101&lt;0.005,'orig-data'!I101&gt;0),"f"," "),IF(AND('orig-data'!T101&lt;0.005,'orig-data'!T101&gt;0),"f",""))</f>
        <v> </v>
      </c>
      <c r="F30" s="7" t="str">
        <f>IF(AND('orig-data'!Q37&lt;0.9999,'orig-data'!Q37&gt;0),IF(AND('orig-data'!I165&lt;0.005,'orig-data'!I165&gt;0),"d"," "),IF(AND('orig-data'!S37&lt;0.05,'orig-data'!S37&gt;0),"d",""))</f>
        <v> </v>
      </c>
      <c r="G30" s="7" t="str">
        <f t="shared" si="4"/>
        <v>  </v>
      </c>
      <c r="H30" s="7" t="str">
        <f t="shared" si="5"/>
        <v>  </v>
      </c>
      <c r="I30" s="2">
        <f t="shared" si="6"/>
        <v>440.73587207</v>
      </c>
      <c r="J30" s="4">
        <f>'orig-data'!E37</f>
        <v>258.09606994</v>
      </c>
      <c r="K30" s="18">
        <f>'orig-data'!E101</f>
        <v>321.22996348</v>
      </c>
      <c r="L30" s="17">
        <f t="shared" si="7"/>
        <v>441.63812218</v>
      </c>
      <c r="M30" s="19">
        <f>'orig-data'!C37</f>
        <v>5136</v>
      </c>
      <c r="N30" s="17">
        <f>'orig-data'!D37</f>
        <v>51.960996841</v>
      </c>
      <c r="O30" s="17">
        <f>'orig-data'!F37</f>
        <v>1281.9919819</v>
      </c>
      <c r="P30" s="19">
        <f>'orig-data'!G37</f>
        <v>2341</v>
      </c>
      <c r="Q30" s="17">
        <f>'orig-data'!H37</f>
        <v>455.80218069</v>
      </c>
      <c r="R30" s="24"/>
      <c r="S30" s="19">
        <f>'orig-data'!C101</f>
        <v>5015</v>
      </c>
      <c r="T30" s="17">
        <f>'orig-data'!D101</f>
        <v>67.059572405</v>
      </c>
      <c r="U30" s="17">
        <f>'orig-data'!F101</f>
        <v>1538.7615181</v>
      </c>
      <c r="V30" s="19">
        <f>'orig-data'!G101</f>
        <v>2706</v>
      </c>
      <c r="W30" s="17">
        <f>'orig-data'!H101</f>
        <v>539.58125623</v>
      </c>
    </row>
    <row r="31" spans="1:23" ht="12.75">
      <c r="A31" s="32">
        <v>28</v>
      </c>
      <c r="B31" s="32">
        <v>37</v>
      </c>
      <c r="C31" s="7" t="s">
        <v>150</v>
      </c>
      <c r="D31" s="7" t="str">
        <f>IF(AND('orig-data'!Q35&gt;0,'orig-data'!Q35&lt;0.9999),IF(AND('orig-data'!I35&lt;0.005,'orig-data'!I35&gt;0),"m"," "),IF(AND('orig-data'!T35&lt;0.005,'orig-data'!T35&gt;0),"m",""))</f>
        <v> </v>
      </c>
      <c r="E31" s="7" t="str">
        <f>IF(AND('orig-data'!Q99&lt;0.9999,'orig-data'!Q99&gt;0),IF(AND('orig-data'!I99&lt;0.005,'orig-data'!I99&gt;0),"f"," "),IF(AND('orig-data'!T99&lt;0.005,'orig-data'!T99&gt;0),"f",""))</f>
        <v> </v>
      </c>
      <c r="F31" s="7" t="str">
        <f>IF(AND('orig-data'!Q35&lt;0.9999,'orig-data'!Q35&gt;0),IF(AND('orig-data'!I163&lt;0.005,'orig-data'!I163&gt;0),"d"," "),IF(AND('orig-data'!S35&lt;0.05,'orig-data'!S35&gt;0),"d",""))</f>
        <v> </v>
      </c>
      <c r="G31" s="7" t="str">
        <f t="shared" si="4"/>
        <v>  </v>
      </c>
      <c r="H31" s="7" t="str">
        <f t="shared" si="5"/>
        <v>  </v>
      </c>
      <c r="I31" s="2">
        <f t="shared" si="6"/>
        <v>440.73587207</v>
      </c>
      <c r="J31" s="4">
        <f>'orig-data'!E35</f>
        <v>112.6915444</v>
      </c>
      <c r="K31" s="18">
        <f>'orig-data'!E99</f>
        <v>245.73447917</v>
      </c>
      <c r="L31" s="17">
        <f t="shared" si="7"/>
        <v>441.63812218</v>
      </c>
      <c r="M31" s="19">
        <f>'orig-data'!C35</f>
        <v>1818</v>
      </c>
      <c r="N31" s="17">
        <f>'orig-data'!D35</f>
        <v>22.55961817</v>
      </c>
      <c r="O31" s="17">
        <f>'orig-data'!F35</f>
        <v>562.92549298</v>
      </c>
      <c r="P31" s="19">
        <f>'orig-data'!G35</f>
        <v>320</v>
      </c>
      <c r="Q31" s="17">
        <f>'orig-data'!H35</f>
        <v>176.01760176</v>
      </c>
      <c r="R31" s="23"/>
      <c r="S31" s="19">
        <f>'orig-data'!C99</f>
        <v>1813</v>
      </c>
      <c r="T31" s="17">
        <f>'orig-data'!D99</f>
        <v>51.282505481</v>
      </c>
      <c r="U31" s="17">
        <f>'orig-data'!F99</f>
        <v>1177.5055389</v>
      </c>
      <c r="V31" s="19">
        <f>'orig-data'!G99</f>
        <v>1277</v>
      </c>
      <c r="W31" s="17">
        <f>'orig-data'!H99</f>
        <v>704.35741864</v>
      </c>
    </row>
    <row r="32" spans="1:23" ht="12.75">
      <c r="A32" s="32">
        <v>29</v>
      </c>
      <c r="B32" s="32">
        <v>40</v>
      </c>
      <c r="C32" s="7" t="s">
        <v>153</v>
      </c>
      <c r="D32" s="7" t="str">
        <f>IF(AND('orig-data'!Q38&gt;0,'orig-data'!Q38&lt;0.9999),IF(AND('orig-data'!I38&lt;0.005,'orig-data'!I38&gt;0),"m"," "),IF(AND('orig-data'!T38&lt;0.005,'orig-data'!T38&gt;0),"m",""))</f>
        <v> </v>
      </c>
      <c r="E32" s="7" t="str">
        <f>IF(AND('orig-data'!Q102&lt;0.9999,'orig-data'!Q102&gt;0),IF(AND('orig-data'!I102&lt;0.005,'orig-data'!I102&gt;0),"f"," "),IF(AND('orig-data'!T102&lt;0.005,'orig-data'!T102&gt;0),"f",""))</f>
        <v> </v>
      </c>
      <c r="F32" s="7" t="str">
        <f>IF(AND('orig-data'!Q38&lt;0.9999,'orig-data'!Q38&gt;0),IF(AND('orig-data'!I166&lt;0.005,'orig-data'!I166&gt;0),"d"," "),IF(AND('orig-data'!S38&lt;0.05,'orig-data'!S38&gt;0),"d",""))</f>
        <v> </v>
      </c>
      <c r="G32" s="7" t="str">
        <f t="shared" si="4"/>
        <v>  </v>
      </c>
      <c r="H32" s="7" t="str">
        <f t="shared" si="5"/>
        <v>  </v>
      </c>
      <c r="I32" s="2">
        <f t="shared" si="6"/>
        <v>440.73587207</v>
      </c>
      <c r="J32" s="4">
        <f>'orig-data'!E38</f>
        <v>400.43571827</v>
      </c>
      <c r="K32" s="18">
        <f>'orig-data'!E102</f>
        <v>312.08299274</v>
      </c>
      <c r="L32" s="17">
        <f t="shared" si="7"/>
        <v>441.63812218</v>
      </c>
      <c r="M32" s="19">
        <f>'orig-data'!C38</f>
        <v>12383</v>
      </c>
      <c r="N32" s="17">
        <f>'orig-data'!D38</f>
        <v>83.945902365</v>
      </c>
      <c r="O32" s="17">
        <f>'orig-data'!F38</f>
        <v>1910.1440327</v>
      </c>
      <c r="P32" s="19">
        <f>'orig-data'!G38</f>
        <v>4507</v>
      </c>
      <c r="Q32" s="17">
        <f>'orig-data'!H38</f>
        <v>363.96672858</v>
      </c>
      <c r="R32" s="23"/>
      <c r="S32" s="19">
        <f>'orig-data'!C102</f>
        <v>12695</v>
      </c>
      <c r="T32" s="17">
        <f>'orig-data'!D102</f>
        <v>65.267751775</v>
      </c>
      <c r="U32" s="17">
        <f>'orig-data'!F102</f>
        <v>1492.249874</v>
      </c>
      <c r="V32" s="19">
        <f>'orig-data'!G102</f>
        <v>7847</v>
      </c>
      <c r="W32" s="17">
        <f>'orig-data'!H102</f>
        <v>618.11736904</v>
      </c>
    </row>
    <row r="33" spans="1:23" ht="12.75">
      <c r="A33" s="32">
        <v>30</v>
      </c>
      <c r="B33" s="32">
        <v>41</v>
      </c>
      <c r="C33" s="7" t="s">
        <v>154</v>
      </c>
      <c r="D33" s="7" t="str">
        <f>IF(AND('orig-data'!Q39&gt;0,'orig-data'!Q39&lt;0.9999),IF(AND('orig-data'!I39&lt;0.005,'orig-data'!I39&gt;0),"m"," "),IF(AND('orig-data'!T39&lt;0.005,'orig-data'!T39&gt;0),"m",""))</f>
        <v> </v>
      </c>
      <c r="E33" s="7" t="str">
        <f>IF(AND('orig-data'!Q103&lt;0.9999,'orig-data'!Q103&gt;0),IF(AND('orig-data'!I103&lt;0.005,'orig-data'!I103&gt;0),"f"," "),IF(AND('orig-data'!T103&lt;0.005,'orig-data'!T103&gt;0),"f",""))</f>
        <v> </v>
      </c>
      <c r="F33" s="7" t="str">
        <f>IF(AND('orig-data'!Q39&lt;0.9999,'orig-data'!Q39&gt;0),IF(AND('orig-data'!I167&lt;0.005,'orig-data'!I167&gt;0),"d"," "),IF(AND('orig-data'!S39&lt;0.05,'orig-data'!S39&gt;0),"d",""))</f>
        <v> </v>
      </c>
      <c r="G33" s="7" t="str">
        <f t="shared" si="4"/>
        <v>  </v>
      </c>
      <c r="H33" s="7" t="str">
        <f t="shared" si="5"/>
        <v>  </v>
      </c>
      <c r="I33" s="2">
        <f t="shared" si="6"/>
        <v>440.73587207</v>
      </c>
      <c r="J33" s="4">
        <f>'orig-data'!E39</f>
        <v>558.91442334</v>
      </c>
      <c r="K33" s="18">
        <f>'orig-data'!E103</f>
        <v>292.64752551</v>
      </c>
      <c r="L33" s="17">
        <f t="shared" si="7"/>
        <v>441.63812218</v>
      </c>
      <c r="M33" s="19">
        <f>'orig-data'!C39</f>
        <v>2961</v>
      </c>
      <c r="N33" s="17">
        <f>'orig-data'!D39</f>
        <v>116.75868718</v>
      </c>
      <c r="O33" s="17">
        <f>'orig-data'!F39</f>
        <v>2675.4782891</v>
      </c>
      <c r="P33" s="19">
        <f>'orig-data'!G39</f>
        <v>957</v>
      </c>
      <c r="Q33" s="17">
        <f>'orig-data'!H39</f>
        <v>323.20162107</v>
      </c>
      <c r="R33" s="23"/>
      <c r="S33" s="19">
        <f>'orig-data'!C103</f>
        <v>2811</v>
      </c>
      <c r="T33" s="17">
        <f>'orig-data'!D103</f>
        <v>61.04367396</v>
      </c>
      <c r="U33" s="17">
        <f>'orig-data'!F103</f>
        <v>1402.9721449</v>
      </c>
      <c r="V33" s="19">
        <f>'orig-data'!G103</f>
        <v>829</v>
      </c>
      <c r="W33" s="17">
        <f>'orig-data'!H103</f>
        <v>294.9128424</v>
      </c>
    </row>
    <row r="34" spans="3:23" ht="12.75">
      <c r="C34" s="7"/>
      <c r="D34" s="7"/>
      <c r="E34" s="7"/>
      <c r="F34" s="7"/>
      <c r="G34" s="7"/>
      <c r="H34" s="7"/>
      <c r="K34" s="18"/>
      <c r="L34" s="17"/>
      <c r="M34" s="19"/>
      <c r="N34" s="17"/>
      <c r="O34" s="17"/>
      <c r="P34" s="19"/>
      <c r="Q34" s="17"/>
      <c r="R34" s="23"/>
      <c r="S34" s="19"/>
      <c r="T34" s="17"/>
      <c r="U34" s="17"/>
      <c r="V34" s="19"/>
      <c r="W34" s="17"/>
    </row>
    <row r="35" spans="1:23" ht="12.75">
      <c r="A35" s="32">
        <v>32</v>
      </c>
      <c r="B35" s="32">
        <v>27</v>
      </c>
      <c r="C35" s="7" t="s">
        <v>141</v>
      </c>
      <c r="D35" s="7" t="str">
        <f>IF(AND('orig-data'!Q26&gt;0,'orig-data'!Q26&lt;0.9999),IF(AND('orig-data'!I26&lt;0.005,'orig-data'!I26&gt;0),"m"," "),IF(AND('orig-data'!T26&lt;0.005,'orig-data'!T26&gt;0),"m",""))</f>
        <v> </v>
      </c>
      <c r="E35" s="7" t="str">
        <f>IF(AND('orig-data'!Q90&lt;0.9999,'orig-data'!Q90&gt;0),IF(AND('orig-data'!I90&lt;0.005,'orig-data'!I90&gt;0),"f"," "),IF(AND('orig-data'!T90&lt;0.005,'orig-data'!T90&gt;0),"f",""))</f>
        <v> </v>
      </c>
      <c r="F35" s="7" t="str">
        <f>IF(AND('orig-data'!Q26&lt;0.9999,'orig-data'!Q26&gt;0),IF(AND('orig-data'!I154&lt;0.005,'orig-data'!I154&gt;0),"d"," "),IF(AND('orig-data'!S26&lt;0.05,'orig-data'!S26&gt;0),"d",""))</f>
        <v> </v>
      </c>
      <c r="G35" s="7" t="str">
        <f aca="true" t="shared" si="8" ref="G35:G40">IF(AND(M35&gt;0,M35&lt;=5),"mp"," ")&amp;IF(AND(P35&gt;0,P35&lt;=5),"mc"," ")</f>
        <v>  </v>
      </c>
      <c r="H35" s="7" t="str">
        <f aca="true" t="shared" si="9" ref="H35:H40">IF(AND(S35&gt;0,S35&lt;=5),"fp"," ")&amp;IF(AND(V35&gt;0,V35&lt;=5),"fc"," ")</f>
        <v>  </v>
      </c>
      <c r="I35" s="2">
        <f aca="true" t="shared" si="10" ref="I35:I40">J$18</f>
        <v>440.73587207</v>
      </c>
      <c r="J35" s="4">
        <f>'orig-data'!E26</f>
        <v>428.90662987</v>
      </c>
      <c r="K35" s="18">
        <f>'orig-data'!E90</f>
        <v>338.15481404</v>
      </c>
      <c r="L35" s="17">
        <f aca="true" t="shared" si="11" ref="L35:L40">K$18</f>
        <v>441.63812218</v>
      </c>
      <c r="M35" s="19">
        <f>'orig-data'!C26</f>
        <v>6515</v>
      </c>
      <c r="N35" s="17">
        <f>'orig-data'!D26</f>
        <v>89.850690385</v>
      </c>
      <c r="O35" s="17">
        <f>'orig-data'!F26</f>
        <v>2047.4066071</v>
      </c>
      <c r="P35" s="19">
        <f>'orig-data'!G26</f>
        <v>3630</v>
      </c>
      <c r="Q35" s="17">
        <f>'orig-data'!H26</f>
        <v>557.17574827</v>
      </c>
      <c r="R35" s="23"/>
      <c r="S35" s="19">
        <f>'orig-data'!C90</f>
        <v>6438</v>
      </c>
      <c r="T35" s="17">
        <f>'orig-data'!D90</f>
        <v>70.757028541</v>
      </c>
      <c r="U35" s="17">
        <f>'orig-data'!F90</f>
        <v>1616.0751888</v>
      </c>
      <c r="V35" s="19">
        <f>'orig-data'!G90</f>
        <v>4046</v>
      </c>
      <c r="W35" s="17">
        <f>'orig-data'!H90</f>
        <v>628.45604225</v>
      </c>
    </row>
    <row r="36" spans="1:23" ht="12.75">
      <c r="A36" s="32">
        <v>33</v>
      </c>
      <c r="B36" s="32">
        <v>26</v>
      </c>
      <c r="C36" s="7" t="s">
        <v>140</v>
      </c>
      <c r="D36" s="7" t="str">
        <f>IF(AND('orig-data'!Q25&gt;0,'orig-data'!Q25&lt;0.9999),IF(AND('orig-data'!I25&lt;0.005,'orig-data'!I25&gt;0),"m"," "),IF(AND('orig-data'!T25&lt;0.005,'orig-data'!T25&gt;0),"m",""))</f>
        <v> </v>
      </c>
      <c r="E36" s="7" t="str">
        <f>IF(AND('orig-data'!Q89&lt;0.9999,'orig-data'!Q89&gt;0),IF(AND('orig-data'!I89&lt;0.005,'orig-data'!I89&gt;0),"f"," "),IF(AND('orig-data'!T89&lt;0.005,'orig-data'!T89&gt;0),"f",""))</f>
        <v> </v>
      </c>
      <c r="F36" s="7" t="str">
        <f>IF(AND('orig-data'!Q25&lt;0.9999,'orig-data'!Q25&gt;0),IF(AND('orig-data'!I153&lt;0.005,'orig-data'!I153&gt;0),"d"," "),IF(AND('orig-data'!S25&lt;0.05,'orig-data'!S25&gt;0),"d",""))</f>
        <v> </v>
      </c>
      <c r="G36" s="7" t="str">
        <f t="shared" si="8"/>
        <v>  </v>
      </c>
      <c r="H36" s="7" t="str">
        <f t="shared" si="9"/>
        <v>  </v>
      </c>
      <c r="I36" s="2">
        <f t="shared" si="10"/>
        <v>440.73587207</v>
      </c>
      <c r="J36" s="4">
        <f>'orig-data'!E25</f>
        <v>508.83736488</v>
      </c>
      <c r="K36" s="18">
        <f>'orig-data'!E89</f>
        <v>242.57371269</v>
      </c>
      <c r="L36" s="17">
        <f t="shared" si="11"/>
        <v>441.63812218</v>
      </c>
      <c r="M36" s="19">
        <f>'orig-data'!C25</f>
        <v>4472</v>
      </c>
      <c r="N36" s="17">
        <f>'orig-data'!D25</f>
        <v>106.25723621</v>
      </c>
      <c r="O36" s="17">
        <f>'orig-data'!F25</f>
        <v>2436.6854733</v>
      </c>
      <c r="P36" s="19">
        <f>'orig-data'!G25</f>
        <v>1661</v>
      </c>
      <c r="Q36" s="17">
        <f>'orig-data'!H25</f>
        <v>371.42218247</v>
      </c>
      <c r="R36" s="23"/>
      <c r="S36" s="19">
        <f>'orig-data'!C89</f>
        <v>4626</v>
      </c>
      <c r="T36" s="17">
        <f>'orig-data'!D89</f>
        <v>48.787123706</v>
      </c>
      <c r="U36" s="17">
        <f>'orig-data'!F89</f>
        <v>1206.0970523</v>
      </c>
      <c r="V36" s="19">
        <f>'orig-data'!G89</f>
        <v>3596</v>
      </c>
      <c r="W36" s="17">
        <f>'orig-data'!H89</f>
        <v>777.34543882</v>
      </c>
    </row>
    <row r="37" spans="1:23" ht="12.75">
      <c r="A37" s="32">
        <v>34</v>
      </c>
      <c r="B37" s="32">
        <v>29</v>
      </c>
      <c r="C37" s="7" t="s">
        <v>143</v>
      </c>
      <c r="D37" s="7" t="str">
        <f>IF(AND('orig-data'!Q28&gt;0,'orig-data'!Q28&lt;0.9999),IF(AND('orig-data'!I28&lt;0.005,'orig-data'!I28&gt;0),"m"," "),IF(AND('orig-data'!T28&lt;0.005,'orig-data'!T28&gt;0),"m",""))</f>
        <v> </v>
      </c>
      <c r="E37" s="7" t="str">
        <f>IF(AND('orig-data'!Q92&lt;0.9999,'orig-data'!Q92&gt;0),IF(AND('orig-data'!I92&lt;0.005,'orig-data'!I92&gt;0),"f"," "),IF(AND('orig-data'!T92&lt;0.005,'orig-data'!T92&gt;0),"f",""))</f>
        <v> </v>
      </c>
      <c r="F37" s="7" t="str">
        <f>IF(AND('orig-data'!Q28&lt;0.9999,'orig-data'!Q28&gt;0),IF(AND('orig-data'!I156&lt;0.005,'orig-data'!I156&gt;0),"d"," "),IF(AND('orig-data'!S28&lt;0.05,'orig-data'!S28&gt;0),"d",""))</f>
        <v> </v>
      </c>
      <c r="G37" s="7" t="str">
        <f t="shared" si="8"/>
        <v>  </v>
      </c>
      <c r="H37" s="7" t="str">
        <f t="shared" si="9"/>
        <v>  </v>
      </c>
      <c r="I37" s="2">
        <f t="shared" si="10"/>
        <v>440.73587207</v>
      </c>
      <c r="J37" s="4">
        <f>'orig-data'!E28</f>
        <v>514.228121</v>
      </c>
      <c r="K37" s="18">
        <f>'orig-data'!E92</f>
        <v>702.63521859</v>
      </c>
      <c r="L37" s="17">
        <f t="shared" si="11"/>
        <v>441.63812218</v>
      </c>
      <c r="M37" s="19">
        <f>'orig-data'!C28</f>
        <v>4982</v>
      </c>
      <c r="N37" s="17">
        <f>'orig-data'!D28</f>
        <v>107.64406037</v>
      </c>
      <c r="O37" s="17">
        <f>'orig-data'!F28</f>
        <v>2456.5271833</v>
      </c>
      <c r="P37" s="19">
        <f>'orig-data'!G28</f>
        <v>3380</v>
      </c>
      <c r="Q37" s="17">
        <f>'orig-data'!H28</f>
        <v>678.44239261</v>
      </c>
      <c r="R37" s="23"/>
      <c r="S37" s="19">
        <f>'orig-data'!C92</f>
        <v>4954</v>
      </c>
      <c r="T37" s="17">
        <f>'orig-data'!D92</f>
        <v>146.45506267</v>
      </c>
      <c r="U37" s="17">
        <f>'orig-data'!F92</f>
        <v>3370.9742866</v>
      </c>
      <c r="V37" s="19">
        <f>'orig-data'!G92</f>
        <v>2958</v>
      </c>
      <c r="W37" s="17">
        <f>'orig-data'!H92</f>
        <v>597.09325797</v>
      </c>
    </row>
    <row r="38" spans="1:23" ht="12.75">
      <c r="A38" s="32">
        <v>35</v>
      </c>
      <c r="B38" s="32">
        <v>30</v>
      </c>
      <c r="C38" s="7" t="s">
        <v>144</v>
      </c>
      <c r="D38" s="7" t="str">
        <f>IF(AND('orig-data'!Q29&gt;0,'orig-data'!Q29&lt;0.9999),IF(AND('orig-data'!I29&lt;0.005,'orig-data'!I29&gt;0),"m"," "),IF(AND('orig-data'!T29&lt;0.005,'orig-data'!T29&gt;0),"m",""))</f>
        <v> </v>
      </c>
      <c r="E38" s="7" t="str">
        <f>IF(AND('orig-data'!Q93&lt;0.9999,'orig-data'!Q93&gt;0),IF(AND('orig-data'!I93&lt;0.005,'orig-data'!I93&gt;0),"f"," "),IF(AND('orig-data'!T93&lt;0.005,'orig-data'!T93&gt;0),"f",""))</f>
        <v> </v>
      </c>
      <c r="F38" s="7" t="str">
        <f>IF(AND('orig-data'!Q29&lt;0.9999,'orig-data'!Q29&gt;0),IF(AND('orig-data'!I157&lt;0.005,'orig-data'!I157&gt;0),"d"," "),IF(AND('orig-data'!S29&lt;0.05,'orig-data'!S29&gt;0),"d",""))</f>
        <v> </v>
      </c>
      <c r="G38" s="7" t="str">
        <f t="shared" si="8"/>
        <v>  </v>
      </c>
      <c r="H38" s="7" t="str">
        <f t="shared" si="9"/>
        <v>  </v>
      </c>
      <c r="I38" s="2">
        <f t="shared" si="10"/>
        <v>440.73587207</v>
      </c>
      <c r="J38" s="4">
        <f>'orig-data'!E29</f>
        <v>482.85743292</v>
      </c>
      <c r="K38" s="18">
        <f>'orig-data'!E93</f>
        <v>296.8610646</v>
      </c>
      <c r="L38" s="17">
        <f t="shared" si="11"/>
        <v>441.63812218</v>
      </c>
      <c r="M38" s="19">
        <f>'orig-data'!C29</f>
        <v>6983</v>
      </c>
      <c r="N38" s="17">
        <f>'orig-data'!D29</f>
        <v>100.98296853</v>
      </c>
      <c r="O38" s="17">
        <f>'orig-data'!F29</f>
        <v>2308.8180504</v>
      </c>
      <c r="P38" s="19">
        <f>'orig-data'!G29</f>
        <v>3580</v>
      </c>
      <c r="Q38" s="17">
        <f>'orig-data'!H29</f>
        <v>512.67363597</v>
      </c>
      <c r="R38" s="23"/>
      <c r="S38" s="19">
        <f>'orig-data'!C93</f>
        <v>7319</v>
      </c>
      <c r="T38" s="17">
        <f>'orig-data'!D93</f>
        <v>61.803273435</v>
      </c>
      <c r="U38" s="17">
        <f>'orig-data'!F93</f>
        <v>1425.9194825</v>
      </c>
      <c r="V38" s="19">
        <f>'orig-data'!G93</f>
        <v>6177</v>
      </c>
      <c r="W38" s="17">
        <f>'orig-data'!H93</f>
        <v>843.96775516</v>
      </c>
    </row>
    <row r="39" spans="1:23" ht="12.75">
      <c r="A39" s="32">
        <v>36</v>
      </c>
      <c r="B39" s="32">
        <v>31</v>
      </c>
      <c r="C39" s="7" t="s">
        <v>145</v>
      </c>
      <c r="D39" s="7" t="str">
        <f>IF(AND('orig-data'!Q30&gt;0,'orig-data'!Q30&lt;0.9999),IF(AND('orig-data'!I30&lt;0.005,'orig-data'!I30&gt;0),"m"," "),IF(AND('orig-data'!T30&lt;0.005,'orig-data'!T30&gt;0),"m",""))</f>
        <v> </v>
      </c>
      <c r="E39" s="7" t="str">
        <f>IF(AND('orig-data'!Q94&lt;0.9999,'orig-data'!Q94&gt;0),IF(AND('orig-data'!I94&lt;0.005,'orig-data'!I94&gt;0),"f"," "),IF(AND('orig-data'!T94&lt;0.005,'orig-data'!T94&gt;0),"f",""))</f>
        <v> </v>
      </c>
      <c r="F39" s="7" t="str">
        <f>IF(AND('orig-data'!Q30&lt;0.9999,'orig-data'!Q30&gt;0),IF(AND('orig-data'!I158&lt;0.005,'orig-data'!I158&gt;0),"d"," "),IF(AND('orig-data'!S30&lt;0.05,'orig-data'!S30&gt;0),"d",""))</f>
        <v> </v>
      </c>
      <c r="G39" s="7" t="str">
        <f t="shared" si="8"/>
        <v>  </v>
      </c>
      <c r="H39" s="7" t="str">
        <f t="shared" si="9"/>
        <v>  </v>
      </c>
      <c r="I39" s="2">
        <f t="shared" si="10"/>
        <v>440.73587207</v>
      </c>
      <c r="J39" s="4">
        <f>'orig-data'!E30</f>
        <v>337.20529867</v>
      </c>
      <c r="K39" s="18">
        <f>'orig-data'!E94</f>
        <v>487.91229946</v>
      </c>
      <c r="L39" s="17">
        <f t="shared" si="11"/>
        <v>441.63812218</v>
      </c>
      <c r="M39" s="19">
        <f>'orig-data'!C30</f>
        <v>6462</v>
      </c>
      <c r="N39" s="17">
        <f>'orig-data'!D30</f>
        <v>70.633217758</v>
      </c>
      <c r="O39" s="17">
        <f>'orig-data'!F30</f>
        <v>1609.8291577</v>
      </c>
      <c r="P39" s="19">
        <f>'orig-data'!G30</f>
        <v>4352</v>
      </c>
      <c r="Q39" s="17">
        <f>'orig-data'!H30</f>
        <v>673.47570412</v>
      </c>
      <c r="R39" s="23"/>
      <c r="S39" s="19">
        <f>'orig-data'!C94</f>
        <v>6428</v>
      </c>
      <c r="T39" s="17">
        <f>'orig-data'!D94</f>
        <v>102.12513536</v>
      </c>
      <c r="U39" s="17">
        <f>'orig-data'!F94</f>
        <v>2331.0462319</v>
      </c>
      <c r="V39" s="19">
        <f>'orig-data'!G94</f>
        <v>5247</v>
      </c>
      <c r="W39" s="17">
        <f>'orig-data'!H94</f>
        <v>816.27255756</v>
      </c>
    </row>
    <row r="40" spans="1:23" ht="12.75">
      <c r="A40" s="32">
        <v>37</v>
      </c>
      <c r="B40" s="32">
        <v>28</v>
      </c>
      <c r="C40" s="7" t="s">
        <v>142</v>
      </c>
      <c r="D40" s="7" t="str">
        <f>IF(AND('orig-data'!Q27&gt;0,'orig-data'!Q27&lt;0.9999),IF(AND('orig-data'!I27&lt;0.005,'orig-data'!I27&gt;0),"m"," "),IF(AND('orig-data'!T27&lt;0.005,'orig-data'!T27&gt;0),"m",""))</f>
        <v> </v>
      </c>
      <c r="E40" s="7" t="str">
        <f>IF(AND('orig-data'!Q91&lt;0.9999,'orig-data'!Q91&gt;0),IF(AND('orig-data'!I91&lt;0.005,'orig-data'!I91&gt;0),"f"," "),IF(AND('orig-data'!T91&lt;0.005,'orig-data'!T91&gt;0),"f",""))</f>
        <v> </v>
      </c>
      <c r="F40" s="7" t="str">
        <f>IF(AND('orig-data'!Q27&lt;0.9999,'orig-data'!Q27&gt;0),IF(AND('orig-data'!I155&lt;0.005,'orig-data'!I155&gt;0),"d"," "),IF(AND('orig-data'!S27&lt;0.05,'orig-data'!S27&gt;0),"d",""))</f>
        <v> </v>
      </c>
      <c r="G40" s="7" t="str">
        <f t="shared" si="8"/>
        <v>  </v>
      </c>
      <c r="H40" s="7" t="str">
        <f t="shared" si="9"/>
        <v>  </v>
      </c>
      <c r="I40" s="2">
        <f t="shared" si="10"/>
        <v>440.73587207</v>
      </c>
      <c r="J40" s="4">
        <f>'orig-data'!E27</f>
        <v>203.08118042</v>
      </c>
      <c r="K40" s="18">
        <f>'orig-data'!E91</f>
        <v>185.45503316</v>
      </c>
      <c r="L40" s="17">
        <f t="shared" si="11"/>
        <v>441.63812218</v>
      </c>
      <c r="M40" s="19">
        <f>'orig-data'!C27</f>
        <v>5225</v>
      </c>
      <c r="N40" s="17">
        <f>'orig-data'!D27</f>
        <v>42.485547439</v>
      </c>
      <c r="O40" s="17">
        <f>'orig-data'!F27</f>
        <v>970.72930271</v>
      </c>
      <c r="P40" s="19">
        <f>'orig-data'!G27</f>
        <v>2312</v>
      </c>
      <c r="Q40" s="17">
        <f>'orig-data'!H27</f>
        <v>442.48803828</v>
      </c>
      <c r="R40" s="23"/>
      <c r="S40" s="19">
        <f>'orig-data'!C91</f>
        <v>5256</v>
      </c>
      <c r="T40" s="17">
        <f>'orig-data'!D91</f>
        <v>38.754251661</v>
      </c>
      <c r="U40" s="17">
        <f>'orig-data'!F91</f>
        <v>887.47860816</v>
      </c>
      <c r="V40" s="19">
        <f>'orig-data'!G91</f>
        <v>2137</v>
      </c>
      <c r="W40" s="17">
        <f>'orig-data'!H91</f>
        <v>406.58295282</v>
      </c>
    </row>
    <row r="41" spans="3:23" ht="12.75">
      <c r="C41" s="7"/>
      <c r="D41" s="7"/>
      <c r="E41" s="7"/>
      <c r="F41" s="7"/>
      <c r="G41" s="7"/>
      <c r="H41" s="7"/>
      <c r="K41" s="18"/>
      <c r="L41" s="17"/>
      <c r="M41" s="19"/>
      <c r="N41" s="17"/>
      <c r="O41" s="17"/>
      <c r="P41" s="19"/>
      <c r="Q41" s="17"/>
      <c r="R41" s="23"/>
      <c r="S41" s="19"/>
      <c r="T41" s="17"/>
      <c r="U41" s="17"/>
      <c r="V41" s="19"/>
      <c r="W41" s="17"/>
    </row>
    <row r="42" spans="1:23" ht="12.75">
      <c r="A42" s="32">
        <v>39</v>
      </c>
      <c r="B42" s="32">
        <v>22</v>
      </c>
      <c r="C42" s="7" t="s">
        <v>137</v>
      </c>
      <c r="D42" s="7" t="str">
        <f>IF(AND('orig-data'!Q22&gt;0,'orig-data'!Q22&lt;0.9999),IF(AND('orig-data'!I22&lt;0.005,'orig-data'!I22&gt;0),"m"," "),IF(AND('orig-data'!T22&lt;0.005,'orig-data'!T22&gt;0),"m",""))</f>
        <v> </v>
      </c>
      <c r="E42" s="7" t="str">
        <f>IF(AND('orig-data'!Q86&lt;0.9999,'orig-data'!Q86&gt;0),IF(AND('orig-data'!I86&lt;0.005,'orig-data'!I86&gt;0),"f"," "),IF(AND('orig-data'!T86&lt;0.005,'orig-data'!T86&gt;0),"f",""))</f>
        <v> </v>
      </c>
      <c r="F42" s="7" t="str">
        <f>IF(AND('orig-data'!Q22&lt;0.9999,'orig-data'!Q22&gt;0),IF(AND('orig-data'!I150&lt;0.005,'orig-data'!I150&gt;0),"d"," "),IF(AND('orig-data'!S22&lt;0.05,'orig-data'!S22&gt;0),"d",""))</f>
        <v> </v>
      </c>
      <c r="G42" s="7" t="str">
        <f>IF(AND(M42&gt;0,M42&lt;=5),"mp"," ")&amp;IF(AND(P42&gt;0,P42&lt;=5),"mc"," ")</f>
        <v>  </v>
      </c>
      <c r="H42" s="7" t="str">
        <f>IF(AND(S42&gt;0,S42&lt;=5),"fp"," ")&amp;IF(AND(V42&gt;0,V42&lt;=5),"fc"," ")</f>
        <v>  </v>
      </c>
      <c r="I42" s="2">
        <f>J$18</f>
        <v>440.73587207</v>
      </c>
      <c r="J42" s="4">
        <f>'orig-data'!E22</f>
        <v>507.22039483</v>
      </c>
      <c r="K42" s="18">
        <f>'orig-data'!E86</f>
        <v>264.75432899</v>
      </c>
      <c r="L42" s="17">
        <f>K$18</f>
        <v>441.63812218</v>
      </c>
      <c r="M42" s="19">
        <f>'orig-data'!C22</f>
        <v>2458</v>
      </c>
      <c r="N42" s="17">
        <f>'orig-data'!D22</f>
        <v>101.38834863</v>
      </c>
      <c r="O42" s="17">
        <f>'orig-data'!F22</f>
        <v>2537.4959984</v>
      </c>
      <c r="P42" s="19">
        <f>'orig-data'!G22</f>
        <v>483</v>
      </c>
      <c r="Q42" s="17">
        <f>'orig-data'!H22</f>
        <v>196.5012205</v>
      </c>
      <c r="R42" s="23"/>
      <c r="S42" s="19">
        <f>'orig-data'!C86</f>
        <v>2659</v>
      </c>
      <c r="T42" s="17">
        <f>'orig-data'!D86</f>
        <v>53.143708932</v>
      </c>
      <c r="U42" s="17">
        <f>'orig-data'!F86</f>
        <v>1318.9680609</v>
      </c>
      <c r="V42" s="19">
        <f>'orig-data'!G86</f>
        <v>635</v>
      </c>
      <c r="W42" s="17">
        <f>'orig-data'!H86</f>
        <v>238.8115833</v>
      </c>
    </row>
    <row r="43" spans="1:23" ht="12.75">
      <c r="A43" s="32">
        <v>40</v>
      </c>
      <c r="B43" s="32">
        <v>23</v>
      </c>
      <c r="C43" s="7" t="s">
        <v>138</v>
      </c>
      <c r="D43" s="7" t="str">
        <f>IF(AND('orig-data'!Q23&gt;0,'orig-data'!Q23&lt;0.9999),IF(AND('orig-data'!I23&lt;0.005,'orig-data'!I23&gt;0),"m"," "),IF(AND('orig-data'!T23&lt;0.005,'orig-data'!T23&gt;0),"m",""))</f>
        <v> </v>
      </c>
      <c r="E43" s="7" t="str">
        <f>IF(AND('orig-data'!Q87&lt;0.9999,'orig-data'!Q87&gt;0),IF(AND('orig-data'!I87&lt;0.005,'orig-data'!I87&gt;0),"f"," "),IF(AND('orig-data'!T87&lt;0.005,'orig-data'!T87&gt;0),"f",""))</f>
        <v> </v>
      </c>
      <c r="F43" s="7" t="str">
        <f>IF(AND('orig-data'!Q23&lt;0.9999,'orig-data'!Q23&gt;0),IF(AND('orig-data'!I151&lt;0.005,'orig-data'!I151&gt;0),"d"," "),IF(AND('orig-data'!S23&lt;0.05,'orig-data'!S23&gt;0),"d",""))</f>
        <v> </v>
      </c>
      <c r="G43" s="7" t="str">
        <f>IF(AND(M43&gt;0,M43&lt;=5),"mp"," ")&amp;IF(AND(P43&gt;0,P43&lt;=5),"mc"," ")</f>
        <v>  </v>
      </c>
      <c r="H43" s="7" t="str">
        <f>IF(AND(S43&gt;0,S43&lt;=5),"fp"," ")&amp;IF(AND(V43&gt;0,V43&lt;=5),"fc"," ")</f>
        <v>  </v>
      </c>
      <c r="I43" s="2">
        <f>J$18</f>
        <v>440.73587207</v>
      </c>
      <c r="J43" s="4">
        <f>'orig-data'!E23</f>
        <v>446.42152102</v>
      </c>
      <c r="K43" s="18">
        <f>'orig-data'!E87</f>
        <v>358.04497992</v>
      </c>
      <c r="L43" s="17">
        <f>K$18</f>
        <v>441.63812218</v>
      </c>
      <c r="M43" s="19">
        <f>'orig-data'!C23</f>
        <v>10725</v>
      </c>
      <c r="N43" s="17">
        <f>'orig-data'!D23</f>
        <v>93.498491355</v>
      </c>
      <c r="O43" s="17">
        <f>'orig-data'!F23</f>
        <v>2131.5014985</v>
      </c>
      <c r="P43" s="19">
        <f>'orig-data'!G23</f>
        <v>5365</v>
      </c>
      <c r="Q43" s="17">
        <f>'orig-data'!H23</f>
        <v>500.23310023</v>
      </c>
      <c r="R43" s="23"/>
      <c r="S43" s="19">
        <f>'orig-data'!C87</f>
        <v>11614</v>
      </c>
      <c r="T43" s="17">
        <f>'orig-data'!D87</f>
        <v>74.820080795</v>
      </c>
      <c r="U43" s="17">
        <f>'orig-data'!F87</f>
        <v>1713.3930662</v>
      </c>
      <c r="V43" s="19">
        <f>'orig-data'!G87</f>
        <v>6636</v>
      </c>
      <c r="W43" s="17">
        <f>'orig-data'!H87</f>
        <v>571.37936973</v>
      </c>
    </row>
    <row r="44" spans="1:23" ht="12.75">
      <c r="A44" s="32">
        <v>41</v>
      </c>
      <c r="B44" s="32">
        <v>24</v>
      </c>
      <c r="C44" s="7" t="s">
        <v>139</v>
      </c>
      <c r="D44" s="7" t="str">
        <f>IF(AND('orig-data'!Q24&gt;0,'orig-data'!Q24&lt;0.9999),IF(AND('orig-data'!I24&lt;0.005,'orig-data'!I24&gt;0),"m"," "),IF(AND('orig-data'!T24&lt;0.005,'orig-data'!T24&gt;0),"m",""))</f>
        <v> </v>
      </c>
      <c r="E44" s="7" t="str">
        <f>IF(AND('orig-data'!Q88&lt;0.9999,'orig-data'!Q88&gt;0),IF(AND('orig-data'!I88&lt;0.005,'orig-data'!I88&gt;0),"f"," "),IF(AND('orig-data'!T88&lt;0.005,'orig-data'!T88&gt;0),"f",""))</f>
        <v> </v>
      </c>
      <c r="F44" s="7" t="str">
        <f>IF(AND('orig-data'!Q24&lt;0.9999,'orig-data'!Q24&gt;0),IF(AND('orig-data'!I152&lt;0.005,'orig-data'!I152&gt;0),"d"," "),IF(AND('orig-data'!S24&lt;0.05,'orig-data'!S24&gt;0),"d",""))</f>
        <v> </v>
      </c>
      <c r="G44" s="7" t="str">
        <f>IF(AND(M44&gt;0,M44&lt;=5),"mp"," ")&amp;IF(AND(P44&gt;0,P44&lt;=5),"mc"," ")</f>
        <v>  </v>
      </c>
      <c r="H44" s="7" t="str">
        <f>IF(AND(S44&gt;0,S44&lt;=5),"fp"," ")&amp;IF(AND(V44&gt;0,V44&lt;=5),"fc"," ")</f>
        <v>  </v>
      </c>
      <c r="I44" s="2">
        <f>J$18</f>
        <v>440.73587207</v>
      </c>
      <c r="J44" s="4">
        <f>'orig-data'!E24</f>
        <v>437.71102408</v>
      </c>
      <c r="K44" s="18">
        <f>'orig-data'!E88</f>
        <v>443.02057961</v>
      </c>
      <c r="L44" s="17">
        <f>K$18</f>
        <v>441.63812218</v>
      </c>
      <c r="M44" s="19">
        <f>'orig-data'!C24</f>
        <v>9732</v>
      </c>
      <c r="N44" s="17">
        <f>'orig-data'!D24</f>
        <v>91.731818358</v>
      </c>
      <c r="O44" s="17">
        <f>'orig-data'!F24</f>
        <v>2088.5985259</v>
      </c>
      <c r="P44" s="19">
        <f>'orig-data'!G24</f>
        <v>5293</v>
      </c>
      <c r="Q44" s="17">
        <f>'orig-data'!H24</f>
        <v>543.87587341</v>
      </c>
      <c r="R44" s="23"/>
      <c r="S44" s="19">
        <f>'orig-data'!C88</f>
        <v>10679</v>
      </c>
      <c r="T44" s="17">
        <f>'orig-data'!D88</f>
        <v>92.80342059</v>
      </c>
      <c r="U44" s="17">
        <f>'orig-data'!F88</f>
        <v>2114.870688</v>
      </c>
      <c r="V44" s="19">
        <f>'orig-data'!G88</f>
        <v>8515</v>
      </c>
      <c r="W44" s="17">
        <f>'orig-data'!H88</f>
        <v>797.35930331</v>
      </c>
    </row>
    <row r="45" spans="3:23" ht="12.75">
      <c r="C45" s="7"/>
      <c r="D45" s="7"/>
      <c r="E45" s="7"/>
      <c r="F45" s="7"/>
      <c r="G45" s="7"/>
      <c r="H45" s="7"/>
      <c r="K45" s="18"/>
      <c r="L45" s="17"/>
      <c r="M45" s="19"/>
      <c r="N45" s="17"/>
      <c r="O45" s="17"/>
      <c r="P45" s="19"/>
      <c r="Q45" s="17"/>
      <c r="R45" s="23"/>
      <c r="S45" s="19"/>
      <c r="T45" s="17"/>
      <c r="U45" s="17"/>
      <c r="V45" s="19"/>
      <c r="W45" s="17"/>
    </row>
    <row r="46" spans="1:23" ht="12.75">
      <c r="A46" s="32">
        <v>43</v>
      </c>
      <c r="B46" s="32">
        <v>49</v>
      </c>
      <c r="C46" s="7" t="s">
        <v>6</v>
      </c>
      <c r="D46" s="7" t="str">
        <f>IF(AND('orig-data'!Q45&gt;0,'orig-data'!Q45&lt;0.9999),IF(AND('orig-data'!I45&lt;0.005,'orig-data'!I45&gt;0),"m"," "),IF(AND('orig-data'!T45&lt;0.005,'orig-data'!T45&gt;0),"m",""))</f>
        <v> </v>
      </c>
      <c r="E46" s="7" t="str">
        <f>IF(AND('orig-data'!Q109&lt;0.9999,'orig-data'!Q109&gt;0),IF(AND('orig-data'!I109&lt;0.005,'orig-data'!I109&gt;0),"f"," "),IF(AND('orig-data'!T109&lt;0.005,'orig-data'!T109&gt;0),"f",""))</f>
        <v> </v>
      </c>
      <c r="F46" s="7" t="str">
        <f>IF(AND('orig-data'!Q45&lt;0.9999,'orig-data'!Q45&gt;0),IF(AND('orig-data'!I173&lt;0.005,'orig-data'!I173&gt;0),"d"," "),IF(AND('orig-data'!S45&lt;0.05,'orig-data'!S45&gt;0),"d",""))</f>
        <v> </v>
      </c>
      <c r="G46" s="7" t="str">
        <f>IF(AND(M46&gt;0,M46&lt;=5),"mp"," ")&amp;IF(AND(P46&gt;0,P46&lt;=5),"mc"," ")</f>
        <v>  </v>
      </c>
      <c r="H46" s="7" t="str">
        <f>IF(AND(S46&gt;0,S46&lt;=5),"fp"," ")&amp;IF(AND(V46&gt;0,V46&lt;=5),"fc"," ")</f>
        <v>  </v>
      </c>
      <c r="I46" s="2">
        <f>J$18</f>
        <v>440.73587207</v>
      </c>
      <c r="J46" s="4">
        <f>'orig-data'!E45</f>
        <v>455.49286659</v>
      </c>
      <c r="K46" s="18">
        <f>'orig-data'!E109</f>
        <v>279.28756481</v>
      </c>
      <c r="L46" s="17">
        <f>K$18</f>
        <v>441.63812218</v>
      </c>
      <c r="M46" s="19">
        <f>'orig-data'!C45</f>
        <v>2855</v>
      </c>
      <c r="N46" s="17">
        <f>'orig-data'!D45</f>
        <v>95.034745187</v>
      </c>
      <c r="O46" s="17">
        <f>'orig-data'!F45</f>
        <v>2183.1357689</v>
      </c>
      <c r="P46" s="19">
        <f>'orig-data'!G45</f>
        <v>1169</v>
      </c>
      <c r="Q46" s="17">
        <f>'orig-data'!H45</f>
        <v>409.45709282</v>
      </c>
      <c r="R46" s="23"/>
      <c r="S46" s="19">
        <f>'orig-data'!C109</f>
        <v>2922</v>
      </c>
      <c r="T46" s="17">
        <f>'orig-data'!D109</f>
        <v>58.292140688</v>
      </c>
      <c r="U46" s="17">
        <f>'orig-data'!F109</f>
        <v>1338.1142456</v>
      </c>
      <c r="V46" s="19">
        <f>'orig-data'!G109</f>
        <v>2762</v>
      </c>
      <c r="W46" s="17">
        <f>'orig-data'!H109</f>
        <v>945.24298426</v>
      </c>
    </row>
    <row r="47" spans="1:23" ht="12.75">
      <c r="A47" s="32">
        <v>44</v>
      </c>
      <c r="B47" s="32">
        <v>48</v>
      </c>
      <c r="C47" s="7" t="s">
        <v>7</v>
      </c>
      <c r="D47" s="7" t="str">
        <f>IF(AND('orig-data'!Q44&gt;0,'orig-data'!Q44&lt;0.9999),IF(AND('orig-data'!I44&lt;0.005,'orig-data'!I44&gt;0),"m"," "),IF(AND('orig-data'!T44&lt;0.005,'orig-data'!T44&gt;0),"m",""))</f>
        <v> </v>
      </c>
      <c r="E47" s="7" t="str">
        <f>IF(AND('orig-data'!Q108&lt;0.9999,'orig-data'!Q108&gt;0),IF(AND('orig-data'!I108&lt;0.005,'orig-data'!I108&gt;0),"f"," "),IF(AND('orig-data'!T108&lt;0.005,'orig-data'!T108&gt;0),"f",""))</f>
        <v> </v>
      </c>
      <c r="F47" s="7" t="str">
        <f>IF(AND('orig-data'!Q44&lt;0.9999,'orig-data'!Q44&gt;0),IF(AND('orig-data'!I172&lt;0.005,'orig-data'!I172&gt;0),"d"," "),IF(AND('orig-data'!S44&lt;0.05,'orig-data'!S44&gt;0),"d",""))</f>
        <v> </v>
      </c>
      <c r="G47" s="7" t="str">
        <f>IF(AND(M47&gt;0,M47&lt;=5),"mp"," ")&amp;IF(AND(P47&gt;0,P47&lt;=5),"mc"," ")</f>
        <v>  </v>
      </c>
      <c r="H47" s="7" t="str">
        <f>IF(AND(S47&gt;0,S47&lt;=5),"fp"," ")&amp;IF(AND(V47&gt;0,V47&lt;=5),"fc"," ")</f>
        <v>  </v>
      </c>
      <c r="I47" s="2">
        <f>J$18</f>
        <v>440.73587207</v>
      </c>
      <c r="J47" s="4">
        <f>'orig-data'!E44</f>
        <v>260.85391884</v>
      </c>
      <c r="K47" s="18">
        <f>'orig-data'!E108</f>
        <v>525.91287618</v>
      </c>
      <c r="L47" s="17">
        <f>K$18</f>
        <v>441.63812218</v>
      </c>
      <c r="M47" s="19">
        <f>'orig-data'!C44</f>
        <v>6874</v>
      </c>
      <c r="N47" s="17">
        <f>'orig-data'!D44</f>
        <v>52.517448377</v>
      </c>
      <c r="O47" s="17">
        <f>'orig-data'!F44</f>
        <v>1295.6601868</v>
      </c>
      <c r="P47" s="19">
        <f>'orig-data'!G44</f>
        <v>4778</v>
      </c>
      <c r="Q47" s="17">
        <f>'orig-data'!H44</f>
        <v>695.08292115</v>
      </c>
      <c r="R47" s="23"/>
      <c r="S47" s="19">
        <f>'orig-data'!C108</f>
        <v>7217</v>
      </c>
      <c r="T47" s="17">
        <f>'orig-data'!D108</f>
        <v>110.19517969</v>
      </c>
      <c r="U47" s="17">
        <f>'orig-data'!F108</f>
        <v>2509.9496559</v>
      </c>
      <c r="V47" s="19">
        <f>'orig-data'!G108</f>
        <v>6754</v>
      </c>
      <c r="W47" s="17">
        <f>'orig-data'!H108</f>
        <v>935.84591936</v>
      </c>
    </row>
    <row r="48" spans="1:23" ht="12.75">
      <c r="A48" s="32">
        <v>45</v>
      </c>
      <c r="B48" s="32">
        <v>50</v>
      </c>
      <c r="C48" s="7" t="s">
        <v>8</v>
      </c>
      <c r="D48" s="7" t="str">
        <f>IF(AND('orig-data'!Q46&gt;0,'orig-data'!Q46&lt;0.9999),IF(AND('orig-data'!I46&lt;0.005,'orig-data'!I46&gt;0),"m"," "),IF(AND('orig-data'!T46&lt;0.005,'orig-data'!T46&gt;0),"m",""))</f>
        <v> </v>
      </c>
      <c r="E48" s="7" t="str">
        <f>IF(AND('orig-data'!Q110&lt;0.9999,'orig-data'!Q110&gt;0),IF(AND('orig-data'!I110&lt;0.005,'orig-data'!I110&gt;0),"f"," "),IF(AND('orig-data'!T110&lt;0.005,'orig-data'!T110&gt;0),"f",""))</f>
        <v> </v>
      </c>
      <c r="F48" s="7" t="str">
        <f>IF(AND('orig-data'!Q46&lt;0.9999,'orig-data'!Q46&gt;0),IF(AND('orig-data'!I174&lt;0.005,'orig-data'!I174&gt;0),"d"," "),IF(AND('orig-data'!S46&lt;0.05,'orig-data'!S46&gt;0),"d",""))</f>
        <v> </v>
      </c>
      <c r="G48" s="7" t="str">
        <f>IF(AND(M48&gt;0,M48&lt;=5),"mp"," ")&amp;IF(AND(P48&gt;0,P48&lt;=5),"mc"," ")</f>
        <v>  </v>
      </c>
      <c r="H48" s="7" t="str">
        <f>IF(AND(S48&gt;0,S48&lt;=5),"fp"," ")&amp;IF(AND(V48&gt;0,V48&lt;=5),"fc"," ")</f>
        <v>  </v>
      </c>
      <c r="I48" s="2">
        <f>J$18</f>
        <v>440.73587207</v>
      </c>
      <c r="J48" s="4">
        <f>'orig-data'!E46</f>
        <v>185.37926773</v>
      </c>
      <c r="K48" s="18">
        <f>'orig-data'!E110</f>
        <v>449.03011849</v>
      </c>
      <c r="L48" s="17">
        <f>K$18</f>
        <v>441.63812218</v>
      </c>
      <c r="M48" s="19">
        <f>'orig-data'!C46</f>
        <v>3965</v>
      </c>
      <c r="N48" s="17">
        <f>'orig-data'!D46</f>
        <v>37.284721088</v>
      </c>
      <c r="O48" s="17">
        <f>'orig-data'!F46</f>
        <v>921.70390176</v>
      </c>
      <c r="P48" s="19">
        <f>'orig-data'!G46</f>
        <v>1062</v>
      </c>
      <c r="Q48" s="17">
        <f>'orig-data'!H46</f>
        <v>267.84363178</v>
      </c>
      <c r="R48" s="23"/>
      <c r="S48" s="19">
        <f>'orig-data'!C110</f>
        <v>3851</v>
      </c>
      <c r="T48" s="17">
        <f>'orig-data'!D110</f>
        <v>90.339679723</v>
      </c>
      <c r="U48" s="17">
        <f>'orig-data'!F110</f>
        <v>2231.8880024</v>
      </c>
      <c r="V48" s="19">
        <f>'orig-data'!G110</f>
        <v>2245</v>
      </c>
      <c r="W48" s="17">
        <f>'orig-data'!H110</f>
        <v>582.96546352</v>
      </c>
    </row>
    <row r="49" spans="1:23" ht="12.75">
      <c r="A49" s="32">
        <v>46</v>
      </c>
      <c r="B49" s="32">
        <v>51</v>
      </c>
      <c r="C49" s="7" t="s">
        <v>9</v>
      </c>
      <c r="D49" s="7" t="str">
        <f>IF(AND('orig-data'!Q47&gt;0,'orig-data'!Q47&lt;0.9999),IF(AND('orig-data'!I47&lt;0.005,'orig-data'!I47&gt;0),"m"," "),IF(AND('orig-data'!T47&lt;0.005,'orig-data'!T47&gt;0),"m",""))</f>
        <v> </v>
      </c>
      <c r="E49" s="7" t="str">
        <f>IF(AND('orig-data'!Q111&lt;0.9999,'orig-data'!Q111&gt;0),IF(AND('orig-data'!I111&lt;0.005,'orig-data'!I111&gt;0),"f"," "),IF(AND('orig-data'!T111&lt;0.005,'orig-data'!T111&gt;0),"f",""))</f>
        <v> </v>
      </c>
      <c r="F49" s="7" t="str">
        <f>IF(AND('orig-data'!Q47&lt;0.9999,'orig-data'!Q47&gt;0),IF(AND('orig-data'!I175&lt;0.005,'orig-data'!I175&gt;0),"d"," "),IF(AND('orig-data'!S47&lt;0.05,'orig-data'!S47&gt;0),"d",""))</f>
        <v> </v>
      </c>
      <c r="G49" s="7" t="str">
        <f>IF(AND(M49&gt;0,M49&lt;=5),"mp"," ")&amp;IF(AND(P49&gt;0,P49&lt;=5),"mc"," ")</f>
        <v>  </v>
      </c>
      <c r="H49" s="7" t="str">
        <f>IF(AND(S49&gt;0,S49&lt;=5),"fp"," ")&amp;IF(AND(V49&gt;0,V49&lt;=5),"fc"," ")</f>
        <v>  </v>
      </c>
      <c r="I49" s="2">
        <f>J$18</f>
        <v>440.73587207</v>
      </c>
      <c r="J49" s="4">
        <f>'orig-data'!E47</f>
        <v>504.96564064</v>
      </c>
      <c r="K49" s="18">
        <f>'orig-data'!E111</f>
        <v>448.85974269</v>
      </c>
      <c r="L49" s="17">
        <f>K$18</f>
        <v>441.63812218</v>
      </c>
      <c r="M49" s="19">
        <f>'orig-data'!C47</f>
        <v>7733</v>
      </c>
      <c r="N49" s="17">
        <f>'orig-data'!D47</f>
        <v>101.79681822</v>
      </c>
      <c r="O49" s="17">
        <f>'orig-data'!F47</f>
        <v>2504.89458</v>
      </c>
      <c r="P49" s="19">
        <f>'orig-data'!G47</f>
        <v>6260</v>
      </c>
      <c r="Q49" s="17">
        <f>'orig-data'!H47</f>
        <v>809.51765162</v>
      </c>
      <c r="R49" s="23"/>
      <c r="S49" s="19">
        <f>'orig-data'!C111</f>
        <v>7479</v>
      </c>
      <c r="T49" s="17">
        <f>'orig-data'!D111</f>
        <v>93.815660407</v>
      </c>
      <c r="U49" s="17">
        <f>'orig-data'!F111</f>
        <v>2147.5632931</v>
      </c>
      <c r="V49" s="19">
        <f>'orig-data'!G111</f>
        <v>4801</v>
      </c>
      <c r="W49" s="17">
        <f>'orig-data'!H111</f>
        <v>641.9307394</v>
      </c>
    </row>
    <row r="50" spans="3:23" ht="12.75">
      <c r="C50" s="7"/>
      <c r="D50" s="7"/>
      <c r="E50" s="7"/>
      <c r="F50" s="7"/>
      <c r="G50" s="7"/>
      <c r="H50" s="7"/>
      <c r="K50" s="18"/>
      <c r="L50" s="17"/>
      <c r="M50" s="19"/>
      <c r="N50" s="17"/>
      <c r="O50" s="17"/>
      <c r="P50" s="19"/>
      <c r="Q50" s="17"/>
      <c r="R50" s="23"/>
      <c r="S50" s="19"/>
      <c r="T50" s="17"/>
      <c r="U50" s="17"/>
      <c r="V50" s="19"/>
      <c r="W50" s="17"/>
    </row>
    <row r="51" spans="1:23" ht="12.75">
      <c r="A51" s="32">
        <v>48</v>
      </c>
      <c r="B51" s="32">
        <v>43</v>
      </c>
      <c r="C51" s="7" t="s">
        <v>10</v>
      </c>
      <c r="D51" s="7" t="str">
        <f>IF(AND('orig-data'!Q40&gt;0,'orig-data'!Q40&lt;0.9999),IF(AND('orig-data'!I40&lt;0.005,'orig-data'!I40&gt;0),"m"," "),IF(AND('orig-data'!T40&lt;0.005,'orig-data'!T40&gt;0),"m",""))</f>
        <v> </v>
      </c>
      <c r="E51" s="7" t="str">
        <f>IF(AND('orig-data'!Q104&lt;0.9999,'orig-data'!Q104&gt;0),IF(AND('orig-data'!I104&lt;0.005,'orig-data'!I104&gt;0),"f"," "),IF(AND('orig-data'!T104&lt;0.005,'orig-data'!T104&gt;0),"f",""))</f>
        <v> </v>
      </c>
      <c r="F51" s="7" t="str">
        <f>IF(AND('orig-data'!Q40&lt;0.9999,'orig-data'!Q40&gt;0),IF(AND('orig-data'!I168&lt;0.005,'orig-data'!I168&gt;0),"d"," "),IF(AND('orig-data'!S40&lt;0.05,'orig-data'!S40&gt;0),"d",""))</f>
        <v> </v>
      </c>
      <c r="G51" s="7" t="str">
        <f>IF(AND(M51&gt;0,M51&lt;=5),"mp"," ")&amp;IF(AND(P51&gt;0,P51&lt;=5),"mc"," ")</f>
        <v>  </v>
      </c>
      <c r="H51" s="7" t="str">
        <f>IF(AND(S51&gt;0,S51&lt;=5),"fp"," ")&amp;IF(AND(V51&gt;0,V51&lt;=5),"fc"," ")</f>
        <v>  </v>
      </c>
      <c r="I51" s="2">
        <f>J$18</f>
        <v>440.73587207</v>
      </c>
      <c r="J51" s="4">
        <f>'orig-data'!E40</f>
        <v>149.45278951</v>
      </c>
      <c r="K51" s="18">
        <f>'orig-data'!E104</f>
        <v>308.51099786</v>
      </c>
      <c r="L51" s="17">
        <f>K$18</f>
        <v>441.63812218</v>
      </c>
      <c r="M51" s="19">
        <f>'orig-data'!C40</f>
        <v>9719</v>
      </c>
      <c r="N51" s="17">
        <f>'orig-data'!D40</f>
        <v>31.263426527</v>
      </c>
      <c r="O51" s="17">
        <f>'orig-data'!F40</f>
        <v>714.449399</v>
      </c>
      <c r="P51" s="19">
        <f>'orig-data'!G40</f>
        <v>1745</v>
      </c>
      <c r="Q51" s="17">
        <f>'orig-data'!H40</f>
        <v>179.5452207</v>
      </c>
      <c r="R51" s="23"/>
      <c r="S51" s="19">
        <f>'orig-data'!C104</f>
        <v>9373</v>
      </c>
      <c r="T51" s="17">
        <f>'orig-data'!D104</f>
        <v>64.5840784</v>
      </c>
      <c r="U51" s="17">
        <f>'orig-data'!F104</f>
        <v>1473.7229075</v>
      </c>
      <c r="V51" s="19">
        <f>'orig-data'!G104</f>
        <v>2554</v>
      </c>
      <c r="W51" s="17">
        <f>'orig-data'!H104</f>
        <v>272.48479676</v>
      </c>
    </row>
    <row r="52" spans="1:23" ht="12.75">
      <c r="A52" s="32">
        <v>49</v>
      </c>
      <c r="B52" s="32">
        <v>44</v>
      </c>
      <c r="C52" s="7" t="s">
        <v>11</v>
      </c>
      <c r="D52" s="7" t="str">
        <f>IF(AND('orig-data'!Q41&gt;0,'orig-data'!Q41&lt;0.9999),IF(AND('orig-data'!I41&lt;0.005,'orig-data'!I41&gt;0),"m"," "),IF(AND('orig-data'!T41&lt;0.005,'orig-data'!T41&gt;0),"m",""))</f>
        <v> </v>
      </c>
      <c r="E52" s="7" t="str">
        <f>IF(AND('orig-data'!Q105&lt;0.9999,'orig-data'!Q105&gt;0),IF(AND('orig-data'!I105&lt;0.005,'orig-data'!I105&gt;0),"f"," "),IF(AND('orig-data'!T105&lt;0.005,'orig-data'!T105&gt;0),"f",""))</f>
        <v> </v>
      </c>
      <c r="F52" s="7" t="str">
        <f>IF(AND('orig-data'!Q41&lt;0.9999,'orig-data'!Q41&gt;0),IF(AND('orig-data'!I169&lt;0.005,'orig-data'!I169&gt;0),"d"," "),IF(AND('orig-data'!S41&lt;0.05,'orig-data'!S41&gt;0),"d",""))</f>
        <v> </v>
      </c>
      <c r="G52" s="7" t="str">
        <f>IF(AND(M52&gt;0,M52&lt;=5),"mp"," ")&amp;IF(AND(P52&gt;0,P52&lt;=5),"mc"," ")</f>
        <v>  </v>
      </c>
      <c r="H52" s="7" t="str">
        <f>IF(AND(S52&gt;0,S52&lt;=5),"fp"," ")&amp;IF(AND(V52&gt;0,V52&lt;=5),"fc"," ")</f>
        <v>  </v>
      </c>
      <c r="I52" s="2">
        <f>J$18</f>
        <v>440.73587207</v>
      </c>
      <c r="J52" s="4">
        <f>'orig-data'!E41</f>
        <v>212.03975884</v>
      </c>
      <c r="K52" s="18">
        <f>'orig-data'!E105</f>
        <v>389.39410942</v>
      </c>
      <c r="L52" s="17">
        <f>K$18</f>
        <v>441.63812218</v>
      </c>
      <c r="M52" s="19">
        <f>'orig-data'!C41</f>
        <v>14495</v>
      </c>
      <c r="N52" s="17">
        <f>'orig-data'!D41</f>
        <v>42.708342426</v>
      </c>
      <c r="O52" s="17">
        <f>'orig-data'!F41</f>
        <v>1052.741848</v>
      </c>
      <c r="P52" s="19">
        <f>'orig-data'!G41</f>
        <v>3876</v>
      </c>
      <c r="Q52" s="17">
        <f>'orig-data'!H41</f>
        <v>267.4025526</v>
      </c>
      <c r="R52" s="23"/>
      <c r="S52" s="19">
        <f>'orig-data'!C105</f>
        <v>14507</v>
      </c>
      <c r="T52" s="17">
        <f>'orig-data'!D105</f>
        <v>81.524992135</v>
      </c>
      <c r="U52" s="17">
        <f>'orig-data'!F105</f>
        <v>1859.8931258</v>
      </c>
      <c r="V52" s="19">
        <f>'orig-data'!G105</f>
        <v>4794</v>
      </c>
      <c r="W52" s="17">
        <f>'orig-data'!H105</f>
        <v>330.46115668</v>
      </c>
    </row>
    <row r="53" spans="1:23" ht="12.75">
      <c r="A53" s="32">
        <v>50</v>
      </c>
      <c r="B53" s="32">
        <v>45</v>
      </c>
      <c r="C53" s="7" t="s">
        <v>12</v>
      </c>
      <c r="D53" s="7" t="str">
        <f>IF(AND('orig-data'!Q42&gt;0,'orig-data'!Q42&lt;0.9999),IF(AND('orig-data'!I42&lt;0.005,'orig-data'!I42&gt;0),"m"," "),IF(AND('orig-data'!T42&lt;0.005,'orig-data'!T42&gt;0),"m",""))</f>
        <v> </v>
      </c>
      <c r="E53" s="7" t="str">
        <f>IF(AND('orig-data'!Q106&lt;0.9999,'orig-data'!Q106&gt;0),IF(AND('orig-data'!I106&lt;0.005,'orig-data'!I106&gt;0),"f"," "),IF(AND('orig-data'!T106&lt;0.005,'orig-data'!T106&gt;0),"f",""))</f>
        <v> </v>
      </c>
      <c r="F53" s="7" t="str">
        <f>IF(AND('orig-data'!Q42&lt;0.9999,'orig-data'!Q42&gt;0),IF(AND('orig-data'!I170&lt;0.005,'orig-data'!I170&gt;0),"d"," "),IF(AND('orig-data'!S42&lt;0.05,'orig-data'!S42&gt;0),"d",""))</f>
        <v> </v>
      </c>
      <c r="G53" s="7" t="str">
        <f>IF(AND(M53&gt;0,M53&lt;=5),"mp"," ")&amp;IF(AND(P53&gt;0,P53&lt;=5),"mc"," ")</f>
        <v>  </v>
      </c>
      <c r="H53" s="7" t="str">
        <f>IF(AND(S53&gt;0,S53&lt;=5),"fp"," ")&amp;IF(AND(V53&gt;0,V53&lt;=5),"fc"," ")</f>
        <v>  </v>
      </c>
      <c r="I53" s="2">
        <f>J$18</f>
        <v>440.73587207</v>
      </c>
      <c r="J53" s="4">
        <f>'orig-data'!E42</f>
        <v>261.93289993</v>
      </c>
      <c r="K53" s="18">
        <f>'orig-data'!E106</f>
        <v>382.57421095</v>
      </c>
      <c r="L53" s="17">
        <f>K$18</f>
        <v>441.63812218</v>
      </c>
      <c r="M53" s="19">
        <f>'orig-data'!C42</f>
        <v>9152</v>
      </c>
      <c r="N53" s="17">
        <f>'orig-data'!D42</f>
        <v>54.869815752</v>
      </c>
      <c r="O53" s="17">
        <f>'orig-data'!F42</f>
        <v>1250.3931921</v>
      </c>
      <c r="P53" s="19">
        <f>'orig-data'!G42</f>
        <v>2496</v>
      </c>
      <c r="Q53" s="17">
        <f>'orig-data'!H42</f>
        <v>272.72727273</v>
      </c>
      <c r="R53" s="23"/>
      <c r="S53" s="19">
        <f>'orig-data'!C106</f>
        <v>9022</v>
      </c>
      <c r="T53" s="17">
        <f>'orig-data'!D106</f>
        <v>80.060009567</v>
      </c>
      <c r="U53" s="17">
        <f>'orig-data'!F106</f>
        <v>1828.1664925</v>
      </c>
      <c r="V53" s="19">
        <f>'orig-data'!G106</f>
        <v>2594</v>
      </c>
      <c r="W53" s="17">
        <f>'orig-data'!H106</f>
        <v>287.51939703</v>
      </c>
    </row>
    <row r="54" spans="1:23" ht="12.75">
      <c r="A54" s="32">
        <v>51</v>
      </c>
      <c r="B54" s="32">
        <v>46</v>
      </c>
      <c r="C54" s="7" t="s">
        <v>13</v>
      </c>
      <c r="D54" s="7" t="str">
        <f>IF(AND('orig-data'!Q43&gt;0,'orig-data'!Q43&lt;0.9999),IF(AND('orig-data'!I43&lt;0.005,'orig-data'!I43&gt;0),"m"," "),IF(AND('orig-data'!T43&lt;0.005,'orig-data'!T43&gt;0),"m",""))</f>
        <v> </v>
      </c>
      <c r="E54" s="7" t="str">
        <f>IF(AND('orig-data'!Q107&lt;0.9999,'orig-data'!Q107&gt;0),IF(AND('orig-data'!I107&lt;0.005,'orig-data'!I107&gt;0),"f"," "),IF(AND('orig-data'!T107&lt;0.005,'orig-data'!T107&gt;0),"f",""))</f>
        <v> </v>
      </c>
      <c r="F54" s="7" t="str">
        <f>IF(AND('orig-data'!Q43&lt;0.9999,'orig-data'!Q43&gt;0),IF(AND('orig-data'!I171&lt;0.005,'orig-data'!I171&gt;0),"d"," "),IF(AND('orig-data'!S43&lt;0.05,'orig-data'!S43&gt;0),"d",""))</f>
        <v> </v>
      </c>
      <c r="G54" s="7" t="str">
        <f>IF(AND(M54&gt;0,M54&lt;=5),"mp"," ")&amp;IF(AND(P54&gt;0,P54&lt;=5),"mc"," ")</f>
        <v>  </v>
      </c>
      <c r="H54" s="7" t="str">
        <f>IF(AND(S54&gt;0,S54&lt;=5),"fp"," ")&amp;IF(AND(V54&gt;0,V54&lt;=5),"fc"," ")</f>
        <v>  </v>
      </c>
      <c r="I54" s="2">
        <f>J$18</f>
        <v>440.73587207</v>
      </c>
      <c r="J54" s="4">
        <f>'orig-data'!E43</f>
        <v>461.95171994</v>
      </c>
      <c r="K54" s="18">
        <f>'orig-data'!E107</f>
        <v>204.7763458</v>
      </c>
      <c r="L54" s="17">
        <f>K$18</f>
        <v>441.63812218</v>
      </c>
      <c r="M54" s="19">
        <f>'orig-data'!C43</f>
        <v>4842</v>
      </c>
      <c r="N54" s="17">
        <f>'orig-data'!D43</f>
        <v>96.760008517</v>
      </c>
      <c r="O54" s="17">
        <f>'orig-data'!F43</f>
        <v>2205.450318</v>
      </c>
      <c r="P54" s="19">
        <f>'orig-data'!G43</f>
        <v>2289</v>
      </c>
      <c r="Q54" s="17">
        <f>'orig-data'!H43</f>
        <v>472.73853779</v>
      </c>
      <c r="R54" s="23"/>
      <c r="S54" s="19">
        <f>'orig-data'!C107</f>
        <v>4607</v>
      </c>
      <c r="T54" s="17">
        <f>'orig-data'!D107</f>
        <v>42.717797108</v>
      </c>
      <c r="U54" s="17">
        <f>'orig-data'!F107</f>
        <v>981.63656921</v>
      </c>
      <c r="V54" s="19">
        <f>'orig-data'!G107</f>
        <v>925</v>
      </c>
      <c r="W54" s="17">
        <f>'orig-data'!H107</f>
        <v>200.78141958</v>
      </c>
    </row>
    <row r="55" spans="3:23" ht="12.75">
      <c r="C55" s="7"/>
      <c r="D55" s="7"/>
      <c r="E55" s="7"/>
      <c r="F55" s="7"/>
      <c r="G55" s="7"/>
      <c r="H55" s="7"/>
      <c r="K55" s="18"/>
      <c r="L55" s="17"/>
      <c r="M55" s="19"/>
      <c r="N55" s="17"/>
      <c r="O55" s="17"/>
      <c r="P55" s="19"/>
      <c r="Q55" s="17"/>
      <c r="R55" s="23"/>
      <c r="S55" s="19"/>
      <c r="T55" s="17"/>
      <c r="U55" s="17"/>
      <c r="V55" s="19"/>
      <c r="W55" s="17"/>
    </row>
    <row r="56" spans="1:23" ht="12.75">
      <c r="A56" s="32">
        <v>53</v>
      </c>
      <c r="B56" s="32">
        <v>53</v>
      </c>
      <c r="C56" s="7" t="s">
        <v>119</v>
      </c>
      <c r="D56" s="7" t="str">
        <f>IF(AND('orig-data'!Q48&gt;0,'orig-data'!Q48&lt;0.9999),IF(AND('orig-data'!I48&lt;0.005,'orig-data'!I48&gt;0),"m"," "),IF(AND('orig-data'!T48&lt;0.005,'orig-data'!T48&gt;0),"m",""))</f>
        <v> </v>
      </c>
      <c r="E56" s="7" t="str">
        <f>IF(AND('orig-data'!Q112&lt;0.9999,'orig-data'!Q112&gt;0),IF(AND('orig-data'!I112&lt;0.005,'orig-data'!I112&gt;0),"f"," "),IF(AND('orig-data'!T112&lt;0.005,'orig-data'!T112&gt;0),"f",""))</f>
        <v> </v>
      </c>
      <c r="F56" s="7" t="str">
        <f>IF(AND('orig-data'!Q48&lt;0.9999,'orig-data'!Q48&gt;0),IF(AND('orig-data'!I176&lt;0.005,'orig-data'!I176&gt;0),"d"," "),IF(AND('orig-data'!S48&lt;0.05,'orig-data'!S48&gt;0),"d",""))</f>
        <v> </v>
      </c>
      <c r="G56" s="7" t="str">
        <f aca="true" t="shared" si="12" ref="G56:G61">IF(AND(M56&gt;0,M56&lt;=5),"mp"," ")&amp;IF(AND(P56&gt;0,P56&lt;=5),"mc"," ")</f>
        <v>  </v>
      </c>
      <c r="H56" s="7" t="str">
        <f aca="true" t="shared" si="13" ref="H56:H61">IF(AND(S56&gt;0,S56&lt;=5),"fp"," ")&amp;IF(AND(V56&gt;0,V56&lt;=5),"fc"," ")</f>
        <v>  </v>
      </c>
      <c r="I56" s="2">
        <f aca="true" t="shared" si="14" ref="I56:I61">J$18</f>
        <v>440.73587207</v>
      </c>
      <c r="J56" s="4">
        <f>'orig-data'!E48</f>
        <v>555.7710976</v>
      </c>
      <c r="K56" s="18">
        <f>'orig-data'!E112</f>
        <v>597.63896431</v>
      </c>
      <c r="L56" s="17">
        <f aca="true" t="shared" si="15" ref="L56:L61">K$18</f>
        <v>441.63812218</v>
      </c>
      <c r="M56" s="19">
        <f>'orig-data'!C48</f>
        <v>6176</v>
      </c>
      <c r="N56" s="17">
        <f>'orig-data'!D48</f>
        <v>111.57361736</v>
      </c>
      <c r="O56" s="17">
        <f>'orig-data'!F48</f>
        <v>2768.4099542</v>
      </c>
      <c r="P56" s="19">
        <f>'orig-data'!G48</f>
        <v>1428</v>
      </c>
      <c r="Q56" s="17">
        <f>'orig-data'!H48</f>
        <v>231.21761658</v>
      </c>
      <c r="R56" s="23"/>
      <c r="S56" s="19">
        <f>'orig-data'!C112</f>
        <v>5968</v>
      </c>
      <c r="T56" s="17">
        <f>'orig-data'!D112</f>
        <v>124.76483652</v>
      </c>
      <c r="U56" s="17">
        <f>'orig-data'!F112</f>
        <v>2862.7643943</v>
      </c>
      <c r="V56" s="19">
        <f>'orig-data'!G112</f>
        <v>1106</v>
      </c>
      <c r="W56" s="17">
        <f>'orig-data'!H112</f>
        <v>185.32171582</v>
      </c>
    </row>
    <row r="57" spans="1:23" ht="12.75">
      <c r="A57" s="32">
        <v>54</v>
      </c>
      <c r="B57" s="32">
        <v>54</v>
      </c>
      <c r="C57" s="7" t="s">
        <v>120</v>
      </c>
      <c r="D57" s="7" t="str">
        <f>IF(AND('orig-data'!Q49&gt;0,'orig-data'!Q49&lt;0.9999),IF(AND('orig-data'!I49&lt;0.005,'orig-data'!I49&gt;0),"m"," "),IF(AND('orig-data'!T49&lt;0.005,'orig-data'!T49&gt;0),"m",""))</f>
        <v> </v>
      </c>
      <c r="E57" s="7" t="str">
        <f>IF(AND('orig-data'!Q113&lt;0.9999,'orig-data'!Q113&gt;0),IF(AND('orig-data'!I113&lt;0.005,'orig-data'!I113&gt;0),"f"," "),IF(AND('orig-data'!T113&lt;0.005,'orig-data'!T113&gt;0),"f",""))</f>
        <v> </v>
      </c>
      <c r="F57" s="7" t="str">
        <f>IF(AND('orig-data'!Q49&lt;0.9999,'orig-data'!Q49&gt;0),IF(AND('orig-data'!I177&lt;0.005,'orig-data'!I177&gt;0),"d"," "),IF(AND('orig-data'!S49&lt;0.05,'orig-data'!S49&gt;0),"d",""))</f>
        <v> </v>
      </c>
      <c r="G57" s="7" t="str">
        <f t="shared" si="12"/>
        <v>  </v>
      </c>
      <c r="H57" s="7" t="str">
        <f t="shared" si="13"/>
        <v>  </v>
      </c>
      <c r="I57" s="2">
        <f t="shared" si="14"/>
        <v>440.73587207</v>
      </c>
      <c r="J57" s="4">
        <f>'orig-data'!E49</f>
        <v>125.46247058</v>
      </c>
      <c r="K57" s="18">
        <f>'orig-data'!E113</f>
        <v>143.15725326</v>
      </c>
      <c r="L57" s="17">
        <f t="shared" si="15"/>
        <v>441.63812218</v>
      </c>
      <c r="M57" s="19">
        <f>'orig-data'!C49</f>
        <v>1567</v>
      </c>
      <c r="N57" s="17">
        <f>'orig-data'!D49</f>
        <v>25.13352272</v>
      </c>
      <c r="O57" s="17">
        <f>'orig-data'!F49</f>
        <v>626.28831217</v>
      </c>
      <c r="P57" s="19">
        <f>'orig-data'!G49</f>
        <v>472</v>
      </c>
      <c r="Q57" s="17">
        <f>'orig-data'!H49</f>
        <v>301.21250798</v>
      </c>
      <c r="R57" s="23"/>
      <c r="S57" s="19">
        <f>'orig-data'!C113</f>
        <v>1482</v>
      </c>
      <c r="T57" s="17">
        <f>'orig-data'!D113</f>
        <v>28.654380821</v>
      </c>
      <c r="U57" s="17">
        <f>'orig-data'!F113</f>
        <v>715.21347078</v>
      </c>
      <c r="V57" s="19">
        <f>'orig-data'!G113</f>
        <v>621</v>
      </c>
      <c r="W57" s="17">
        <f>'orig-data'!H113</f>
        <v>419.02834008</v>
      </c>
    </row>
    <row r="58" spans="1:23" ht="12.75">
      <c r="A58" s="32">
        <v>55</v>
      </c>
      <c r="B58" s="32">
        <v>55</v>
      </c>
      <c r="C58" s="7" t="s">
        <v>121</v>
      </c>
      <c r="D58" s="7" t="str">
        <f>IF(AND('orig-data'!Q50&gt;0,'orig-data'!Q50&lt;0.9999),IF(AND('orig-data'!I50&lt;0.005,'orig-data'!I50&gt;0),"m"," "),IF(AND('orig-data'!T50&lt;0.005,'orig-data'!T50&gt;0),"m",""))</f>
        <v> </v>
      </c>
      <c r="E58" s="7" t="str">
        <f>IF(AND('orig-data'!Q114&lt;0.9999,'orig-data'!Q114&gt;0),IF(AND('orig-data'!I114&lt;0.005,'orig-data'!I114&gt;0),"f"," "),IF(AND('orig-data'!T114&lt;0.005,'orig-data'!T114&gt;0),"f",""))</f>
        <v> </v>
      </c>
      <c r="F58" s="7" t="str">
        <f>IF(AND('orig-data'!Q50&lt;0.9999,'orig-data'!Q50&gt;0),IF(AND('orig-data'!I178&lt;0.005,'orig-data'!I178&gt;0),"d"," "),IF(AND('orig-data'!S50&lt;0.05,'orig-data'!S50&gt;0),"d",""))</f>
        <v> </v>
      </c>
      <c r="G58" s="7" t="str">
        <f t="shared" si="12"/>
        <v>  </v>
      </c>
      <c r="H58" s="7" t="str">
        <f t="shared" si="13"/>
        <v>  </v>
      </c>
      <c r="I58" s="2">
        <f t="shared" si="14"/>
        <v>440.73587207</v>
      </c>
      <c r="J58" s="4">
        <f>'orig-data'!E50</f>
        <v>130.30467961</v>
      </c>
      <c r="K58" s="18">
        <f>'orig-data'!E114</f>
        <v>340.28083547</v>
      </c>
      <c r="L58" s="17">
        <f t="shared" si="15"/>
        <v>441.63812218</v>
      </c>
      <c r="M58" s="19">
        <f>'orig-data'!C50</f>
        <v>2925</v>
      </c>
      <c r="N58" s="17">
        <f>'orig-data'!D50</f>
        <v>27.103872118</v>
      </c>
      <c r="O58" s="17">
        <f>'orig-data'!F50</f>
        <v>626.45327779</v>
      </c>
      <c r="P58" s="19">
        <f>'orig-data'!G50</f>
        <v>592</v>
      </c>
      <c r="Q58" s="17">
        <f>'orig-data'!H50</f>
        <v>202.39316239</v>
      </c>
      <c r="R58" s="23"/>
      <c r="S58" s="19">
        <f>'orig-data'!C114</f>
        <v>2743</v>
      </c>
      <c r="T58" s="17">
        <f>'orig-data'!D114</f>
        <v>71.093582869</v>
      </c>
      <c r="U58" s="17">
        <f>'orig-data'!F114</f>
        <v>1628.7130612</v>
      </c>
      <c r="V58" s="19">
        <f>'orig-data'!G114</f>
        <v>1689</v>
      </c>
      <c r="W58" s="17">
        <f>'orig-data'!H114</f>
        <v>615.74917973</v>
      </c>
    </row>
    <row r="59" spans="1:23" ht="12.75">
      <c r="A59" s="32">
        <v>56</v>
      </c>
      <c r="B59" s="32">
        <v>56</v>
      </c>
      <c r="C59" s="7" t="s">
        <v>122</v>
      </c>
      <c r="D59" s="7" t="str">
        <f>IF(AND('orig-data'!Q51&gt;0,'orig-data'!Q51&lt;0.9999),IF(AND('orig-data'!I51&lt;0.005,'orig-data'!I51&gt;0),"m"," "),IF(AND('orig-data'!T51&lt;0.005,'orig-data'!T51&gt;0),"m",""))</f>
        <v> </v>
      </c>
      <c r="E59" s="7" t="str">
        <f>IF(AND('orig-data'!Q115&lt;0.9999,'orig-data'!Q115&gt;0),IF(AND('orig-data'!I115&lt;0.005,'orig-data'!I115&gt;0),"f"," "),IF(AND('orig-data'!T115&lt;0.005,'orig-data'!T115&gt;0),"f",""))</f>
        <v> </v>
      </c>
      <c r="F59" s="7" t="str">
        <f>IF(AND('orig-data'!Q51&lt;0.9999,'orig-data'!Q51&gt;0),IF(AND('orig-data'!I179&lt;0.005,'orig-data'!I179&gt;0),"d"," "),IF(AND('orig-data'!S51&lt;0.05,'orig-data'!S51&gt;0),"d",""))</f>
        <v> </v>
      </c>
      <c r="G59" s="7" t="str">
        <f t="shared" si="12"/>
        <v>  </v>
      </c>
      <c r="H59" s="7" t="str">
        <f t="shared" si="13"/>
        <v>  </v>
      </c>
      <c r="I59" s="2">
        <f t="shared" si="14"/>
        <v>440.73587207</v>
      </c>
      <c r="J59" s="4">
        <f>'orig-data'!E51</f>
        <v>276.86469952</v>
      </c>
      <c r="K59" s="18">
        <f>'orig-data'!E115</f>
        <v>170.54020635</v>
      </c>
      <c r="L59" s="17">
        <f t="shared" si="15"/>
        <v>441.63812218</v>
      </c>
      <c r="M59" s="19">
        <f>'orig-data'!C51</f>
        <v>3605</v>
      </c>
      <c r="N59" s="17">
        <f>'orig-data'!D51</f>
        <v>57.614490046</v>
      </c>
      <c r="O59" s="17">
        <f>'orig-data'!F51</f>
        <v>1330.4649885</v>
      </c>
      <c r="P59" s="19">
        <f>'orig-data'!G51</f>
        <v>1680</v>
      </c>
      <c r="Q59" s="17">
        <f>'orig-data'!H51</f>
        <v>466.01941748</v>
      </c>
      <c r="R59" s="23"/>
      <c r="S59" s="19">
        <f>'orig-data'!C115</f>
        <v>3675</v>
      </c>
      <c r="T59" s="17">
        <f>'orig-data'!D115</f>
        <v>35.617790128</v>
      </c>
      <c r="U59" s="17">
        <f>'orig-data'!F115</f>
        <v>816.55717204</v>
      </c>
      <c r="V59" s="19">
        <f>'orig-data'!G115</f>
        <v>1686</v>
      </c>
      <c r="W59" s="17">
        <f>'orig-data'!H115</f>
        <v>458.7755102</v>
      </c>
    </row>
    <row r="60" spans="1:23" ht="12.75">
      <c r="A60" s="32">
        <v>57</v>
      </c>
      <c r="B60" s="32">
        <v>57</v>
      </c>
      <c r="C60" s="7" t="s">
        <v>123</v>
      </c>
      <c r="D60" s="7" t="str">
        <f>IF(AND('orig-data'!Q52&gt;0,'orig-data'!Q52&lt;0.9999),IF(AND('orig-data'!I52&lt;0.005,'orig-data'!I52&gt;0),"m"," "),IF(AND('orig-data'!T52&lt;0.005,'orig-data'!T52&gt;0),"m",""))</f>
        <v> </v>
      </c>
      <c r="E60" s="7" t="str">
        <f>IF(AND('orig-data'!Q116&lt;0.9999,'orig-data'!Q116&gt;0),IF(AND('orig-data'!I116&lt;0.005,'orig-data'!I116&gt;0),"f"," "),IF(AND('orig-data'!T116&lt;0.005,'orig-data'!T116&gt;0),"f",""))</f>
        <v> </v>
      </c>
      <c r="F60" s="7" t="str">
        <f>IF(AND('orig-data'!Q52&lt;0.9999,'orig-data'!Q52&gt;0),IF(AND('orig-data'!I180&lt;0.005,'orig-data'!I180&gt;0),"d"," "),IF(AND('orig-data'!S52&lt;0.05,'orig-data'!S52&gt;0),"d",""))</f>
        <v> </v>
      </c>
      <c r="G60" s="7" t="str">
        <f t="shared" si="12"/>
        <v>  </v>
      </c>
      <c r="H60" s="7" t="str">
        <f t="shared" si="13"/>
        <v>  </v>
      </c>
      <c r="I60" s="2">
        <f t="shared" si="14"/>
        <v>440.73587207</v>
      </c>
      <c r="J60" s="4">
        <f>'orig-data'!E52</f>
        <v>446.08211978</v>
      </c>
      <c r="K60" s="18">
        <f>'orig-data'!E116</f>
        <v>206.88053912</v>
      </c>
      <c r="L60" s="17">
        <f t="shared" si="15"/>
        <v>441.63812218</v>
      </c>
      <c r="M60" s="19">
        <f>'orig-data'!C52</f>
        <v>4061</v>
      </c>
      <c r="N60" s="17">
        <f>'orig-data'!D52</f>
        <v>89.736801156</v>
      </c>
      <c r="O60" s="17">
        <f>'orig-data'!F52</f>
        <v>2217.4766097</v>
      </c>
      <c r="P60" s="19">
        <f>'orig-data'!G52</f>
        <v>1534</v>
      </c>
      <c r="Q60" s="17">
        <f>'orig-data'!H52</f>
        <v>377.73947304</v>
      </c>
      <c r="R60" s="23"/>
      <c r="S60" s="19">
        <f>'orig-data'!C116</f>
        <v>3954</v>
      </c>
      <c r="T60" s="17">
        <f>'orig-data'!D116</f>
        <v>41.51988847</v>
      </c>
      <c r="U60" s="17">
        <f>'orig-data'!F116</f>
        <v>1030.820627</v>
      </c>
      <c r="V60" s="19">
        <f>'orig-data'!G116</f>
        <v>862</v>
      </c>
      <c r="W60" s="17">
        <f>'orig-data'!H116</f>
        <v>218.00708144</v>
      </c>
    </row>
    <row r="61" spans="1:23" ht="12.75">
      <c r="A61" s="32">
        <v>58</v>
      </c>
      <c r="B61" s="32">
        <v>58</v>
      </c>
      <c r="C61" s="7" t="s">
        <v>124</v>
      </c>
      <c r="D61" s="7" t="str">
        <f>IF(AND('orig-data'!Q53&gt;0,'orig-data'!Q53&lt;0.9999),IF(AND('orig-data'!I53&lt;0.005,'orig-data'!I53&gt;0),"m"," "),IF(AND('orig-data'!T53&lt;0.005,'orig-data'!T53&gt;0),"m",""))</f>
        <v> </v>
      </c>
      <c r="E61" s="7" t="str">
        <f>IF(AND('orig-data'!Q117&lt;0.9999,'orig-data'!Q117&gt;0),IF(AND('orig-data'!I117&lt;0.005,'orig-data'!I117&gt;0),"f"," "),IF(AND('orig-data'!T117&lt;0.005,'orig-data'!T117&gt;0),"f",""))</f>
        <v> </v>
      </c>
      <c r="F61" s="7" t="str">
        <f>IF(AND('orig-data'!Q53&lt;0.9999,'orig-data'!Q53&gt;0),IF(AND('orig-data'!I181&lt;0.005,'orig-data'!I181&gt;0),"d"," "),IF(AND('orig-data'!S53&lt;0.05,'orig-data'!S53&gt;0),"d",""))</f>
        <v> </v>
      </c>
      <c r="G61" s="7" t="str">
        <f t="shared" si="12"/>
        <v>  </v>
      </c>
      <c r="H61" s="7" t="str">
        <f t="shared" si="13"/>
        <v>  </v>
      </c>
      <c r="I61" s="2">
        <f t="shared" si="14"/>
        <v>440.73587207</v>
      </c>
      <c r="J61" s="4">
        <f>'orig-data'!E53</f>
        <v>627.50786842</v>
      </c>
      <c r="K61" s="18">
        <f>'orig-data'!E117</f>
        <v>618.15872439</v>
      </c>
      <c r="L61" s="17">
        <f t="shared" si="15"/>
        <v>441.63812218</v>
      </c>
      <c r="M61" s="19">
        <f>'orig-data'!C53</f>
        <v>1908</v>
      </c>
      <c r="N61" s="17">
        <f>'orig-data'!D53</f>
        <v>125.77138395</v>
      </c>
      <c r="O61" s="17">
        <f>'orig-data'!F53</f>
        <v>3130.8085558</v>
      </c>
      <c r="P61" s="19">
        <f>'orig-data'!G53</f>
        <v>271</v>
      </c>
      <c r="Q61" s="17">
        <f>'orig-data'!H53</f>
        <v>142.03354298</v>
      </c>
      <c r="R61" s="23"/>
      <c r="S61" s="19">
        <f>'orig-data'!C117</f>
        <v>1720</v>
      </c>
      <c r="T61" s="17">
        <f>'orig-data'!D117</f>
        <v>124.21827964</v>
      </c>
      <c r="U61" s="17">
        <f>'orig-data'!F117</f>
        <v>3076.1994906</v>
      </c>
      <c r="V61" s="19">
        <f>'orig-data'!G117</f>
        <v>446</v>
      </c>
      <c r="W61" s="17">
        <f>'orig-data'!H117</f>
        <v>259.30232558</v>
      </c>
    </row>
    <row r="62" spans="3:23" ht="12.75">
      <c r="C62" s="7"/>
      <c r="D62" s="7"/>
      <c r="E62" s="7"/>
      <c r="F62" s="7"/>
      <c r="G62" s="7"/>
      <c r="H62" s="7"/>
      <c r="K62" s="18"/>
      <c r="L62" s="17"/>
      <c r="M62" s="19"/>
      <c r="N62" s="17"/>
      <c r="O62" s="17"/>
      <c r="P62" s="19"/>
      <c r="Q62" s="17"/>
      <c r="R62" s="23"/>
      <c r="S62" s="19"/>
      <c r="T62" s="17"/>
      <c r="U62" s="17"/>
      <c r="V62" s="19"/>
      <c r="W62" s="17"/>
    </row>
    <row r="63" spans="1:23" ht="12.75">
      <c r="A63" s="32">
        <v>60</v>
      </c>
      <c r="B63" s="32">
        <v>60</v>
      </c>
      <c r="C63" s="7" t="s">
        <v>125</v>
      </c>
      <c r="D63" s="7" t="str">
        <f>IF(AND('orig-data'!Q54&gt;0,'orig-data'!Q54&lt;0.9999),IF(AND('orig-data'!I54&lt;0.005,'orig-data'!I54&gt;0),"m"," "),IF(AND('orig-data'!T54&lt;0.005,'orig-data'!T54&gt;0),"m",""))</f>
        <v> </v>
      </c>
      <c r="E63" s="7" t="str">
        <f>IF(AND('orig-data'!Q118&lt;0.9999,'orig-data'!Q118&gt;0),IF(AND('orig-data'!I118&lt;0.005,'orig-data'!I118&gt;0),"f"," "),IF(AND('orig-data'!T118&lt;0.005,'orig-data'!T118&gt;0),"f",""))</f>
        <v> </v>
      </c>
      <c r="F63" s="7" t="str">
        <f>IF(AND('orig-data'!Q54&lt;0.9999,'orig-data'!Q54&gt;0),IF(AND('orig-data'!I182&lt;0.005,'orig-data'!I182&gt;0),"d"," "),IF(AND('orig-data'!S54&lt;0.05,'orig-data'!S54&gt;0),"d",""))</f>
        <v> </v>
      </c>
      <c r="G63" s="7" t="str">
        <f>IF(AND(M63&gt;0,M63&lt;=5),"mp"," ")&amp;IF(AND(P63&gt;0,P63&lt;=5),"mc"," ")</f>
        <v>  </v>
      </c>
      <c r="H63" s="7" t="str">
        <f>IF(AND(S63&gt;0,S63&lt;=5),"fp"," ")&amp;IF(AND(V63&gt;0,V63&lt;=5),"fc"," ")</f>
        <v>  </v>
      </c>
      <c r="I63" s="2">
        <f>J$18</f>
        <v>440.73587207</v>
      </c>
      <c r="J63" s="4">
        <f>'orig-data'!E54</f>
        <v>272.31161196</v>
      </c>
      <c r="K63" s="18">
        <f>'orig-data'!E118</f>
        <v>260.02693522</v>
      </c>
      <c r="L63" s="17">
        <f>K$18</f>
        <v>441.63812218</v>
      </c>
      <c r="M63" s="19">
        <f>'orig-data'!C54</f>
        <v>4192</v>
      </c>
      <c r="N63" s="17">
        <f>'orig-data'!D54</f>
        <v>54.740679126</v>
      </c>
      <c r="O63" s="17">
        <f>'orig-data'!F54</f>
        <v>1354.6345276</v>
      </c>
      <c r="P63" s="19">
        <f>'orig-data'!G54</f>
        <v>989</v>
      </c>
      <c r="Q63" s="17">
        <f>'orig-data'!H54</f>
        <v>235.92557252</v>
      </c>
      <c r="R63" s="23"/>
      <c r="S63" s="19">
        <f>'orig-data'!C118</f>
        <v>4143</v>
      </c>
      <c r="T63" s="17">
        <f>'orig-data'!D118</f>
        <v>54.028217012</v>
      </c>
      <c r="U63" s="17">
        <f>'orig-data'!F118</f>
        <v>1251.4573084</v>
      </c>
      <c r="V63" s="19">
        <f>'orig-data'!G118</f>
        <v>1203</v>
      </c>
      <c r="W63" s="17">
        <f>'orig-data'!H118</f>
        <v>290.36929761</v>
      </c>
    </row>
    <row r="64" spans="1:23" ht="12.75">
      <c r="A64" s="32">
        <v>61</v>
      </c>
      <c r="B64" s="32">
        <v>61</v>
      </c>
      <c r="C64" s="7" t="s">
        <v>126</v>
      </c>
      <c r="D64" s="7" t="str">
        <f>IF(AND('orig-data'!Q55&gt;0,'orig-data'!Q55&lt;0.9999),IF(AND('orig-data'!I55&lt;0.005,'orig-data'!I55&gt;0),"m"," "),IF(AND('orig-data'!T55&lt;0.005,'orig-data'!T55&gt;0),"m",""))</f>
        <v> </v>
      </c>
      <c r="E64" s="7" t="str">
        <f>IF(AND('orig-data'!Q119&lt;0.9999,'orig-data'!Q119&gt;0),IF(AND('orig-data'!I119&lt;0.005,'orig-data'!I119&gt;0),"f"," "),IF(AND('orig-data'!T119&lt;0.005,'orig-data'!T119&gt;0),"f",""))</f>
        <v> </v>
      </c>
      <c r="F64" s="7" t="str">
        <f>IF(AND('orig-data'!Q55&lt;0.9999,'orig-data'!Q55&gt;0),IF(AND('orig-data'!I183&lt;0.005,'orig-data'!I183&gt;0),"d"," "),IF(AND('orig-data'!S55&lt;0.05,'orig-data'!S55&gt;0),"d",""))</f>
        <v> </v>
      </c>
      <c r="G64" s="7" t="str">
        <f>IF(AND(M64&gt;0,M64&lt;=5),"mp"," ")&amp;IF(AND(P64&gt;0,P64&lt;=5),"mc"," ")</f>
        <v>  </v>
      </c>
      <c r="H64" s="7" t="str">
        <f>IF(AND(S64&gt;0,S64&lt;=5),"fp"," ")&amp;IF(AND(V64&gt;0,V64&lt;=5),"fc"," ")</f>
        <v>  </v>
      </c>
      <c r="I64" s="2">
        <f>J$18</f>
        <v>440.73587207</v>
      </c>
      <c r="J64" s="4">
        <f>'orig-data'!E55</f>
        <v>390.34960544</v>
      </c>
      <c r="K64" s="18">
        <f>'orig-data'!E119</f>
        <v>285.04569274</v>
      </c>
      <c r="L64" s="17">
        <f>K$18</f>
        <v>441.63812218</v>
      </c>
      <c r="M64" s="19">
        <f>'orig-data'!C55</f>
        <v>5538</v>
      </c>
      <c r="N64" s="17">
        <f>'orig-data'!D55</f>
        <v>78.485651417</v>
      </c>
      <c r="O64" s="17">
        <f>'orig-data'!F55</f>
        <v>1941.409821</v>
      </c>
      <c r="P64" s="19">
        <f>'orig-data'!G55</f>
        <v>741</v>
      </c>
      <c r="Q64" s="17">
        <f>'orig-data'!H55</f>
        <v>133.8028169</v>
      </c>
      <c r="R64" s="23"/>
      <c r="S64" s="19">
        <f>'orig-data'!C119</f>
        <v>5412</v>
      </c>
      <c r="T64" s="17">
        <f>'orig-data'!D119</f>
        <v>59.629598061</v>
      </c>
      <c r="U64" s="17">
        <f>'orig-data'!F119</f>
        <v>1362.5959187</v>
      </c>
      <c r="V64" s="19">
        <f>'orig-data'!G119</f>
        <v>931</v>
      </c>
      <c r="W64" s="17">
        <f>'orig-data'!H119</f>
        <v>172.02512934</v>
      </c>
    </row>
    <row r="65" spans="1:23" ht="12.75">
      <c r="A65" s="32">
        <v>62</v>
      </c>
      <c r="B65" s="32">
        <v>62</v>
      </c>
      <c r="C65" s="7" t="s">
        <v>127</v>
      </c>
      <c r="D65" s="7" t="str">
        <f>IF(AND('orig-data'!Q56&gt;0,'orig-data'!Q56&lt;0.9999),IF(AND('orig-data'!I56&lt;0.005,'orig-data'!I56&gt;0),"m"," "),IF(AND('orig-data'!T56&lt;0.005,'orig-data'!T56&gt;0),"m",""))</f>
        <v> </v>
      </c>
      <c r="E65" s="7" t="str">
        <f>IF(AND('orig-data'!Q120&lt;0.9999,'orig-data'!Q120&gt;0),IF(AND('orig-data'!I120&lt;0.005,'orig-data'!I120&gt;0),"f"," "),IF(AND('orig-data'!T120&lt;0.005,'orig-data'!T120&gt;0),"f",""))</f>
        <v> </v>
      </c>
      <c r="F65" s="7" t="str">
        <f>IF(AND('orig-data'!Q56&lt;0.9999,'orig-data'!Q56&gt;0),IF(AND('orig-data'!I184&lt;0.005,'orig-data'!I184&gt;0),"d"," "),IF(AND('orig-data'!S56&lt;0.05,'orig-data'!S56&gt;0),"d",""))</f>
        <v> </v>
      </c>
      <c r="G65" s="7" t="str">
        <f>IF(AND(M65&gt;0,M65&lt;=5),"mp"," ")&amp;IF(AND(P65&gt;0,P65&lt;=5),"mc"," ")</f>
        <v>  </v>
      </c>
      <c r="H65" s="7" t="str">
        <f>IF(AND(S65&gt;0,S65&lt;=5),"fp"," ")&amp;IF(AND(V65&gt;0,V65&lt;=5),"fc"," ")</f>
        <v>  </v>
      </c>
      <c r="I65" s="2">
        <f>J$18</f>
        <v>440.73587207</v>
      </c>
      <c r="J65" s="4">
        <f>'orig-data'!E56</f>
        <v>592.51839572</v>
      </c>
      <c r="K65" s="18">
        <f>'orig-data'!E120</f>
        <v>491.68450924</v>
      </c>
      <c r="L65" s="17">
        <f>K$18</f>
        <v>441.63812218</v>
      </c>
      <c r="M65" s="19">
        <f>'orig-data'!C56</f>
        <v>2969</v>
      </c>
      <c r="N65" s="17">
        <f>'orig-data'!D56</f>
        <v>118.91791898</v>
      </c>
      <c r="O65" s="17">
        <f>'orig-data'!F56</f>
        <v>2952.2720568</v>
      </c>
      <c r="P65" s="19">
        <f>'orig-data'!G56</f>
        <v>329</v>
      </c>
      <c r="Q65" s="17">
        <f>'orig-data'!H56</f>
        <v>110.81172112</v>
      </c>
      <c r="R65" s="23"/>
      <c r="S65" s="19">
        <f>'orig-data'!C120</f>
        <v>2755</v>
      </c>
      <c r="T65" s="17">
        <f>'orig-data'!D120</f>
        <v>98.775651394</v>
      </c>
      <c r="U65" s="17">
        <f>'orig-data'!F120</f>
        <v>2447.5025293</v>
      </c>
      <c r="V65" s="19">
        <f>'orig-data'!G120</f>
        <v>536</v>
      </c>
      <c r="W65" s="17">
        <f>'orig-data'!H120</f>
        <v>194.5553539</v>
      </c>
    </row>
    <row r="66" spans="3:23" ht="12.75">
      <c r="C66" s="7"/>
      <c r="D66" s="7"/>
      <c r="E66" s="7"/>
      <c r="F66" s="7"/>
      <c r="G66" s="7"/>
      <c r="H66" s="7"/>
      <c r="K66" s="18"/>
      <c r="L66" s="17"/>
      <c r="M66" s="19"/>
      <c r="N66" s="17"/>
      <c r="O66" s="17"/>
      <c r="P66" s="19"/>
      <c r="Q66" s="17"/>
      <c r="R66" s="23"/>
      <c r="S66" s="19"/>
      <c r="T66" s="17"/>
      <c r="U66" s="17"/>
      <c r="V66" s="19"/>
      <c r="W66" s="17"/>
    </row>
    <row r="67" spans="1:23" ht="12.75">
      <c r="A67" s="32">
        <v>64</v>
      </c>
      <c r="B67" s="32">
        <v>65</v>
      </c>
      <c r="C67" s="7" t="s">
        <v>128</v>
      </c>
      <c r="D67" s="7" t="str">
        <f>IF(AND('orig-data'!Q58&gt;0,'orig-data'!Q58&lt;0.9999),IF(AND('orig-data'!I58&lt;0.005,'orig-data'!I58&gt;0),"m"," "),IF(AND('orig-data'!T58&lt;0.005,'orig-data'!T58&gt;0),"m",""))</f>
        <v> </v>
      </c>
      <c r="E67" s="7" t="str">
        <f>IF(AND('orig-data'!Q122&lt;0.9999,'orig-data'!Q122&gt;0),IF(AND('orig-data'!I122&lt;0.005,'orig-data'!I122&gt;0),"f"," "),IF(AND('orig-data'!T122&lt;0.005,'orig-data'!T122&gt;0),"f",""))</f>
        <v> </v>
      </c>
      <c r="F67" s="7" t="str">
        <f>IF(AND('orig-data'!Q58&lt;0.9999,'orig-data'!Q58&gt;0),IF(AND('orig-data'!I186&lt;0.005,'orig-data'!I186&gt;0),"d"," "),IF(AND('orig-data'!S58&lt;0.05,'orig-data'!S58&gt;0),"d",""))</f>
        <v> </v>
      </c>
      <c r="G67" s="7" t="str">
        <f aca="true" t="shared" si="16" ref="G67:G77">IF(AND(M67&gt;0,M67&lt;=5),"mp"," ")&amp;IF(AND(P67&gt;0,P67&lt;=5),"mc"," ")</f>
        <v>  </v>
      </c>
      <c r="H67" s="7" t="str">
        <f aca="true" t="shared" si="17" ref="H67:H77">IF(AND(S67&gt;0,S67&lt;=5),"fp"," ")&amp;IF(AND(V67&gt;0,V67&lt;=5),"fc"," ")</f>
        <v>  </v>
      </c>
      <c r="I67" s="2">
        <f aca="true" t="shared" si="18" ref="I67:I77">J$18</f>
        <v>440.73587207</v>
      </c>
      <c r="J67" s="4">
        <f>'orig-data'!E58</f>
        <v>344.57675765</v>
      </c>
      <c r="K67" s="18">
        <f>'orig-data'!E122</f>
        <v>289.04724448</v>
      </c>
      <c r="L67" s="17">
        <f aca="true" t="shared" si="19" ref="L67:L77">K$18</f>
        <v>441.63812218</v>
      </c>
      <c r="M67" s="19">
        <f>'orig-data'!C58</f>
        <v>7155</v>
      </c>
      <c r="N67" s="17">
        <f>'orig-data'!D58</f>
        <v>69.413182516</v>
      </c>
      <c r="O67" s="17">
        <f>'orig-data'!F58</f>
        <v>1710.5272746</v>
      </c>
      <c r="P67" s="19">
        <f>'orig-data'!G58</f>
        <v>1022</v>
      </c>
      <c r="Q67" s="17">
        <f>'orig-data'!H58</f>
        <v>142.8371768</v>
      </c>
      <c r="R67" s="23"/>
      <c r="S67" s="19">
        <f>'orig-data'!C122</f>
        <v>6918</v>
      </c>
      <c r="T67" s="17">
        <f>'orig-data'!D122</f>
        <v>60.426887242</v>
      </c>
      <c r="U67" s="17">
        <f>'orig-data'!F122</f>
        <v>1382.634674</v>
      </c>
      <c r="V67" s="19">
        <f>'orig-data'!G122</f>
        <v>582</v>
      </c>
      <c r="W67" s="17">
        <f>'orig-data'!H122</f>
        <v>84.128360798</v>
      </c>
    </row>
    <row r="68" spans="1:23" ht="12.75">
      <c r="A68" s="32">
        <v>65</v>
      </c>
      <c r="B68" s="32">
        <v>64</v>
      </c>
      <c r="C68" s="7" t="s">
        <v>166</v>
      </c>
      <c r="D68" s="7" t="str">
        <f>IF(AND('orig-data'!Q57&gt;0,'orig-data'!Q57&lt;0.9999),IF(AND('orig-data'!I57&lt;0.005,'orig-data'!I57&gt;0),"m"," "),IF(AND('orig-data'!T57&lt;0.005,'orig-data'!T57&gt;0),"m",""))</f>
        <v> </v>
      </c>
      <c r="E68" s="7" t="str">
        <f>IF(AND('orig-data'!Q121&lt;0.9999,'orig-data'!Q121&gt;0),IF(AND('orig-data'!I121&lt;0.005,'orig-data'!I121&gt;0),"f"," "),IF(AND('orig-data'!T121&lt;0.005,'orig-data'!T121&gt;0),"f",""))</f>
        <v>f</v>
      </c>
      <c r="F68" s="7" t="str">
        <f>IF(AND('orig-data'!Q57&lt;0.9999,'orig-data'!Q57&gt;0),IF(AND('orig-data'!I185&lt;0.005,'orig-data'!I185&gt;0),"d"," "),IF(AND('orig-data'!S57&lt;0.05,'orig-data'!S57&gt;0),"d",""))</f>
        <v>d</v>
      </c>
      <c r="G68" s="7" t="str">
        <f t="shared" si="16"/>
        <v>  </v>
      </c>
      <c r="H68" s="7" t="str">
        <f t="shared" si="17"/>
        <v>  </v>
      </c>
      <c r="I68" s="2">
        <f t="shared" si="18"/>
        <v>440.73587207</v>
      </c>
      <c r="J68" s="4">
        <f>'orig-data'!E57</f>
        <v>75.395848771</v>
      </c>
      <c r="K68" s="18">
        <f>'orig-data'!E121</f>
        <v>34723.118032</v>
      </c>
      <c r="L68" s="17">
        <f t="shared" si="19"/>
        <v>441.63812218</v>
      </c>
      <c r="M68" s="19">
        <f>'orig-data'!C57</f>
        <v>691</v>
      </c>
      <c r="N68" s="17">
        <f>'orig-data'!D57</f>
        <v>13.819855372</v>
      </c>
      <c r="O68" s="17">
        <f>'orig-data'!F57</f>
        <v>411.33093356</v>
      </c>
      <c r="P68" s="19">
        <f>'orig-data'!G57</f>
        <v>30</v>
      </c>
      <c r="Q68" s="17">
        <f>'orig-data'!H57</f>
        <v>43.415340087</v>
      </c>
      <c r="R68" s="23"/>
      <c r="S68" s="19">
        <f>'orig-data'!C121</f>
        <v>646</v>
      </c>
      <c r="T68" s="17">
        <f>'orig-data'!D121</f>
        <v>6656.4083174</v>
      </c>
      <c r="U68" s="17">
        <f>'orig-data'!F121</f>
        <v>181132.95765</v>
      </c>
      <c r="V68" s="19">
        <f>'orig-data'!G121</f>
        <v>2782</v>
      </c>
      <c r="W68" s="17">
        <f>'orig-data'!H121</f>
        <v>4306.501548</v>
      </c>
    </row>
    <row r="69" spans="1:23" ht="12.75">
      <c r="A69" s="32">
        <v>66</v>
      </c>
      <c r="B69" s="32">
        <v>67</v>
      </c>
      <c r="C69" s="7" t="s">
        <v>167</v>
      </c>
      <c r="D69" s="7" t="str">
        <f>IF(AND('orig-data'!Q60&gt;0,'orig-data'!Q60&lt;0.9999),IF(AND('orig-data'!I60&lt;0.005,'orig-data'!I60&gt;0),"m"," "),IF(AND('orig-data'!T60&lt;0.005,'orig-data'!T60&gt;0),"m",""))</f>
        <v> </v>
      </c>
      <c r="E69" s="7" t="str">
        <f>IF(AND('orig-data'!Q124&lt;0.9999,'orig-data'!Q124&gt;0),IF(AND('orig-data'!I124&lt;0.005,'orig-data'!I124&gt;0),"f"," "),IF(AND('orig-data'!T124&lt;0.005,'orig-data'!T124&gt;0),"f",""))</f>
        <v> </v>
      </c>
      <c r="F69" s="7" t="str">
        <f>IF(AND('orig-data'!Q60&lt;0.9999,'orig-data'!Q60&gt;0),IF(AND('orig-data'!I188&lt;0.005,'orig-data'!I188&gt;0),"d"," "),IF(AND('orig-data'!S60&lt;0.05,'orig-data'!S60&gt;0),"d",""))</f>
        <v>d</v>
      </c>
      <c r="G69" s="7" t="str">
        <f t="shared" si="16"/>
        <v>  </v>
      </c>
      <c r="H69" s="7" t="str">
        <f t="shared" si="17"/>
        <v>  </v>
      </c>
      <c r="I69" s="2">
        <f t="shared" si="18"/>
        <v>440.73587207</v>
      </c>
      <c r="J69" s="4">
        <f>'orig-data'!E60</f>
        <v>96.104695459</v>
      </c>
      <c r="K69" s="18">
        <f>'orig-data'!E124</f>
        <v>1176.146012</v>
      </c>
      <c r="L69" s="17">
        <f t="shared" si="19"/>
        <v>441.63812218</v>
      </c>
      <c r="M69" s="19">
        <f>'orig-data'!C60</f>
        <v>1262</v>
      </c>
      <c r="N69" s="17">
        <f>'orig-data'!D60</f>
        <v>18.224466195</v>
      </c>
      <c r="O69" s="17">
        <f>'orig-data'!F60</f>
        <v>506.79742224</v>
      </c>
      <c r="P69" s="19">
        <f>'orig-data'!G60</f>
        <v>111</v>
      </c>
      <c r="Q69" s="17">
        <f>'orig-data'!H60</f>
        <v>87.95562599</v>
      </c>
      <c r="R69" s="23"/>
      <c r="S69" s="19">
        <f>'orig-data'!C124</f>
        <v>1141</v>
      </c>
      <c r="T69" s="17">
        <f>'orig-data'!D124</f>
        <v>234.62459502</v>
      </c>
      <c r="U69" s="17">
        <f>'orig-data'!F124</f>
        <v>5895.8841954</v>
      </c>
      <c r="V69" s="19">
        <f>'orig-data'!G124</f>
        <v>279</v>
      </c>
      <c r="W69" s="17">
        <f>'orig-data'!H124</f>
        <v>244.52234882</v>
      </c>
    </row>
    <row r="70" spans="1:23" ht="12.75">
      <c r="A70" s="32">
        <v>67</v>
      </c>
      <c r="B70" s="32">
        <v>66</v>
      </c>
      <c r="C70" s="7" t="s">
        <v>129</v>
      </c>
      <c r="D70" s="7" t="str">
        <f>IF(AND('orig-data'!Q59&gt;0,'orig-data'!Q59&lt;0.9999),IF(AND('orig-data'!I59&lt;0.005,'orig-data'!I59&gt;0),"m"," "),IF(AND('orig-data'!T59&lt;0.005,'orig-data'!T59&gt;0),"m",""))</f>
        <v> </v>
      </c>
      <c r="E70" s="7" t="str">
        <f>IF(AND('orig-data'!Q123&lt;0.9999,'orig-data'!Q123&gt;0),IF(AND('orig-data'!I123&lt;0.005,'orig-data'!I123&gt;0),"f"," "),IF(AND('orig-data'!T123&lt;0.005,'orig-data'!T123&gt;0),"f",""))</f>
        <v> </v>
      </c>
      <c r="F70" s="7" t="str">
        <f>IF(AND('orig-data'!Q59&lt;0.9999,'orig-data'!Q59&gt;0),IF(AND('orig-data'!I187&lt;0.005,'orig-data'!I187&gt;0),"d"," "),IF(AND('orig-data'!S59&lt;0.05,'orig-data'!S59&gt;0),"d",""))</f>
        <v> </v>
      </c>
      <c r="G70" s="7" t="str">
        <f t="shared" si="16"/>
        <v>  </v>
      </c>
      <c r="H70" s="7" t="str">
        <f t="shared" si="17"/>
        <v>  </v>
      </c>
      <c r="I70" s="2">
        <f t="shared" si="18"/>
        <v>440.73587207</v>
      </c>
      <c r="J70" s="4">
        <f>'orig-data'!E59</f>
        <v>3.1320229E-06</v>
      </c>
      <c r="K70" s="18">
        <f>'orig-data'!E123</f>
        <v>131.080124</v>
      </c>
      <c r="L70" s="17">
        <f t="shared" si="19"/>
        <v>441.63812218</v>
      </c>
      <c r="M70" s="19">
        <f>'orig-data'!C59</f>
        <v>494</v>
      </c>
      <c r="N70" s="17">
        <f>'orig-data'!D59</f>
        <v>0</v>
      </c>
      <c r="O70" s="17" t="str">
        <f>'orig-data'!F59</f>
        <v> </v>
      </c>
      <c r="P70" s="19">
        <f>'orig-data'!G59</f>
        <v>0</v>
      </c>
      <c r="Q70" s="17">
        <f>'orig-data'!H59</f>
        <v>0</v>
      </c>
      <c r="R70" s="23"/>
      <c r="S70" s="19">
        <f>'orig-data'!C123</f>
        <v>435</v>
      </c>
      <c r="T70" s="17">
        <f>'orig-data'!D123</f>
        <v>25.224039876</v>
      </c>
      <c r="U70" s="17">
        <f>'orig-data'!F123</f>
        <v>681.17553703</v>
      </c>
      <c r="V70" s="19">
        <f>'orig-data'!G123</f>
        <v>31</v>
      </c>
      <c r="W70" s="17">
        <f>'orig-data'!H123</f>
        <v>71.264367816</v>
      </c>
    </row>
    <row r="71" spans="1:23" ht="12.75">
      <c r="A71" s="32">
        <v>68</v>
      </c>
      <c r="B71" s="32">
        <v>70</v>
      </c>
      <c r="C71" s="7" t="s">
        <v>132</v>
      </c>
      <c r="D71" s="7" t="str">
        <f>IF(AND('orig-data'!Q63&gt;0,'orig-data'!Q63&lt;0.9999),IF(AND('orig-data'!I63&lt;0.005,'orig-data'!I63&gt;0),"m"," "),IF(AND('orig-data'!T63&lt;0.005,'orig-data'!T63&gt;0),"m",""))</f>
        <v> </v>
      </c>
      <c r="E71" s="7" t="str">
        <f>IF(AND('orig-data'!Q127&lt;0.9999,'orig-data'!Q127&gt;0),IF(AND('orig-data'!I127&lt;0.005,'orig-data'!I127&gt;0),"f"," "),IF(AND('orig-data'!T127&lt;0.005,'orig-data'!T127&gt;0),"f",""))</f>
        <v> </v>
      </c>
      <c r="F71" s="7" t="str">
        <f>IF(AND('orig-data'!Q63&lt;0.9999,'orig-data'!Q63&gt;0),IF(AND('orig-data'!I191&lt;0.005,'orig-data'!I191&gt;0),"d"," "),IF(AND('orig-data'!S63&lt;0.05,'orig-data'!S63&gt;0),"d",""))</f>
        <v> </v>
      </c>
      <c r="G71" s="7" t="str">
        <f t="shared" si="16"/>
        <v>  </v>
      </c>
      <c r="H71" s="7" t="str">
        <f t="shared" si="17"/>
        <v>  </v>
      </c>
      <c r="I71" s="2">
        <f t="shared" si="18"/>
        <v>440.73587207</v>
      </c>
      <c r="J71" s="4">
        <f>'orig-data'!E63</f>
        <v>560.26926555</v>
      </c>
      <c r="K71" s="18">
        <f>'orig-data'!E127</f>
        <v>682.7238806</v>
      </c>
      <c r="L71" s="17">
        <f t="shared" si="19"/>
        <v>441.63812218</v>
      </c>
      <c r="M71" s="19">
        <f>'orig-data'!C63</f>
        <v>3662</v>
      </c>
      <c r="N71" s="17">
        <f>'orig-data'!D63</f>
        <v>112.77213959</v>
      </c>
      <c r="O71" s="17">
        <f>'orig-data'!F63</f>
        <v>2783.5035415</v>
      </c>
      <c r="P71" s="19">
        <f>'orig-data'!G63</f>
        <v>589</v>
      </c>
      <c r="Q71" s="17">
        <f>'orig-data'!H63</f>
        <v>160.84107045</v>
      </c>
      <c r="R71" s="23"/>
      <c r="S71" s="19">
        <f>'orig-data'!C127</f>
        <v>3494</v>
      </c>
      <c r="T71" s="17">
        <f>'orig-data'!D127</f>
        <v>137.43348408</v>
      </c>
      <c r="U71" s="17">
        <f>'orig-data'!F127</f>
        <v>3391.5453738</v>
      </c>
      <c r="V71" s="19">
        <f>'orig-data'!G127</f>
        <v>821</v>
      </c>
      <c r="W71" s="17">
        <f>'orig-data'!H127</f>
        <v>234.97424156</v>
      </c>
    </row>
    <row r="72" spans="1:23" ht="12.75">
      <c r="A72" s="32">
        <v>69</v>
      </c>
      <c r="B72" s="32">
        <v>68</v>
      </c>
      <c r="C72" s="7" t="s">
        <v>130</v>
      </c>
      <c r="D72" s="7" t="str">
        <f>IF(AND('orig-data'!Q61&gt;0,'orig-data'!Q61&lt;0.9999),IF(AND('orig-data'!I61&lt;0.005,'orig-data'!I61&gt;0),"m"," "),IF(AND('orig-data'!T61&lt;0.005,'orig-data'!T61&gt;0),"m",""))</f>
        <v> </v>
      </c>
      <c r="E72" s="7" t="str">
        <f>IF(AND('orig-data'!Q125&lt;0.9999,'orig-data'!Q125&gt;0),IF(AND('orig-data'!I125&lt;0.005,'orig-data'!I125&gt;0),"f"," "),IF(AND('orig-data'!T125&lt;0.005,'orig-data'!T125&gt;0),"f",""))</f>
        <v> </v>
      </c>
      <c r="F72" s="7" t="str">
        <f>IF(AND('orig-data'!Q61&lt;0.9999,'orig-data'!Q61&gt;0),IF(AND('orig-data'!I189&lt;0.005,'orig-data'!I189&gt;0),"d"," "),IF(AND('orig-data'!S61&lt;0.05,'orig-data'!S61&gt;0),"d",""))</f>
        <v> </v>
      </c>
      <c r="G72" s="7" t="str">
        <f t="shared" si="16"/>
        <v>  </v>
      </c>
      <c r="H72" s="7" t="str">
        <f t="shared" si="17"/>
        <v>  </v>
      </c>
      <c r="I72" s="2">
        <f t="shared" si="18"/>
        <v>440.73587207</v>
      </c>
      <c r="J72" s="4">
        <f>'orig-data'!E61</f>
        <v>347.38870799</v>
      </c>
      <c r="K72" s="18">
        <f>'orig-data'!E125</f>
        <v>298.78878273</v>
      </c>
      <c r="L72" s="17">
        <f t="shared" si="19"/>
        <v>441.63812218</v>
      </c>
      <c r="M72" s="19">
        <f>'orig-data'!C61</f>
        <v>2153</v>
      </c>
      <c r="N72" s="17">
        <f>'orig-data'!D61</f>
        <v>69.712528327</v>
      </c>
      <c r="O72" s="17">
        <f>'orig-data'!F61</f>
        <v>1731.0936403</v>
      </c>
      <c r="P72" s="19">
        <f>'orig-data'!G61</f>
        <v>333</v>
      </c>
      <c r="Q72" s="17">
        <f>'orig-data'!H61</f>
        <v>154.66790525</v>
      </c>
      <c r="R72" s="23"/>
      <c r="S72" s="19">
        <f>'orig-data'!C125</f>
        <v>2068</v>
      </c>
      <c r="T72" s="17">
        <f>'orig-data'!D125</f>
        <v>60.963003681000004</v>
      </c>
      <c r="U72" s="17">
        <f>'orig-data'!F125</f>
        <v>1464.4084329</v>
      </c>
      <c r="V72" s="19">
        <f>'orig-data'!G125</f>
        <v>86</v>
      </c>
      <c r="W72" s="17">
        <f>'orig-data'!H125</f>
        <v>41.586073501</v>
      </c>
    </row>
    <row r="73" spans="1:23" ht="12.75">
      <c r="A73" s="32">
        <v>70</v>
      </c>
      <c r="B73" s="32">
        <v>71</v>
      </c>
      <c r="C73" s="7" t="s">
        <v>133</v>
      </c>
      <c r="D73" s="7" t="str">
        <f>IF(AND('orig-data'!Q64&gt;0,'orig-data'!Q64&lt;0.9999),IF(AND('orig-data'!I64&lt;0.005,'orig-data'!I64&gt;0),"m"," "),IF(AND('orig-data'!T64&lt;0.005,'orig-data'!T64&gt;0),"m",""))</f>
        <v> </v>
      </c>
      <c r="E73" s="7" t="str">
        <f>IF(AND('orig-data'!Q128&lt;0.9999,'orig-data'!Q128&gt;0),IF(AND('orig-data'!I128&lt;0.005,'orig-data'!I128&gt;0),"f"," "),IF(AND('orig-data'!T128&lt;0.005,'orig-data'!T128&gt;0),"f",""))</f>
        <v> </v>
      </c>
      <c r="F73" s="7" t="str">
        <f>IF(AND('orig-data'!Q64&lt;0.9999,'orig-data'!Q64&gt;0),IF(AND('orig-data'!I192&lt;0.005,'orig-data'!I192&gt;0),"d"," "),IF(AND('orig-data'!S64&lt;0.05,'orig-data'!S64&gt;0),"d",""))</f>
        <v> </v>
      </c>
      <c r="G73" s="7" t="str">
        <f t="shared" si="16"/>
        <v>  </v>
      </c>
      <c r="H73" s="7" t="str">
        <f t="shared" si="17"/>
        <v>  </v>
      </c>
      <c r="I73" s="2">
        <f t="shared" si="18"/>
        <v>440.73587207</v>
      </c>
      <c r="J73" s="4">
        <f>'orig-data'!E64</f>
        <v>570.8091875</v>
      </c>
      <c r="K73" s="18">
        <f>'orig-data'!E128</f>
        <v>1527.7777875</v>
      </c>
      <c r="L73" s="17">
        <f t="shared" si="19"/>
        <v>441.63812218</v>
      </c>
      <c r="M73" s="19">
        <f>'orig-data'!C64</f>
        <v>2351</v>
      </c>
      <c r="N73" s="17">
        <f>'orig-data'!D64</f>
        <v>109.23797828</v>
      </c>
      <c r="O73" s="17">
        <f>'orig-data'!F64</f>
        <v>2982.6909438</v>
      </c>
      <c r="P73" s="19">
        <f>'orig-data'!G64</f>
        <v>351</v>
      </c>
      <c r="Q73" s="17">
        <f>'orig-data'!H64</f>
        <v>149.29817099</v>
      </c>
      <c r="R73" s="23"/>
      <c r="S73" s="19">
        <f>'orig-data'!C128</f>
        <v>2282</v>
      </c>
      <c r="T73" s="17">
        <f>'orig-data'!D128</f>
        <v>305.88770702</v>
      </c>
      <c r="U73" s="17">
        <f>'orig-data'!F128</f>
        <v>7630.5942158</v>
      </c>
      <c r="V73" s="19">
        <f>'orig-data'!G128</f>
        <v>624</v>
      </c>
      <c r="W73" s="17">
        <f>'orig-data'!H128</f>
        <v>273.44434706</v>
      </c>
    </row>
    <row r="74" spans="1:23" ht="12.75">
      <c r="A74" s="32">
        <v>71</v>
      </c>
      <c r="B74" s="32">
        <v>69</v>
      </c>
      <c r="C74" s="7" t="s">
        <v>131</v>
      </c>
      <c r="D74" s="7" t="str">
        <f>IF(AND('orig-data'!Q62&gt;0,'orig-data'!Q62&lt;0.9999),IF(AND('orig-data'!I62&lt;0.005,'orig-data'!I62&gt;0),"m"," "),IF(AND('orig-data'!T62&lt;0.005,'orig-data'!T62&gt;0),"m",""))</f>
        <v> </v>
      </c>
      <c r="E74" s="7" t="str">
        <f>IF(AND('orig-data'!Q126&lt;0.9999,'orig-data'!Q126&gt;0),IF(AND('orig-data'!I126&lt;0.005,'orig-data'!I126&gt;0),"f"," "),IF(AND('orig-data'!T126&lt;0.005,'orig-data'!T126&gt;0),"f",""))</f>
        <v> </v>
      </c>
      <c r="F74" s="7" t="str">
        <f>IF(AND('orig-data'!Q62&lt;0.9999,'orig-data'!Q62&gt;0),IF(AND('orig-data'!I190&lt;0.005,'orig-data'!I190&gt;0),"d"," "),IF(AND('orig-data'!S62&lt;0.05,'orig-data'!S62&gt;0),"d",""))</f>
        <v> </v>
      </c>
      <c r="G74" s="7" t="str">
        <f t="shared" si="16"/>
        <v>  </v>
      </c>
      <c r="H74" s="7" t="str">
        <f t="shared" si="17"/>
        <v>  </v>
      </c>
      <c r="I74" s="2">
        <f t="shared" si="18"/>
        <v>440.73587207</v>
      </c>
      <c r="J74" s="4">
        <f>'orig-data'!E62</f>
        <v>3.06877E-05</v>
      </c>
      <c r="K74" s="18">
        <f>'orig-data'!E126</f>
        <v>3.65092E-05</v>
      </c>
      <c r="L74" s="17">
        <f t="shared" si="19"/>
        <v>441.63812218</v>
      </c>
      <c r="M74" s="19">
        <f>'orig-data'!C62</f>
        <v>807</v>
      </c>
      <c r="N74" s="17">
        <f>'orig-data'!D62</f>
        <v>4.43351E-279</v>
      </c>
      <c r="O74" s="17">
        <f>'orig-data'!F62</f>
        <v>2.124134E+269</v>
      </c>
      <c r="P74" s="19">
        <f>'orig-data'!G62</f>
        <v>0</v>
      </c>
      <c r="Q74" s="17">
        <f>'orig-data'!H62</f>
        <v>0</v>
      </c>
      <c r="R74" s="23"/>
      <c r="S74" s="19">
        <f>'orig-data'!C126</f>
        <v>750</v>
      </c>
      <c r="T74" s="17">
        <f>'orig-data'!D126</f>
        <v>2.23213E-242</v>
      </c>
      <c r="U74" s="17">
        <f>'orig-data'!F126</f>
        <v>5.971543E+232</v>
      </c>
      <c r="V74" s="19">
        <f>'orig-data'!G126</f>
        <v>0</v>
      </c>
      <c r="W74" s="17">
        <f>'orig-data'!H126</f>
        <v>0</v>
      </c>
    </row>
    <row r="75" spans="1:23" ht="12.75">
      <c r="A75" s="32">
        <v>72</v>
      </c>
      <c r="B75" s="32">
        <v>72</v>
      </c>
      <c r="C75" s="7" t="s">
        <v>134</v>
      </c>
      <c r="D75" s="7" t="str">
        <f>IF(AND('orig-data'!Q65&gt;0,'orig-data'!Q65&lt;0.9999),IF(AND('orig-data'!I65&lt;0.005,'orig-data'!I65&gt;0),"m"," "),IF(AND('orig-data'!T65&lt;0.005,'orig-data'!T65&gt;0),"m",""))</f>
        <v> </v>
      </c>
      <c r="E75" s="7" t="str">
        <f>IF(AND('orig-data'!Q129&lt;0.9999,'orig-data'!Q129&gt;0),IF(AND('orig-data'!I129&lt;0.005,'orig-data'!I129&gt;0),"f"," "),IF(AND('orig-data'!T129&lt;0.005,'orig-data'!T129&gt;0),"f",""))</f>
        <v> </v>
      </c>
      <c r="F75" s="7" t="str">
        <f>IF(AND('orig-data'!Q65&lt;0.9999,'orig-data'!Q65&gt;0),IF(AND('orig-data'!I193&lt;0.005,'orig-data'!I193&gt;0),"d"," "),IF(AND('orig-data'!S65&lt;0.05,'orig-data'!S65&gt;0),"d",""))</f>
        <v> </v>
      </c>
      <c r="G75" s="7" t="str">
        <f t="shared" si="16"/>
        <v>  </v>
      </c>
      <c r="H75" s="7" t="str">
        <f t="shared" si="17"/>
        <v>  </v>
      </c>
      <c r="I75" s="2">
        <f t="shared" si="18"/>
        <v>440.73587207</v>
      </c>
      <c r="J75" s="4">
        <f>'orig-data'!E65</f>
        <v>269.82226947</v>
      </c>
      <c r="K75" s="18">
        <f>'orig-data'!E129</f>
        <v>730.49536895</v>
      </c>
      <c r="L75" s="17">
        <f t="shared" si="19"/>
        <v>441.63812218</v>
      </c>
      <c r="M75" s="19">
        <f>'orig-data'!C65</f>
        <v>1819</v>
      </c>
      <c r="N75" s="17">
        <f>'orig-data'!D65</f>
        <v>55.987328348</v>
      </c>
      <c r="O75" s="17">
        <f>'orig-data'!F65</f>
        <v>1300.3666946</v>
      </c>
      <c r="P75" s="19">
        <f>'orig-data'!G65</f>
        <v>156</v>
      </c>
      <c r="Q75" s="17">
        <f>'orig-data'!H65</f>
        <v>85.761407367</v>
      </c>
      <c r="R75" s="23"/>
      <c r="S75" s="19">
        <f>'orig-data'!C129</f>
        <v>1734</v>
      </c>
      <c r="T75" s="17">
        <f>'orig-data'!D129</f>
        <v>146.56717853</v>
      </c>
      <c r="U75" s="17">
        <f>'orig-data'!F129</f>
        <v>3640.8116019</v>
      </c>
      <c r="V75" s="19">
        <f>'orig-data'!G129</f>
        <v>409</v>
      </c>
      <c r="W75" s="17">
        <f>'orig-data'!H129</f>
        <v>235.87081892</v>
      </c>
    </row>
    <row r="76" spans="1:23" ht="12.75">
      <c r="A76" s="32">
        <v>73</v>
      </c>
      <c r="B76" s="32">
        <v>74</v>
      </c>
      <c r="C76" s="7" t="s">
        <v>136</v>
      </c>
      <c r="D76" s="7" t="str">
        <f>IF(AND('orig-data'!Q67&gt;0,'orig-data'!Q67&lt;0.9999),IF(AND('orig-data'!I67&lt;0.005,'orig-data'!I67&gt;0),"m"," "),IF(AND('orig-data'!T67&lt;0.005,'orig-data'!T67&gt;0),"m",""))</f>
        <v> </v>
      </c>
      <c r="E76" s="7" t="str">
        <f>IF(AND('orig-data'!Q131&lt;0.9999,'orig-data'!Q131&gt;0),IF(AND('orig-data'!I131&lt;0.005,'orig-data'!I131&gt;0),"f"," "),IF(AND('orig-data'!T131&lt;0.005,'orig-data'!T131&gt;0),"f",""))</f>
        <v> </v>
      </c>
      <c r="F76" s="7" t="str">
        <f>IF(AND('orig-data'!Q67&lt;0.9999,'orig-data'!Q67&gt;0),IF(AND('orig-data'!I195&lt;0.005,'orig-data'!I195&gt;0),"d"," "),IF(AND('orig-data'!S67&lt;0.05,'orig-data'!S67&gt;0),"d",""))</f>
        <v> </v>
      </c>
      <c r="G76" s="7" t="str">
        <f t="shared" si="16"/>
        <v>  </v>
      </c>
      <c r="H76" s="7" t="str">
        <f t="shared" si="17"/>
        <v>  </v>
      </c>
      <c r="I76" s="2">
        <f t="shared" si="18"/>
        <v>440.73587207</v>
      </c>
      <c r="J76" s="4">
        <f>'orig-data'!E67</f>
        <v>600.4583921</v>
      </c>
      <c r="K76" s="18">
        <f>'orig-data'!E131</f>
        <v>491.5817198</v>
      </c>
      <c r="L76" s="17">
        <f t="shared" si="19"/>
        <v>441.63812218</v>
      </c>
      <c r="M76" s="19">
        <f>'orig-data'!C67</f>
        <v>1673</v>
      </c>
      <c r="N76" s="17">
        <f>'orig-data'!D67</f>
        <v>120.4776561</v>
      </c>
      <c r="O76" s="17">
        <f>'orig-data'!F67</f>
        <v>2992.6734327</v>
      </c>
      <c r="P76" s="19">
        <f>'orig-data'!G67</f>
        <v>298</v>
      </c>
      <c r="Q76" s="17">
        <f>'orig-data'!H67</f>
        <v>178.1231321</v>
      </c>
      <c r="R76" s="23"/>
      <c r="S76" s="19">
        <f>'orig-data'!C131</f>
        <v>1602</v>
      </c>
      <c r="T76" s="17">
        <f>'orig-data'!D131</f>
        <v>98.456017758</v>
      </c>
      <c r="U76" s="17">
        <f>'orig-data'!F131</f>
        <v>2454.4217077</v>
      </c>
      <c r="V76" s="19">
        <f>'orig-data'!G131</f>
        <v>233</v>
      </c>
      <c r="W76" s="17">
        <f>'orig-data'!H131</f>
        <v>145.443196</v>
      </c>
    </row>
    <row r="77" spans="1:23" ht="12.75">
      <c r="A77" s="32">
        <v>74</v>
      </c>
      <c r="B77" s="32">
        <v>73</v>
      </c>
      <c r="C77" s="7" t="s">
        <v>135</v>
      </c>
      <c r="D77" s="7" t="str">
        <f>IF(AND('orig-data'!Q66&gt;0,'orig-data'!Q66&lt;0.9999),IF(AND('orig-data'!I66&lt;0.005,'orig-data'!I66&gt;0),"m"," "),IF(AND('orig-data'!T66&lt;0.005,'orig-data'!T66&gt;0),"m",""))</f>
        <v> </v>
      </c>
      <c r="E77" s="7" t="str">
        <f>IF(AND('orig-data'!Q130&lt;0.9999,'orig-data'!Q130&gt;0),IF(AND('orig-data'!I130&lt;0.005,'orig-data'!I130&gt;0),"f"," "),IF(AND('orig-data'!T130&lt;0.005,'orig-data'!T130&gt;0),"f",""))</f>
        <v> </v>
      </c>
      <c r="F77" s="7" t="str">
        <f>IF(AND('orig-data'!Q66&lt;0.9999,'orig-data'!Q66&gt;0),IF(AND('orig-data'!I194&lt;0.005,'orig-data'!I194&gt;0),"d"," "),IF(AND('orig-data'!S66&lt;0.05,'orig-data'!S66&gt;0),"d",""))</f>
        <v> </v>
      </c>
      <c r="G77" s="7" t="str">
        <f t="shared" si="16"/>
        <v>  </v>
      </c>
      <c r="H77" s="7" t="str">
        <f t="shared" si="17"/>
        <v>  </v>
      </c>
      <c r="I77" s="2">
        <f t="shared" si="18"/>
        <v>440.73587207</v>
      </c>
      <c r="J77" s="4">
        <f>'orig-data'!E66</f>
        <v>1267.0297398</v>
      </c>
      <c r="K77" s="18">
        <f>'orig-data'!E130</f>
        <v>1258.2760486</v>
      </c>
      <c r="L77" s="17">
        <f t="shared" si="19"/>
        <v>441.63812218</v>
      </c>
      <c r="M77" s="19">
        <f>'orig-data'!C66</f>
        <v>1144</v>
      </c>
      <c r="N77" s="17">
        <f>'orig-data'!D66</f>
        <v>254.44896459</v>
      </c>
      <c r="O77" s="17">
        <f>'orig-data'!F66</f>
        <v>6309.1801698</v>
      </c>
      <c r="P77" s="19">
        <f>'orig-data'!G66</f>
        <v>427</v>
      </c>
      <c r="Q77" s="17">
        <f>'orig-data'!H66</f>
        <v>373.25174825</v>
      </c>
      <c r="R77" s="23"/>
      <c r="S77" s="19">
        <f>'orig-data'!C130</f>
        <v>1076</v>
      </c>
      <c r="T77" s="17">
        <f>'orig-data'!D130</f>
        <v>250.38705167</v>
      </c>
      <c r="U77" s="17">
        <f>'orig-data'!F130</f>
        <v>6323.2447685</v>
      </c>
      <c r="V77" s="19">
        <f>'orig-data'!G130</f>
        <v>246</v>
      </c>
      <c r="W77" s="17">
        <f>'orig-data'!H130</f>
        <v>228.62453532</v>
      </c>
    </row>
    <row r="78" spans="11:19" ht="12.75">
      <c r="K78" s="18"/>
      <c r="L78" s="17"/>
      <c r="M78" s="19"/>
      <c r="N78" s="17"/>
      <c r="O78" s="17"/>
      <c r="P78" s="20"/>
      <c r="Q78" s="17"/>
      <c r="S78" s="3"/>
    </row>
    <row r="79" spans="11:19" ht="12.75">
      <c r="K79" s="18"/>
      <c r="L79" s="17"/>
      <c r="M79" s="19"/>
      <c r="N79" s="17"/>
      <c r="O79" s="17"/>
      <c r="P79" s="20"/>
      <c r="Q79" s="17"/>
      <c r="S79" s="3"/>
    </row>
    <row r="80" spans="11:19" ht="12.75">
      <c r="K80" s="18"/>
      <c r="L80" s="17"/>
      <c r="M80" s="19"/>
      <c r="N80" s="17"/>
      <c r="O80" s="17"/>
      <c r="P80" s="20"/>
      <c r="Q80" s="17"/>
      <c r="S80" s="3"/>
    </row>
    <row r="81" spans="16:19" ht="12.75">
      <c r="P81" s="5"/>
      <c r="S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195"/>
  <sheetViews>
    <sheetView tabSelected="1" workbookViewId="0" topLeftCell="A1">
      <pane xSplit="2" ySplit="3" topLeftCell="L166"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9" width="9.28125" style="0" bestFit="1" customWidth="1"/>
    <col min="10" max="11" width="9.140625" style="2" customWidth="1"/>
  </cols>
  <sheetData>
    <row r="1" ht="12.75">
      <c r="A1" t="s">
        <v>163</v>
      </c>
    </row>
    <row r="3" spans="1:21" s="1" customFormat="1" ht="12.75">
      <c r="A3" s="1" t="s">
        <v>84</v>
      </c>
      <c r="B3" s="1" t="s">
        <v>19</v>
      </c>
      <c r="C3" s="1" t="s">
        <v>0</v>
      </c>
      <c r="D3" s="1" t="s">
        <v>101</v>
      </c>
      <c r="E3" s="1" t="s">
        <v>102</v>
      </c>
      <c r="F3" s="1" t="s">
        <v>103</v>
      </c>
      <c r="G3" s="1" t="s">
        <v>93</v>
      </c>
      <c r="H3" s="1" t="s">
        <v>94</v>
      </c>
      <c r="I3" s="1" t="s">
        <v>1</v>
      </c>
      <c r="J3" s="1" t="s">
        <v>95</v>
      </c>
      <c r="K3" s="1" t="s">
        <v>104</v>
      </c>
      <c r="L3" s="1" t="s">
        <v>96</v>
      </c>
      <c r="M3" s="1" t="s">
        <v>97</v>
      </c>
      <c r="N3" s="1" t="s">
        <v>98</v>
      </c>
      <c r="O3" s="1" t="s">
        <v>99</v>
      </c>
      <c r="P3" s="27" t="s">
        <v>155</v>
      </c>
      <c r="Q3" s="27" t="s">
        <v>156</v>
      </c>
      <c r="R3" s="27" t="s">
        <v>157</v>
      </c>
      <c r="S3" s="27" t="s">
        <v>158</v>
      </c>
      <c r="T3" s="27" t="s">
        <v>159</v>
      </c>
      <c r="U3" s="27"/>
    </row>
    <row r="4" spans="1:20" ht="12.75">
      <c r="A4" s="7" t="s">
        <v>83</v>
      </c>
      <c r="B4" t="s">
        <v>15</v>
      </c>
      <c r="C4">
        <v>29101</v>
      </c>
      <c r="D4">
        <v>161.58268413</v>
      </c>
      <c r="E4">
        <v>291.69853031</v>
      </c>
      <c r="F4">
        <v>526.59128075</v>
      </c>
      <c r="G4">
        <v>8256</v>
      </c>
      <c r="H4">
        <v>283.70159101</v>
      </c>
      <c r="I4">
        <v>0.1708657376</v>
      </c>
      <c r="J4">
        <v>-1.0034</v>
      </c>
      <c r="K4">
        <v>-0.4127</v>
      </c>
      <c r="L4">
        <v>0.178</v>
      </c>
      <c r="M4">
        <v>0.366620224</v>
      </c>
      <c r="N4">
        <v>0.6618443126</v>
      </c>
      <c r="O4">
        <v>1.194800138</v>
      </c>
      <c r="P4" s="28">
        <v>6.332691E-28</v>
      </c>
      <c r="Q4">
        <v>0.1037362369</v>
      </c>
      <c r="R4">
        <v>0.6476756957</v>
      </c>
      <c r="S4">
        <v>0.3628375604</v>
      </c>
      <c r="T4">
        <v>0.0432288578</v>
      </c>
    </row>
    <row r="5" spans="1:20" ht="12.75">
      <c r="A5" s="7" t="s">
        <v>82</v>
      </c>
      <c r="B5" t="s">
        <v>15</v>
      </c>
      <c r="C5">
        <v>22915</v>
      </c>
      <c r="D5">
        <v>264.27229291</v>
      </c>
      <c r="E5">
        <v>476.7361839</v>
      </c>
      <c r="F5">
        <v>860.01217356</v>
      </c>
      <c r="G5">
        <v>11141</v>
      </c>
      <c r="H5">
        <v>486.18808641</v>
      </c>
      <c r="I5">
        <v>0.7942155969</v>
      </c>
      <c r="J5">
        <v>-0.5115</v>
      </c>
      <c r="K5">
        <v>0.0785</v>
      </c>
      <c r="L5">
        <v>0.6685</v>
      </c>
      <c r="M5">
        <v>0.5996160278</v>
      </c>
      <c r="N5">
        <v>1.0816822821</v>
      </c>
      <c r="O5">
        <v>1.9513096801</v>
      </c>
      <c r="P5" s="28">
        <v>6.332691E-28</v>
      </c>
      <c r="Q5">
        <v>0.1037362369</v>
      </c>
      <c r="R5">
        <v>0.6476756957</v>
      </c>
      <c r="S5">
        <v>0.3628375604</v>
      </c>
      <c r="T5">
        <v>0.830858613</v>
      </c>
    </row>
    <row r="6" spans="1:20" ht="12.75">
      <c r="A6" s="7" t="s">
        <v>81</v>
      </c>
      <c r="B6" t="s">
        <v>15</v>
      </c>
      <c r="C6">
        <v>34639</v>
      </c>
      <c r="D6">
        <v>237.83213458</v>
      </c>
      <c r="E6">
        <v>426.52133385</v>
      </c>
      <c r="F6">
        <v>764.91113595</v>
      </c>
      <c r="G6">
        <v>18915</v>
      </c>
      <c r="H6">
        <v>546.06079852</v>
      </c>
      <c r="I6">
        <v>0.9124045636</v>
      </c>
      <c r="J6">
        <v>-0.6169</v>
      </c>
      <c r="K6">
        <v>-0.0328</v>
      </c>
      <c r="L6">
        <v>0.5513</v>
      </c>
      <c r="M6">
        <v>0.5396250899</v>
      </c>
      <c r="N6">
        <v>0.9677481704</v>
      </c>
      <c r="O6">
        <v>1.7355318331</v>
      </c>
      <c r="P6" s="28">
        <v>6.332691E-28</v>
      </c>
      <c r="Q6">
        <v>0.1037362369</v>
      </c>
      <c r="R6">
        <v>0.6476756957</v>
      </c>
      <c r="S6">
        <v>0.3628375604</v>
      </c>
      <c r="T6">
        <v>0.6892962355</v>
      </c>
    </row>
    <row r="7" spans="1:20" ht="12.75">
      <c r="A7" s="7" t="s">
        <v>80</v>
      </c>
      <c r="B7" t="s">
        <v>15</v>
      </c>
      <c r="C7">
        <v>49878</v>
      </c>
      <c r="D7">
        <v>186.08724824</v>
      </c>
      <c r="E7">
        <v>333.67216433</v>
      </c>
      <c r="F7">
        <v>598.30597905</v>
      </c>
      <c r="G7">
        <v>15815</v>
      </c>
      <c r="H7">
        <v>317.07365973</v>
      </c>
      <c r="I7">
        <v>0.3502782432</v>
      </c>
      <c r="J7">
        <v>-0.8622</v>
      </c>
      <c r="K7">
        <v>-0.2783</v>
      </c>
      <c r="L7">
        <v>0.3057</v>
      </c>
      <c r="M7">
        <v>0.422219429</v>
      </c>
      <c r="N7">
        <v>0.7570796603</v>
      </c>
      <c r="O7">
        <v>1.3575159568</v>
      </c>
      <c r="P7" s="28">
        <v>6.332691E-28</v>
      </c>
      <c r="Q7">
        <v>0.1037362369</v>
      </c>
      <c r="R7">
        <v>0.6476756957</v>
      </c>
      <c r="S7">
        <v>0.3628375604</v>
      </c>
      <c r="T7">
        <v>0.1548573309</v>
      </c>
    </row>
    <row r="8" spans="1:20" ht="12.75">
      <c r="A8" s="7" t="s">
        <v>79</v>
      </c>
      <c r="B8" t="s">
        <v>15</v>
      </c>
      <c r="C8">
        <v>38208</v>
      </c>
      <c r="D8">
        <v>143.4506627</v>
      </c>
      <c r="E8">
        <v>258.46487589</v>
      </c>
      <c r="F8">
        <v>465.69385467</v>
      </c>
      <c r="G8">
        <v>10406</v>
      </c>
      <c r="H8">
        <v>272.35134003</v>
      </c>
      <c r="I8">
        <v>0.0756343885</v>
      </c>
      <c r="J8">
        <v>-1.1225</v>
      </c>
      <c r="K8">
        <v>-0.5337</v>
      </c>
      <c r="L8">
        <v>0.0551</v>
      </c>
      <c r="M8">
        <v>0.3254798889</v>
      </c>
      <c r="N8">
        <v>0.5864393898</v>
      </c>
      <c r="O8">
        <v>1.056627981</v>
      </c>
      <c r="P8" s="28">
        <v>6.332691E-28</v>
      </c>
      <c r="Q8">
        <v>0.1037362369</v>
      </c>
      <c r="R8">
        <v>0.6476756957</v>
      </c>
      <c r="S8">
        <v>0.3628375604</v>
      </c>
      <c r="T8">
        <v>0.0409922427</v>
      </c>
    </row>
    <row r="9" spans="1:20" ht="12.75">
      <c r="A9" s="7" t="s">
        <v>78</v>
      </c>
      <c r="B9" t="s">
        <v>15</v>
      </c>
      <c r="C9">
        <v>21427</v>
      </c>
      <c r="D9">
        <v>205.95906142</v>
      </c>
      <c r="E9">
        <v>371.74940031</v>
      </c>
      <c r="F9">
        <v>670.99556424</v>
      </c>
      <c r="G9">
        <v>13269</v>
      </c>
      <c r="H9">
        <v>619.2654128</v>
      </c>
      <c r="I9">
        <v>0.5720969348</v>
      </c>
      <c r="J9">
        <v>-0.7608</v>
      </c>
      <c r="K9">
        <v>-0.1702</v>
      </c>
      <c r="L9">
        <v>0.4203</v>
      </c>
      <c r="M9">
        <v>0.4673072343</v>
      </c>
      <c r="N9">
        <v>0.8434743434</v>
      </c>
      <c r="O9">
        <v>1.5224437282</v>
      </c>
      <c r="P9" s="28">
        <v>6.332691E-28</v>
      </c>
      <c r="Q9">
        <v>0.1037362369</v>
      </c>
      <c r="R9">
        <v>0.6476756957</v>
      </c>
      <c r="S9">
        <v>0.3628375604</v>
      </c>
      <c r="T9">
        <v>0.8859753116</v>
      </c>
    </row>
    <row r="10" spans="1:20" ht="12.75">
      <c r="A10" s="7" t="s">
        <v>77</v>
      </c>
      <c r="B10" t="s">
        <v>15</v>
      </c>
      <c r="C10">
        <v>20242</v>
      </c>
      <c r="D10">
        <v>242.54731441</v>
      </c>
      <c r="E10">
        <v>439.11331788</v>
      </c>
      <c r="F10">
        <v>794.98099746</v>
      </c>
      <c r="G10">
        <v>5977</v>
      </c>
      <c r="H10">
        <v>295.27714653</v>
      </c>
      <c r="I10">
        <v>0.9902829657</v>
      </c>
      <c r="J10">
        <v>-0.5972</v>
      </c>
      <c r="K10">
        <v>-0.0037</v>
      </c>
      <c r="L10">
        <v>0.5899</v>
      </c>
      <c r="M10">
        <v>0.5503235152</v>
      </c>
      <c r="N10">
        <v>0.9963185339</v>
      </c>
      <c r="O10">
        <v>1.8037583229</v>
      </c>
      <c r="P10" s="28">
        <v>6.332691E-28</v>
      </c>
      <c r="Q10">
        <v>0.1037362369</v>
      </c>
      <c r="R10">
        <v>0.6476756957</v>
      </c>
      <c r="S10">
        <v>0.3628375604</v>
      </c>
      <c r="T10">
        <v>0.6504457964</v>
      </c>
    </row>
    <row r="11" spans="1:20" ht="12.75">
      <c r="A11" s="7" t="s">
        <v>42</v>
      </c>
      <c r="B11" t="s">
        <v>15</v>
      </c>
      <c r="C11">
        <v>530</v>
      </c>
      <c r="D11">
        <v>2051.9575706</v>
      </c>
      <c r="E11">
        <v>3885.1847207</v>
      </c>
      <c r="F11">
        <v>7356.2243834</v>
      </c>
      <c r="G11">
        <v>1150</v>
      </c>
      <c r="H11">
        <v>2169.8113208</v>
      </c>
      <c r="I11" s="28">
        <v>2.352192E-11</v>
      </c>
      <c r="J11">
        <v>1.5381</v>
      </c>
      <c r="K11">
        <v>2.1765</v>
      </c>
      <c r="L11">
        <v>2.8149</v>
      </c>
      <c r="M11">
        <v>4.6557534809</v>
      </c>
      <c r="N11">
        <v>8.8152223745</v>
      </c>
      <c r="O11">
        <v>16.690777515</v>
      </c>
      <c r="P11" s="28">
        <v>6.332691E-28</v>
      </c>
      <c r="Q11">
        <v>0.1037362369</v>
      </c>
      <c r="R11">
        <v>0.6476756957</v>
      </c>
      <c r="S11">
        <v>0.3628375604</v>
      </c>
      <c r="T11" s="28">
        <v>1.711401E-13</v>
      </c>
    </row>
    <row r="12" spans="1:20" ht="12.75">
      <c r="A12" s="7" t="s">
        <v>76</v>
      </c>
      <c r="B12" t="s">
        <v>15</v>
      </c>
      <c r="C12">
        <v>12699</v>
      </c>
      <c r="D12">
        <v>216.66568745</v>
      </c>
      <c r="E12">
        <v>394.32874277</v>
      </c>
      <c r="F12">
        <v>717.6732006</v>
      </c>
      <c r="G12">
        <v>2059</v>
      </c>
      <c r="H12">
        <v>162.13875108</v>
      </c>
      <c r="I12">
        <v>0.7157416295</v>
      </c>
      <c r="J12">
        <v>-0.7101</v>
      </c>
      <c r="K12">
        <v>-0.1113</v>
      </c>
      <c r="L12">
        <v>0.4876</v>
      </c>
      <c r="M12">
        <v>0.4915998474</v>
      </c>
      <c r="N12">
        <v>0.8947053502</v>
      </c>
      <c r="O12">
        <v>1.6283521403</v>
      </c>
      <c r="P12" s="28">
        <v>6.332691E-28</v>
      </c>
      <c r="Q12">
        <v>0.1037362369</v>
      </c>
      <c r="R12">
        <v>0.6476756957</v>
      </c>
      <c r="S12">
        <v>0.3628375604</v>
      </c>
      <c r="T12">
        <v>0.2083612721</v>
      </c>
    </row>
    <row r="13" spans="1:20" ht="13.5" thickBot="1">
      <c r="A13" s="7" t="s">
        <v>75</v>
      </c>
      <c r="B13" t="s">
        <v>15</v>
      </c>
      <c r="C13">
        <v>23211</v>
      </c>
      <c r="D13">
        <v>230.48186589</v>
      </c>
      <c r="E13">
        <v>418.04610092</v>
      </c>
      <c r="F13">
        <v>758.24855815</v>
      </c>
      <c r="G13">
        <v>3317</v>
      </c>
      <c r="H13">
        <v>142.9063806</v>
      </c>
      <c r="I13">
        <v>0.8618799313</v>
      </c>
      <c r="J13">
        <v>-0.6483</v>
      </c>
      <c r="K13">
        <v>-0.0529</v>
      </c>
      <c r="L13">
        <v>0.5426</v>
      </c>
      <c r="M13">
        <v>0.5229478254</v>
      </c>
      <c r="N13">
        <v>0.9485184379</v>
      </c>
      <c r="O13">
        <v>1.7204148929</v>
      </c>
      <c r="P13" s="28">
        <v>6.332691E-28</v>
      </c>
      <c r="Q13">
        <v>0.1037362369</v>
      </c>
      <c r="R13">
        <v>0.6476756957</v>
      </c>
      <c r="S13">
        <v>0.3628375604</v>
      </c>
      <c r="T13">
        <v>0.0966997273</v>
      </c>
    </row>
    <row r="14" spans="1:20" ht="13.5" thickTop="1">
      <c r="A14" s="9" t="s">
        <v>74</v>
      </c>
      <c r="B14" t="s">
        <v>15</v>
      </c>
      <c r="C14">
        <v>193495</v>
      </c>
      <c r="D14">
        <v>216.88824057</v>
      </c>
      <c r="E14">
        <v>338.55810311</v>
      </c>
      <c r="F14">
        <v>528.48226753</v>
      </c>
      <c r="G14">
        <v>72638</v>
      </c>
      <c r="H14">
        <v>375.39988113</v>
      </c>
      <c r="I14">
        <v>0.2457043915</v>
      </c>
      <c r="J14">
        <v>-0.7091</v>
      </c>
      <c r="K14">
        <v>-0.2638</v>
      </c>
      <c r="L14">
        <v>0.1816</v>
      </c>
      <c r="M14">
        <v>0.4921048054</v>
      </c>
      <c r="N14">
        <v>0.7681655262</v>
      </c>
      <c r="O14">
        <v>1.1990906596</v>
      </c>
      <c r="P14" s="28">
        <v>6.332691E-28</v>
      </c>
      <c r="Q14">
        <v>0.1037362369</v>
      </c>
      <c r="R14">
        <v>0.6476756957</v>
      </c>
      <c r="S14">
        <v>0.3628375604</v>
      </c>
      <c r="T14">
        <v>0.1210347415</v>
      </c>
    </row>
    <row r="15" spans="1:20" ht="12.75">
      <c r="A15" s="7" t="s">
        <v>73</v>
      </c>
      <c r="B15" t="s">
        <v>15</v>
      </c>
      <c r="C15">
        <v>36440</v>
      </c>
      <c r="D15">
        <v>252.62066127</v>
      </c>
      <c r="E15">
        <v>422.98020337</v>
      </c>
      <c r="F15">
        <v>708.22493911</v>
      </c>
      <c r="G15">
        <v>6526</v>
      </c>
      <c r="H15">
        <v>179.08891328</v>
      </c>
      <c r="I15">
        <v>0.8757479652</v>
      </c>
      <c r="J15">
        <v>-0.5566</v>
      </c>
      <c r="K15">
        <v>-0.0411</v>
      </c>
      <c r="L15">
        <v>0.4743</v>
      </c>
      <c r="M15">
        <v>0.5731792606</v>
      </c>
      <c r="N15">
        <v>0.959713584</v>
      </c>
      <c r="O15">
        <v>1.6069146716</v>
      </c>
      <c r="P15" s="28">
        <v>6.332691E-28</v>
      </c>
      <c r="Q15">
        <v>0.1037362369</v>
      </c>
      <c r="R15">
        <v>0.6476756957</v>
      </c>
      <c r="S15">
        <v>0.3628375604</v>
      </c>
      <c r="T15">
        <v>0.3993267195</v>
      </c>
    </row>
    <row r="16" spans="1:20" ht="12.75">
      <c r="A16" s="7" t="s">
        <v>72</v>
      </c>
      <c r="B16" t="s">
        <v>15</v>
      </c>
      <c r="C16">
        <v>320487</v>
      </c>
      <c r="D16">
        <v>291.1144596</v>
      </c>
      <c r="E16">
        <v>518.67497656</v>
      </c>
      <c r="F16">
        <v>924.11669172</v>
      </c>
      <c r="G16">
        <v>119720</v>
      </c>
      <c r="H16">
        <v>373.55649371</v>
      </c>
      <c r="I16">
        <v>0.5805562579</v>
      </c>
      <c r="J16">
        <v>-0.4147</v>
      </c>
      <c r="K16">
        <v>0.1628</v>
      </c>
      <c r="L16">
        <v>0.7404</v>
      </c>
      <c r="M16">
        <v>0.6605190955</v>
      </c>
      <c r="N16">
        <v>1.1768385771</v>
      </c>
      <c r="O16">
        <v>2.0967585129</v>
      </c>
      <c r="P16" s="28">
        <v>6.332691E-28</v>
      </c>
      <c r="Q16">
        <v>0.1037362369</v>
      </c>
      <c r="R16">
        <v>0.6476756957</v>
      </c>
      <c r="S16">
        <v>0.3628375604</v>
      </c>
      <c r="T16">
        <v>0.475481848</v>
      </c>
    </row>
    <row r="17" spans="1:20" ht="13.5" thickBot="1">
      <c r="A17" s="7" t="s">
        <v>71</v>
      </c>
      <c r="B17" t="s">
        <v>15</v>
      </c>
      <c r="C17">
        <v>573337</v>
      </c>
      <c r="D17">
        <v>248.66812264</v>
      </c>
      <c r="E17">
        <v>440.73587207</v>
      </c>
      <c r="F17">
        <v>781.15404125</v>
      </c>
      <c r="G17">
        <v>210025</v>
      </c>
      <c r="H17">
        <v>366.32033167</v>
      </c>
      <c r="I17">
        <v>0.9434796238</v>
      </c>
      <c r="J17">
        <v>-0.5516</v>
      </c>
      <c r="K17">
        <v>0.0207</v>
      </c>
      <c r="L17">
        <v>0.593</v>
      </c>
      <c r="M17">
        <v>0.5760135943</v>
      </c>
      <c r="N17">
        <v>1.0209183675</v>
      </c>
      <c r="O17">
        <v>1.8094613102</v>
      </c>
      <c r="P17" s="28">
        <v>6.332691E-28</v>
      </c>
      <c r="Q17">
        <v>0.1037362369</v>
      </c>
      <c r="R17">
        <v>0.6476756957</v>
      </c>
      <c r="S17">
        <v>0.3628375604</v>
      </c>
      <c r="T17" t="s">
        <v>100</v>
      </c>
    </row>
    <row r="18" spans="1:20" ht="13.5" thickTop="1">
      <c r="A18" s="9" t="s">
        <v>70</v>
      </c>
      <c r="B18" t="s">
        <v>15</v>
      </c>
      <c r="C18">
        <v>8402</v>
      </c>
      <c r="D18">
        <v>34.38849252</v>
      </c>
      <c r="E18">
        <v>164.35963443</v>
      </c>
      <c r="F18">
        <v>785.5560814</v>
      </c>
      <c r="G18">
        <v>1327</v>
      </c>
      <c r="H18">
        <v>157.93858605</v>
      </c>
      <c r="I18">
        <v>0.2311831135</v>
      </c>
      <c r="J18">
        <v>-2.52</v>
      </c>
      <c r="K18">
        <v>-0.9556</v>
      </c>
      <c r="L18">
        <v>0.6087</v>
      </c>
      <c r="M18">
        <v>0.0804622621</v>
      </c>
      <c r="N18">
        <v>0.3845689942</v>
      </c>
      <c r="O18">
        <v>1.8380456564</v>
      </c>
      <c r="P18" s="28">
        <v>1.605303E-27</v>
      </c>
      <c r="Q18">
        <v>0.9996834566</v>
      </c>
      <c r="R18">
        <v>0.9975605422</v>
      </c>
      <c r="S18">
        <v>0.981155695</v>
      </c>
      <c r="T18">
        <v>0.2368301363</v>
      </c>
    </row>
    <row r="19" spans="1:20" ht="12.75">
      <c r="A19" s="7" t="s">
        <v>69</v>
      </c>
      <c r="B19" t="s">
        <v>15</v>
      </c>
      <c r="C19">
        <v>12066</v>
      </c>
      <c r="D19">
        <v>49.871304838</v>
      </c>
      <c r="E19">
        <v>247.55476712</v>
      </c>
      <c r="F19">
        <v>1228.8301443</v>
      </c>
      <c r="G19">
        <v>3074</v>
      </c>
      <c r="H19">
        <v>254.76545666</v>
      </c>
      <c r="I19">
        <v>0.5041367561</v>
      </c>
      <c r="J19">
        <v>-2.1482</v>
      </c>
      <c r="K19">
        <v>-0.5461</v>
      </c>
      <c r="L19">
        <v>1.0561</v>
      </c>
      <c r="M19">
        <v>0.1166889766</v>
      </c>
      <c r="N19">
        <v>0.5792291285</v>
      </c>
      <c r="O19">
        <v>2.8752191762</v>
      </c>
      <c r="P19" s="28">
        <v>1.605303E-27</v>
      </c>
      <c r="Q19">
        <v>0.9996834566</v>
      </c>
      <c r="R19">
        <v>0.9975605422</v>
      </c>
      <c r="S19">
        <v>0.981155695</v>
      </c>
      <c r="T19">
        <v>0.2575116722</v>
      </c>
    </row>
    <row r="20" spans="1:20" ht="12.75">
      <c r="A20" s="7" t="s">
        <v>68</v>
      </c>
      <c r="B20" t="s">
        <v>15</v>
      </c>
      <c r="C20">
        <v>5563</v>
      </c>
      <c r="D20">
        <v>77.427640261</v>
      </c>
      <c r="E20">
        <v>369.69246195</v>
      </c>
      <c r="F20">
        <v>1765.1644292</v>
      </c>
      <c r="G20">
        <v>1489</v>
      </c>
      <c r="H20">
        <v>267.66133381</v>
      </c>
      <c r="I20">
        <v>0.8557315861</v>
      </c>
      <c r="J20">
        <v>-1.7083</v>
      </c>
      <c r="K20">
        <v>-0.145</v>
      </c>
      <c r="L20">
        <v>1.4183</v>
      </c>
      <c r="M20">
        <v>0.1811653442</v>
      </c>
      <c r="N20">
        <v>0.8650071459</v>
      </c>
      <c r="O20">
        <v>4.1301351853</v>
      </c>
      <c r="P20" s="28">
        <v>1.605303E-27</v>
      </c>
      <c r="Q20">
        <v>0.9996834566</v>
      </c>
      <c r="R20">
        <v>0.9975605422</v>
      </c>
      <c r="S20">
        <v>0.981155695</v>
      </c>
      <c r="T20">
        <v>0.6906814013</v>
      </c>
    </row>
    <row r="21" spans="1:20" ht="12.75">
      <c r="A21" s="7" t="s">
        <v>67</v>
      </c>
      <c r="B21" t="s">
        <v>15</v>
      </c>
      <c r="C21">
        <v>3070</v>
      </c>
      <c r="D21">
        <v>72.909639781</v>
      </c>
      <c r="E21">
        <v>362.50468899</v>
      </c>
      <c r="F21">
        <v>1802.3631709</v>
      </c>
      <c r="G21">
        <v>2366</v>
      </c>
      <c r="H21">
        <v>770.68403909</v>
      </c>
      <c r="I21">
        <v>0.8405308453</v>
      </c>
      <c r="J21">
        <v>-1.7685</v>
      </c>
      <c r="K21">
        <v>-0.1647</v>
      </c>
      <c r="L21">
        <v>1.4392</v>
      </c>
      <c r="M21">
        <v>0.1705941178</v>
      </c>
      <c r="N21">
        <v>0.8481891806</v>
      </c>
      <c r="O21">
        <v>4.2171728739</v>
      </c>
      <c r="P21" s="28">
        <v>1.605303E-27</v>
      </c>
      <c r="Q21">
        <v>0.9996834566</v>
      </c>
      <c r="R21">
        <v>0.9975605422</v>
      </c>
      <c r="S21">
        <v>0.981155695</v>
      </c>
      <c r="T21">
        <v>0.2397854028</v>
      </c>
    </row>
    <row r="22" spans="1:20" ht="12.75">
      <c r="A22" s="7" t="s">
        <v>66</v>
      </c>
      <c r="B22" t="s">
        <v>15</v>
      </c>
      <c r="C22">
        <v>2458</v>
      </c>
      <c r="D22">
        <v>101.38834863</v>
      </c>
      <c r="E22">
        <v>507.22039483</v>
      </c>
      <c r="F22">
        <v>2537.4959984</v>
      </c>
      <c r="G22">
        <v>483</v>
      </c>
      <c r="H22">
        <v>196.5012205</v>
      </c>
      <c r="I22">
        <v>0.834850978</v>
      </c>
      <c r="J22">
        <v>-1.4387</v>
      </c>
      <c r="K22">
        <v>0.1713</v>
      </c>
      <c r="L22">
        <v>1.7812</v>
      </c>
      <c r="M22">
        <v>0.2372286565</v>
      </c>
      <c r="N22">
        <v>1.1867952723</v>
      </c>
      <c r="O22">
        <v>5.9372381023</v>
      </c>
      <c r="P22" s="28">
        <v>1.605303E-27</v>
      </c>
      <c r="Q22">
        <v>0.9996834566</v>
      </c>
      <c r="R22">
        <v>0.9975605422</v>
      </c>
      <c r="S22">
        <v>0.981155695</v>
      </c>
      <c r="T22">
        <v>0.724374705</v>
      </c>
    </row>
    <row r="23" spans="1:20" ht="12.75">
      <c r="A23" s="7" t="s">
        <v>65</v>
      </c>
      <c r="B23" t="s">
        <v>15</v>
      </c>
      <c r="C23">
        <v>10725</v>
      </c>
      <c r="D23">
        <v>93.498491355</v>
      </c>
      <c r="E23">
        <v>446.42152102</v>
      </c>
      <c r="F23">
        <v>2131.5014985</v>
      </c>
      <c r="G23">
        <v>5365</v>
      </c>
      <c r="H23">
        <v>500.23310023</v>
      </c>
      <c r="I23">
        <v>0.9564329161</v>
      </c>
      <c r="J23">
        <v>-1.5197</v>
      </c>
      <c r="K23">
        <v>0.0436</v>
      </c>
      <c r="L23">
        <v>1.6069</v>
      </c>
      <c r="M23">
        <v>0.218767953</v>
      </c>
      <c r="N23">
        <v>1.0445379484</v>
      </c>
      <c r="O23">
        <v>4.9872913769</v>
      </c>
      <c r="P23" s="28">
        <v>1.605303E-27</v>
      </c>
      <c r="Q23">
        <v>0.9996834566</v>
      </c>
      <c r="R23">
        <v>0.9975605422</v>
      </c>
      <c r="S23">
        <v>0.981155695</v>
      </c>
      <c r="T23">
        <v>0.8751725642</v>
      </c>
    </row>
    <row r="24" spans="1:20" ht="12.75">
      <c r="A24" s="7" t="s">
        <v>64</v>
      </c>
      <c r="B24" t="s">
        <v>15</v>
      </c>
      <c r="C24">
        <v>9732</v>
      </c>
      <c r="D24">
        <v>91.731818358</v>
      </c>
      <c r="E24">
        <v>437.71102408</v>
      </c>
      <c r="F24">
        <v>2088.5985259</v>
      </c>
      <c r="G24">
        <v>5293</v>
      </c>
      <c r="H24">
        <v>543.87587341</v>
      </c>
      <c r="I24">
        <v>0.9761162819</v>
      </c>
      <c r="J24">
        <v>-1.5388</v>
      </c>
      <c r="K24">
        <v>0.0239</v>
      </c>
      <c r="L24">
        <v>1.5866</v>
      </c>
      <c r="M24">
        <v>0.2146342881</v>
      </c>
      <c r="N24">
        <v>1.0241571106</v>
      </c>
      <c r="O24">
        <v>4.8869069178</v>
      </c>
      <c r="P24" s="28">
        <v>1.605303E-27</v>
      </c>
      <c r="Q24">
        <v>0.9996834566</v>
      </c>
      <c r="R24">
        <v>0.9975605422</v>
      </c>
      <c r="S24">
        <v>0.981155695</v>
      </c>
      <c r="T24">
        <v>0.9662891152</v>
      </c>
    </row>
    <row r="25" spans="1:20" ht="12.75">
      <c r="A25" s="7" t="s">
        <v>23</v>
      </c>
      <c r="B25" t="s">
        <v>15</v>
      </c>
      <c r="C25">
        <v>4472</v>
      </c>
      <c r="D25">
        <v>106.25723621</v>
      </c>
      <c r="E25">
        <v>508.83736488</v>
      </c>
      <c r="F25">
        <v>2436.6854733</v>
      </c>
      <c r="G25">
        <v>1661</v>
      </c>
      <c r="H25">
        <v>371.42218247</v>
      </c>
      <c r="I25">
        <v>0.8272056753</v>
      </c>
      <c r="J25">
        <v>-1.3918</v>
      </c>
      <c r="K25">
        <v>0.1744</v>
      </c>
      <c r="L25">
        <v>1.7407</v>
      </c>
      <c r="M25">
        <v>0.2486208892</v>
      </c>
      <c r="N25">
        <v>1.190578662</v>
      </c>
      <c r="O25">
        <v>5.7013614383</v>
      </c>
      <c r="P25" s="28">
        <v>1.605303E-27</v>
      </c>
      <c r="Q25">
        <v>0.9996834566</v>
      </c>
      <c r="R25">
        <v>0.9975605422</v>
      </c>
      <c r="S25">
        <v>0.981155695</v>
      </c>
      <c r="T25">
        <v>0.6779376932</v>
      </c>
    </row>
    <row r="26" spans="1:20" ht="12.75">
      <c r="A26" s="7" t="s">
        <v>22</v>
      </c>
      <c r="B26" t="s">
        <v>15</v>
      </c>
      <c r="C26">
        <v>6515</v>
      </c>
      <c r="D26">
        <v>89.850690385</v>
      </c>
      <c r="E26">
        <v>428.90662987</v>
      </c>
      <c r="F26">
        <v>2047.4066071</v>
      </c>
      <c r="G26">
        <v>3630</v>
      </c>
      <c r="H26">
        <v>557.17574827</v>
      </c>
      <c r="I26">
        <v>0.99644808</v>
      </c>
      <c r="J26">
        <v>-1.5595</v>
      </c>
      <c r="K26">
        <v>0.0036</v>
      </c>
      <c r="L26">
        <v>1.5666</v>
      </c>
      <c r="M26">
        <v>0.2102328212</v>
      </c>
      <c r="N26">
        <v>1.0035565718</v>
      </c>
      <c r="O26">
        <v>4.7905259854</v>
      </c>
      <c r="P26" s="28">
        <v>1.605303E-27</v>
      </c>
      <c r="Q26">
        <v>0.9996834566</v>
      </c>
      <c r="R26">
        <v>0.9975605422</v>
      </c>
      <c r="S26">
        <v>0.981155695</v>
      </c>
      <c r="T26">
        <v>0.7662619213</v>
      </c>
    </row>
    <row r="27" spans="1:20" ht="12.75">
      <c r="A27" s="7" t="s">
        <v>21</v>
      </c>
      <c r="B27" t="s">
        <v>15</v>
      </c>
      <c r="C27">
        <v>5225</v>
      </c>
      <c r="D27">
        <v>42.485547439</v>
      </c>
      <c r="E27">
        <v>203.08118042</v>
      </c>
      <c r="F27">
        <v>970.72930271</v>
      </c>
      <c r="G27">
        <v>2312</v>
      </c>
      <c r="H27">
        <v>442.48803828</v>
      </c>
      <c r="I27">
        <v>0.3512320013</v>
      </c>
      <c r="J27">
        <v>-2.3085</v>
      </c>
      <c r="K27">
        <v>-0.7441</v>
      </c>
      <c r="L27">
        <v>0.8204</v>
      </c>
      <c r="M27">
        <v>0.099407767</v>
      </c>
      <c r="N27">
        <v>0.4751697433</v>
      </c>
      <c r="O27">
        <v>2.2713143219</v>
      </c>
      <c r="P27" s="28">
        <v>1.605303E-27</v>
      </c>
      <c r="Q27">
        <v>0.9996834566</v>
      </c>
      <c r="R27">
        <v>0.9975605422</v>
      </c>
      <c r="S27">
        <v>0.981155695</v>
      </c>
      <c r="T27">
        <v>0.0758256797</v>
      </c>
    </row>
    <row r="28" spans="1:20" ht="12.75">
      <c r="A28" s="7" t="s">
        <v>20</v>
      </c>
      <c r="B28" t="s">
        <v>15</v>
      </c>
      <c r="C28">
        <v>4982</v>
      </c>
      <c r="D28">
        <v>107.64406037</v>
      </c>
      <c r="E28">
        <v>514.228121</v>
      </c>
      <c r="F28">
        <v>2456.5271833</v>
      </c>
      <c r="G28">
        <v>3380</v>
      </c>
      <c r="H28">
        <v>678.44239261</v>
      </c>
      <c r="I28">
        <v>0.8166671288</v>
      </c>
      <c r="J28">
        <v>-1.3789</v>
      </c>
      <c r="K28">
        <v>0.185</v>
      </c>
      <c r="L28">
        <v>1.7488</v>
      </c>
      <c r="M28">
        <v>0.2518657831</v>
      </c>
      <c r="N28">
        <v>1.2031919637</v>
      </c>
      <c r="O28">
        <v>5.7477871102</v>
      </c>
      <c r="P28" s="28">
        <v>1.605303E-27</v>
      </c>
      <c r="Q28">
        <v>0.9996834566</v>
      </c>
      <c r="R28">
        <v>0.9975605422</v>
      </c>
      <c r="S28">
        <v>0.981155695</v>
      </c>
      <c r="T28">
        <v>0.4671204939</v>
      </c>
    </row>
    <row r="29" spans="1:20" ht="12.75">
      <c r="A29" s="7" t="s">
        <v>24</v>
      </c>
      <c r="B29" t="s">
        <v>15</v>
      </c>
      <c r="C29">
        <v>6983</v>
      </c>
      <c r="D29">
        <v>100.98296853</v>
      </c>
      <c r="E29">
        <v>482.85743292</v>
      </c>
      <c r="F29">
        <v>2308.8180504</v>
      </c>
      <c r="G29">
        <v>3580</v>
      </c>
      <c r="H29">
        <v>512.67363597</v>
      </c>
      <c r="I29">
        <v>0.8785144576</v>
      </c>
      <c r="J29">
        <v>-1.4427</v>
      </c>
      <c r="K29">
        <v>0.122</v>
      </c>
      <c r="L29">
        <v>1.6868</v>
      </c>
      <c r="M29">
        <v>0.2362801474</v>
      </c>
      <c r="N29">
        <v>1.1297907664</v>
      </c>
      <c r="O29">
        <v>5.402176992</v>
      </c>
      <c r="P29" s="28">
        <v>1.605303E-27</v>
      </c>
      <c r="Q29">
        <v>0.9996834566</v>
      </c>
      <c r="R29">
        <v>0.9975605422</v>
      </c>
      <c r="S29">
        <v>0.981155695</v>
      </c>
      <c r="T29">
        <v>0.8164859452</v>
      </c>
    </row>
    <row r="30" spans="1:20" ht="12.75">
      <c r="A30" s="7" t="s">
        <v>25</v>
      </c>
      <c r="B30" t="s">
        <v>15</v>
      </c>
      <c r="C30">
        <v>6462</v>
      </c>
      <c r="D30">
        <v>70.633217758</v>
      </c>
      <c r="E30">
        <v>337.20529867</v>
      </c>
      <c r="F30">
        <v>1609.8291577</v>
      </c>
      <c r="G30">
        <v>4352</v>
      </c>
      <c r="H30">
        <v>673.47570412</v>
      </c>
      <c r="I30">
        <v>0.7663503554</v>
      </c>
      <c r="J30">
        <v>-1.8002</v>
      </c>
      <c r="K30">
        <v>-0.237</v>
      </c>
      <c r="L30">
        <v>1.3262</v>
      </c>
      <c r="M30">
        <v>0.1652677411</v>
      </c>
      <c r="N30">
        <v>0.7889936176</v>
      </c>
      <c r="O30">
        <v>3.7666814132</v>
      </c>
      <c r="P30" s="28">
        <v>1.605303E-27</v>
      </c>
      <c r="Q30">
        <v>0.9996834566</v>
      </c>
      <c r="R30">
        <v>0.9975605422</v>
      </c>
      <c r="S30">
        <v>0.981155695</v>
      </c>
      <c r="T30">
        <v>0.9149084337</v>
      </c>
    </row>
    <row r="31" spans="1:20" ht="12.75">
      <c r="A31" s="7" t="s">
        <v>57</v>
      </c>
      <c r="B31" t="s">
        <v>15</v>
      </c>
      <c r="C31">
        <v>4405</v>
      </c>
      <c r="D31">
        <v>41.209630834</v>
      </c>
      <c r="E31">
        <v>197.70008224</v>
      </c>
      <c r="F31">
        <v>948.45116851</v>
      </c>
      <c r="G31">
        <v>1281</v>
      </c>
      <c r="H31">
        <v>290.80590238</v>
      </c>
      <c r="I31">
        <v>0.3352435243</v>
      </c>
      <c r="J31">
        <v>-2.339</v>
      </c>
      <c r="K31">
        <v>-0.7709</v>
      </c>
      <c r="L31">
        <v>0.7971</v>
      </c>
      <c r="M31">
        <v>0.0964223749</v>
      </c>
      <c r="N31">
        <v>0.4625790393</v>
      </c>
      <c r="O31">
        <v>2.2191878999</v>
      </c>
      <c r="P31" s="28">
        <v>1.605303E-27</v>
      </c>
      <c r="Q31">
        <v>0.9996834566</v>
      </c>
      <c r="R31">
        <v>0.9975605422</v>
      </c>
      <c r="S31">
        <v>0.981155695</v>
      </c>
      <c r="T31">
        <v>0.3933728031</v>
      </c>
    </row>
    <row r="32" spans="1:20" ht="12.75">
      <c r="A32" s="7" t="s">
        <v>58</v>
      </c>
      <c r="B32" t="s">
        <v>15</v>
      </c>
      <c r="C32">
        <v>3490</v>
      </c>
      <c r="D32">
        <v>53.859841463</v>
      </c>
      <c r="E32">
        <v>268.32949571</v>
      </c>
      <c r="F32">
        <v>1336.8163796</v>
      </c>
      <c r="G32">
        <v>333</v>
      </c>
      <c r="H32">
        <v>95.415472779</v>
      </c>
      <c r="I32">
        <v>0.5699507585</v>
      </c>
      <c r="J32">
        <v>-2.0713</v>
      </c>
      <c r="K32">
        <v>-0.4655</v>
      </c>
      <c r="L32">
        <v>1.1404</v>
      </c>
      <c r="M32">
        <v>0.1260213624</v>
      </c>
      <c r="N32">
        <v>0.6278378791</v>
      </c>
      <c r="O32">
        <v>3.1278855807</v>
      </c>
      <c r="P32" s="28">
        <v>1.605303E-27</v>
      </c>
      <c r="Q32">
        <v>0.9996834566</v>
      </c>
      <c r="R32">
        <v>0.9975605422</v>
      </c>
      <c r="S32">
        <v>0.981155695</v>
      </c>
      <c r="T32">
        <v>0.8819744455</v>
      </c>
    </row>
    <row r="33" spans="1:20" ht="12.75">
      <c r="A33" s="7" t="s">
        <v>59</v>
      </c>
      <c r="B33" t="s">
        <v>15</v>
      </c>
      <c r="C33">
        <v>6496</v>
      </c>
      <c r="D33">
        <v>54.076012516</v>
      </c>
      <c r="E33">
        <v>268.5370801</v>
      </c>
      <c r="F33">
        <v>1333.5332994</v>
      </c>
      <c r="G33">
        <v>1264</v>
      </c>
      <c r="H33">
        <v>194.58128079</v>
      </c>
      <c r="I33">
        <v>0.5698149235</v>
      </c>
      <c r="J33">
        <v>-2.0673</v>
      </c>
      <c r="K33">
        <v>-0.4647</v>
      </c>
      <c r="L33">
        <v>1.1379</v>
      </c>
      <c r="M33">
        <v>0.1265271599</v>
      </c>
      <c r="N33">
        <v>0.6283235855</v>
      </c>
      <c r="O33">
        <v>3.1202038232</v>
      </c>
      <c r="P33" s="28">
        <v>1.605303E-27</v>
      </c>
      <c r="Q33">
        <v>0.9996834566</v>
      </c>
      <c r="R33">
        <v>0.9975605422</v>
      </c>
      <c r="S33">
        <v>0.981155695</v>
      </c>
      <c r="T33">
        <v>0.1400550021</v>
      </c>
    </row>
    <row r="34" spans="1:20" ht="12.75">
      <c r="A34" s="7" t="s">
        <v>26</v>
      </c>
      <c r="B34" t="s">
        <v>15</v>
      </c>
      <c r="C34">
        <v>10933</v>
      </c>
      <c r="D34">
        <v>59.01747322</v>
      </c>
      <c r="E34">
        <v>281.65952521</v>
      </c>
      <c r="F34">
        <v>1344.2135661</v>
      </c>
      <c r="G34">
        <v>3775</v>
      </c>
      <c r="H34">
        <v>345.28491722</v>
      </c>
      <c r="I34">
        <v>0.6010157667</v>
      </c>
      <c r="J34">
        <v>-1.9799</v>
      </c>
      <c r="K34">
        <v>-0.417</v>
      </c>
      <c r="L34">
        <v>1.1459</v>
      </c>
      <c r="M34">
        <v>0.1380891993</v>
      </c>
      <c r="N34">
        <v>0.6590275082</v>
      </c>
      <c r="O34">
        <v>3.1451935323</v>
      </c>
      <c r="P34" s="28">
        <v>1.605303E-27</v>
      </c>
      <c r="Q34">
        <v>0.9996834566</v>
      </c>
      <c r="R34">
        <v>0.9975605422</v>
      </c>
      <c r="S34">
        <v>0.981155695</v>
      </c>
      <c r="T34">
        <v>0.2730923771</v>
      </c>
    </row>
    <row r="35" spans="1:20" ht="12.75">
      <c r="A35" s="7" t="s">
        <v>27</v>
      </c>
      <c r="B35" t="s">
        <v>15</v>
      </c>
      <c r="C35">
        <v>1818</v>
      </c>
      <c r="D35">
        <v>22.55961817</v>
      </c>
      <c r="E35">
        <v>112.6915444</v>
      </c>
      <c r="F35">
        <v>562.92549298</v>
      </c>
      <c r="G35">
        <v>320</v>
      </c>
      <c r="H35">
        <v>176.01760176</v>
      </c>
      <c r="I35">
        <v>0.1043085085</v>
      </c>
      <c r="J35">
        <v>-2.9415</v>
      </c>
      <c r="K35">
        <v>-1.333</v>
      </c>
      <c r="L35">
        <v>0.2755</v>
      </c>
      <c r="M35">
        <v>0.0527850387</v>
      </c>
      <c r="N35">
        <v>0.2636758961</v>
      </c>
      <c r="O35">
        <v>1.31713417</v>
      </c>
      <c r="P35" s="28">
        <v>1.605303E-27</v>
      </c>
      <c r="Q35">
        <v>0.9996834566</v>
      </c>
      <c r="R35">
        <v>0.9975605422</v>
      </c>
      <c r="S35">
        <v>0.981155695</v>
      </c>
      <c r="T35">
        <v>0.0455004642</v>
      </c>
    </row>
    <row r="36" spans="1:20" ht="12.75">
      <c r="A36" s="7" t="s">
        <v>60</v>
      </c>
      <c r="B36" t="s">
        <v>15</v>
      </c>
      <c r="C36">
        <v>2256</v>
      </c>
      <c r="D36">
        <v>39.028766186</v>
      </c>
      <c r="E36">
        <v>194.16666869</v>
      </c>
      <c r="F36">
        <v>965.97199746</v>
      </c>
      <c r="G36">
        <v>1037</v>
      </c>
      <c r="H36">
        <v>459.66312057</v>
      </c>
      <c r="I36">
        <v>0.3351403145</v>
      </c>
      <c r="J36">
        <v>-2.3934</v>
      </c>
      <c r="K36">
        <v>-0.789</v>
      </c>
      <c r="L36">
        <v>0.8154</v>
      </c>
      <c r="M36">
        <v>0.0913195835</v>
      </c>
      <c r="N36">
        <v>0.4543115513</v>
      </c>
      <c r="O36">
        <v>2.2601831698</v>
      </c>
      <c r="P36" s="28">
        <v>1.605303E-27</v>
      </c>
      <c r="Q36">
        <v>0.9996834566</v>
      </c>
      <c r="R36">
        <v>0.9975605422</v>
      </c>
      <c r="S36">
        <v>0.981155695</v>
      </c>
      <c r="T36">
        <v>0.7909479234</v>
      </c>
    </row>
    <row r="37" spans="1:20" ht="12.75">
      <c r="A37" s="7" t="s">
        <v>61</v>
      </c>
      <c r="B37" t="s">
        <v>15</v>
      </c>
      <c r="C37">
        <v>5136</v>
      </c>
      <c r="D37">
        <v>51.960996841</v>
      </c>
      <c r="E37">
        <v>258.09606994</v>
      </c>
      <c r="F37">
        <v>1281.9919819</v>
      </c>
      <c r="G37">
        <v>2341</v>
      </c>
      <c r="H37">
        <v>455.80218069</v>
      </c>
      <c r="I37">
        <v>0.537411523</v>
      </c>
      <c r="J37">
        <v>-2.1072</v>
      </c>
      <c r="K37">
        <v>-0.5044</v>
      </c>
      <c r="L37">
        <v>1.0985</v>
      </c>
      <c r="M37">
        <v>0.1215784421</v>
      </c>
      <c r="N37">
        <v>0.6038936895</v>
      </c>
      <c r="O37">
        <v>2.9996073477</v>
      </c>
      <c r="P37" s="28">
        <v>1.605303E-27</v>
      </c>
      <c r="Q37">
        <v>0.9996834566</v>
      </c>
      <c r="R37">
        <v>0.9975605422</v>
      </c>
      <c r="S37">
        <v>0.981155695</v>
      </c>
      <c r="T37">
        <v>0.4081863929</v>
      </c>
    </row>
    <row r="38" spans="1:20" ht="12.75">
      <c r="A38" s="7" t="s">
        <v>62</v>
      </c>
      <c r="B38" t="s">
        <v>15</v>
      </c>
      <c r="C38">
        <v>12383</v>
      </c>
      <c r="D38">
        <v>83.945902365</v>
      </c>
      <c r="E38">
        <v>400.43571827</v>
      </c>
      <c r="F38">
        <v>1910.1440327</v>
      </c>
      <c r="G38">
        <v>4507</v>
      </c>
      <c r="H38">
        <v>363.96672858</v>
      </c>
      <c r="I38">
        <v>0.9348765251</v>
      </c>
      <c r="J38">
        <v>-1.6275</v>
      </c>
      <c r="K38">
        <v>-0.0651</v>
      </c>
      <c r="L38">
        <v>1.4972</v>
      </c>
      <c r="M38">
        <v>0.1964167866</v>
      </c>
      <c r="N38">
        <v>0.9369402771</v>
      </c>
      <c r="O38">
        <v>4.4693587452</v>
      </c>
      <c r="P38" s="28">
        <v>1.605303E-27</v>
      </c>
      <c r="Q38">
        <v>0.9996834566</v>
      </c>
      <c r="R38">
        <v>0.9975605422</v>
      </c>
      <c r="S38">
        <v>0.981155695</v>
      </c>
      <c r="T38">
        <v>0.669817126</v>
      </c>
    </row>
    <row r="39" spans="1:20" ht="12.75">
      <c r="A39" s="7" t="s">
        <v>63</v>
      </c>
      <c r="B39" t="s">
        <v>15</v>
      </c>
      <c r="C39">
        <v>2961</v>
      </c>
      <c r="D39">
        <v>116.75868718</v>
      </c>
      <c r="E39">
        <v>558.91442334</v>
      </c>
      <c r="F39">
        <v>2675.4782891</v>
      </c>
      <c r="G39">
        <v>957</v>
      </c>
      <c r="H39">
        <v>323.20162107</v>
      </c>
      <c r="I39">
        <v>0.7369986048</v>
      </c>
      <c r="J39">
        <v>-1.2976</v>
      </c>
      <c r="K39">
        <v>0.2683</v>
      </c>
      <c r="L39">
        <v>1.8342</v>
      </c>
      <c r="M39">
        <v>0.2731922047</v>
      </c>
      <c r="N39">
        <v>1.3077490614</v>
      </c>
      <c r="O39">
        <v>6.260089336</v>
      </c>
      <c r="P39" s="28">
        <v>1.605303E-27</v>
      </c>
      <c r="Q39">
        <v>0.9996834566</v>
      </c>
      <c r="R39">
        <v>0.9975605422</v>
      </c>
      <c r="S39">
        <v>0.981155695</v>
      </c>
      <c r="T39">
        <v>0.9187745324</v>
      </c>
    </row>
    <row r="40" spans="1:20" ht="12.75">
      <c r="A40" s="7" t="s">
        <v>28</v>
      </c>
      <c r="B40" t="s">
        <v>15</v>
      </c>
      <c r="C40">
        <v>9719</v>
      </c>
      <c r="D40">
        <v>31.263426527</v>
      </c>
      <c r="E40">
        <v>149.45278951</v>
      </c>
      <c r="F40">
        <v>714.449399</v>
      </c>
      <c r="G40">
        <v>1745</v>
      </c>
      <c r="H40">
        <v>179.5452207</v>
      </c>
      <c r="I40">
        <v>0.1880824389</v>
      </c>
      <c r="J40">
        <v>-2.6152</v>
      </c>
      <c r="K40">
        <v>-1.0507</v>
      </c>
      <c r="L40">
        <v>0.5138</v>
      </c>
      <c r="M40">
        <v>0.0731502266</v>
      </c>
      <c r="N40">
        <v>0.3496899293</v>
      </c>
      <c r="O40">
        <v>1.6716701017</v>
      </c>
      <c r="P40" s="28">
        <v>1.605303E-27</v>
      </c>
      <c r="Q40">
        <v>0.9996834566</v>
      </c>
      <c r="R40">
        <v>0.9975605422</v>
      </c>
      <c r="S40">
        <v>0.981155695</v>
      </c>
      <c r="T40">
        <v>0.138780513</v>
      </c>
    </row>
    <row r="41" spans="1:20" ht="12.75">
      <c r="A41" s="7" t="s">
        <v>29</v>
      </c>
      <c r="B41" t="s">
        <v>15</v>
      </c>
      <c r="C41">
        <v>14495</v>
      </c>
      <c r="D41">
        <v>42.708342426</v>
      </c>
      <c r="E41">
        <v>212.03975884</v>
      </c>
      <c r="F41">
        <v>1052.741848</v>
      </c>
      <c r="G41">
        <v>3876</v>
      </c>
      <c r="H41">
        <v>267.4025526</v>
      </c>
      <c r="I41">
        <v>0.3912623652</v>
      </c>
      <c r="J41">
        <v>-2.3033</v>
      </c>
      <c r="K41">
        <v>-0.7009</v>
      </c>
      <c r="L41">
        <v>0.9015</v>
      </c>
      <c r="M41">
        <v>0.0999290632</v>
      </c>
      <c r="N41">
        <v>0.4961310426</v>
      </c>
      <c r="O41">
        <v>2.4632074358</v>
      </c>
      <c r="P41" s="28">
        <v>1.605303E-27</v>
      </c>
      <c r="Q41">
        <v>0.9996834566</v>
      </c>
      <c r="R41">
        <v>0.9975605422</v>
      </c>
      <c r="S41">
        <v>0.981155695</v>
      </c>
      <c r="T41">
        <v>0.3746112755</v>
      </c>
    </row>
    <row r="42" spans="1:20" ht="12.75">
      <c r="A42" s="7" t="s">
        <v>30</v>
      </c>
      <c r="B42" t="s">
        <v>15</v>
      </c>
      <c r="C42">
        <v>9152</v>
      </c>
      <c r="D42">
        <v>54.869815752</v>
      </c>
      <c r="E42">
        <v>261.93289993</v>
      </c>
      <c r="F42">
        <v>1250.3931921</v>
      </c>
      <c r="G42">
        <v>2496</v>
      </c>
      <c r="H42">
        <v>272.72727273</v>
      </c>
      <c r="I42">
        <v>0.5392826071</v>
      </c>
      <c r="J42">
        <v>-2.0527</v>
      </c>
      <c r="K42">
        <v>-0.4896</v>
      </c>
      <c r="L42">
        <v>1.0735</v>
      </c>
      <c r="M42">
        <v>0.1283845023</v>
      </c>
      <c r="N42">
        <v>0.6128711118</v>
      </c>
      <c r="O42">
        <v>2.9256724375</v>
      </c>
      <c r="P42" s="28">
        <v>1.605303E-27</v>
      </c>
      <c r="Q42">
        <v>0.9996834566</v>
      </c>
      <c r="R42">
        <v>0.9975605422</v>
      </c>
      <c r="S42">
        <v>0.981155695</v>
      </c>
      <c r="T42">
        <v>0.4922838221</v>
      </c>
    </row>
    <row r="43" spans="1:20" ht="12.75">
      <c r="A43" s="7" t="s">
        <v>31</v>
      </c>
      <c r="B43" t="s">
        <v>15</v>
      </c>
      <c r="C43">
        <v>4842</v>
      </c>
      <c r="D43">
        <v>96.760008517</v>
      </c>
      <c r="E43">
        <v>461.95171994</v>
      </c>
      <c r="F43">
        <v>2205.450318</v>
      </c>
      <c r="G43">
        <v>2289</v>
      </c>
      <c r="H43">
        <v>472.73853779</v>
      </c>
      <c r="I43">
        <v>0.9223219475</v>
      </c>
      <c r="J43">
        <v>-1.4855</v>
      </c>
      <c r="K43">
        <v>0.0778</v>
      </c>
      <c r="L43">
        <v>1.641</v>
      </c>
      <c r="M43">
        <v>0.2263992573</v>
      </c>
      <c r="N43">
        <v>1.0808755382</v>
      </c>
      <c r="O43">
        <v>5.1603169695</v>
      </c>
      <c r="P43" s="28">
        <v>1.605303E-27</v>
      </c>
      <c r="Q43">
        <v>0.9996834566</v>
      </c>
      <c r="R43">
        <v>0.9975605422</v>
      </c>
      <c r="S43">
        <v>0.981155695</v>
      </c>
      <c r="T43">
        <v>0.4694039141</v>
      </c>
    </row>
    <row r="44" spans="1:20" ht="12.75">
      <c r="A44" s="7" t="s">
        <v>32</v>
      </c>
      <c r="B44" t="s">
        <v>15</v>
      </c>
      <c r="C44">
        <v>6874</v>
      </c>
      <c r="D44">
        <v>52.517448377</v>
      </c>
      <c r="E44">
        <v>260.85391884</v>
      </c>
      <c r="F44">
        <v>1295.6601868</v>
      </c>
      <c r="G44">
        <v>4778</v>
      </c>
      <c r="H44">
        <v>695.08292115</v>
      </c>
      <c r="I44">
        <v>0.5460138739</v>
      </c>
      <c r="J44">
        <v>-2.0965</v>
      </c>
      <c r="K44">
        <v>-0.4937</v>
      </c>
      <c r="L44">
        <v>1.1091</v>
      </c>
      <c r="M44">
        <v>0.1228804285</v>
      </c>
      <c r="N44">
        <v>0.6103465097</v>
      </c>
      <c r="O44">
        <v>3.0315882404</v>
      </c>
      <c r="P44" s="28">
        <v>1.605303E-27</v>
      </c>
      <c r="Q44">
        <v>0.9996834566</v>
      </c>
      <c r="R44">
        <v>0.9975605422</v>
      </c>
      <c r="S44">
        <v>0.981155695</v>
      </c>
      <c r="T44">
        <v>0.7719787048</v>
      </c>
    </row>
    <row r="45" spans="1:20" ht="12.75">
      <c r="A45" s="7" t="s">
        <v>33</v>
      </c>
      <c r="B45" t="s">
        <v>15</v>
      </c>
      <c r="C45">
        <v>2855</v>
      </c>
      <c r="D45">
        <v>95.034745187</v>
      </c>
      <c r="E45">
        <v>455.49286659</v>
      </c>
      <c r="F45">
        <v>2183.1357689</v>
      </c>
      <c r="G45">
        <v>1169</v>
      </c>
      <c r="H45">
        <v>409.45709282</v>
      </c>
      <c r="I45">
        <v>0.9365107044</v>
      </c>
      <c r="J45">
        <v>-1.5034</v>
      </c>
      <c r="K45">
        <v>0.0637</v>
      </c>
      <c r="L45">
        <v>1.6308</v>
      </c>
      <c r="M45">
        <v>0.2223624827</v>
      </c>
      <c r="N45">
        <v>1.0657631005</v>
      </c>
      <c r="O45">
        <v>5.1081053439</v>
      </c>
      <c r="P45" s="28">
        <v>1.605303E-27</v>
      </c>
      <c r="Q45">
        <v>0.9996834566</v>
      </c>
      <c r="R45">
        <v>0.9975605422</v>
      </c>
      <c r="S45">
        <v>0.981155695</v>
      </c>
      <c r="T45">
        <v>0.7197983959</v>
      </c>
    </row>
    <row r="46" spans="1:20" ht="12.75">
      <c r="A46" s="7" t="s">
        <v>34</v>
      </c>
      <c r="B46" t="s">
        <v>15</v>
      </c>
      <c r="C46">
        <v>3965</v>
      </c>
      <c r="D46">
        <v>37.284721088</v>
      </c>
      <c r="E46">
        <v>185.37926773</v>
      </c>
      <c r="F46">
        <v>921.70390176</v>
      </c>
      <c r="G46">
        <v>1062</v>
      </c>
      <c r="H46">
        <v>267.84363178</v>
      </c>
      <c r="I46">
        <v>0.307364221</v>
      </c>
      <c r="J46">
        <v>-2.4391</v>
      </c>
      <c r="K46">
        <v>-0.8353</v>
      </c>
      <c r="L46">
        <v>0.7685</v>
      </c>
      <c r="M46">
        <v>0.0872388634</v>
      </c>
      <c r="N46">
        <v>0.4337507734</v>
      </c>
      <c r="O46">
        <v>2.1566045929</v>
      </c>
      <c r="P46" s="28">
        <v>1.605303E-27</v>
      </c>
      <c r="Q46">
        <v>0.9996834566</v>
      </c>
      <c r="R46">
        <v>0.9975605422</v>
      </c>
      <c r="S46">
        <v>0.981155695</v>
      </c>
      <c r="T46">
        <v>0.421450913</v>
      </c>
    </row>
    <row r="47" spans="1:20" ht="12.75">
      <c r="A47" s="7" t="s">
        <v>35</v>
      </c>
      <c r="B47" t="s">
        <v>15</v>
      </c>
      <c r="C47">
        <v>7733</v>
      </c>
      <c r="D47">
        <v>101.79681822</v>
      </c>
      <c r="E47">
        <v>504.96564064</v>
      </c>
      <c r="F47">
        <v>2504.89458</v>
      </c>
      <c r="G47">
        <v>6260</v>
      </c>
      <c r="H47">
        <v>809.51765162</v>
      </c>
      <c r="I47">
        <v>0.8382479156</v>
      </c>
      <c r="J47">
        <v>-1.4347</v>
      </c>
      <c r="K47">
        <v>0.1668</v>
      </c>
      <c r="L47">
        <v>1.7683</v>
      </c>
      <c r="M47">
        <v>0.2381843945</v>
      </c>
      <c r="N47">
        <v>1.181519594</v>
      </c>
      <c r="O47">
        <v>5.8609572396</v>
      </c>
      <c r="P47" s="28">
        <v>1.605303E-27</v>
      </c>
      <c r="Q47">
        <v>0.9996834566</v>
      </c>
      <c r="R47">
        <v>0.9975605422</v>
      </c>
      <c r="S47">
        <v>0.981155695</v>
      </c>
      <c r="T47">
        <v>0.8580238901</v>
      </c>
    </row>
    <row r="48" spans="1:20" ht="12.75">
      <c r="A48" s="7" t="s">
        <v>36</v>
      </c>
      <c r="B48" t="s">
        <v>15</v>
      </c>
      <c r="C48">
        <v>6176</v>
      </c>
      <c r="D48">
        <v>111.57361736</v>
      </c>
      <c r="E48">
        <v>555.7710976</v>
      </c>
      <c r="F48">
        <v>2768.4099542</v>
      </c>
      <c r="G48">
        <v>1428</v>
      </c>
      <c r="H48">
        <v>231.21761658</v>
      </c>
      <c r="I48">
        <v>0.7484944284</v>
      </c>
      <c r="J48">
        <v>-1.343</v>
      </c>
      <c r="K48">
        <v>0.2627</v>
      </c>
      <c r="L48">
        <v>1.8683</v>
      </c>
      <c r="M48">
        <v>0.2610601682</v>
      </c>
      <c r="N48">
        <v>1.3003943017</v>
      </c>
      <c r="O48">
        <v>6.4775310279</v>
      </c>
      <c r="P48" s="28">
        <v>1.605303E-27</v>
      </c>
      <c r="Q48">
        <v>0.9996834566</v>
      </c>
      <c r="R48">
        <v>0.9975605422</v>
      </c>
      <c r="S48">
        <v>0.981155695</v>
      </c>
      <c r="T48">
        <v>0.5701996289</v>
      </c>
    </row>
    <row r="49" spans="1:20" ht="12.75">
      <c r="A49" s="7" t="s">
        <v>37</v>
      </c>
      <c r="B49" t="s">
        <v>15</v>
      </c>
      <c r="C49">
        <v>1567</v>
      </c>
      <c r="D49">
        <v>25.13352272</v>
      </c>
      <c r="E49">
        <v>125.46247058</v>
      </c>
      <c r="F49">
        <v>626.28831217</v>
      </c>
      <c r="G49">
        <v>472</v>
      </c>
      <c r="H49">
        <v>301.21250798</v>
      </c>
      <c r="I49">
        <v>0.1351376183</v>
      </c>
      <c r="J49">
        <v>-2.8335</v>
      </c>
      <c r="K49">
        <v>-1.2257</v>
      </c>
      <c r="L49">
        <v>0.3821</v>
      </c>
      <c r="M49">
        <v>0.0588074656</v>
      </c>
      <c r="N49">
        <v>0.2935573341</v>
      </c>
      <c r="O49">
        <v>1.4653906183</v>
      </c>
      <c r="P49" s="28">
        <v>1.605303E-27</v>
      </c>
      <c r="Q49">
        <v>0.9996834566</v>
      </c>
      <c r="R49">
        <v>0.9975605422</v>
      </c>
      <c r="S49">
        <v>0.981155695</v>
      </c>
      <c r="T49">
        <v>0.0127888138</v>
      </c>
    </row>
    <row r="50" spans="1:20" ht="12.75">
      <c r="A50" s="7" t="s">
        <v>38</v>
      </c>
      <c r="B50" t="s">
        <v>15</v>
      </c>
      <c r="C50">
        <v>2925</v>
      </c>
      <c r="D50">
        <v>27.103872118</v>
      </c>
      <c r="E50">
        <v>130.30467961</v>
      </c>
      <c r="F50">
        <v>626.45327779</v>
      </c>
      <c r="G50">
        <v>592</v>
      </c>
      <c r="H50">
        <v>202.39316239</v>
      </c>
      <c r="I50">
        <v>0.1381646137</v>
      </c>
      <c r="J50">
        <v>-2.758</v>
      </c>
      <c r="K50">
        <v>-1.1878</v>
      </c>
      <c r="L50">
        <v>0.3824</v>
      </c>
      <c r="M50">
        <v>0.063417693</v>
      </c>
      <c r="N50">
        <v>0.3048871443</v>
      </c>
      <c r="O50">
        <v>1.4657766052</v>
      </c>
      <c r="P50" s="28">
        <v>1.605303E-27</v>
      </c>
      <c r="Q50">
        <v>0.9996834566</v>
      </c>
      <c r="R50">
        <v>0.9975605422</v>
      </c>
      <c r="S50">
        <v>0.981155695</v>
      </c>
      <c r="T50">
        <v>0.1457047305</v>
      </c>
    </row>
    <row r="51" spans="1:20" ht="12.75">
      <c r="A51" s="7" t="s">
        <v>39</v>
      </c>
      <c r="B51" t="s">
        <v>15</v>
      </c>
      <c r="C51">
        <v>3605</v>
      </c>
      <c r="D51">
        <v>57.614490046</v>
      </c>
      <c r="E51">
        <v>276.86469952</v>
      </c>
      <c r="F51">
        <v>1330.4649885</v>
      </c>
      <c r="G51">
        <v>1680</v>
      </c>
      <c r="H51">
        <v>466.01941748</v>
      </c>
      <c r="I51">
        <v>0.5877610445</v>
      </c>
      <c r="J51">
        <v>-2.0039</v>
      </c>
      <c r="K51">
        <v>-0.4342</v>
      </c>
      <c r="L51">
        <v>1.1356</v>
      </c>
      <c r="M51">
        <v>0.1348064965</v>
      </c>
      <c r="N51">
        <v>0.6478085657</v>
      </c>
      <c r="O51">
        <v>3.1130245835</v>
      </c>
      <c r="P51" s="28">
        <v>1.605303E-27</v>
      </c>
      <c r="Q51">
        <v>0.9996834566</v>
      </c>
      <c r="R51">
        <v>0.9975605422</v>
      </c>
      <c r="S51">
        <v>0.981155695</v>
      </c>
      <c r="T51">
        <v>0.1201006612</v>
      </c>
    </row>
    <row r="52" spans="1:20" ht="12.75">
      <c r="A52" s="7" t="s">
        <v>40</v>
      </c>
      <c r="B52" t="s">
        <v>15</v>
      </c>
      <c r="C52">
        <v>4061</v>
      </c>
      <c r="D52">
        <v>89.736801156</v>
      </c>
      <c r="E52">
        <v>446.08211978</v>
      </c>
      <c r="F52">
        <v>2217.4766097</v>
      </c>
      <c r="G52">
        <v>1534</v>
      </c>
      <c r="H52">
        <v>377.73947304</v>
      </c>
      <c r="I52">
        <v>0.9582674903</v>
      </c>
      <c r="J52">
        <v>-1.5608</v>
      </c>
      <c r="K52">
        <v>0.0428</v>
      </c>
      <c r="L52">
        <v>1.6464</v>
      </c>
      <c r="M52">
        <v>0.2099663429</v>
      </c>
      <c r="N52">
        <v>1.0437438167</v>
      </c>
      <c r="O52">
        <v>5.1884561103</v>
      </c>
      <c r="P52" s="28">
        <v>1.605303E-27</v>
      </c>
      <c r="Q52">
        <v>0.9996834566</v>
      </c>
      <c r="R52">
        <v>0.9975605422</v>
      </c>
      <c r="S52">
        <v>0.981155695</v>
      </c>
      <c r="T52">
        <v>0.4557307043</v>
      </c>
    </row>
    <row r="53" spans="1:20" ht="12.75">
      <c r="A53" s="7" t="s">
        <v>41</v>
      </c>
      <c r="B53" t="s">
        <v>15</v>
      </c>
      <c r="C53">
        <v>1908</v>
      </c>
      <c r="D53">
        <v>125.77138395</v>
      </c>
      <c r="E53">
        <v>627.50786842</v>
      </c>
      <c r="F53">
        <v>3130.8085558</v>
      </c>
      <c r="G53">
        <v>271</v>
      </c>
      <c r="H53">
        <v>142.03354298</v>
      </c>
      <c r="I53">
        <v>0.6395416655</v>
      </c>
      <c r="J53">
        <v>-1.2232</v>
      </c>
      <c r="K53">
        <v>0.3841</v>
      </c>
      <c r="L53">
        <v>1.9914</v>
      </c>
      <c r="M53">
        <v>0.2942801303</v>
      </c>
      <c r="N53">
        <v>1.4682441384</v>
      </c>
      <c r="O53">
        <v>7.325471985</v>
      </c>
      <c r="P53" s="28">
        <v>1.605303E-27</v>
      </c>
      <c r="Q53">
        <v>0.9996834566</v>
      </c>
      <c r="R53">
        <v>0.9975605422</v>
      </c>
      <c r="S53">
        <v>0.981155695</v>
      </c>
      <c r="T53">
        <v>0.4534008309</v>
      </c>
    </row>
    <row r="54" spans="1:20" ht="12.75">
      <c r="A54" s="7" t="s">
        <v>43</v>
      </c>
      <c r="B54" t="s">
        <v>15</v>
      </c>
      <c r="C54">
        <v>4192</v>
      </c>
      <c r="D54">
        <v>54.740679126</v>
      </c>
      <c r="E54">
        <v>272.31161196</v>
      </c>
      <c r="F54">
        <v>1354.6345276</v>
      </c>
      <c r="G54">
        <v>989</v>
      </c>
      <c r="H54">
        <v>235.92557252</v>
      </c>
      <c r="I54">
        <v>0.5818701248</v>
      </c>
      <c r="J54">
        <v>-2.0551</v>
      </c>
      <c r="K54">
        <v>-0.4507</v>
      </c>
      <c r="L54">
        <v>1.1536</v>
      </c>
      <c r="M54">
        <v>0.1280823481</v>
      </c>
      <c r="N54">
        <v>0.6371552425</v>
      </c>
      <c r="O54">
        <v>3.1695765183</v>
      </c>
      <c r="P54" s="28">
        <v>1.605303E-27</v>
      </c>
      <c r="Q54">
        <v>0.9996834566</v>
      </c>
      <c r="R54">
        <v>0.9975605422</v>
      </c>
      <c r="S54">
        <v>0.981155695</v>
      </c>
      <c r="T54">
        <v>0.2865172394</v>
      </c>
    </row>
    <row r="55" spans="1:20" ht="12.75">
      <c r="A55" s="7" t="s">
        <v>44</v>
      </c>
      <c r="B55" t="s">
        <v>15</v>
      </c>
      <c r="C55">
        <v>5538</v>
      </c>
      <c r="D55">
        <v>78.485651417</v>
      </c>
      <c r="E55">
        <v>390.34960544</v>
      </c>
      <c r="F55">
        <v>1941.409821</v>
      </c>
      <c r="G55">
        <v>741</v>
      </c>
      <c r="H55">
        <v>133.8028169</v>
      </c>
      <c r="I55">
        <v>0.9118114918</v>
      </c>
      <c r="J55">
        <v>-1.6948</v>
      </c>
      <c r="K55">
        <v>-0.0906</v>
      </c>
      <c r="L55">
        <v>1.5135</v>
      </c>
      <c r="M55">
        <v>0.1836408808</v>
      </c>
      <c r="N55">
        <v>0.9133407706</v>
      </c>
      <c r="O55">
        <v>4.542514498</v>
      </c>
      <c r="P55" s="28">
        <v>1.605303E-27</v>
      </c>
      <c r="Q55">
        <v>0.9996834566</v>
      </c>
      <c r="R55">
        <v>0.9975605422</v>
      </c>
      <c r="S55">
        <v>0.981155695</v>
      </c>
      <c r="T55">
        <v>0.5699534499</v>
      </c>
    </row>
    <row r="56" spans="1:20" ht="12.75">
      <c r="A56" s="7" t="s">
        <v>45</v>
      </c>
      <c r="B56" t="s">
        <v>15</v>
      </c>
      <c r="C56">
        <v>2969</v>
      </c>
      <c r="D56">
        <v>118.91791898</v>
      </c>
      <c r="E56">
        <v>592.51839572</v>
      </c>
      <c r="F56">
        <v>2952.2720568</v>
      </c>
      <c r="G56">
        <v>329</v>
      </c>
      <c r="H56">
        <v>110.81172112</v>
      </c>
      <c r="I56">
        <v>0.6901075008</v>
      </c>
      <c r="J56">
        <v>-1.2793</v>
      </c>
      <c r="K56">
        <v>0.3267</v>
      </c>
      <c r="L56">
        <v>1.9326</v>
      </c>
      <c r="M56">
        <v>0.2782443795</v>
      </c>
      <c r="N56">
        <v>1.3863757017</v>
      </c>
      <c r="O56">
        <v>6.9077319353</v>
      </c>
      <c r="P56" s="28">
        <v>1.605303E-27</v>
      </c>
      <c r="Q56">
        <v>0.9996834566</v>
      </c>
      <c r="R56">
        <v>0.9975605422</v>
      </c>
      <c r="S56">
        <v>0.981155695</v>
      </c>
      <c r="T56">
        <v>0.6701163052</v>
      </c>
    </row>
    <row r="57" spans="1:20" ht="12.75">
      <c r="A57" s="7" t="s">
        <v>46</v>
      </c>
      <c r="B57" t="s">
        <v>15</v>
      </c>
      <c r="C57">
        <v>691</v>
      </c>
      <c r="D57">
        <v>13.819855372</v>
      </c>
      <c r="E57">
        <v>75.395848771</v>
      </c>
      <c r="F57">
        <v>411.33093356</v>
      </c>
      <c r="G57">
        <v>30</v>
      </c>
      <c r="H57">
        <v>43.415340087</v>
      </c>
      <c r="I57">
        <v>0.0450488966</v>
      </c>
      <c r="J57">
        <v>-3.4316</v>
      </c>
      <c r="K57">
        <v>-1.7349</v>
      </c>
      <c r="L57">
        <v>-0.0383</v>
      </c>
      <c r="M57">
        <v>0.0323357246</v>
      </c>
      <c r="N57">
        <v>0.1764113545</v>
      </c>
      <c r="O57">
        <v>0.9624329232</v>
      </c>
      <c r="P57" s="28">
        <v>1.605303E-27</v>
      </c>
      <c r="Q57">
        <v>0.9996834566</v>
      </c>
      <c r="R57">
        <v>0.9975605422</v>
      </c>
      <c r="S57">
        <v>0.981155695</v>
      </c>
      <c r="T57">
        <v>6.04394E-05</v>
      </c>
    </row>
    <row r="58" spans="1:20" ht="12.75">
      <c r="A58" s="7" t="s">
        <v>47</v>
      </c>
      <c r="B58" t="s">
        <v>15</v>
      </c>
      <c r="C58">
        <v>7155</v>
      </c>
      <c r="D58">
        <v>69.413182516</v>
      </c>
      <c r="E58">
        <v>344.57675765</v>
      </c>
      <c r="F58">
        <v>1710.5272746</v>
      </c>
      <c r="G58">
        <v>1022</v>
      </c>
      <c r="H58">
        <v>142.8371768</v>
      </c>
      <c r="I58">
        <v>0.7921982561</v>
      </c>
      <c r="J58">
        <v>-1.8176</v>
      </c>
      <c r="K58">
        <v>-0.2154</v>
      </c>
      <c r="L58">
        <v>1.3869</v>
      </c>
      <c r="M58">
        <v>0.1624131003</v>
      </c>
      <c r="N58">
        <v>0.8062413718</v>
      </c>
      <c r="O58">
        <v>4.0022950642</v>
      </c>
      <c r="P58" s="28">
        <v>1.605303E-27</v>
      </c>
      <c r="Q58">
        <v>0.9996834566</v>
      </c>
      <c r="R58">
        <v>0.9975605422</v>
      </c>
      <c r="S58">
        <v>0.981155695</v>
      </c>
      <c r="T58">
        <v>0.4783763148</v>
      </c>
    </row>
    <row r="59" spans="1:20" ht="12.75">
      <c r="A59" s="7" t="s">
        <v>48</v>
      </c>
      <c r="B59" t="s">
        <v>15</v>
      </c>
      <c r="C59">
        <v>494</v>
      </c>
      <c r="D59">
        <v>0</v>
      </c>
      <c r="E59" s="28">
        <v>3.1320229E-06</v>
      </c>
      <c r="F59" t="s">
        <v>100</v>
      </c>
      <c r="G59">
        <v>0</v>
      </c>
      <c r="H59">
        <v>0</v>
      </c>
      <c r="I59">
        <v>0.9873121429</v>
      </c>
      <c r="J59">
        <v>-2327.36</v>
      </c>
      <c r="K59">
        <v>-18.7315</v>
      </c>
      <c r="L59">
        <v>2289.9</v>
      </c>
      <c r="M59">
        <v>0</v>
      </c>
      <c r="N59" s="28">
        <v>7.3283132E-09</v>
      </c>
      <c r="O59" t="s">
        <v>100</v>
      </c>
      <c r="P59" s="28">
        <v>1.605303E-27</v>
      </c>
      <c r="Q59">
        <v>0.9996834566</v>
      </c>
      <c r="R59">
        <v>0.9975605422</v>
      </c>
      <c r="S59">
        <v>0.981155695</v>
      </c>
      <c r="T59">
        <v>0.9854582403</v>
      </c>
    </row>
    <row r="60" spans="1:20" ht="12.75">
      <c r="A60" s="7" t="s">
        <v>49</v>
      </c>
      <c r="B60" t="s">
        <v>15</v>
      </c>
      <c r="C60">
        <v>1262</v>
      </c>
      <c r="D60">
        <v>18.224466195</v>
      </c>
      <c r="E60">
        <v>96.104695459</v>
      </c>
      <c r="F60">
        <v>506.79742224</v>
      </c>
      <c r="G60">
        <v>111</v>
      </c>
      <c r="H60">
        <v>87.95562599</v>
      </c>
      <c r="I60">
        <v>0.0785656887</v>
      </c>
      <c r="J60">
        <v>-3.1549</v>
      </c>
      <c r="K60">
        <v>-1.4923</v>
      </c>
      <c r="L60">
        <v>0.1704</v>
      </c>
      <c r="M60">
        <v>0.0426416417</v>
      </c>
      <c r="N60">
        <v>0.2248659545</v>
      </c>
      <c r="O60">
        <v>1.1858056002</v>
      </c>
      <c r="P60" s="28">
        <v>1.605303E-27</v>
      </c>
      <c r="Q60">
        <v>0.9996834566</v>
      </c>
      <c r="R60">
        <v>0.9975605422</v>
      </c>
      <c r="S60">
        <v>0.981155695</v>
      </c>
      <c r="T60">
        <v>0.9219040881</v>
      </c>
    </row>
    <row r="61" spans="1:20" ht="12.75">
      <c r="A61" s="7" t="s">
        <v>50</v>
      </c>
      <c r="B61" t="s">
        <v>15</v>
      </c>
      <c r="C61">
        <v>2153</v>
      </c>
      <c r="D61">
        <v>69.712528327</v>
      </c>
      <c r="E61">
        <v>347.38870799</v>
      </c>
      <c r="F61">
        <v>1731.0936403</v>
      </c>
      <c r="G61">
        <v>333</v>
      </c>
      <c r="H61">
        <v>154.66790525</v>
      </c>
      <c r="I61">
        <v>0.800336653</v>
      </c>
      <c r="J61">
        <v>-1.8133</v>
      </c>
      <c r="K61">
        <v>-0.2072</v>
      </c>
      <c r="L61">
        <v>1.3988</v>
      </c>
      <c r="M61">
        <v>0.1631135102</v>
      </c>
      <c r="N61">
        <v>0.8128207787</v>
      </c>
      <c r="O61">
        <v>4.0504162869</v>
      </c>
      <c r="P61" s="28">
        <v>1.605303E-27</v>
      </c>
      <c r="Q61">
        <v>0.9996834566</v>
      </c>
      <c r="R61">
        <v>0.9975605422</v>
      </c>
      <c r="S61">
        <v>0.981155695</v>
      </c>
      <c r="T61">
        <v>0.4931430502</v>
      </c>
    </row>
    <row r="62" spans="1:20" ht="12.75">
      <c r="A62" s="7" t="s">
        <v>51</v>
      </c>
      <c r="B62" t="s">
        <v>15</v>
      </c>
      <c r="C62">
        <v>807</v>
      </c>
      <c r="D62" s="28">
        <v>4.43351E-279</v>
      </c>
      <c r="E62">
        <v>3.06877E-05</v>
      </c>
      <c r="F62" s="28">
        <v>2.124134E+269</v>
      </c>
      <c r="G62">
        <v>0</v>
      </c>
      <c r="H62">
        <v>0</v>
      </c>
      <c r="I62">
        <v>0.9592212011</v>
      </c>
      <c r="J62">
        <v>-646.99</v>
      </c>
      <c r="K62">
        <v>-16.4493</v>
      </c>
      <c r="L62">
        <v>614.0911</v>
      </c>
      <c r="M62" s="28">
        <v>1.03735E-281</v>
      </c>
      <c r="N62" s="28">
        <v>7.1803185E-08</v>
      </c>
      <c r="O62" s="28">
        <v>4.970053E+266</v>
      </c>
      <c r="P62" s="28">
        <v>1.605303E-27</v>
      </c>
      <c r="Q62">
        <v>0.9996834566</v>
      </c>
      <c r="R62">
        <v>0.9975605422</v>
      </c>
      <c r="S62">
        <v>0.981155695</v>
      </c>
      <c r="T62">
        <v>0.9797127829</v>
      </c>
    </row>
    <row r="63" spans="1:20" ht="12.75">
      <c r="A63" s="7" t="s">
        <v>52</v>
      </c>
      <c r="B63" t="s">
        <v>15</v>
      </c>
      <c r="C63">
        <v>3662</v>
      </c>
      <c r="D63">
        <v>112.77213959</v>
      </c>
      <c r="E63">
        <v>560.26926555</v>
      </c>
      <c r="F63">
        <v>2783.5035415</v>
      </c>
      <c r="G63">
        <v>589</v>
      </c>
      <c r="H63">
        <v>160.84107045</v>
      </c>
      <c r="I63">
        <v>0.740640157</v>
      </c>
      <c r="J63">
        <v>-1.3323</v>
      </c>
      <c r="K63">
        <v>0.2707</v>
      </c>
      <c r="L63">
        <v>1.8738</v>
      </c>
      <c r="M63">
        <v>0.2638644729</v>
      </c>
      <c r="N63">
        <v>1.3109191238</v>
      </c>
      <c r="O63">
        <v>6.5128470329</v>
      </c>
      <c r="P63" s="28">
        <v>1.605303E-27</v>
      </c>
      <c r="Q63">
        <v>0.9996834566</v>
      </c>
      <c r="R63">
        <v>0.9975605422</v>
      </c>
      <c r="S63">
        <v>0.981155695</v>
      </c>
      <c r="T63">
        <v>0.4495967688</v>
      </c>
    </row>
    <row r="64" spans="1:20" ht="12.75">
      <c r="A64" s="7" t="s">
        <v>53</v>
      </c>
      <c r="B64" t="s">
        <v>15</v>
      </c>
      <c r="C64">
        <v>2351</v>
      </c>
      <c r="D64">
        <v>109.23797828</v>
      </c>
      <c r="E64">
        <v>570.8091875</v>
      </c>
      <c r="F64">
        <v>2982.6909438</v>
      </c>
      <c r="G64">
        <v>351</v>
      </c>
      <c r="H64">
        <v>149.29817099</v>
      </c>
      <c r="I64">
        <v>0.7316041731</v>
      </c>
      <c r="J64">
        <v>-1.3642</v>
      </c>
      <c r="K64">
        <v>0.2894</v>
      </c>
      <c r="L64">
        <v>1.9429</v>
      </c>
      <c r="M64">
        <v>0.2555952353</v>
      </c>
      <c r="N64">
        <v>1.3355804538</v>
      </c>
      <c r="O64">
        <v>6.9789061065</v>
      </c>
      <c r="P64" s="28">
        <v>1.605303E-27</v>
      </c>
      <c r="Q64">
        <v>0.9996834566</v>
      </c>
      <c r="R64">
        <v>0.9975605422</v>
      </c>
      <c r="S64">
        <v>0.981155695</v>
      </c>
      <c r="T64">
        <v>0.098123778</v>
      </c>
    </row>
    <row r="65" spans="1:20" ht="12.75">
      <c r="A65" s="7" t="s">
        <v>54</v>
      </c>
      <c r="B65" t="s">
        <v>15</v>
      </c>
      <c r="C65">
        <v>1819</v>
      </c>
      <c r="D65">
        <v>55.987328348</v>
      </c>
      <c r="E65">
        <v>269.82226947</v>
      </c>
      <c r="F65">
        <v>1300.3666946</v>
      </c>
      <c r="G65">
        <v>156</v>
      </c>
      <c r="H65">
        <v>85.761407367</v>
      </c>
      <c r="I65">
        <v>0.5665087372</v>
      </c>
      <c r="J65">
        <v>-2.0326</v>
      </c>
      <c r="K65">
        <v>-0.4599</v>
      </c>
      <c r="L65">
        <v>1.1127</v>
      </c>
      <c r="M65">
        <v>0.1309992604</v>
      </c>
      <c r="N65">
        <v>0.6313306741</v>
      </c>
      <c r="O65">
        <v>3.0426005364</v>
      </c>
      <c r="P65" s="28">
        <v>1.605303E-27</v>
      </c>
      <c r="Q65">
        <v>0.9996834566</v>
      </c>
      <c r="R65">
        <v>0.9975605422</v>
      </c>
      <c r="S65">
        <v>0.981155695</v>
      </c>
      <c r="T65">
        <v>0.9379475221</v>
      </c>
    </row>
    <row r="66" spans="1:20" ht="12.75">
      <c r="A66" s="7" t="s">
        <v>56</v>
      </c>
      <c r="B66" t="s">
        <v>15</v>
      </c>
      <c r="C66">
        <v>1144</v>
      </c>
      <c r="D66">
        <v>254.44896459</v>
      </c>
      <c r="E66">
        <v>1267.0297398</v>
      </c>
      <c r="F66">
        <v>6309.1801698</v>
      </c>
      <c r="G66">
        <v>427</v>
      </c>
      <c r="H66">
        <v>373.25174825</v>
      </c>
      <c r="I66">
        <v>0.1845702765</v>
      </c>
      <c r="J66">
        <v>-0.5186</v>
      </c>
      <c r="K66">
        <v>1.0867</v>
      </c>
      <c r="L66">
        <v>2.6921</v>
      </c>
      <c r="M66">
        <v>0.5953601852</v>
      </c>
      <c r="N66">
        <v>2.9645986645</v>
      </c>
      <c r="O66">
        <v>14.762232107</v>
      </c>
      <c r="P66" s="28">
        <v>1.605303E-27</v>
      </c>
      <c r="Q66">
        <v>0.9996834566</v>
      </c>
      <c r="R66">
        <v>0.9975605422</v>
      </c>
      <c r="S66">
        <v>0.981155695</v>
      </c>
      <c r="T66">
        <v>0.0251785957</v>
      </c>
    </row>
    <row r="67" spans="1:20" ht="13.5" thickBot="1">
      <c r="A67" s="7" t="s">
        <v>55</v>
      </c>
      <c r="B67" t="s">
        <v>15</v>
      </c>
      <c r="C67">
        <v>1673</v>
      </c>
      <c r="D67">
        <v>120.4776561</v>
      </c>
      <c r="E67">
        <v>600.4583921</v>
      </c>
      <c r="F67">
        <v>2992.6734327</v>
      </c>
      <c r="G67">
        <v>298</v>
      </c>
      <c r="H67">
        <v>178.1231321</v>
      </c>
      <c r="I67">
        <v>0.6782279275</v>
      </c>
      <c r="J67">
        <v>-1.2662</v>
      </c>
      <c r="K67">
        <v>0.34</v>
      </c>
      <c r="L67">
        <v>1.9462</v>
      </c>
      <c r="M67">
        <v>0.2818938555</v>
      </c>
      <c r="N67">
        <v>1.4049537208</v>
      </c>
      <c r="O67">
        <v>7.0022631537</v>
      </c>
      <c r="P67" s="28">
        <v>1.605303E-27</v>
      </c>
      <c r="Q67">
        <v>0.9996834566</v>
      </c>
      <c r="R67">
        <v>0.9975605422</v>
      </c>
      <c r="S67">
        <v>0.981155695</v>
      </c>
      <c r="T67">
        <v>0.6242700183</v>
      </c>
    </row>
    <row r="68" spans="1:20" ht="13.5" thickTop="1">
      <c r="A68" s="8" t="s">
        <v>83</v>
      </c>
      <c r="B68" t="s">
        <v>16</v>
      </c>
      <c r="C68">
        <v>28388</v>
      </c>
      <c r="D68">
        <v>184.11380467</v>
      </c>
      <c r="E68">
        <v>331.82998834</v>
      </c>
      <c r="F68">
        <v>598.06021259</v>
      </c>
      <c r="G68">
        <v>8263</v>
      </c>
      <c r="H68">
        <v>291.07369311</v>
      </c>
      <c r="I68">
        <v>0.3415295879</v>
      </c>
      <c r="J68">
        <v>-0.8749</v>
      </c>
      <c r="K68">
        <v>-0.2859</v>
      </c>
      <c r="L68">
        <v>0.3032</v>
      </c>
      <c r="M68">
        <v>0.4168883876</v>
      </c>
      <c r="N68">
        <v>0.7513617409</v>
      </c>
      <c r="O68">
        <v>1.3541861143</v>
      </c>
      <c r="P68" s="28">
        <v>6.332691E-28</v>
      </c>
      <c r="Q68">
        <v>0.1037362369</v>
      </c>
      <c r="R68">
        <v>0.6476756957</v>
      </c>
      <c r="S68">
        <v>0.3628375604</v>
      </c>
      <c r="T68">
        <v>0.0432288578</v>
      </c>
    </row>
    <row r="69" spans="1:20" ht="12.75">
      <c r="A69" s="7" t="s">
        <v>82</v>
      </c>
      <c r="B69" t="s">
        <v>16</v>
      </c>
      <c r="C69">
        <v>24952</v>
      </c>
      <c r="D69">
        <v>211.74270651</v>
      </c>
      <c r="E69">
        <v>379.14820065</v>
      </c>
      <c r="F69">
        <v>678.90583069</v>
      </c>
      <c r="G69">
        <v>15786</v>
      </c>
      <c r="H69">
        <v>632.65469702</v>
      </c>
      <c r="I69">
        <v>0.607749099</v>
      </c>
      <c r="J69">
        <v>-0.7351</v>
      </c>
      <c r="K69">
        <v>-0.1526</v>
      </c>
      <c r="L69">
        <v>0.43</v>
      </c>
      <c r="M69">
        <v>0.479448435</v>
      </c>
      <c r="N69">
        <v>0.8585042405</v>
      </c>
      <c r="O69">
        <v>1.5372446276</v>
      </c>
      <c r="P69" s="28">
        <v>6.332691E-28</v>
      </c>
      <c r="Q69">
        <v>0.1037362369</v>
      </c>
      <c r="R69">
        <v>0.6476756957</v>
      </c>
      <c r="S69">
        <v>0.3628375604</v>
      </c>
      <c r="T69">
        <v>0.830858613</v>
      </c>
    </row>
    <row r="70" spans="1:20" ht="12.75">
      <c r="A70" s="7" t="s">
        <v>81</v>
      </c>
      <c r="B70" t="s">
        <v>16</v>
      </c>
      <c r="C70">
        <v>35021</v>
      </c>
      <c r="D70">
        <v>219.7474959</v>
      </c>
      <c r="E70">
        <v>392.75339901</v>
      </c>
      <c r="F70">
        <v>701.96582585</v>
      </c>
      <c r="G70">
        <v>24161</v>
      </c>
      <c r="H70">
        <v>689.90034551</v>
      </c>
      <c r="I70">
        <v>0.692152174</v>
      </c>
      <c r="J70">
        <v>-0.698</v>
      </c>
      <c r="K70">
        <v>-0.1173</v>
      </c>
      <c r="L70">
        <v>0.4634</v>
      </c>
      <c r="M70">
        <v>0.4975736578</v>
      </c>
      <c r="N70">
        <v>0.8893104542</v>
      </c>
      <c r="O70">
        <v>1.589459312</v>
      </c>
      <c r="P70" s="28">
        <v>6.332691E-28</v>
      </c>
      <c r="Q70">
        <v>0.1037362369</v>
      </c>
      <c r="R70">
        <v>0.6476756957</v>
      </c>
      <c r="S70">
        <v>0.3628375604</v>
      </c>
      <c r="T70">
        <v>0.6892962355</v>
      </c>
    </row>
    <row r="71" spans="1:20" ht="12.75">
      <c r="A71" s="7" t="s">
        <v>80</v>
      </c>
      <c r="B71" t="s">
        <v>16</v>
      </c>
      <c r="C71">
        <v>49463</v>
      </c>
      <c r="D71">
        <v>201.07606283</v>
      </c>
      <c r="E71">
        <v>361.07439105</v>
      </c>
      <c r="F71">
        <v>648.38506401</v>
      </c>
      <c r="G71">
        <v>23430</v>
      </c>
      <c r="H71">
        <v>473.68740271</v>
      </c>
      <c r="I71">
        <v>0.500104997</v>
      </c>
      <c r="J71">
        <v>-0.7868</v>
      </c>
      <c r="K71">
        <v>-0.2014</v>
      </c>
      <c r="L71">
        <v>0.384</v>
      </c>
      <c r="M71">
        <v>0.4552959827</v>
      </c>
      <c r="N71">
        <v>0.8175797625</v>
      </c>
      <c r="O71">
        <v>1.4681365386</v>
      </c>
      <c r="P71" s="28">
        <v>6.332691E-28</v>
      </c>
      <c r="Q71">
        <v>0.1037362369</v>
      </c>
      <c r="R71">
        <v>0.6476756957</v>
      </c>
      <c r="S71">
        <v>0.3628375604</v>
      </c>
      <c r="T71">
        <v>0.1548573309</v>
      </c>
    </row>
    <row r="72" spans="1:20" ht="12.75">
      <c r="A72" s="7" t="s">
        <v>79</v>
      </c>
      <c r="B72" t="s">
        <v>16</v>
      </c>
      <c r="C72">
        <v>37509</v>
      </c>
      <c r="D72">
        <v>205.93444919</v>
      </c>
      <c r="E72">
        <v>369.5513503</v>
      </c>
      <c r="F72">
        <v>663.16345345</v>
      </c>
      <c r="G72">
        <v>10867</v>
      </c>
      <c r="H72">
        <v>289.71713455</v>
      </c>
      <c r="I72">
        <v>0.5502985784</v>
      </c>
      <c r="J72">
        <v>-0.7629</v>
      </c>
      <c r="K72">
        <v>-0.1782</v>
      </c>
      <c r="L72">
        <v>0.4065</v>
      </c>
      <c r="M72">
        <v>0.4662968137</v>
      </c>
      <c r="N72">
        <v>0.8367741183</v>
      </c>
      <c r="O72">
        <v>1.5015992056</v>
      </c>
      <c r="P72" s="28">
        <v>6.332691E-28</v>
      </c>
      <c r="Q72">
        <v>0.1037362369</v>
      </c>
      <c r="R72">
        <v>0.6476756957</v>
      </c>
      <c r="S72">
        <v>0.3628375604</v>
      </c>
      <c r="T72">
        <v>0.0409922427</v>
      </c>
    </row>
    <row r="73" spans="1:20" ht="12.75">
      <c r="A73" s="7" t="s">
        <v>78</v>
      </c>
      <c r="B73" t="s">
        <v>16</v>
      </c>
      <c r="C73">
        <v>21469</v>
      </c>
      <c r="D73">
        <v>291.04946081</v>
      </c>
      <c r="E73">
        <v>520.3822926</v>
      </c>
      <c r="F73">
        <v>930.41825158</v>
      </c>
      <c r="G73">
        <v>16562</v>
      </c>
      <c r="H73">
        <v>771.43788719</v>
      </c>
      <c r="I73">
        <v>0.5799747379</v>
      </c>
      <c r="J73">
        <v>-0.417</v>
      </c>
      <c r="K73">
        <v>0.1641</v>
      </c>
      <c r="L73">
        <v>0.7451</v>
      </c>
      <c r="M73">
        <v>0.6590225032</v>
      </c>
      <c r="N73">
        <v>1.1783002111</v>
      </c>
      <c r="O73">
        <v>2.1067435188</v>
      </c>
      <c r="P73" s="28">
        <v>6.332691E-28</v>
      </c>
      <c r="Q73">
        <v>0.1037362369</v>
      </c>
      <c r="R73">
        <v>0.6476756957</v>
      </c>
      <c r="S73">
        <v>0.3628375604</v>
      </c>
      <c r="T73">
        <v>0.8859753116</v>
      </c>
    </row>
    <row r="74" spans="1:20" ht="12.75">
      <c r="A74" s="7" t="s">
        <v>77</v>
      </c>
      <c r="B74" t="s">
        <v>16</v>
      </c>
      <c r="C74">
        <v>19542</v>
      </c>
      <c r="D74">
        <v>217.50740821</v>
      </c>
      <c r="E74">
        <v>390.55999591</v>
      </c>
      <c r="F74">
        <v>701.29616119</v>
      </c>
      <c r="G74">
        <v>6410</v>
      </c>
      <c r="H74">
        <v>328.01146249</v>
      </c>
      <c r="I74">
        <v>0.680672545</v>
      </c>
      <c r="J74">
        <v>-0.7083</v>
      </c>
      <c r="K74">
        <v>-0.1229</v>
      </c>
      <c r="L74">
        <v>0.4624</v>
      </c>
      <c r="M74">
        <v>0.4925014334</v>
      </c>
      <c r="N74">
        <v>0.8843439375</v>
      </c>
      <c r="O74">
        <v>1.5879429922</v>
      </c>
      <c r="P74" s="28">
        <v>6.332691E-28</v>
      </c>
      <c r="Q74">
        <v>0.1037362369</v>
      </c>
      <c r="R74">
        <v>0.6476756957</v>
      </c>
      <c r="S74">
        <v>0.3628375604</v>
      </c>
      <c r="T74">
        <v>0.6504457964</v>
      </c>
    </row>
    <row r="75" spans="1:20" ht="12.75">
      <c r="A75" s="7" t="s">
        <v>42</v>
      </c>
      <c r="B75" t="s">
        <v>16</v>
      </c>
      <c r="C75">
        <v>501</v>
      </c>
      <c r="D75">
        <v>344.4263259</v>
      </c>
      <c r="E75">
        <v>654.95144882</v>
      </c>
      <c r="F75">
        <v>1245.4373201</v>
      </c>
      <c r="G75">
        <v>472</v>
      </c>
      <c r="H75">
        <v>942.11576846</v>
      </c>
      <c r="I75">
        <v>0.2294472536</v>
      </c>
      <c r="J75">
        <v>-0.2486</v>
      </c>
      <c r="K75">
        <v>0.3941</v>
      </c>
      <c r="L75">
        <v>1.0368</v>
      </c>
      <c r="M75">
        <v>0.7798835938</v>
      </c>
      <c r="N75">
        <v>1.4830047859</v>
      </c>
      <c r="O75">
        <v>2.8200403398</v>
      </c>
      <c r="P75" s="28">
        <v>6.332691E-28</v>
      </c>
      <c r="Q75">
        <v>0.1037362369</v>
      </c>
      <c r="R75">
        <v>0.6476756957</v>
      </c>
      <c r="S75">
        <v>0.3628375604</v>
      </c>
      <c r="T75" s="28">
        <v>1.711401E-13</v>
      </c>
    </row>
    <row r="76" spans="1:20" ht="12.75">
      <c r="A76" s="7" t="s">
        <v>76</v>
      </c>
      <c r="B76" t="s">
        <v>16</v>
      </c>
      <c r="C76">
        <v>12310</v>
      </c>
      <c r="D76">
        <v>176.95439236</v>
      </c>
      <c r="E76">
        <v>318.56998889</v>
      </c>
      <c r="F76">
        <v>573.51974408</v>
      </c>
      <c r="G76">
        <v>2670</v>
      </c>
      <c r="H76">
        <v>216.89683184</v>
      </c>
      <c r="I76">
        <v>0.2761975372</v>
      </c>
      <c r="J76">
        <v>-0.9146</v>
      </c>
      <c r="K76">
        <v>-0.3266</v>
      </c>
      <c r="L76">
        <v>0.2613</v>
      </c>
      <c r="M76">
        <v>0.4006773498</v>
      </c>
      <c r="N76">
        <v>0.7213371602</v>
      </c>
      <c r="O76">
        <v>1.2986191981</v>
      </c>
      <c r="P76" s="28">
        <v>6.332691E-28</v>
      </c>
      <c r="Q76">
        <v>0.1037362369</v>
      </c>
      <c r="R76">
        <v>0.6476756957</v>
      </c>
      <c r="S76">
        <v>0.3628375604</v>
      </c>
      <c r="T76">
        <v>0.2083612721</v>
      </c>
    </row>
    <row r="77" spans="1:20" ht="13.5" thickBot="1">
      <c r="A77" s="7" t="s">
        <v>75</v>
      </c>
      <c r="B77" t="s">
        <v>16</v>
      </c>
      <c r="C77">
        <v>22146</v>
      </c>
      <c r="D77">
        <v>429.93309654</v>
      </c>
      <c r="E77">
        <v>774.78150064</v>
      </c>
      <c r="F77">
        <v>1396.2320616</v>
      </c>
      <c r="G77">
        <v>6093</v>
      </c>
      <c r="H77">
        <v>275.12869141</v>
      </c>
      <c r="I77">
        <v>0.0614043034</v>
      </c>
      <c r="J77">
        <v>-0.0269</v>
      </c>
      <c r="K77">
        <v>0.5621</v>
      </c>
      <c r="L77">
        <v>1.151</v>
      </c>
      <c r="M77">
        <v>0.9734963422</v>
      </c>
      <c r="N77">
        <v>1.7543356466</v>
      </c>
      <c r="O77">
        <v>3.1614844631</v>
      </c>
      <c r="P77" s="28">
        <v>6.332691E-28</v>
      </c>
      <c r="Q77">
        <v>0.1037362369</v>
      </c>
      <c r="R77">
        <v>0.6476756957</v>
      </c>
      <c r="S77">
        <v>0.3628375604</v>
      </c>
      <c r="T77">
        <v>0.0966997273</v>
      </c>
    </row>
    <row r="78" spans="1:20" ht="13.5" thickTop="1">
      <c r="A78" s="9" t="s">
        <v>74</v>
      </c>
      <c r="B78" t="s">
        <v>16</v>
      </c>
      <c r="C78">
        <v>191392</v>
      </c>
      <c r="D78">
        <v>245.16768554</v>
      </c>
      <c r="E78">
        <v>381.8780159</v>
      </c>
      <c r="F78">
        <v>594.82071918</v>
      </c>
      <c r="G78">
        <v>89693</v>
      </c>
      <c r="H78">
        <v>468.63505267</v>
      </c>
      <c r="I78">
        <v>0.5202134978</v>
      </c>
      <c r="J78">
        <v>-0.5885</v>
      </c>
      <c r="K78">
        <v>-0.1454</v>
      </c>
      <c r="L78">
        <v>0.2978</v>
      </c>
      <c r="M78">
        <v>0.5551325242</v>
      </c>
      <c r="N78">
        <v>0.8646853537</v>
      </c>
      <c r="O78">
        <v>1.3468509381</v>
      </c>
      <c r="P78" s="28">
        <v>6.332691E-28</v>
      </c>
      <c r="Q78">
        <v>0.1037362369</v>
      </c>
      <c r="R78">
        <v>0.6476756957</v>
      </c>
      <c r="S78">
        <v>0.3628375604</v>
      </c>
      <c r="T78">
        <v>0.1210347415</v>
      </c>
    </row>
    <row r="79" spans="1:20" ht="12.75">
      <c r="A79" s="7" t="s">
        <v>73</v>
      </c>
      <c r="B79" t="s">
        <v>16</v>
      </c>
      <c r="C79">
        <v>34957</v>
      </c>
      <c r="D79">
        <v>340.09988788</v>
      </c>
      <c r="E79">
        <v>566.14294695</v>
      </c>
      <c r="F79">
        <v>942.4226464</v>
      </c>
      <c r="G79">
        <v>9235</v>
      </c>
      <c r="H79">
        <v>264.18170896</v>
      </c>
      <c r="I79">
        <v>0.3394849434</v>
      </c>
      <c r="J79">
        <v>-0.2613</v>
      </c>
      <c r="K79">
        <v>0.2484</v>
      </c>
      <c r="L79">
        <v>0.758</v>
      </c>
      <c r="M79">
        <v>0.770087252</v>
      </c>
      <c r="N79">
        <v>1.2819159364</v>
      </c>
      <c r="O79">
        <v>2.1339250374</v>
      </c>
      <c r="P79" s="28">
        <v>6.332691E-28</v>
      </c>
      <c r="Q79">
        <v>0.1037362369</v>
      </c>
      <c r="R79">
        <v>0.6476756957</v>
      </c>
      <c r="S79">
        <v>0.3628375604</v>
      </c>
      <c r="T79">
        <v>0.3993267195</v>
      </c>
    </row>
    <row r="80" spans="1:20" ht="12.75">
      <c r="A80" s="7" t="s">
        <v>72</v>
      </c>
      <c r="B80" t="s">
        <v>16</v>
      </c>
      <c r="C80">
        <v>338505</v>
      </c>
      <c r="D80">
        <v>271.55628715</v>
      </c>
      <c r="E80">
        <v>482.57921251</v>
      </c>
      <c r="F80">
        <v>857.58536029</v>
      </c>
      <c r="G80">
        <v>177396</v>
      </c>
      <c r="H80">
        <v>524.05725174</v>
      </c>
      <c r="I80">
        <v>0.7624975928</v>
      </c>
      <c r="J80">
        <v>-0.4863</v>
      </c>
      <c r="K80">
        <v>0.0887</v>
      </c>
      <c r="L80">
        <v>0.6636</v>
      </c>
      <c r="M80">
        <v>0.6148841631</v>
      </c>
      <c r="N80">
        <v>1.0927027996</v>
      </c>
      <c r="O80">
        <v>1.941828201</v>
      </c>
      <c r="P80" s="28">
        <v>6.332691E-28</v>
      </c>
      <c r="Q80">
        <v>0.1037362369</v>
      </c>
      <c r="R80">
        <v>0.6476756957</v>
      </c>
      <c r="S80">
        <v>0.3628375604</v>
      </c>
      <c r="T80">
        <v>0.475481848</v>
      </c>
    </row>
    <row r="81" spans="1:20" ht="13.5" thickBot="1">
      <c r="A81" s="7" t="s">
        <v>71</v>
      </c>
      <c r="B81" t="s">
        <v>16</v>
      </c>
      <c r="C81">
        <v>589806</v>
      </c>
      <c r="D81">
        <v>249.49776757</v>
      </c>
      <c r="E81">
        <v>441.63812218</v>
      </c>
      <c r="F81">
        <v>781.74739943</v>
      </c>
      <c r="G81">
        <v>292110</v>
      </c>
      <c r="H81">
        <v>495.26454461</v>
      </c>
      <c r="I81">
        <v>0.937767655</v>
      </c>
      <c r="J81">
        <v>-0.5483</v>
      </c>
      <c r="K81">
        <v>0.0227</v>
      </c>
      <c r="L81">
        <v>0.5938</v>
      </c>
      <c r="M81">
        <v>0.5779353797</v>
      </c>
      <c r="N81">
        <v>1.0230083351</v>
      </c>
      <c r="O81">
        <v>1.8108357621</v>
      </c>
      <c r="P81" s="28">
        <v>6.332691E-28</v>
      </c>
      <c r="Q81">
        <v>0.1037362369</v>
      </c>
      <c r="R81">
        <v>0.6476756957</v>
      </c>
      <c r="S81">
        <v>0.3628375604</v>
      </c>
      <c r="T81" t="s">
        <v>100</v>
      </c>
    </row>
    <row r="82" spans="1:20" ht="13.5" thickTop="1">
      <c r="A82" s="9" t="s">
        <v>70</v>
      </c>
      <c r="B82" t="s">
        <v>16</v>
      </c>
      <c r="C82">
        <v>8034</v>
      </c>
      <c r="D82">
        <v>73.996307811</v>
      </c>
      <c r="E82">
        <v>367.1794234</v>
      </c>
      <c r="F82">
        <v>1821.9926502</v>
      </c>
      <c r="G82">
        <v>2255</v>
      </c>
      <c r="H82">
        <v>280.68210107</v>
      </c>
      <c r="I82">
        <v>0.8246577571</v>
      </c>
      <c r="J82">
        <v>-1.7829</v>
      </c>
      <c r="K82">
        <v>-0.1811</v>
      </c>
      <c r="L82">
        <v>1.4208</v>
      </c>
      <c r="M82">
        <v>0.1681481009</v>
      </c>
      <c r="N82">
        <v>0.834373019</v>
      </c>
      <c r="O82">
        <v>4.1402687927</v>
      </c>
      <c r="P82" s="28">
        <v>1.605303E-27</v>
      </c>
      <c r="Q82">
        <v>0.9996834566</v>
      </c>
      <c r="R82">
        <v>0.9975605422</v>
      </c>
      <c r="S82">
        <v>0.981155695</v>
      </c>
      <c r="T82">
        <v>0.2368301363</v>
      </c>
    </row>
    <row r="83" spans="1:20" ht="12.75">
      <c r="A83" s="7" t="s">
        <v>69</v>
      </c>
      <c r="B83" t="s">
        <v>16</v>
      </c>
      <c r="C83">
        <v>12129</v>
      </c>
      <c r="D83">
        <v>58.068300182</v>
      </c>
      <c r="E83">
        <v>277.3886714</v>
      </c>
      <c r="F83">
        <v>1325.0684931</v>
      </c>
      <c r="G83">
        <v>3482</v>
      </c>
      <c r="H83">
        <v>287.08055075</v>
      </c>
      <c r="I83">
        <v>0.5629799807</v>
      </c>
      <c r="J83">
        <v>-2.0253</v>
      </c>
      <c r="K83">
        <v>-0.4615</v>
      </c>
      <c r="L83">
        <v>1.1023</v>
      </c>
      <c r="M83">
        <v>0.1319535351</v>
      </c>
      <c r="N83">
        <v>0.6303338598</v>
      </c>
      <c r="O83">
        <v>3.0110657855</v>
      </c>
      <c r="P83" s="28">
        <v>1.605303E-27</v>
      </c>
      <c r="Q83">
        <v>0.9996834566</v>
      </c>
      <c r="R83">
        <v>0.9975605422</v>
      </c>
      <c r="S83">
        <v>0.981155695</v>
      </c>
      <c r="T83">
        <v>0.2575116722</v>
      </c>
    </row>
    <row r="84" spans="1:20" ht="12.75">
      <c r="A84" s="7" t="s">
        <v>68</v>
      </c>
      <c r="B84" t="s">
        <v>16</v>
      </c>
      <c r="C84">
        <v>5390</v>
      </c>
      <c r="D84">
        <v>73.242082204</v>
      </c>
      <c r="E84">
        <v>364.46556039</v>
      </c>
      <c r="F84">
        <v>1813.6451165</v>
      </c>
      <c r="G84">
        <v>1515</v>
      </c>
      <c r="H84">
        <v>281.07606679</v>
      </c>
      <c r="I84">
        <v>0.8179136769</v>
      </c>
      <c r="J84">
        <v>-1.7932</v>
      </c>
      <c r="K84">
        <v>-0.1885</v>
      </c>
      <c r="L84">
        <v>1.4162</v>
      </c>
      <c r="M84">
        <v>0.16643421</v>
      </c>
      <c r="N84">
        <v>0.8282060773</v>
      </c>
      <c r="O84">
        <v>4.1212999824</v>
      </c>
      <c r="P84" s="28">
        <v>1.605303E-27</v>
      </c>
      <c r="Q84">
        <v>0.9996834566</v>
      </c>
      <c r="R84">
        <v>0.9975605422</v>
      </c>
      <c r="S84">
        <v>0.981155695</v>
      </c>
      <c r="T84">
        <v>0.6906814013</v>
      </c>
    </row>
    <row r="85" spans="1:20" ht="12.75">
      <c r="A85" s="7" t="s">
        <v>67</v>
      </c>
      <c r="B85" t="s">
        <v>16</v>
      </c>
      <c r="C85">
        <v>2835</v>
      </c>
      <c r="D85">
        <v>34.037568408</v>
      </c>
      <c r="E85">
        <v>169.5859926</v>
      </c>
      <c r="F85">
        <v>844.93135761</v>
      </c>
      <c r="G85">
        <v>1011</v>
      </c>
      <c r="H85">
        <v>356.61375661</v>
      </c>
      <c r="I85">
        <v>0.2445019044</v>
      </c>
      <c r="J85">
        <v>-2.5595</v>
      </c>
      <c r="K85">
        <v>-0.9536</v>
      </c>
      <c r="L85">
        <v>0.6523</v>
      </c>
      <c r="M85">
        <v>0.0773464603</v>
      </c>
      <c r="N85">
        <v>0.3853646681</v>
      </c>
      <c r="O85">
        <v>1.9200093544</v>
      </c>
      <c r="P85" s="28">
        <v>1.605303E-27</v>
      </c>
      <c r="Q85">
        <v>0.9996834566</v>
      </c>
      <c r="R85">
        <v>0.9975605422</v>
      </c>
      <c r="S85">
        <v>0.981155695</v>
      </c>
      <c r="T85">
        <v>0.2397854028</v>
      </c>
    </row>
    <row r="86" spans="1:20" ht="12.75">
      <c r="A86" s="7" t="s">
        <v>66</v>
      </c>
      <c r="B86" t="s">
        <v>16</v>
      </c>
      <c r="C86">
        <v>2659</v>
      </c>
      <c r="D86">
        <v>53.143708932</v>
      </c>
      <c r="E86">
        <v>264.75432899</v>
      </c>
      <c r="F86">
        <v>1318.9680609</v>
      </c>
      <c r="G86">
        <v>635</v>
      </c>
      <c r="H86">
        <v>238.8115833</v>
      </c>
      <c r="I86">
        <v>0.5351326808</v>
      </c>
      <c r="J86">
        <v>-2.1139</v>
      </c>
      <c r="K86">
        <v>-0.5081</v>
      </c>
      <c r="L86">
        <v>1.0977</v>
      </c>
      <c r="M86">
        <v>0.1207629677</v>
      </c>
      <c r="N86">
        <v>0.6016237694</v>
      </c>
      <c r="O86">
        <v>2.9972032547</v>
      </c>
      <c r="P86" s="28">
        <v>1.605303E-27</v>
      </c>
      <c r="Q86">
        <v>0.9996834566</v>
      </c>
      <c r="R86">
        <v>0.9975605422</v>
      </c>
      <c r="S86">
        <v>0.981155695</v>
      </c>
      <c r="T86">
        <v>0.724374705</v>
      </c>
    </row>
    <row r="87" spans="1:20" ht="12.75">
      <c r="A87" s="7" t="s">
        <v>65</v>
      </c>
      <c r="B87" t="s">
        <v>16</v>
      </c>
      <c r="C87">
        <v>11614</v>
      </c>
      <c r="D87">
        <v>74.820080795</v>
      </c>
      <c r="E87">
        <v>358.04497992</v>
      </c>
      <c r="F87">
        <v>1713.3930662</v>
      </c>
      <c r="G87">
        <v>6636</v>
      </c>
      <c r="H87">
        <v>571.37936973</v>
      </c>
      <c r="I87">
        <v>0.7962305953</v>
      </c>
      <c r="J87">
        <v>-1.7718</v>
      </c>
      <c r="K87">
        <v>-0.2063</v>
      </c>
      <c r="L87">
        <v>1.3593</v>
      </c>
      <c r="M87">
        <v>0.1700200303</v>
      </c>
      <c r="N87">
        <v>0.8136160465</v>
      </c>
      <c r="O87">
        <v>3.8934887258</v>
      </c>
      <c r="P87" s="28">
        <v>1.605303E-27</v>
      </c>
      <c r="Q87">
        <v>0.9996834566</v>
      </c>
      <c r="R87">
        <v>0.9975605422</v>
      </c>
      <c r="S87">
        <v>0.981155695</v>
      </c>
      <c r="T87">
        <v>0.8751725642</v>
      </c>
    </row>
    <row r="88" spans="1:20" ht="12.75">
      <c r="A88" s="7" t="s">
        <v>64</v>
      </c>
      <c r="B88" t="s">
        <v>16</v>
      </c>
      <c r="C88">
        <v>10679</v>
      </c>
      <c r="D88">
        <v>92.80342059</v>
      </c>
      <c r="E88">
        <v>443.02057961</v>
      </c>
      <c r="F88">
        <v>2114.870688</v>
      </c>
      <c r="G88">
        <v>8515</v>
      </c>
      <c r="H88">
        <v>797.35930331</v>
      </c>
      <c r="I88">
        <v>0.9933062236</v>
      </c>
      <c r="J88">
        <v>-1.5564</v>
      </c>
      <c r="K88">
        <v>0.0067</v>
      </c>
      <c r="L88">
        <v>1.5698</v>
      </c>
      <c r="M88">
        <v>0.2108851021</v>
      </c>
      <c r="N88">
        <v>1.0067133257</v>
      </c>
      <c r="O88">
        <v>4.8058004568</v>
      </c>
      <c r="P88" s="28">
        <v>1.605303E-27</v>
      </c>
      <c r="Q88">
        <v>0.9996834566</v>
      </c>
      <c r="R88">
        <v>0.9975605422</v>
      </c>
      <c r="S88">
        <v>0.981155695</v>
      </c>
      <c r="T88">
        <v>0.9662891152</v>
      </c>
    </row>
    <row r="89" spans="1:20" ht="12.75">
      <c r="A89" s="7" t="s">
        <v>23</v>
      </c>
      <c r="B89" t="s">
        <v>16</v>
      </c>
      <c r="C89">
        <v>4626</v>
      </c>
      <c r="D89">
        <v>48.787123706</v>
      </c>
      <c r="E89">
        <v>242.57371269</v>
      </c>
      <c r="F89">
        <v>1206.0970523</v>
      </c>
      <c r="G89">
        <v>3596</v>
      </c>
      <c r="H89">
        <v>777.34543882</v>
      </c>
      <c r="I89">
        <v>0.4666906086</v>
      </c>
      <c r="J89">
        <v>-2.1995</v>
      </c>
      <c r="K89">
        <v>-0.5956</v>
      </c>
      <c r="L89">
        <v>1.0082</v>
      </c>
      <c r="M89">
        <v>0.1108631288</v>
      </c>
      <c r="N89">
        <v>0.5512208694</v>
      </c>
      <c r="O89">
        <v>2.7407168663</v>
      </c>
      <c r="P89" s="28">
        <v>1.605303E-27</v>
      </c>
      <c r="Q89">
        <v>0.9996834566</v>
      </c>
      <c r="R89">
        <v>0.9975605422</v>
      </c>
      <c r="S89">
        <v>0.981155695</v>
      </c>
      <c r="T89">
        <v>0.6779376932</v>
      </c>
    </row>
    <row r="90" spans="1:20" ht="12.75">
      <c r="A90" s="7" t="s">
        <v>22</v>
      </c>
      <c r="B90" t="s">
        <v>16</v>
      </c>
      <c r="C90">
        <v>6438</v>
      </c>
      <c r="D90">
        <v>70.757028541</v>
      </c>
      <c r="E90">
        <v>338.15481404</v>
      </c>
      <c r="F90">
        <v>1616.0751888</v>
      </c>
      <c r="G90">
        <v>4046</v>
      </c>
      <c r="H90">
        <v>628.45604225</v>
      </c>
      <c r="I90">
        <v>0.7413547814</v>
      </c>
      <c r="J90">
        <v>-1.8277</v>
      </c>
      <c r="K90">
        <v>-0.2634</v>
      </c>
      <c r="L90">
        <v>1.3008</v>
      </c>
      <c r="M90">
        <v>0.1607872112</v>
      </c>
      <c r="N90">
        <v>0.7684179316</v>
      </c>
      <c r="O90">
        <v>3.6723450395</v>
      </c>
      <c r="P90" s="28">
        <v>1.605303E-27</v>
      </c>
      <c r="Q90">
        <v>0.9996834566</v>
      </c>
      <c r="R90">
        <v>0.9975605422</v>
      </c>
      <c r="S90">
        <v>0.981155695</v>
      </c>
      <c r="T90">
        <v>0.7662619213</v>
      </c>
    </row>
    <row r="91" spans="1:20" ht="12.75">
      <c r="A91" s="7" t="s">
        <v>21</v>
      </c>
      <c r="B91" t="s">
        <v>16</v>
      </c>
      <c r="C91">
        <v>5256</v>
      </c>
      <c r="D91">
        <v>38.754251661</v>
      </c>
      <c r="E91">
        <v>185.45503316</v>
      </c>
      <c r="F91">
        <v>887.47860816</v>
      </c>
      <c r="G91">
        <v>2137</v>
      </c>
      <c r="H91">
        <v>406.58295282</v>
      </c>
      <c r="I91">
        <v>0.2793430024</v>
      </c>
      <c r="J91">
        <v>-2.4297</v>
      </c>
      <c r="K91">
        <v>-0.8641</v>
      </c>
      <c r="L91">
        <v>0.7015</v>
      </c>
      <c r="M91">
        <v>0.0880645807</v>
      </c>
      <c r="N91">
        <v>0.421425238</v>
      </c>
      <c r="O91">
        <v>2.0166930889</v>
      </c>
      <c r="P91" s="28">
        <v>1.605303E-27</v>
      </c>
      <c r="Q91">
        <v>0.9996834566</v>
      </c>
      <c r="R91">
        <v>0.9975605422</v>
      </c>
      <c r="S91">
        <v>0.981155695</v>
      </c>
      <c r="T91">
        <v>0.0758256797</v>
      </c>
    </row>
    <row r="92" spans="1:20" ht="12.75">
      <c r="A92" s="7" t="s">
        <v>20</v>
      </c>
      <c r="B92" t="s">
        <v>16</v>
      </c>
      <c r="C92">
        <v>4954</v>
      </c>
      <c r="D92">
        <v>146.45506267</v>
      </c>
      <c r="E92">
        <v>702.63521859</v>
      </c>
      <c r="F92">
        <v>3370.9742866</v>
      </c>
      <c r="G92">
        <v>2958</v>
      </c>
      <c r="H92">
        <v>597.09325797</v>
      </c>
      <c r="I92">
        <v>0.5586583653</v>
      </c>
      <c r="J92">
        <v>-1.1002</v>
      </c>
      <c r="K92">
        <v>0.4679</v>
      </c>
      <c r="L92">
        <v>2.036</v>
      </c>
      <c r="M92">
        <v>0.3328022896</v>
      </c>
      <c r="N92">
        <v>1.5966577406</v>
      </c>
      <c r="O92">
        <v>7.6601514493</v>
      </c>
      <c r="P92" s="28">
        <v>1.605303E-27</v>
      </c>
      <c r="Q92">
        <v>0.9996834566</v>
      </c>
      <c r="R92">
        <v>0.9975605422</v>
      </c>
      <c r="S92">
        <v>0.981155695</v>
      </c>
      <c r="T92">
        <v>0.4671204939</v>
      </c>
    </row>
    <row r="93" spans="1:20" ht="12.75">
      <c r="A93" s="7" t="s">
        <v>24</v>
      </c>
      <c r="B93" t="s">
        <v>16</v>
      </c>
      <c r="C93">
        <v>7319</v>
      </c>
      <c r="D93">
        <v>61.803273435</v>
      </c>
      <c r="E93">
        <v>296.8610646</v>
      </c>
      <c r="F93">
        <v>1425.9194825</v>
      </c>
      <c r="G93">
        <v>6177</v>
      </c>
      <c r="H93">
        <v>843.96775516</v>
      </c>
      <c r="I93">
        <v>0.6229616785</v>
      </c>
      <c r="J93">
        <v>-1.963</v>
      </c>
      <c r="K93">
        <v>-0.3937</v>
      </c>
      <c r="L93">
        <v>1.1756</v>
      </c>
      <c r="M93">
        <v>0.1404408323</v>
      </c>
      <c r="N93">
        <v>0.6745826342</v>
      </c>
      <c r="O93">
        <v>3.2402380624</v>
      </c>
      <c r="P93" s="28">
        <v>1.605303E-27</v>
      </c>
      <c r="Q93">
        <v>0.9996834566</v>
      </c>
      <c r="R93">
        <v>0.9975605422</v>
      </c>
      <c r="S93">
        <v>0.981155695</v>
      </c>
      <c r="T93">
        <v>0.8164859452</v>
      </c>
    </row>
    <row r="94" spans="1:20" ht="12.75">
      <c r="A94" s="7" t="s">
        <v>25</v>
      </c>
      <c r="B94" t="s">
        <v>16</v>
      </c>
      <c r="C94">
        <v>6428</v>
      </c>
      <c r="D94">
        <v>102.12513536</v>
      </c>
      <c r="E94">
        <v>487.91229946</v>
      </c>
      <c r="F94">
        <v>2331.0462319</v>
      </c>
      <c r="G94">
        <v>5247</v>
      </c>
      <c r="H94">
        <v>816.27255756</v>
      </c>
      <c r="I94">
        <v>0.8970840836</v>
      </c>
      <c r="J94">
        <v>-1.4607</v>
      </c>
      <c r="K94">
        <v>0.1032</v>
      </c>
      <c r="L94">
        <v>1.6671</v>
      </c>
      <c r="M94">
        <v>0.2320676271</v>
      </c>
      <c r="N94">
        <v>1.1087245972</v>
      </c>
      <c r="O94">
        <v>5.2970345229</v>
      </c>
      <c r="P94" s="28">
        <v>1.605303E-27</v>
      </c>
      <c r="Q94">
        <v>0.9996834566</v>
      </c>
      <c r="R94">
        <v>0.9975605422</v>
      </c>
      <c r="S94">
        <v>0.981155695</v>
      </c>
      <c r="T94">
        <v>0.9149084337</v>
      </c>
    </row>
    <row r="95" spans="1:20" ht="12.75">
      <c r="A95" s="7" t="s">
        <v>57</v>
      </c>
      <c r="B95" t="s">
        <v>16</v>
      </c>
      <c r="C95">
        <v>4416</v>
      </c>
      <c r="D95">
        <v>88.835706117</v>
      </c>
      <c r="E95">
        <v>441.59047563</v>
      </c>
      <c r="F95">
        <v>2195.0875013</v>
      </c>
      <c r="G95">
        <v>1706</v>
      </c>
      <c r="H95">
        <v>386.32246377</v>
      </c>
      <c r="I95">
        <v>0.9966281641</v>
      </c>
      <c r="J95">
        <v>-1.6001</v>
      </c>
      <c r="K95">
        <v>0.0035</v>
      </c>
      <c r="L95">
        <v>1.6071</v>
      </c>
      <c r="M95">
        <v>0.2018689272</v>
      </c>
      <c r="N95">
        <v>1.0034635789</v>
      </c>
      <c r="O95">
        <v>4.988083941</v>
      </c>
      <c r="P95" s="28">
        <v>1.605303E-27</v>
      </c>
      <c r="Q95">
        <v>0.9996834566</v>
      </c>
      <c r="R95">
        <v>0.9975605422</v>
      </c>
      <c r="S95">
        <v>0.981155695</v>
      </c>
      <c r="T95">
        <v>0.3933728031</v>
      </c>
    </row>
    <row r="96" spans="1:20" ht="12.75">
      <c r="A96" s="7" t="s">
        <v>58</v>
      </c>
      <c r="B96" t="s">
        <v>16</v>
      </c>
      <c r="C96">
        <v>2921</v>
      </c>
      <c r="D96">
        <v>118.06571658</v>
      </c>
      <c r="E96">
        <v>586.61872554</v>
      </c>
      <c r="F96">
        <v>2914.660912</v>
      </c>
      <c r="G96">
        <v>950</v>
      </c>
      <c r="H96">
        <v>325.23108524</v>
      </c>
      <c r="I96">
        <v>0.7252649009</v>
      </c>
      <c r="J96">
        <v>-1.3157</v>
      </c>
      <c r="K96">
        <v>0.2874</v>
      </c>
      <c r="L96">
        <v>1.8906</v>
      </c>
      <c r="M96">
        <v>0.2682907649</v>
      </c>
      <c r="N96">
        <v>1.3330236005</v>
      </c>
      <c r="O96">
        <v>6.6232317757</v>
      </c>
      <c r="P96" s="28">
        <v>1.605303E-27</v>
      </c>
      <c r="Q96">
        <v>0.9996834566</v>
      </c>
      <c r="R96">
        <v>0.9975605422</v>
      </c>
      <c r="S96">
        <v>0.981155695</v>
      </c>
      <c r="T96">
        <v>0.8819744455</v>
      </c>
    </row>
    <row r="97" spans="1:20" ht="12.75">
      <c r="A97" s="7" t="s">
        <v>59</v>
      </c>
      <c r="B97" t="s">
        <v>16</v>
      </c>
      <c r="C97">
        <v>6391</v>
      </c>
      <c r="D97">
        <v>38.001901557</v>
      </c>
      <c r="E97">
        <v>181.92897874</v>
      </c>
      <c r="F97">
        <v>870.96045063</v>
      </c>
      <c r="G97">
        <v>1480</v>
      </c>
      <c r="H97">
        <v>231.57565326</v>
      </c>
      <c r="I97">
        <v>0.2689256742</v>
      </c>
      <c r="J97">
        <v>-2.4493</v>
      </c>
      <c r="K97">
        <v>-0.8833</v>
      </c>
      <c r="L97">
        <v>0.6827</v>
      </c>
      <c r="M97">
        <v>0.0863549516</v>
      </c>
      <c r="N97">
        <v>0.4134126848</v>
      </c>
      <c r="O97">
        <v>1.9791574753</v>
      </c>
      <c r="P97" s="28">
        <v>1.605303E-27</v>
      </c>
      <c r="Q97">
        <v>0.9996834566</v>
      </c>
      <c r="R97">
        <v>0.9975605422</v>
      </c>
      <c r="S97">
        <v>0.981155695</v>
      </c>
      <c r="T97">
        <v>0.1400550021</v>
      </c>
    </row>
    <row r="98" spans="1:20" ht="12.75">
      <c r="A98" s="7" t="s">
        <v>26</v>
      </c>
      <c r="B98" t="s">
        <v>16</v>
      </c>
      <c r="C98">
        <v>11096</v>
      </c>
      <c r="D98">
        <v>50.934663735</v>
      </c>
      <c r="E98">
        <v>243.43620296</v>
      </c>
      <c r="F98">
        <v>1163.4745488</v>
      </c>
      <c r="G98">
        <v>4861</v>
      </c>
      <c r="H98">
        <v>438.08579668</v>
      </c>
      <c r="I98">
        <v>0.4581966439</v>
      </c>
      <c r="J98">
        <v>-2.1564</v>
      </c>
      <c r="K98">
        <v>-0.5921</v>
      </c>
      <c r="L98">
        <v>0.9722</v>
      </c>
      <c r="M98">
        <v>0.1157431665</v>
      </c>
      <c r="N98">
        <v>0.5531807793</v>
      </c>
      <c r="O98">
        <v>2.6438621283</v>
      </c>
      <c r="P98" s="28">
        <v>1.605303E-27</v>
      </c>
      <c r="Q98">
        <v>0.9996834566</v>
      </c>
      <c r="R98">
        <v>0.9975605422</v>
      </c>
      <c r="S98">
        <v>0.981155695</v>
      </c>
      <c r="T98">
        <v>0.2730923771</v>
      </c>
    </row>
    <row r="99" spans="1:20" ht="12.75">
      <c r="A99" s="7" t="s">
        <v>27</v>
      </c>
      <c r="B99" t="s">
        <v>16</v>
      </c>
      <c r="C99">
        <v>1813</v>
      </c>
      <c r="D99">
        <v>51.282505481</v>
      </c>
      <c r="E99">
        <v>245.73447917</v>
      </c>
      <c r="F99">
        <v>1177.5055389</v>
      </c>
      <c r="G99">
        <v>1277</v>
      </c>
      <c r="H99">
        <v>704.35741864</v>
      </c>
      <c r="I99">
        <v>0.4661000371</v>
      </c>
      <c r="J99">
        <v>-2.1496</v>
      </c>
      <c r="K99">
        <v>-0.5827</v>
      </c>
      <c r="L99">
        <v>0.9842</v>
      </c>
      <c r="M99">
        <v>0.1165335969</v>
      </c>
      <c r="N99">
        <v>0.5584033477</v>
      </c>
      <c r="O99">
        <v>2.6757459398</v>
      </c>
      <c r="P99" s="28">
        <v>1.605303E-27</v>
      </c>
      <c r="Q99">
        <v>0.9996834566</v>
      </c>
      <c r="R99">
        <v>0.9975605422</v>
      </c>
      <c r="S99">
        <v>0.981155695</v>
      </c>
      <c r="T99">
        <v>0.0455004642</v>
      </c>
    </row>
    <row r="100" spans="1:20" ht="12.75">
      <c r="A100" s="7" t="s">
        <v>60</v>
      </c>
      <c r="B100" t="s">
        <v>16</v>
      </c>
      <c r="C100">
        <v>2305</v>
      </c>
      <c r="D100">
        <v>213.54325914</v>
      </c>
      <c r="E100">
        <v>1021.675412</v>
      </c>
      <c r="F100">
        <v>4888.0992625</v>
      </c>
      <c r="G100">
        <v>1774</v>
      </c>
      <c r="H100">
        <v>769.63123644</v>
      </c>
      <c r="I100">
        <v>0.2916088999</v>
      </c>
      <c r="J100">
        <v>-0.7231</v>
      </c>
      <c r="K100">
        <v>0.8423</v>
      </c>
      <c r="L100">
        <v>2.4076</v>
      </c>
      <c r="M100">
        <v>0.4852525018</v>
      </c>
      <c r="N100">
        <v>2.3216398948</v>
      </c>
      <c r="O100">
        <v>11.107643508</v>
      </c>
      <c r="P100" s="28">
        <v>1.605303E-27</v>
      </c>
      <c r="Q100">
        <v>0.9996834566</v>
      </c>
      <c r="R100">
        <v>0.9975605422</v>
      </c>
      <c r="S100">
        <v>0.981155695</v>
      </c>
      <c r="T100">
        <v>0.7909479234</v>
      </c>
    </row>
    <row r="101" spans="1:20" ht="12.75">
      <c r="A101" s="7" t="s">
        <v>61</v>
      </c>
      <c r="B101" t="s">
        <v>16</v>
      </c>
      <c r="C101">
        <v>5015</v>
      </c>
      <c r="D101">
        <v>67.059572405</v>
      </c>
      <c r="E101">
        <v>321.22996348</v>
      </c>
      <c r="F101">
        <v>1538.7615181</v>
      </c>
      <c r="G101">
        <v>2706</v>
      </c>
      <c r="H101">
        <v>539.58125623</v>
      </c>
      <c r="I101">
        <v>0.6937209329</v>
      </c>
      <c r="J101">
        <v>-1.8813</v>
      </c>
      <c r="K101">
        <v>-0.3148</v>
      </c>
      <c r="L101">
        <v>1.2518</v>
      </c>
      <c r="M101">
        <v>0.1523851673</v>
      </c>
      <c r="N101">
        <v>0.7299581549</v>
      </c>
      <c r="O101">
        <v>3.4966586128</v>
      </c>
      <c r="P101" s="28">
        <v>1.605303E-27</v>
      </c>
      <c r="Q101">
        <v>0.9996834566</v>
      </c>
      <c r="R101">
        <v>0.9975605422</v>
      </c>
      <c r="S101">
        <v>0.981155695</v>
      </c>
      <c r="T101">
        <v>0.4081863929</v>
      </c>
    </row>
    <row r="102" spans="1:20" ht="12.75">
      <c r="A102" s="7" t="s">
        <v>62</v>
      </c>
      <c r="B102" t="s">
        <v>16</v>
      </c>
      <c r="C102">
        <v>12695</v>
      </c>
      <c r="D102">
        <v>65.267751775</v>
      </c>
      <c r="E102">
        <v>312.08299274</v>
      </c>
      <c r="F102">
        <v>1492.249874</v>
      </c>
      <c r="G102">
        <v>7847</v>
      </c>
      <c r="H102">
        <v>618.11736904</v>
      </c>
      <c r="I102">
        <v>0.6668692526</v>
      </c>
      <c r="J102">
        <v>-1.9084</v>
      </c>
      <c r="K102">
        <v>-0.3437</v>
      </c>
      <c r="L102">
        <v>1.2211</v>
      </c>
      <c r="M102">
        <v>0.148313461</v>
      </c>
      <c r="N102">
        <v>0.7091727156</v>
      </c>
      <c r="O102">
        <v>3.3909662498</v>
      </c>
      <c r="P102" s="28">
        <v>1.605303E-27</v>
      </c>
      <c r="Q102">
        <v>0.9996834566</v>
      </c>
      <c r="R102">
        <v>0.9975605422</v>
      </c>
      <c r="S102">
        <v>0.981155695</v>
      </c>
      <c r="T102">
        <v>0.669817126</v>
      </c>
    </row>
    <row r="103" spans="1:20" ht="12.75">
      <c r="A103" s="7" t="s">
        <v>63</v>
      </c>
      <c r="B103" t="s">
        <v>16</v>
      </c>
      <c r="C103">
        <v>2811</v>
      </c>
      <c r="D103">
        <v>61.04367396</v>
      </c>
      <c r="E103">
        <v>292.64752551</v>
      </c>
      <c r="F103">
        <v>1402.9721449</v>
      </c>
      <c r="G103">
        <v>829</v>
      </c>
      <c r="H103">
        <v>294.9128424</v>
      </c>
      <c r="I103">
        <v>0.6099547132</v>
      </c>
      <c r="J103">
        <v>-1.9753</v>
      </c>
      <c r="K103">
        <v>-0.408</v>
      </c>
      <c r="L103">
        <v>1.1594</v>
      </c>
      <c r="M103">
        <v>0.1387147299</v>
      </c>
      <c r="N103">
        <v>0.6650078512</v>
      </c>
      <c r="O103">
        <v>3.1880928762</v>
      </c>
      <c r="P103" s="28">
        <v>1.605303E-27</v>
      </c>
      <c r="Q103">
        <v>0.9996834566</v>
      </c>
      <c r="R103">
        <v>0.9975605422</v>
      </c>
      <c r="S103">
        <v>0.981155695</v>
      </c>
      <c r="T103">
        <v>0.9187745324</v>
      </c>
    </row>
    <row r="104" spans="1:20" ht="12.75">
      <c r="A104" s="7" t="s">
        <v>28</v>
      </c>
      <c r="B104" t="s">
        <v>16</v>
      </c>
      <c r="C104">
        <v>9373</v>
      </c>
      <c r="D104">
        <v>64.5840784</v>
      </c>
      <c r="E104">
        <v>308.51099786</v>
      </c>
      <c r="F104">
        <v>1473.7229075</v>
      </c>
      <c r="G104">
        <v>2554</v>
      </c>
      <c r="H104">
        <v>272.48479676</v>
      </c>
      <c r="I104">
        <v>0.6562135545</v>
      </c>
      <c r="J104">
        <v>-1.919</v>
      </c>
      <c r="K104">
        <v>-0.3552</v>
      </c>
      <c r="L104">
        <v>1.2086</v>
      </c>
      <c r="M104">
        <v>0.1467598919</v>
      </c>
      <c r="N104">
        <v>0.701055768</v>
      </c>
      <c r="O104">
        <v>3.3488658489</v>
      </c>
      <c r="P104" s="28">
        <v>1.605303E-27</v>
      </c>
      <c r="Q104">
        <v>0.9996834566</v>
      </c>
      <c r="R104">
        <v>0.9975605422</v>
      </c>
      <c r="S104">
        <v>0.981155695</v>
      </c>
      <c r="T104">
        <v>0.138780513</v>
      </c>
    </row>
    <row r="105" spans="1:20" ht="12.75">
      <c r="A105" s="7" t="s">
        <v>29</v>
      </c>
      <c r="B105" t="s">
        <v>16</v>
      </c>
      <c r="C105">
        <v>14507</v>
      </c>
      <c r="D105">
        <v>81.524992135</v>
      </c>
      <c r="E105">
        <v>389.39410942</v>
      </c>
      <c r="F105">
        <v>1859.8931258</v>
      </c>
      <c r="G105">
        <v>4794</v>
      </c>
      <c r="H105">
        <v>330.46115668</v>
      </c>
      <c r="I105">
        <v>0.8781332127</v>
      </c>
      <c r="J105">
        <v>-1.686</v>
      </c>
      <c r="K105">
        <v>-0.1223</v>
      </c>
      <c r="L105">
        <v>1.4413</v>
      </c>
      <c r="M105">
        <v>0.1852561703</v>
      </c>
      <c r="N105">
        <v>0.8848533385</v>
      </c>
      <c r="O105">
        <v>4.2263932655</v>
      </c>
      <c r="P105" s="28">
        <v>1.605303E-27</v>
      </c>
      <c r="Q105">
        <v>0.9996834566</v>
      </c>
      <c r="R105">
        <v>0.9975605422</v>
      </c>
      <c r="S105">
        <v>0.981155695</v>
      </c>
      <c r="T105">
        <v>0.3746112755</v>
      </c>
    </row>
    <row r="106" spans="1:20" ht="12.75">
      <c r="A106" s="7" t="s">
        <v>30</v>
      </c>
      <c r="B106" t="s">
        <v>16</v>
      </c>
      <c r="C106">
        <v>9022</v>
      </c>
      <c r="D106">
        <v>80.060009567</v>
      </c>
      <c r="E106">
        <v>382.57421095</v>
      </c>
      <c r="F106">
        <v>1828.1664925</v>
      </c>
      <c r="G106">
        <v>2594</v>
      </c>
      <c r="H106">
        <v>287.51939703</v>
      </c>
      <c r="I106">
        <v>0.8607407391</v>
      </c>
      <c r="J106">
        <v>-1.7041</v>
      </c>
      <c r="K106">
        <v>-0.14</v>
      </c>
      <c r="L106">
        <v>1.4241</v>
      </c>
      <c r="M106">
        <v>0.1819271659</v>
      </c>
      <c r="N106">
        <v>0.8693559035</v>
      </c>
      <c r="O106">
        <v>4.1542981396</v>
      </c>
      <c r="P106" s="28">
        <v>1.605303E-27</v>
      </c>
      <c r="Q106">
        <v>0.9996834566</v>
      </c>
      <c r="R106">
        <v>0.9975605422</v>
      </c>
      <c r="S106">
        <v>0.981155695</v>
      </c>
      <c r="T106">
        <v>0.4922838221</v>
      </c>
    </row>
    <row r="107" spans="1:20" ht="12.75">
      <c r="A107" s="7" t="s">
        <v>31</v>
      </c>
      <c r="B107" t="s">
        <v>16</v>
      </c>
      <c r="C107">
        <v>4607</v>
      </c>
      <c r="D107">
        <v>42.717797108</v>
      </c>
      <c r="E107">
        <v>204.7763458</v>
      </c>
      <c r="F107">
        <v>981.63656921</v>
      </c>
      <c r="G107">
        <v>925</v>
      </c>
      <c r="H107">
        <v>200.78141958</v>
      </c>
      <c r="I107">
        <v>0.3387356074</v>
      </c>
      <c r="J107">
        <v>-2.3323</v>
      </c>
      <c r="K107">
        <v>-0.765</v>
      </c>
      <c r="L107">
        <v>0.8023</v>
      </c>
      <c r="M107">
        <v>0.097071282</v>
      </c>
      <c r="N107">
        <v>0.4653306993</v>
      </c>
      <c r="O107">
        <v>2.2306562285</v>
      </c>
      <c r="P107" s="28">
        <v>1.605303E-27</v>
      </c>
      <c r="Q107">
        <v>0.9996834566</v>
      </c>
      <c r="R107">
        <v>0.9975605422</v>
      </c>
      <c r="S107">
        <v>0.981155695</v>
      </c>
      <c r="T107">
        <v>0.4694039141</v>
      </c>
    </row>
    <row r="108" spans="1:20" ht="12.75">
      <c r="A108" s="7" t="s">
        <v>32</v>
      </c>
      <c r="B108" t="s">
        <v>16</v>
      </c>
      <c r="C108">
        <v>7217</v>
      </c>
      <c r="D108">
        <v>110.19517969</v>
      </c>
      <c r="E108">
        <v>525.91287618</v>
      </c>
      <c r="F108">
        <v>2509.9496559</v>
      </c>
      <c r="G108">
        <v>6754</v>
      </c>
      <c r="H108">
        <v>935.84591936</v>
      </c>
      <c r="I108">
        <v>0.8231556357</v>
      </c>
      <c r="J108">
        <v>-1.3847</v>
      </c>
      <c r="K108">
        <v>0.1782</v>
      </c>
      <c r="L108">
        <v>1.7411</v>
      </c>
      <c r="M108">
        <v>0.2504058749</v>
      </c>
      <c r="N108">
        <v>1.1950765382</v>
      </c>
      <c r="O108">
        <v>5.7035719824</v>
      </c>
      <c r="P108" s="28">
        <v>1.605303E-27</v>
      </c>
      <c r="Q108">
        <v>0.9996834566</v>
      </c>
      <c r="R108">
        <v>0.9975605422</v>
      </c>
      <c r="S108">
        <v>0.981155695</v>
      </c>
      <c r="T108">
        <v>0.7719787048</v>
      </c>
    </row>
    <row r="109" spans="1:20" ht="12.75">
      <c r="A109" s="7" t="s">
        <v>33</v>
      </c>
      <c r="B109" t="s">
        <v>16</v>
      </c>
      <c r="C109">
        <v>2922</v>
      </c>
      <c r="D109">
        <v>58.292140688</v>
      </c>
      <c r="E109">
        <v>279.28756481</v>
      </c>
      <c r="F109">
        <v>1338.1142456</v>
      </c>
      <c r="G109">
        <v>2762</v>
      </c>
      <c r="H109">
        <v>945.24298426</v>
      </c>
      <c r="I109">
        <v>0.5694998362</v>
      </c>
      <c r="J109">
        <v>-2.0215</v>
      </c>
      <c r="K109">
        <v>-0.4547</v>
      </c>
      <c r="L109">
        <v>1.1121</v>
      </c>
      <c r="M109">
        <v>0.1324621869</v>
      </c>
      <c r="N109">
        <v>0.6346488767</v>
      </c>
      <c r="O109">
        <v>3.0407107579</v>
      </c>
      <c r="P109" s="28">
        <v>1.605303E-27</v>
      </c>
      <c r="Q109">
        <v>0.9996834566</v>
      </c>
      <c r="R109">
        <v>0.9975605422</v>
      </c>
      <c r="S109">
        <v>0.981155695</v>
      </c>
      <c r="T109">
        <v>0.7197983959</v>
      </c>
    </row>
    <row r="110" spans="1:20" ht="12.75">
      <c r="A110" s="7" t="s">
        <v>34</v>
      </c>
      <c r="B110" t="s">
        <v>16</v>
      </c>
      <c r="C110">
        <v>3851</v>
      </c>
      <c r="D110">
        <v>90.339679723</v>
      </c>
      <c r="E110">
        <v>449.03011849</v>
      </c>
      <c r="F110">
        <v>2231.8880024</v>
      </c>
      <c r="G110">
        <v>2245</v>
      </c>
      <c r="H110">
        <v>582.96546352</v>
      </c>
      <c r="I110">
        <v>0.9803364488</v>
      </c>
      <c r="J110">
        <v>-1.5833</v>
      </c>
      <c r="K110">
        <v>0.0202</v>
      </c>
      <c r="L110">
        <v>1.6237</v>
      </c>
      <c r="M110">
        <v>0.2052865343</v>
      </c>
      <c r="N110">
        <v>1.0203693118</v>
      </c>
      <c r="O110">
        <v>5.0717088481</v>
      </c>
      <c r="P110" s="28">
        <v>1.605303E-27</v>
      </c>
      <c r="Q110">
        <v>0.9996834566</v>
      </c>
      <c r="R110">
        <v>0.9975605422</v>
      </c>
      <c r="S110">
        <v>0.981155695</v>
      </c>
      <c r="T110">
        <v>0.421450913</v>
      </c>
    </row>
    <row r="111" spans="1:20" ht="12.75">
      <c r="A111" s="7" t="s">
        <v>35</v>
      </c>
      <c r="B111" t="s">
        <v>16</v>
      </c>
      <c r="C111">
        <v>7479</v>
      </c>
      <c r="D111">
        <v>93.815660407</v>
      </c>
      <c r="E111">
        <v>448.85974269</v>
      </c>
      <c r="F111">
        <v>2147.5632931</v>
      </c>
      <c r="G111">
        <v>4801</v>
      </c>
      <c r="H111">
        <v>641.9307394</v>
      </c>
      <c r="I111">
        <v>0.9802365289</v>
      </c>
      <c r="J111">
        <v>-1.5456</v>
      </c>
      <c r="K111">
        <v>0.0198</v>
      </c>
      <c r="L111">
        <v>1.5852</v>
      </c>
      <c r="M111">
        <v>0.2131853007</v>
      </c>
      <c r="N111">
        <v>1.0199821524</v>
      </c>
      <c r="O111">
        <v>4.8800906426</v>
      </c>
      <c r="P111" s="28">
        <v>1.605303E-27</v>
      </c>
      <c r="Q111">
        <v>0.9996834566</v>
      </c>
      <c r="R111">
        <v>0.9975605422</v>
      </c>
      <c r="S111">
        <v>0.981155695</v>
      </c>
      <c r="T111">
        <v>0.8580238901</v>
      </c>
    </row>
    <row r="112" spans="1:20" ht="12.75">
      <c r="A112" s="7" t="s">
        <v>36</v>
      </c>
      <c r="B112" t="s">
        <v>16</v>
      </c>
      <c r="C112">
        <v>5968</v>
      </c>
      <c r="D112">
        <v>124.76483652</v>
      </c>
      <c r="E112">
        <v>597.63896431</v>
      </c>
      <c r="F112">
        <v>2862.7643943</v>
      </c>
      <c r="G112">
        <v>1106</v>
      </c>
      <c r="H112">
        <v>185.32171582</v>
      </c>
      <c r="I112">
        <v>0.70177727</v>
      </c>
      <c r="J112">
        <v>-1.2605</v>
      </c>
      <c r="K112">
        <v>0.3061</v>
      </c>
      <c r="L112">
        <v>1.8726</v>
      </c>
      <c r="M112">
        <v>0.2835137447</v>
      </c>
      <c r="N112">
        <v>1.3580658259</v>
      </c>
      <c r="O112">
        <v>6.5053029066</v>
      </c>
      <c r="P112" s="28">
        <v>1.605303E-27</v>
      </c>
      <c r="Q112">
        <v>0.9996834566</v>
      </c>
      <c r="R112">
        <v>0.9975605422</v>
      </c>
      <c r="S112">
        <v>0.981155695</v>
      </c>
      <c r="T112">
        <v>0.5701996289</v>
      </c>
    </row>
    <row r="113" spans="1:20" ht="12.75">
      <c r="A113" s="7" t="s">
        <v>37</v>
      </c>
      <c r="B113" t="s">
        <v>16</v>
      </c>
      <c r="C113">
        <v>1482</v>
      </c>
      <c r="D113">
        <v>28.654380821</v>
      </c>
      <c r="E113">
        <v>143.15725326</v>
      </c>
      <c r="F113">
        <v>715.21347078</v>
      </c>
      <c r="G113">
        <v>621</v>
      </c>
      <c r="H113">
        <v>419.02834008</v>
      </c>
      <c r="I113">
        <v>0.1712366583</v>
      </c>
      <c r="J113">
        <v>-2.7316</v>
      </c>
      <c r="K113">
        <v>-1.123</v>
      </c>
      <c r="L113">
        <v>0.4857</v>
      </c>
      <c r="M113">
        <v>0.0651137855</v>
      </c>
      <c r="N113">
        <v>0.3253083969</v>
      </c>
      <c r="O113">
        <v>1.6252403724</v>
      </c>
      <c r="P113" s="28">
        <v>1.605303E-27</v>
      </c>
      <c r="Q113">
        <v>0.9996834566</v>
      </c>
      <c r="R113">
        <v>0.9975605422</v>
      </c>
      <c r="S113">
        <v>0.981155695</v>
      </c>
      <c r="T113">
        <v>0.0127888138</v>
      </c>
    </row>
    <row r="114" spans="1:20" ht="12.75">
      <c r="A114" s="7" t="s">
        <v>38</v>
      </c>
      <c r="B114" t="s">
        <v>16</v>
      </c>
      <c r="C114">
        <v>2743</v>
      </c>
      <c r="D114">
        <v>71.093582869</v>
      </c>
      <c r="E114">
        <v>340.28083547</v>
      </c>
      <c r="F114">
        <v>1628.7130612</v>
      </c>
      <c r="G114">
        <v>1689</v>
      </c>
      <c r="H114">
        <v>615.74917973</v>
      </c>
      <c r="I114">
        <v>0.74753329</v>
      </c>
      <c r="J114">
        <v>-1.8229</v>
      </c>
      <c r="K114">
        <v>-0.2572</v>
      </c>
      <c r="L114">
        <v>1.3086</v>
      </c>
      <c r="M114">
        <v>0.1615519923</v>
      </c>
      <c r="N114">
        <v>0.7732490709</v>
      </c>
      <c r="O114">
        <v>3.7010631514</v>
      </c>
      <c r="P114" s="28">
        <v>1.605303E-27</v>
      </c>
      <c r="Q114">
        <v>0.9996834566</v>
      </c>
      <c r="R114">
        <v>0.9975605422</v>
      </c>
      <c r="S114">
        <v>0.981155695</v>
      </c>
      <c r="T114">
        <v>0.1457047305</v>
      </c>
    </row>
    <row r="115" spans="1:20" ht="12.75">
      <c r="A115" s="7" t="s">
        <v>39</v>
      </c>
      <c r="B115" t="s">
        <v>16</v>
      </c>
      <c r="C115">
        <v>3675</v>
      </c>
      <c r="D115">
        <v>35.617790128</v>
      </c>
      <c r="E115">
        <v>170.54020635</v>
      </c>
      <c r="F115">
        <v>816.55717204</v>
      </c>
      <c r="G115">
        <v>1686</v>
      </c>
      <c r="H115">
        <v>458.7755102</v>
      </c>
      <c r="I115">
        <v>0.235488447</v>
      </c>
      <c r="J115">
        <v>-2.5141</v>
      </c>
      <c r="K115">
        <v>-0.948</v>
      </c>
      <c r="L115">
        <v>0.6182</v>
      </c>
      <c r="M115">
        <v>0.0809373325</v>
      </c>
      <c r="N115">
        <v>0.3875330091</v>
      </c>
      <c r="O115">
        <v>1.8555322803</v>
      </c>
      <c r="P115" s="28">
        <v>1.605303E-27</v>
      </c>
      <c r="Q115">
        <v>0.9996834566</v>
      </c>
      <c r="R115">
        <v>0.9975605422</v>
      </c>
      <c r="S115">
        <v>0.981155695</v>
      </c>
      <c r="T115">
        <v>0.1201006612</v>
      </c>
    </row>
    <row r="116" spans="1:20" ht="12.75">
      <c r="A116" s="7" t="s">
        <v>40</v>
      </c>
      <c r="B116" t="s">
        <v>16</v>
      </c>
      <c r="C116">
        <v>3954</v>
      </c>
      <c r="D116">
        <v>41.51988847</v>
      </c>
      <c r="E116">
        <v>206.88053912</v>
      </c>
      <c r="F116">
        <v>1030.820627</v>
      </c>
      <c r="G116">
        <v>862</v>
      </c>
      <c r="H116">
        <v>218.00708144</v>
      </c>
      <c r="I116">
        <v>0.3569686175</v>
      </c>
      <c r="J116">
        <v>-2.3608</v>
      </c>
      <c r="K116">
        <v>-0.7548</v>
      </c>
      <c r="L116">
        <v>0.8512</v>
      </c>
      <c r="M116">
        <v>0.0943491723</v>
      </c>
      <c r="N116">
        <v>0.4701122367</v>
      </c>
      <c r="O116">
        <v>2.3424213443</v>
      </c>
      <c r="P116" s="28">
        <v>1.605303E-27</v>
      </c>
      <c r="Q116">
        <v>0.9996834566</v>
      </c>
      <c r="R116">
        <v>0.9975605422</v>
      </c>
      <c r="S116">
        <v>0.981155695</v>
      </c>
      <c r="T116">
        <v>0.4557307043</v>
      </c>
    </row>
    <row r="117" spans="1:20" ht="12.75">
      <c r="A117" s="7" t="s">
        <v>41</v>
      </c>
      <c r="B117" t="s">
        <v>16</v>
      </c>
      <c r="C117">
        <v>1720</v>
      </c>
      <c r="D117">
        <v>124.21827964</v>
      </c>
      <c r="E117">
        <v>618.15872439</v>
      </c>
      <c r="F117">
        <v>3076.1994906</v>
      </c>
      <c r="G117">
        <v>446</v>
      </c>
      <c r="H117">
        <v>259.30232558</v>
      </c>
      <c r="I117">
        <v>0.6781043696</v>
      </c>
      <c r="J117">
        <v>-1.2649</v>
      </c>
      <c r="K117">
        <v>0.3398</v>
      </c>
      <c r="L117">
        <v>1.9445</v>
      </c>
      <c r="M117">
        <v>0.282271757</v>
      </c>
      <c r="N117">
        <v>1.4046946212</v>
      </c>
      <c r="O117">
        <v>6.9903096206</v>
      </c>
      <c r="P117" s="28">
        <v>1.605303E-27</v>
      </c>
      <c r="Q117">
        <v>0.9996834566</v>
      </c>
      <c r="R117">
        <v>0.9975605422</v>
      </c>
      <c r="S117">
        <v>0.981155695</v>
      </c>
      <c r="T117">
        <v>0.4534008309</v>
      </c>
    </row>
    <row r="118" spans="1:20" ht="12.75">
      <c r="A118" s="7" t="s">
        <v>43</v>
      </c>
      <c r="B118" t="s">
        <v>16</v>
      </c>
      <c r="C118">
        <v>4143</v>
      </c>
      <c r="D118">
        <v>54.028217012</v>
      </c>
      <c r="E118">
        <v>260.02693522</v>
      </c>
      <c r="F118">
        <v>1251.4573084</v>
      </c>
      <c r="G118">
        <v>1203</v>
      </c>
      <c r="H118">
        <v>290.36929761</v>
      </c>
      <c r="I118">
        <v>0.5116370926</v>
      </c>
      <c r="J118">
        <v>-2.0974</v>
      </c>
      <c r="K118">
        <v>-0.5261</v>
      </c>
      <c r="L118">
        <v>1.0451</v>
      </c>
      <c r="M118">
        <v>0.1227729106</v>
      </c>
      <c r="N118">
        <v>0.5908813107</v>
      </c>
      <c r="O118">
        <v>2.8437928325</v>
      </c>
      <c r="P118" s="28">
        <v>1.605303E-27</v>
      </c>
      <c r="Q118">
        <v>0.9996834566</v>
      </c>
      <c r="R118">
        <v>0.9975605422</v>
      </c>
      <c r="S118">
        <v>0.981155695</v>
      </c>
      <c r="T118">
        <v>0.2865172394</v>
      </c>
    </row>
    <row r="119" spans="1:20" ht="12.75">
      <c r="A119" s="7" t="s">
        <v>44</v>
      </c>
      <c r="B119" t="s">
        <v>16</v>
      </c>
      <c r="C119">
        <v>5412</v>
      </c>
      <c r="D119">
        <v>59.629598061</v>
      </c>
      <c r="E119">
        <v>285.04569274</v>
      </c>
      <c r="F119">
        <v>1362.5959187</v>
      </c>
      <c r="G119">
        <v>931</v>
      </c>
      <c r="H119">
        <v>172.02512934</v>
      </c>
      <c r="I119">
        <v>0.5864069879</v>
      </c>
      <c r="J119">
        <v>-1.9988</v>
      </c>
      <c r="K119">
        <v>-0.4343</v>
      </c>
      <c r="L119">
        <v>1.1302</v>
      </c>
      <c r="M119">
        <v>0.135501405</v>
      </c>
      <c r="N119">
        <v>0.6477335603</v>
      </c>
      <c r="O119">
        <v>3.0963425449</v>
      </c>
      <c r="P119" s="28">
        <v>1.605303E-27</v>
      </c>
      <c r="Q119">
        <v>0.9996834566</v>
      </c>
      <c r="R119">
        <v>0.9975605422</v>
      </c>
      <c r="S119">
        <v>0.981155695</v>
      </c>
      <c r="T119">
        <v>0.5699534499</v>
      </c>
    </row>
    <row r="120" spans="1:20" ht="12.75">
      <c r="A120" s="7" t="s">
        <v>45</v>
      </c>
      <c r="B120" t="s">
        <v>16</v>
      </c>
      <c r="C120">
        <v>2755</v>
      </c>
      <c r="D120">
        <v>98.775651394</v>
      </c>
      <c r="E120">
        <v>491.68450924</v>
      </c>
      <c r="F120">
        <v>2447.5025293</v>
      </c>
      <c r="G120">
        <v>536</v>
      </c>
      <c r="H120">
        <v>194.5553539</v>
      </c>
      <c r="I120">
        <v>0.8922619905</v>
      </c>
      <c r="J120">
        <v>-1.4941</v>
      </c>
      <c r="K120">
        <v>0.1109</v>
      </c>
      <c r="L120">
        <v>1.7159</v>
      </c>
      <c r="M120">
        <v>0.2244563099</v>
      </c>
      <c r="N120">
        <v>1.1172965101</v>
      </c>
      <c r="O120">
        <v>5.5616680679</v>
      </c>
      <c r="P120" s="28">
        <v>1.605303E-27</v>
      </c>
      <c r="Q120">
        <v>0.9996834566</v>
      </c>
      <c r="R120">
        <v>0.9975605422</v>
      </c>
      <c r="S120">
        <v>0.981155695</v>
      </c>
      <c r="T120">
        <v>0.6701163052</v>
      </c>
    </row>
    <row r="121" spans="1:20" ht="12.75">
      <c r="A121" s="7" t="s">
        <v>46</v>
      </c>
      <c r="B121" t="s">
        <v>16</v>
      </c>
      <c r="C121">
        <v>646</v>
      </c>
      <c r="D121">
        <v>6656.4083174</v>
      </c>
      <c r="E121">
        <v>34723.118032</v>
      </c>
      <c r="F121">
        <v>181132.95765</v>
      </c>
      <c r="G121">
        <v>2782</v>
      </c>
      <c r="H121">
        <v>4306.501548</v>
      </c>
      <c r="I121" s="28">
        <v>2.1822297E-07</v>
      </c>
      <c r="J121">
        <v>2.7164</v>
      </c>
      <c r="K121">
        <v>4.3682</v>
      </c>
      <c r="L121">
        <v>6.0201</v>
      </c>
      <c r="M121">
        <v>15.125922504</v>
      </c>
      <c r="N121">
        <v>78.904293034</v>
      </c>
      <c r="O121">
        <v>411.60381839</v>
      </c>
      <c r="P121" s="28">
        <v>1.605303E-27</v>
      </c>
      <c r="Q121">
        <v>0.9996834566</v>
      </c>
      <c r="R121">
        <v>0.9975605422</v>
      </c>
      <c r="S121">
        <v>0.981155695</v>
      </c>
      <c r="T121">
        <v>6.04394E-05</v>
      </c>
    </row>
    <row r="122" spans="1:20" ht="12.75">
      <c r="A122" s="7" t="s">
        <v>47</v>
      </c>
      <c r="B122" t="s">
        <v>16</v>
      </c>
      <c r="C122">
        <v>6918</v>
      </c>
      <c r="D122">
        <v>60.426887242</v>
      </c>
      <c r="E122">
        <v>289.04724448</v>
      </c>
      <c r="F122">
        <v>1382.634674</v>
      </c>
      <c r="G122">
        <v>582</v>
      </c>
      <c r="H122">
        <v>84.128360798</v>
      </c>
      <c r="I122">
        <v>0.5986353015</v>
      </c>
      <c r="J122">
        <v>-1.9855</v>
      </c>
      <c r="K122">
        <v>-0.4203</v>
      </c>
      <c r="L122">
        <v>1.1448</v>
      </c>
      <c r="M122">
        <v>0.137313153</v>
      </c>
      <c r="N122">
        <v>0.6568266265</v>
      </c>
      <c r="O122">
        <v>3.1418783123</v>
      </c>
      <c r="P122" s="28">
        <v>1.605303E-27</v>
      </c>
      <c r="Q122">
        <v>0.9996834566</v>
      </c>
      <c r="R122">
        <v>0.9975605422</v>
      </c>
      <c r="S122">
        <v>0.981155695</v>
      </c>
      <c r="T122">
        <v>0.4783763148</v>
      </c>
    </row>
    <row r="123" spans="1:20" ht="12.75">
      <c r="A123" s="7" t="s">
        <v>48</v>
      </c>
      <c r="B123" t="s">
        <v>16</v>
      </c>
      <c r="C123">
        <v>435</v>
      </c>
      <c r="D123">
        <v>25.224039876</v>
      </c>
      <c r="E123">
        <v>131.080124</v>
      </c>
      <c r="F123">
        <v>681.17553703</v>
      </c>
      <c r="G123">
        <v>31</v>
      </c>
      <c r="H123">
        <v>71.264367816</v>
      </c>
      <c r="I123">
        <v>0.149762943</v>
      </c>
      <c r="J123">
        <v>-2.8591</v>
      </c>
      <c r="K123">
        <v>-1.2111</v>
      </c>
      <c r="L123">
        <v>0.4369</v>
      </c>
      <c r="M123">
        <v>0.0573187302</v>
      </c>
      <c r="N123">
        <v>0.2978645093</v>
      </c>
      <c r="O123">
        <v>1.5478930818</v>
      </c>
      <c r="P123" s="28">
        <v>1.605303E-27</v>
      </c>
      <c r="Q123">
        <v>0.9996834566</v>
      </c>
      <c r="R123">
        <v>0.9975605422</v>
      </c>
      <c r="S123">
        <v>0.981155695</v>
      </c>
      <c r="T123">
        <v>0.9854582403</v>
      </c>
    </row>
    <row r="124" spans="1:20" ht="12.75">
      <c r="A124" s="7" t="s">
        <v>49</v>
      </c>
      <c r="B124" t="s">
        <v>16</v>
      </c>
      <c r="C124">
        <v>1141</v>
      </c>
      <c r="D124">
        <v>234.62459502</v>
      </c>
      <c r="E124">
        <v>1176.146012</v>
      </c>
      <c r="F124">
        <v>5895.8841954</v>
      </c>
      <c r="G124">
        <v>279</v>
      </c>
      <c r="H124">
        <v>244.52234882</v>
      </c>
      <c r="I124">
        <v>0.2319819027</v>
      </c>
      <c r="J124">
        <v>-0.6289</v>
      </c>
      <c r="K124">
        <v>0.9831</v>
      </c>
      <c r="L124">
        <v>2.5951</v>
      </c>
      <c r="M124">
        <v>0.5331574135</v>
      </c>
      <c r="N124">
        <v>2.6726565714</v>
      </c>
      <c r="O124">
        <v>13.397718886</v>
      </c>
      <c r="P124" s="28">
        <v>1.605303E-27</v>
      </c>
      <c r="Q124">
        <v>0.9996834566</v>
      </c>
      <c r="R124">
        <v>0.9975605422</v>
      </c>
      <c r="S124">
        <v>0.981155695</v>
      </c>
      <c r="T124">
        <v>0.9219040881</v>
      </c>
    </row>
    <row r="125" spans="1:20" ht="12.75">
      <c r="A125" s="7" t="s">
        <v>50</v>
      </c>
      <c r="B125" t="s">
        <v>16</v>
      </c>
      <c r="C125">
        <v>2068</v>
      </c>
      <c r="D125">
        <v>60.963003681000004</v>
      </c>
      <c r="E125">
        <v>298.78878273</v>
      </c>
      <c r="F125">
        <v>1464.4084329</v>
      </c>
      <c r="G125">
        <v>86</v>
      </c>
      <c r="H125">
        <v>41.586073501</v>
      </c>
      <c r="I125">
        <v>0.6330493143</v>
      </c>
      <c r="J125">
        <v>-1.9767</v>
      </c>
      <c r="K125">
        <v>-0.3872</v>
      </c>
      <c r="L125">
        <v>1.2023</v>
      </c>
      <c r="M125">
        <v>0.1385314159</v>
      </c>
      <c r="N125">
        <v>0.678963152</v>
      </c>
      <c r="O125">
        <v>3.3276997763</v>
      </c>
      <c r="P125" s="28">
        <v>1.605303E-27</v>
      </c>
      <c r="Q125">
        <v>0.9996834566</v>
      </c>
      <c r="R125">
        <v>0.9975605422</v>
      </c>
      <c r="S125">
        <v>0.981155695</v>
      </c>
      <c r="T125">
        <v>0.4931430502</v>
      </c>
    </row>
    <row r="126" spans="1:20" ht="12.75">
      <c r="A126" s="7" t="s">
        <v>51</v>
      </c>
      <c r="B126" t="s">
        <v>16</v>
      </c>
      <c r="C126">
        <v>750</v>
      </c>
      <c r="D126" s="28">
        <v>2.23213E-242</v>
      </c>
      <c r="E126">
        <v>3.65092E-05</v>
      </c>
      <c r="F126" s="28">
        <v>5.971543E+232</v>
      </c>
      <c r="G126">
        <v>0</v>
      </c>
      <c r="H126">
        <v>0</v>
      </c>
      <c r="I126">
        <v>0.9533445525</v>
      </c>
      <c r="J126">
        <v>-562.51</v>
      </c>
      <c r="K126">
        <v>-16.3049</v>
      </c>
      <c r="L126">
        <v>529.8998</v>
      </c>
      <c r="M126" s="28">
        <v>5.07226E-245</v>
      </c>
      <c r="N126" s="28">
        <v>8.2963067E-08</v>
      </c>
      <c r="O126" s="28">
        <v>1.356964E+230</v>
      </c>
      <c r="P126" s="28">
        <v>1.605303E-27</v>
      </c>
      <c r="Q126">
        <v>0.9996834566</v>
      </c>
      <c r="R126">
        <v>0.9975605422</v>
      </c>
      <c r="S126">
        <v>0.981155695</v>
      </c>
      <c r="T126">
        <v>0.9797127829</v>
      </c>
    </row>
    <row r="127" spans="1:20" ht="12.75">
      <c r="A127" s="7" t="s">
        <v>52</v>
      </c>
      <c r="B127" t="s">
        <v>16</v>
      </c>
      <c r="C127">
        <v>3494</v>
      </c>
      <c r="D127">
        <v>137.43348408</v>
      </c>
      <c r="E127">
        <v>682.7238806</v>
      </c>
      <c r="F127">
        <v>3391.5453738</v>
      </c>
      <c r="G127">
        <v>821</v>
      </c>
      <c r="H127">
        <v>234.97424156</v>
      </c>
      <c r="I127">
        <v>0.5912833326</v>
      </c>
      <c r="J127">
        <v>-1.1638</v>
      </c>
      <c r="K127">
        <v>0.4392</v>
      </c>
      <c r="L127">
        <v>2.0421</v>
      </c>
      <c r="M127">
        <v>0.3123017896</v>
      </c>
      <c r="N127">
        <v>1.5514115146</v>
      </c>
      <c r="O127">
        <v>7.7068968797</v>
      </c>
      <c r="P127" s="28">
        <v>1.605303E-27</v>
      </c>
      <c r="Q127">
        <v>0.9996834566</v>
      </c>
      <c r="R127">
        <v>0.9975605422</v>
      </c>
      <c r="S127">
        <v>0.981155695</v>
      </c>
      <c r="T127">
        <v>0.4495967688</v>
      </c>
    </row>
    <row r="128" spans="1:20" ht="12.75">
      <c r="A128" s="7" t="s">
        <v>53</v>
      </c>
      <c r="B128" t="s">
        <v>16</v>
      </c>
      <c r="C128">
        <v>2282</v>
      </c>
      <c r="D128">
        <v>305.88770702</v>
      </c>
      <c r="E128">
        <v>1527.7777875</v>
      </c>
      <c r="F128">
        <v>7630.5942158</v>
      </c>
      <c r="G128">
        <v>624</v>
      </c>
      <c r="H128">
        <v>273.44434706</v>
      </c>
      <c r="I128">
        <v>0.1293312732</v>
      </c>
      <c r="J128">
        <v>-0.3637</v>
      </c>
      <c r="K128">
        <v>1.2446</v>
      </c>
      <c r="L128">
        <v>2.853</v>
      </c>
      <c r="M128">
        <v>0.6950946412</v>
      </c>
      <c r="N128">
        <v>3.471699348</v>
      </c>
      <c r="O128">
        <v>17.339647939</v>
      </c>
      <c r="P128" s="28">
        <v>1.605303E-27</v>
      </c>
      <c r="Q128">
        <v>0.9996834566</v>
      </c>
      <c r="R128">
        <v>0.9975605422</v>
      </c>
      <c r="S128">
        <v>0.981155695</v>
      </c>
      <c r="T128">
        <v>0.098123778</v>
      </c>
    </row>
    <row r="129" spans="1:20" ht="12.75">
      <c r="A129" s="7" t="s">
        <v>54</v>
      </c>
      <c r="B129" t="s">
        <v>16</v>
      </c>
      <c r="C129">
        <v>1734</v>
      </c>
      <c r="D129">
        <v>146.56717853</v>
      </c>
      <c r="E129">
        <v>730.49536895</v>
      </c>
      <c r="F129">
        <v>3640.8116019</v>
      </c>
      <c r="G129">
        <v>409</v>
      </c>
      <c r="H129">
        <v>235.87081892</v>
      </c>
      <c r="I129">
        <v>0.5363089248</v>
      </c>
      <c r="J129">
        <v>-1.0994</v>
      </c>
      <c r="K129">
        <v>0.5068</v>
      </c>
      <c r="L129">
        <v>2.113</v>
      </c>
      <c r="M129">
        <v>0.33305706</v>
      </c>
      <c r="N129">
        <v>1.6599667288</v>
      </c>
      <c r="O129">
        <v>8.2733257208</v>
      </c>
      <c r="P129" s="28">
        <v>1.605303E-27</v>
      </c>
      <c r="Q129">
        <v>0.9996834566</v>
      </c>
      <c r="R129">
        <v>0.9975605422</v>
      </c>
      <c r="S129">
        <v>0.981155695</v>
      </c>
      <c r="T129">
        <v>0.9379475221</v>
      </c>
    </row>
    <row r="130" spans="1:20" ht="12.75">
      <c r="A130" s="7" t="s">
        <v>56</v>
      </c>
      <c r="B130" t="s">
        <v>16</v>
      </c>
      <c r="C130">
        <v>1076</v>
      </c>
      <c r="D130">
        <v>250.38705167</v>
      </c>
      <c r="E130">
        <v>1258.2760486</v>
      </c>
      <c r="F130">
        <v>6323.2447685</v>
      </c>
      <c r="G130">
        <v>246</v>
      </c>
      <c r="H130">
        <v>228.62453532</v>
      </c>
      <c r="I130">
        <v>0.2021756203</v>
      </c>
      <c r="J130">
        <v>-0.5639</v>
      </c>
      <c r="K130">
        <v>1.0506</v>
      </c>
      <c r="L130">
        <v>2.6651</v>
      </c>
      <c r="M130">
        <v>0.5689757838</v>
      </c>
      <c r="N130">
        <v>2.8592876356</v>
      </c>
      <c r="O130">
        <v>14.368846648</v>
      </c>
      <c r="P130" s="28">
        <v>1.605303E-27</v>
      </c>
      <c r="Q130">
        <v>0.9996834566</v>
      </c>
      <c r="R130">
        <v>0.9975605422</v>
      </c>
      <c r="S130">
        <v>0.981155695</v>
      </c>
      <c r="T130">
        <v>0.0251785957</v>
      </c>
    </row>
    <row r="131" spans="1:20" ht="13.5" thickBot="1">
      <c r="A131" s="7" t="s">
        <v>55</v>
      </c>
      <c r="B131" t="s">
        <v>16</v>
      </c>
      <c r="C131">
        <v>1602</v>
      </c>
      <c r="D131">
        <v>98.456017758</v>
      </c>
      <c r="E131">
        <v>491.5817198</v>
      </c>
      <c r="F131">
        <v>2454.4217077</v>
      </c>
      <c r="G131">
        <v>233</v>
      </c>
      <c r="H131">
        <v>145.443196</v>
      </c>
      <c r="I131">
        <v>0.892665394</v>
      </c>
      <c r="J131">
        <v>-1.4973</v>
      </c>
      <c r="K131">
        <v>0.1107</v>
      </c>
      <c r="L131">
        <v>1.7187</v>
      </c>
      <c r="M131">
        <v>0.2237299792</v>
      </c>
      <c r="N131">
        <v>1.1170629329</v>
      </c>
      <c r="O131">
        <v>5.5773911053</v>
      </c>
      <c r="P131" s="28">
        <v>1.605303E-27</v>
      </c>
      <c r="Q131">
        <v>0.9996834566</v>
      </c>
      <c r="R131">
        <v>0.9975605422</v>
      </c>
      <c r="S131">
        <v>0.981155695</v>
      </c>
      <c r="T131">
        <v>0.6242700183</v>
      </c>
    </row>
    <row r="132" spans="1:20" ht="13.5" thickTop="1">
      <c r="A132" s="8" t="s">
        <v>83</v>
      </c>
      <c r="B132" t="s">
        <v>105</v>
      </c>
      <c r="C132" t="s">
        <v>100</v>
      </c>
      <c r="D132" t="s">
        <v>100</v>
      </c>
      <c r="E132" t="s">
        <v>100</v>
      </c>
      <c r="F132" t="s">
        <v>100</v>
      </c>
      <c r="G132" t="s">
        <v>100</v>
      </c>
      <c r="H132" t="s">
        <v>100</v>
      </c>
      <c r="I132">
        <v>0.6763451018</v>
      </c>
      <c r="J132">
        <v>-0.7341</v>
      </c>
      <c r="K132">
        <v>-0.1289</v>
      </c>
      <c r="L132">
        <v>0.4763</v>
      </c>
      <c r="M132">
        <v>0.4799375447</v>
      </c>
      <c r="N132">
        <v>0.8790601831</v>
      </c>
      <c r="O132">
        <v>1.6100986766</v>
      </c>
      <c r="P132" s="28">
        <v>6.332691E-28</v>
      </c>
      <c r="Q132">
        <v>0.1037362369</v>
      </c>
      <c r="R132">
        <v>0.6476756957</v>
      </c>
      <c r="S132">
        <v>0.3628375604</v>
      </c>
      <c r="T132">
        <v>0.0432288578</v>
      </c>
    </row>
    <row r="133" spans="1:20" ht="12.75">
      <c r="A133" s="7" t="s">
        <v>82</v>
      </c>
      <c r="B133" t="s">
        <v>105</v>
      </c>
      <c r="C133" t="s">
        <v>100</v>
      </c>
      <c r="D133" t="s">
        <v>100</v>
      </c>
      <c r="E133" t="s">
        <v>100</v>
      </c>
      <c r="F133" t="s">
        <v>100</v>
      </c>
      <c r="G133" t="s">
        <v>100</v>
      </c>
      <c r="H133" t="s">
        <v>100</v>
      </c>
      <c r="I133">
        <v>0.4527260088</v>
      </c>
      <c r="J133">
        <v>-0.3688</v>
      </c>
      <c r="K133">
        <v>0.229</v>
      </c>
      <c r="L133">
        <v>0.8269</v>
      </c>
      <c r="M133">
        <v>0.6915632804</v>
      </c>
      <c r="N133">
        <v>1.2573874361</v>
      </c>
      <c r="O133">
        <v>2.2861583446</v>
      </c>
      <c r="P133" s="28">
        <v>6.332691E-28</v>
      </c>
      <c r="Q133">
        <v>0.1037362369</v>
      </c>
      <c r="R133">
        <v>0.6476756957</v>
      </c>
      <c r="S133">
        <v>0.3628375604</v>
      </c>
      <c r="T133">
        <v>0.830858613</v>
      </c>
    </row>
    <row r="134" spans="1:20" ht="12.75">
      <c r="A134" s="7" t="s">
        <v>81</v>
      </c>
      <c r="B134" t="s">
        <v>105</v>
      </c>
      <c r="C134" t="s">
        <v>100</v>
      </c>
      <c r="D134" t="s">
        <v>100</v>
      </c>
      <c r="E134" t="s">
        <v>100</v>
      </c>
      <c r="F134" t="s">
        <v>100</v>
      </c>
      <c r="G134" t="s">
        <v>100</v>
      </c>
      <c r="H134" t="s">
        <v>100</v>
      </c>
      <c r="I134">
        <v>0.784238728</v>
      </c>
      <c r="J134">
        <v>-0.5079</v>
      </c>
      <c r="K134">
        <v>0.0825</v>
      </c>
      <c r="L134">
        <v>0.6729</v>
      </c>
      <c r="M134">
        <v>0.6017296745</v>
      </c>
      <c r="N134">
        <v>1.0859774477</v>
      </c>
      <c r="O134">
        <v>1.9599282984</v>
      </c>
      <c r="P134" s="28">
        <v>6.332691E-28</v>
      </c>
      <c r="Q134">
        <v>0.1037362369</v>
      </c>
      <c r="R134">
        <v>0.6476756957</v>
      </c>
      <c r="S134">
        <v>0.3628375604</v>
      </c>
      <c r="T134">
        <v>0.6892962355</v>
      </c>
    </row>
    <row r="135" spans="1:20" ht="12.75">
      <c r="A135" s="7" t="s">
        <v>80</v>
      </c>
      <c r="B135" t="s">
        <v>105</v>
      </c>
      <c r="C135" t="s">
        <v>100</v>
      </c>
      <c r="D135" t="s">
        <v>100</v>
      </c>
      <c r="E135" t="s">
        <v>100</v>
      </c>
      <c r="F135" t="s">
        <v>100</v>
      </c>
      <c r="G135" t="s">
        <v>100</v>
      </c>
      <c r="H135" t="s">
        <v>100</v>
      </c>
      <c r="I135">
        <v>0.7948659933</v>
      </c>
      <c r="J135">
        <v>-0.6739</v>
      </c>
      <c r="K135">
        <v>-0.0789</v>
      </c>
      <c r="L135">
        <v>0.516</v>
      </c>
      <c r="M135">
        <v>0.5097198254</v>
      </c>
      <c r="N135">
        <v>0.9241091936</v>
      </c>
      <c r="O135">
        <v>1.6753866714</v>
      </c>
      <c r="P135" s="28">
        <v>6.332691E-28</v>
      </c>
      <c r="Q135">
        <v>0.1037362369</v>
      </c>
      <c r="R135">
        <v>0.6476756957</v>
      </c>
      <c r="S135">
        <v>0.3628375604</v>
      </c>
      <c r="T135">
        <v>0.1548573309</v>
      </c>
    </row>
    <row r="136" spans="1:20" ht="12.75">
      <c r="A136" s="7" t="s">
        <v>79</v>
      </c>
      <c r="B136" t="s">
        <v>105</v>
      </c>
      <c r="C136" t="s">
        <v>100</v>
      </c>
      <c r="D136" t="s">
        <v>100</v>
      </c>
      <c r="E136" t="s">
        <v>100</v>
      </c>
      <c r="F136" t="s">
        <v>100</v>
      </c>
      <c r="G136" t="s">
        <v>100</v>
      </c>
      <c r="H136" t="s">
        <v>100</v>
      </c>
      <c r="I136">
        <v>0.2435511915</v>
      </c>
      <c r="J136">
        <v>-0.9584</v>
      </c>
      <c r="K136">
        <v>-0.3575</v>
      </c>
      <c r="L136">
        <v>0.2434</v>
      </c>
      <c r="M136">
        <v>0.3834937841</v>
      </c>
      <c r="N136">
        <v>0.69940179</v>
      </c>
      <c r="O136">
        <v>1.2755431355</v>
      </c>
      <c r="P136" s="28">
        <v>6.332691E-28</v>
      </c>
      <c r="Q136">
        <v>0.1037362369</v>
      </c>
      <c r="R136">
        <v>0.6476756957</v>
      </c>
      <c r="S136">
        <v>0.3628375604</v>
      </c>
      <c r="T136">
        <v>0.0409922427</v>
      </c>
    </row>
    <row r="137" spans="1:20" ht="12.75">
      <c r="A137" s="7" t="s">
        <v>78</v>
      </c>
      <c r="B137" t="s">
        <v>105</v>
      </c>
      <c r="C137" t="s">
        <v>100</v>
      </c>
      <c r="D137" t="s">
        <v>100</v>
      </c>
      <c r="E137" t="s">
        <v>100</v>
      </c>
      <c r="F137" t="s">
        <v>100</v>
      </c>
      <c r="G137" t="s">
        <v>100</v>
      </c>
      <c r="H137" t="s">
        <v>100</v>
      </c>
      <c r="I137">
        <v>0.2698454338</v>
      </c>
      <c r="J137">
        <v>-0.9338</v>
      </c>
      <c r="K137">
        <v>-0.3363</v>
      </c>
      <c r="L137">
        <v>0.2611</v>
      </c>
      <c r="M137">
        <v>0.3930653361</v>
      </c>
      <c r="N137">
        <v>0.7143774982</v>
      </c>
      <c r="O137">
        <v>1.2983470257</v>
      </c>
      <c r="P137" s="28">
        <v>6.332691E-28</v>
      </c>
      <c r="Q137">
        <v>0.1037362369</v>
      </c>
      <c r="R137">
        <v>0.6476756957</v>
      </c>
      <c r="S137">
        <v>0.3628375604</v>
      </c>
      <c r="T137">
        <v>0.8859753116</v>
      </c>
    </row>
    <row r="138" spans="1:20" ht="12.75">
      <c r="A138" s="7" t="s">
        <v>77</v>
      </c>
      <c r="B138" t="s">
        <v>105</v>
      </c>
      <c r="C138" t="s">
        <v>100</v>
      </c>
      <c r="D138" t="s">
        <v>100</v>
      </c>
      <c r="E138" t="s">
        <v>100</v>
      </c>
      <c r="F138" t="s">
        <v>100</v>
      </c>
      <c r="G138" t="s">
        <v>100</v>
      </c>
      <c r="H138" t="s">
        <v>100</v>
      </c>
      <c r="I138">
        <v>0.704527997</v>
      </c>
      <c r="J138">
        <v>-0.4884</v>
      </c>
      <c r="K138">
        <v>0.1172</v>
      </c>
      <c r="L138">
        <v>0.7228</v>
      </c>
      <c r="M138">
        <v>0.6135800043</v>
      </c>
      <c r="N138">
        <v>1.1243171919</v>
      </c>
      <c r="O138">
        <v>2.0601863477</v>
      </c>
      <c r="P138" s="28">
        <v>6.332691E-28</v>
      </c>
      <c r="Q138">
        <v>0.1037362369</v>
      </c>
      <c r="R138">
        <v>0.6476756957</v>
      </c>
      <c r="S138">
        <v>0.3628375604</v>
      </c>
      <c r="T138">
        <v>0.6504457964</v>
      </c>
    </row>
    <row r="139" spans="1:20" ht="12.75">
      <c r="A139" s="7" t="s">
        <v>42</v>
      </c>
      <c r="B139" t="s">
        <v>105</v>
      </c>
      <c r="C139" t="s">
        <v>100</v>
      </c>
      <c r="D139" t="s">
        <v>100</v>
      </c>
      <c r="E139" t="s">
        <v>100</v>
      </c>
      <c r="F139" t="s">
        <v>100</v>
      </c>
      <c r="G139" t="s">
        <v>100</v>
      </c>
      <c r="H139" t="s">
        <v>100</v>
      </c>
      <c r="I139" s="28">
        <v>5.4548271E-07</v>
      </c>
      <c r="J139">
        <v>1.0838</v>
      </c>
      <c r="K139">
        <v>1.7804</v>
      </c>
      <c r="L139">
        <v>2.4769</v>
      </c>
      <c r="M139">
        <v>2.955918685</v>
      </c>
      <c r="N139">
        <v>5.9320194309</v>
      </c>
      <c r="O139">
        <v>11.90454078</v>
      </c>
      <c r="P139" s="28">
        <v>6.332691E-28</v>
      </c>
      <c r="Q139">
        <v>0.1037362369</v>
      </c>
      <c r="R139">
        <v>0.6476756957</v>
      </c>
      <c r="S139">
        <v>0.3628375604</v>
      </c>
      <c r="T139" s="28">
        <v>1.711401E-13</v>
      </c>
    </row>
    <row r="140" spans="1:20" ht="12.75">
      <c r="A140" s="7" t="s">
        <v>76</v>
      </c>
      <c r="B140" t="s">
        <v>105</v>
      </c>
      <c r="C140" t="s">
        <v>100</v>
      </c>
      <c r="D140" t="s">
        <v>100</v>
      </c>
      <c r="E140" t="s">
        <v>100</v>
      </c>
      <c r="F140" t="s">
        <v>100</v>
      </c>
      <c r="G140" t="s">
        <v>100</v>
      </c>
      <c r="H140" t="s">
        <v>100</v>
      </c>
      <c r="I140">
        <v>0.4942607123</v>
      </c>
      <c r="J140">
        <v>-0.3984</v>
      </c>
      <c r="K140">
        <v>0.2133</v>
      </c>
      <c r="L140">
        <v>0.8251</v>
      </c>
      <c r="M140">
        <v>0.6714045777</v>
      </c>
      <c r="N140">
        <v>1.2378088223</v>
      </c>
      <c r="O140">
        <v>2.2820378821</v>
      </c>
      <c r="P140" s="28">
        <v>6.332691E-28</v>
      </c>
      <c r="Q140">
        <v>0.1037362369</v>
      </c>
      <c r="R140">
        <v>0.6476756957</v>
      </c>
      <c r="S140">
        <v>0.3628375604</v>
      </c>
      <c r="T140">
        <v>0.2083612721</v>
      </c>
    </row>
    <row r="141" spans="1:20" ht="13.5" thickBot="1">
      <c r="A141" s="7" t="s">
        <v>75</v>
      </c>
      <c r="B141" t="s">
        <v>105</v>
      </c>
      <c r="C141" t="s">
        <v>100</v>
      </c>
      <c r="D141" t="s">
        <v>100</v>
      </c>
      <c r="E141" t="s">
        <v>100</v>
      </c>
      <c r="F141" t="s">
        <v>100</v>
      </c>
      <c r="G141" t="s">
        <v>100</v>
      </c>
      <c r="H141" t="s">
        <v>100</v>
      </c>
      <c r="I141">
        <v>0.0475019673</v>
      </c>
      <c r="J141">
        <v>-1.2272</v>
      </c>
      <c r="K141">
        <v>-0.617</v>
      </c>
      <c r="L141">
        <v>-0.0068</v>
      </c>
      <c r="M141">
        <v>0.2931175811</v>
      </c>
      <c r="N141">
        <v>0.5395664463</v>
      </c>
      <c r="O141">
        <v>0.9932258203</v>
      </c>
      <c r="P141" s="28">
        <v>6.332691E-28</v>
      </c>
      <c r="Q141">
        <v>0.1037362369</v>
      </c>
      <c r="R141">
        <v>0.6476756957</v>
      </c>
      <c r="S141">
        <v>0.3628375604</v>
      </c>
      <c r="T141">
        <v>0.0966997273</v>
      </c>
    </row>
    <row r="142" spans="1:20" ht="13.5" thickTop="1">
      <c r="A142" s="9" t="s">
        <v>74</v>
      </c>
      <c r="B142" t="s">
        <v>105</v>
      </c>
      <c r="C142" t="s">
        <v>100</v>
      </c>
      <c r="D142" t="s">
        <v>100</v>
      </c>
      <c r="E142" t="s">
        <v>100</v>
      </c>
      <c r="F142" t="s">
        <v>100</v>
      </c>
      <c r="G142" t="s">
        <v>100</v>
      </c>
      <c r="H142" t="s">
        <v>100</v>
      </c>
      <c r="I142">
        <v>0.3563112332</v>
      </c>
      <c r="J142">
        <v>-0.3762</v>
      </c>
      <c r="K142">
        <v>-0.1204</v>
      </c>
      <c r="L142">
        <v>0.1354</v>
      </c>
      <c r="M142">
        <v>0.686434281</v>
      </c>
      <c r="N142">
        <v>0.8865608624</v>
      </c>
      <c r="O142">
        <v>1.1450333768</v>
      </c>
      <c r="P142" s="28">
        <v>6.332691E-28</v>
      </c>
      <c r="Q142">
        <v>0.1037362369</v>
      </c>
      <c r="R142">
        <v>0.6476756957</v>
      </c>
      <c r="S142">
        <v>0.3628375604</v>
      </c>
      <c r="T142">
        <v>0.1210347415</v>
      </c>
    </row>
    <row r="143" spans="1:20" ht="12.75">
      <c r="A143" s="7" t="s">
        <v>73</v>
      </c>
      <c r="B143" t="s">
        <v>105</v>
      </c>
      <c r="C143" t="s">
        <v>100</v>
      </c>
      <c r="D143" t="s">
        <v>100</v>
      </c>
      <c r="E143" t="s">
        <v>100</v>
      </c>
      <c r="F143" t="s">
        <v>100</v>
      </c>
      <c r="G143" t="s">
        <v>100</v>
      </c>
      <c r="H143" t="s">
        <v>100</v>
      </c>
      <c r="I143">
        <v>0.1970934235</v>
      </c>
      <c r="J143">
        <v>-0.7345</v>
      </c>
      <c r="K143">
        <v>-0.2915</v>
      </c>
      <c r="L143">
        <v>0.1514</v>
      </c>
      <c r="M143">
        <v>0.4797515794</v>
      </c>
      <c r="N143">
        <v>0.7471261554</v>
      </c>
      <c r="O143">
        <v>1.1635136102</v>
      </c>
      <c r="P143" s="28">
        <v>6.332691E-28</v>
      </c>
      <c r="Q143">
        <v>0.1037362369</v>
      </c>
      <c r="R143">
        <v>0.6476756957</v>
      </c>
      <c r="S143">
        <v>0.3628375604</v>
      </c>
      <c r="T143">
        <v>0.3993267195</v>
      </c>
    </row>
    <row r="144" spans="1:20" ht="12.75">
      <c r="A144" s="7" t="s">
        <v>72</v>
      </c>
      <c r="B144" t="s">
        <v>105</v>
      </c>
      <c r="C144" t="s">
        <v>100</v>
      </c>
      <c r="D144" t="s">
        <v>100</v>
      </c>
      <c r="E144" t="s">
        <v>100</v>
      </c>
      <c r="F144" t="s">
        <v>100</v>
      </c>
      <c r="G144" t="s">
        <v>100</v>
      </c>
      <c r="H144" t="s">
        <v>100</v>
      </c>
      <c r="I144">
        <v>0.8071084819</v>
      </c>
      <c r="J144">
        <v>-0.5069</v>
      </c>
      <c r="K144">
        <v>0.0721</v>
      </c>
      <c r="L144">
        <v>0.6512</v>
      </c>
      <c r="M144">
        <v>0.6023563905</v>
      </c>
      <c r="N144">
        <v>1.0747975941</v>
      </c>
      <c r="O144">
        <v>1.9177846977</v>
      </c>
      <c r="P144" s="28">
        <v>6.332691E-28</v>
      </c>
      <c r="Q144">
        <v>0.1037362369</v>
      </c>
      <c r="R144">
        <v>0.6476756957</v>
      </c>
      <c r="S144">
        <v>0.3628375604</v>
      </c>
      <c r="T144">
        <v>0.475481848</v>
      </c>
    </row>
    <row r="145" spans="1:20" ht="13.5" thickBot="1">
      <c r="A145" s="7" t="s">
        <v>71</v>
      </c>
      <c r="B145" t="s">
        <v>105</v>
      </c>
      <c r="C145" t="s">
        <v>100</v>
      </c>
      <c r="D145" t="s">
        <v>100</v>
      </c>
      <c r="E145" t="s">
        <v>100</v>
      </c>
      <c r="F145" t="s">
        <v>100</v>
      </c>
      <c r="G145" t="s">
        <v>100</v>
      </c>
      <c r="H145" t="s">
        <v>100</v>
      </c>
      <c r="I145">
        <v>0.994425598</v>
      </c>
      <c r="J145">
        <v>-0.5758</v>
      </c>
      <c r="K145">
        <v>-0.002</v>
      </c>
      <c r="L145">
        <v>0.5717</v>
      </c>
      <c r="M145">
        <v>0.5622814184</v>
      </c>
      <c r="N145">
        <v>0.9979570375</v>
      </c>
      <c r="O145">
        <v>1.7712096047</v>
      </c>
      <c r="P145" s="28">
        <v>6.332691E-28</v>
      </c>
      <c r="Q145">
        <v>0.1037362369</v>
      </c>
      <c r="R145">
        <v>0.6476756957</v>
      </c>
      <c r="S145">
        <v>0.3628375604</v>
      </c>
      <c r="T145" t="s">
        <v>100</v>
      </c>
    </row>
    <row r="146" spans="1:20" ht="13.5" thickTop="1">
      <c r="A146" s="9" t="s">
        <v>70</v>
      </c>
      <c r="B146" t="s">
        <v>105</v>
      </c>
      <c r="C146" t="s">
        <v>100</v>
      </c>
      <c r="D146" t="s">
        <v>100</v>
      </c>
      <c r="E146" t="s">
        <v>100</v>
      </c>
      <c r="F146" t="s">
        <v>100</v>
      </c>
      <c r="G146" t="s">
        <v>100</v>
      </c>
      <c r="H146" t="s">
        <v>100</v>
      </c>
      <c r="I146">
        <v>0.3259939612</v>
      </c>
      <c r="J146">
        <v>-2.4077</v>
      </c>
      <c r="K146">
        <v>-0.8038</v>
      </c>
      <c r="L146">
        <v>0.8001</v>
      </c>
      <c r="M146">
        <v>0.0900197291</v>
      </c>
      <c r="N146">
        <v>0.4476275737</v>
      </c>
      <c r="O146">
        <v>2.225850341</v>
      </c>
      <c r="P146" s="28">
        <v>1.605303E-27</v>
      </c>
      <c r="Q146">
        <v>0.9996834566</v>
      </c>
      <c r="R146">
        <v>0.9975605422</v>
      </c>
      <c r="S146">
        <v>0.981155695</v>
      </c>
      <c r="T146">
        <v>0.2368301363</v>
      </c>
    </row>
    <row r="147" spans="1:20" ht="12.75">
      <c r="A147" s="7" t="s">
        <v>69</v>
      </c>
      <c r="B147" t="s">
        <v>105</v>
      </c>
      <c r="C147" t="s">
        <v>100</v>
      </c>
      <c r="D147" t="s">
        <v>100</v>
      </c>
      <c r="E147" t="s">
        <v>100</v>
      </c>
      <c r="F147" t="s">
        <v>100</v>
      </c>
      <c r="G147" t="s">
        <v>100</v>
      </c>
      <c r="H147" t="s">
        <v>100</v>
      </c>
      <c r="I147">
        <v>0.8894083076</v>
      </c>
      <c r="J147">
        <v>-1.7176</v>
      </c>
      <c r="K147">
        <v>-0.1138</v>
      </c>
      <c r="L147">
        <v>1.4901</v>
      </c>
      <c r="M147">
        <v>0.1794896654</v>
      </c>
      <c r="N147">
        <v>0.8924472866</v>
      </c>
      <c r="O147">
        <v>4.4373705731</v>
      </c>
      <c r="P147" s="28">
        <v>1.605303E-27</v>
      </c>
      <c r="Q147">
        <v>0.9996834566</v>
      </c>
      <c r="R147">
        <v>0.9975605422</v>
      </c>
      <c r="S147">
        <v>0.981155695</v>
      </c>
      <c r="T147">
        <v>0.2575116722</v>
      </c>
    </row>
    <row r="148" spans="1:20" ht="12.75">
      <c r="A148" s="7" t="s">
        <v>68</v>
      </c>
      <c r="B148" t="s">
        <v>105</v>
      </c>
      <c r="C148" t="s">
        <v>100</v>
      </c>
      <c r="D148" t="s">
        <v>100</v>
      </c>
      <c r="E148" t="s">
        <v>100</v>
      </c>
      <c r="F148" t="s">
        <v>100</v>
      </c>
      <c r="G148" t="s">
        <v>100</v>
      </c>
      <c r="H148" t="s">
        <v>100</v>
      </c>
      <c r="I148">
        <v>0.9861480773</v>
      </c>
      <c r="J148">
        <v>-1.5933</v>
      </c>
      <c r="K148">
        <v>0.0142</v>
      </c>
      <c r="L148">
        <v>1.6217</v>
      </c>
      <c r="M148">
        <v>0.2032637343</v>
      </c>
      <c r="N148">
        <v>1.014341277</v>
      </c>
      <c r="O148">
        <v>5.0618386489</v>
      </c>
      <c r="P148" s="28">
        <v>1.605303E-27</v>
      </c>
      <c r="Q148">
        <v>0.9996834566</v>
      </c>
      <c r="R148">
        <v>0.9975605422</v>
      </c>
      <c r="S148">
        <v>0.981155695</v>
      </c>
      <c r="T148">
        <v>0.6906814013</v>
      </c>
    </row>
    <row r="149" spans="1:20" ht="12.75">
      <c r="A149" s="7" t="s">
        <v>67</v>
      </c>
      <c r="B149" t="s">
        <v>105</v>
      </c>
      <c r="C149" t="s">
        <v>100</v>
      </c>
      <c r="D149" t="s">
        <v>100</v>
      </c>
      <c r="E149" t="s">
        <v>100</v>
      </c>
      <c r="F149" t="s">
        <v>100</v>
      </c>
      <c r="G149" t="s">
        <v>100</v>
      </c>
      <c r="H149" t="s">
        <v>100</v>
      </c>
      <c r="I149">
        <v>0.3645906099</v>
      </c>
      <c r="J149">
        <v>-0.8826</v>
      </c>
      <c r="K149">
        <v>0.7597</v>
      </c>
      <c r="L149">
        <v>2.4019</v>
      </c>
      <c r="M149">
        <v>0.4137216786</v>
      </c>
      <c r="N149">
        <v>2.1375862678</v>
      </c>
      <c r="O149">
        <v>11.044321071</v>
      </c>
      <c r="P149" s="28">
        <v>1.605303E-27</v>
      </c>
      <c r="Q149">
        <v>0.9996834566</v>
      </c>
      <c r="R149">
        <v>0.9975605422</v>
      </c>
      <c r="S149">
        <v>0.981155695</v>
      </c>
      <c r="T149">
        <v>0.2397854028</v>
      </c>
    </row>
    <row r="150" spans="1:20" ht="12.75">
      <c r="A150" s="7" t="s">
        <v>66</v>
      </c>
      <c r="B150" t="s">
        <v>105</v>
      </c>
      <c r="C150" t="s">
        <v>100</v>
      </c>
      <c r="D150" t="s">
        <v>100</v>
      </c>
      <c r="E150" t="s">
        <v>100</v>
      </c>
      <c r="F150" t="s">
        <v>100</v>
      </c>
      <c r="G150" t="s">
        <v>100</v>
      </c>
      <c r="H150" t="s">
        <v>100</v>
      </c>
      <c r="I150">
        <v>0.4417091988</v>
      </c>
      <c r="J150">
        <v>-1.0062</v>
      </c>
      <c r="K150">
        <v>0.6501</v>
      </c>
      <c r="L150">
        <v>2.3065</v>
      </c>
      <c r="M150">
        <v>0.3655981962</v>
      </c>
      <c r="N150">
        <v>1.9158153023</v>
      </c>
      <c r="O150">
        <v>10.039295354</v>
      </c>
      <c r="P150" s="28">
        <v>1.605303E-27</v>
      </c>
      <c r="Q150">
        <v>0.9996834566</v>
      </c>
      <c r="R150">
        <v>0.9975605422</v>
      </c>
      <c r="S150">
        <v>0.981155695</v>
      </c>
      <c r="T150">
        <v>0.724374705</v>
      </c>
    </row>
    <row r="151" spans="1:20" ht="12.75">
      <c r="A151" s="7" t="s">
        <v>65</v>
      </c>
      <c r="B151" t="s">
        <v>105</v>
      </c>
      <c r="C151" t="s">
        <v>100</v>
      </c>
      <c r="D151" t="s">
        <v>100</v>
      </c>
      <c r="E151" t="s">
        <v>100</v>
      </c>
      <c r="F151" t="s">
        <v>100</v>
      </c>
      <c r="G151" t="s">
        <v>100</v>
      </c>
      <c r="H151" t="s">
        <v>100</v>
      </c>
      <c r="I151">
        <v>0.7826541369</v>
      </c>
      <c r="J151">
        <v>-1.3468</v>
      </c>
      <c r="K151">
        <v>0.2206</v>
      </c>
      <c r="L151">
        <v>1.788</v>
      </c>
      <c r="M151">
        <v>0.2600800865</v>
      </c>
      <c r="N151">
        <v>1.2468308343</v>
      </c>
      <c r="O151">
        <v>5.9773400955</v>
      </c>
      <c r="P151" s="28">
        <v>1.605303E-27</v>
      </c>
      <c r="Q151">
        <v>0.9996834566</v>
      </c>
      <c r="R151">
        <v>0.9975605422</v>
      </c>
      <c r="S151">
        <v>0.981155695</v>
      </c>
      <c r="T151">
        <v>0.8751725642</v>
      </c>
    </row>
    <row r="152" spans="1:20" ht="12.75">
      <c r="A152" s="7" t="s">
        <v>64</v>
      </c>
      <c r="B152" t="s">
        <v>105</v>
      </c>
      <c r="C152" t="s">
        <v>100</v>
      </c>
      <c r="D152" t="s">
        <v>100</v>
      </c>
      <c r="E152" t="s">
        <v>100</v>
      </c>
      <c r="F152" t="s">
        <v>100</v>
      </c>
      <c r="G152" t="s">
        <v>100</v>
      </c>
      <c r="H152" t="s">
        <v>100</v>
      </c>
      <c r="I152">
        <v>0.987934756</v>
      </c>
      <c r="J152">
        <v>-1.5748</v>
      </c>
      <c r="K152">
        <v>-0.0121</v>
      </c>
      <c r="L152">
        <v>1.5507</v>
      </c>
      <c r="M152">
        <v>0.2070505575</v>
      </c>
      <c r="N152">
        <v>0.9880151041</v>
      </c>
      <c r="O152">
        <v>4.7146641751</v>
      </c>
      <c r="P152" s="28">
        <v>1.605303E-27</v>
      </c>
      <c r="Q152">
        <v>0.9996834566</v>
      </c>
      <c r="R152">
        <v>0.9975605422</v>
      </c>
      <c r="S152">
        <v>0.981155695</v>
      </c>
      <c r="T152">
        <v>0.9662891152</v>
      </c>
    </row>
    <row r="153" spans="1:20" ht="12.75">
      <c r="A153" s="7" t="s">
        <v>23</v>
      </c>
      <c r="B153" t="s">
        <v>105</v>
      </c>
      <c r="C153" t="s">
        <v>100</v>
      </c>
      <c r="D153" t="s">
        <v>100</v>
      </c>
      <c r="E153" t="s">
        <v>100</v>
      </c>
      <c r="F153" t="s">
        <v>100</v>
      </c>
      <c r="G153" t="s">
        <v>100</v>
      </c>
      <c r="H153" t="s">
        <v>100</v>
      </c>
      <c r="I153">
        <v>0.3672374819</v>
      </c>
      <c r="J153">
        <v>-0.8695</v>
      </c>
      <c r="K153">
        <v>0.7408</v>
      </c>
      <c r="L153">
        <v>2.3512</v>
      </c>
      <c r="M153">
        <v>0.4191507172</v>
      </c>
      <c r="N153">
        <v>2.0976607862</v>
      </c>
      <c r="O153">
        <v>10.497848611</v>
      </c>
      <c r="P153" s="28">
        <v>1.605303E-27</v>
      </c>
      <c r="Q153">
        <v>0.9996834566</v>
      </c>
      <c r="R153">
        <v>0.9975605422</v>
      </c>
      <c r="S153">
        <v>0.981155695</v>
      </c>
      <c r="T153">
        <v>0.6779376932</v>
      </c>
    </row>
    <row r="154" spans="1:20" ht="12.75">
      <c r="A154" s="7" t="s">
        <v>22</v>
      </c>
      <c r="B154" t="s">
        <v>105</v>
      </c>
      <c r="C154" t="s">
        <v>100</v>
      </c>
      <c r="D154" t="s">
        <v>100</v>
      </c>
      <c r="E154" t="s">
        <v>100</v>
      </c>
      <c r="F154" t="s">
        <v>100</v>
      </c>
      <c r="G154" t="s">
        <v>100</v>
      </c>
      <c r="H154" t="s">
        <v>100</v>
      </c>
      <c r="I154">
        <v>0.7660045684</v>
      </c>
      <c r="J154">
        <v>-1.3279</v>
      </c>
      <c r="K154">
        <v>0.2377</v>
      </c>
      <c r="L154">
        <v>1.8034</v>
      </c>
      <c r="M154">
        <v>0.2650227717</v>
      </c>
      <c r="N154">
        <v>1.2683735735</v>
      </c>
      <c r="O154">
        <v>6.0703143028</v>
      </c>
      <c r="P154" s="28">
        <v>1.605303E-27</v>
      </c>
      <c r="Q154">
        <v>0.9996834566</v>
      </c>
      <c r="R154">
        <v>0.9975605422</v>
      </c>
      <c r="S154">
        <v>0.981155695</v>
      </c>
      <c r="T154">
        <v>0.7662619213</v>
      </c>
    </row>
    <row r="155" spans="1:20" ht="12.75">
      <c r="A155" s="7" t="s">
        <v>21</v>
      </c>
      <c r="B155" t="s">
        <v>105</v>
      </c>
      <c r="C155" t="s">
        <v>100</v>
      </c>
      <c r="D155" t="s">
        <v>100</v>
      </c>
      <c r="E155" t="s">
        <v>100</v>
      </c>
      <c r="F155" t="s">
        <v>100</v>
      </c>
      <c r="G155" t="s">
        <v>100</v>
      </c>
      <c r="H155" t="s">
        <v>100</v>
      </c>
      <c r="I155">
        <v>0.9094977746</v>
      </c>
      <c r="J155">
        <v>-1.4747</v>
      </c>
      <c r="K155">
        <v>0.0908</v>
      </c>
      <c r="L155">
        <v>1.6563</v>
      </c>
      <c r="M155">
        <v>0.2288496186</v>
      </c>
      <c r="N155">
        <v>1.095042701</v>
      </c>
      <c r="O155">
        <v>5.2397662899</v>
      </c>
      <c r="P155" s="28">
        <v>1.605303E-27</v>
      </c>
      <c r="Q155">
        <v>0.9996834566</v>
      </c>
      <c r="R155">
        <v>0.9975605422</v>
      </c>
      <c r="S155">
        <v>0.981155695</v>
      </c>
      <c r="T155">
        <v>0.0758256797</v>
      </c>
    </row>
    <row r="156" spans="1:20" ht="12.75">
      <c r="A156" s="7" t="s">
        <v>20</v>
      </c>
      <c r="B156" t="s">
        <v>105</v>
      </c>
      <c r="C156" t="s">
        <v>100</v>
      </c>
      <c r="D156" t="s">
        <v>100</v>
      </c>
      <c r="E156" t="s">
        <v>100</v>
      </c>
      <c r="F156" t="s">
        <v>100</v>
      </c>
      <c r="G156" t="s">
        <v>100</v>
      </c>
      <c r="H156" t="s">
        <v>100</v>
      </c>
      <c r="I156">
        <v>0.6965893318</v>
      </c>
      <c r="J156">
        <v>-1.8813</v>
      </c>
      <c r="K156">
        <v>-0.3122</v>
      </c>
      <c r="L156">
        <v>1.2569</v>
      </c>
      <c r="M156">
        <v>0.1523936891</v>
      </c>
      <c r="N156">
        <v>0.7318564561</v>
      </c>
      <c r="O156">
        <v>3.5146722651</v>
      </c>
      <c r="P156" s="28">
        <v>1.605303E-27</v>
      </c>
      <c r="Q156">
        <v>0.9996834566</v>
      </c>
      <c r="R156">
        <v>0.9975605422</v>
      </c>
      <c r="S156">
        <v>0.981155695</v>
      </c>
      <c r="T156">
        <v>0.4671204939</v>
      </c>
    </row>
    <row r="157" spans="1:20" ht="12.75">
      <c r="A157" s="7" t="s">
        <v>24</v>
      </c>
      <c r="B157" t="s">
        <v>105</v>
      </c>
      <c r="C157" t="s">
        <v>100</v>
      </c>
      <c r="D157" t="s">
        <v>100</v>
      </c>
      <c r="E157" t="s">
        <v>100</v>
      </c>
      <c r="F157" t="s">
        <v>100</v>
      </c>
      <c r="G157" t="s">
        <v>100</v>
      </c>
      <c r="H157" t="s">
        <v>100</v>
      </c>
      <c r="I157">
        <v>0.5442759423</v>
      </c>
      <c r="J157">
        <v>-1.0859</v>
      </c>
      <c r="K157">
        <v>0.4865</v>
      </c>
      <c r="L157">
        <v>2.0589</v>
      </c>
      <c r="M157">
        <v>0.3375841116</v>
      </c>
      <c r="N157">
        <v>1.6265434929</v>
      </c>
      <c r="O157">
        <v>7.8369912676</v>
      </c>
      <c r="P157" s="28">
        <v>1.605303E-27</v>
      </c>
      <c r="Q157">
        <v>0.9996834566</v>
      </c>
      <c r="R157">
        <v>0.9975605422</v>
      </c>
      <c r="S157">
        <v>0.981155695</v>
      </c>
      <c r="T157">
        <v>0.8164859452</v>
      </c>
    </row>
    <row r="158" spans="1:20" ht="12.75">
      <c r="A158" s="7" t="s">
        <v>25</v>
      </c>
      <c r="B158" t="s">
        <v>105</v>
      </c>
      <c r="C158" t="s">
        <v>100</v>
      </c>
      <c r="D158" t="s">
        <v>100</v>
      </c>
      <c r="E158" t="s">
        <v>100</v>
      </c>
      <c r="F158" t="s">
        <v>100</v>
      </c>
      <c r="G158" t="s">
        <v>100</v>
      </c>
      <c r="H158" t="s">
        <v>100</v>
      </c>
      <c r="I158">
        <v>0.6439090345</v>
      </c>
      <c r="J158">
        <v>-1.9359</v>
      </c>
      <c r="K158">
        <v>-0.3694</v>
      </c>
      <c r="L158">
        <v>1.197</v>
      </c>
      <c r="M158">
        <v>0.1442889562</v>
      </c>
      <c r="N158">
        <v>0.6911186683</v>
      </c>
      <c r="O158">
        <v>3.3103366061</v>
      </c>
      <c r="P158" s="28">
        <v>1.605303E-27</v>
      </c>
      <c r="Q158">
        <v>0.9996834566</v>
      </c>
      <c r="R158">
        <v>0.9975605422</v>
      </c>
      <c r="S158">
        <v>0.981155695</v>
      </c>
      <c r="T158">
        <v>0.9149084337</v>
      </c>
    </row>
    <row r="159" spans="1:20" ht="12.75">
      <c r="A159" s="7" t="s">
        <v>57</v>
      </c>
      <c r="B159" t="s">
        <v>105</v>
      </c>
      <c r="C159" t="s">
        <v>100</v>
      </c>
      <c r="D159" t="s">
        <v>100</v>
      </c>
      <c r="E159" t="s">
        <v>100</v>
      </c>
      <c r="F159" t="s">
        <v>100</v>
      </c>
      <c r="G159" t="s">
        <v>100</v>
      </c>
      <c r="H159" t="s">
        <v>100</v>
      </c>
      <c r="I159">
        <v>0.3284698007</v>
      </c>
      <c r="J159">
        <v>-2.4155</v>
      </c>
      <c r="K159">
        <v>-0.8036</v>
      </c>
      <c r="L159">
        <v>0.8082</v>
      </c>
      <c r="M159">
        <v>0.0893253545</v>
      </c>
      <c r="N159">
        <v>0.4477000596</v>
      </c>
      <c r="O159">
        <v>2.2438796281</v>
      </c>
      <c r="P159" s="28">
        <v>1.605303E-27</v>
      </c>
      <c r="Q159">
        <v>0.9996834566</v>
      </c>
      <c r="R159">
        <v>0.9975605422</v>
      </c>
      <c r="S159">
        <v>0.981155695</v>
      </c>
      <c r="T159">
        <v>0.3933728031</v>
      </c>
    </row>
    <row r="160" spans="1:20" ht="12.75">
      <c r="A160" s="7" t="s">
        <v>58</v>
      </c>
      <c r="B160" t="s">
        <v>105</v>
      </c>
      <c r="C160" t="s">
        <v>100</v>
      </c>
      <c r="D160" t="s">
        <v>100</v>
      </c>
      <c r="E160" t="s">
        <v>100</v>
      </c>
      <c r="F160" t="s">
        <v>100</v>
      </c>
      <c r="G160" t="s">
        <v>100</v>
      </c>
      <c r="H160" t="s">
        <v>100</v>
      </c>
      <c r="I160">
        <v>0.3516817122</v>
      </c>
      <c r="J160">
        <v>-2.4282</v>
      </c>
      <c r="K160">
        <v>-0.7822</v>
      </c>
      <c r="L160">
        <v>0.8639</v>
      </c>
      <c r="M160">
        <v>0.0881960577</v>
      </c>
      <c r="N160">
        <v>0.4574172014</v>
      </c>
      <c r="O160">
        <v>2.3723338831</v>
      </c>
      <c r="P160" s="28">
        <v>1.605303E-27</v>
      </c>
      <c r="Q160">
        <v>0.9996834566</v>
      </c>
      <c r="R160">
        <v>0.9975605422</v>
      </c>
      <c r="S160">
        <v>0.981155695</v>
      </c>
      <c r="T160">
        <v>0.8819744455</v>
      </c>
    </row>
    <row r="161" spans="1:20" ht="12.75">
      <c r="A161" s="7" t="s">
        <v>59</v>
      </c>
      <c r="B161" t="s">
        <v>105</v>
      </c>
      <c r="C161" t="s">
        <v>100</v>
      </c>
      <c r="D161" t="s">
        <v>100</v>
      </c>
      <c r="E161" t="s">
        <v>100</v>
      </c>
      <c r="F161" t="s">
        <v>100</v>
      </c>
      <c r="G161" t="s">
        <v>100</v>
      </c>
      <c r="H161" t="s">
        <v>100</v>
      </c>
      <c r="I161">
        <v>0.6343906977</v>
      </c>
      <c r="J161">
        <v>-1.2154</v>
      </c>
      <c r="K161">
        <v>0.3894</v>
      </c>
      <c r="L161">
        <v>1.9941</v>
      </c>
      <c r="M161">
        <v>0.2965932275</v>
      </c>
      <c r="N161">
        <v>1.476054458</v>
      </c>
      <c r="O161">
        <v>7.3458749599</v>
      </c>
      <c r="P161" s="28">
        <v>1.605303E-27</v>
      </c>
      <c r="Q161">
        <v>0.9996834566</v>
      </c>
      <c r="R161">
        <v>0.9975605422</v>
      </c>
      <c r="S161">
        <v>0.981155695</v>
      </c>
      <c r="T161">
        <v>0.1400550021</v>
      </c>
    </row>
    <row r="162" spans="1:20" ht="12.75">
      <c r="A162" s="7" t="s">
        <v>26</v>
      </c>
      <c r="B162" t="s">
        <v>105</v>
      </c>
      <c r="C162" t="s">
        <v>100</v>
      </c>
      <c r="D162" t="s">
        <v>100</v>
      </c>
      <c r="E162" t="s">
        <v>100</v>
      </c>
      <c r="F162" t="s">
        <v>100</v>
      </c>
      <c r="G162" t="s">
        <v>100</v>
      </c>
      <c r="H162" t="s">
        <v>100</v>
      </c>
      <c r="I162">
        <v>0.8549428866</v>
      </c>
      <c r="J162">
        <v>-1.4178</v>
      </c>
      <c r="K162">
        <v>0.1458</v>
      </c>
      <c r="L162">
        <v>1.7094</v>
      </c>
      <c r="M162">
        <v>0.2422583488</v>
      </c>
      <c r="N162">
        <v>1.1570157675</v>
      </c>
      <c r="O162">
        <v>5.5258590387</v>
      </c>
      <c r="P162" s="28">
        <v>1.605303E-27</v>
      </c>
      <c r="Q162">
        <v>0.9996834566</v>
      </c>
      <c r="R162">
        <v>0.9975605422</v>
      </c>
      <c r="S162">
        <v>0.981155695</v>
      </c>
      <c r="T162">
        <v>0.2730923771</v>
      </c>
    </row>
    <row r="163" spans="1:20" ht="12.75">
      <c r="A163" s="7" t="s">
        <v>27</v>
      </c>
      <c r="B163" t="s">
        <v>105</v>
      </c>
      <c r="C163" t="s">
        <v>100</v>
      </c>
      <c r="D163" t="s">
        <v>100</v>
      </c>
      <c r="E163" t="s">
        <v>100</v>
      </c>
      <c r="F163" t="s">
        <v>100</v>
      </c>
      <c r="G163" t="s">
        <v>100</v>
      </c>
      <c r="H163" t="s">
        <v>100</v>
      </c>
      <c r="I163">
        <v>0.3418776847</v>
      </c>
      <c r="J163">
        <v>-2.3872</v>
      </c>
      <c r="K163">
        <v>-0.7796</v>
      </c>
      <c r="L163">
        <v>0.828</v>
      </c>
      <c r="M163">
        <v>0.0918849143</v>
      </c>
      <c r="N163">
        <v>0.4585906902</v>
      </c>
      <c r="O163">
        <v>2.2887916119</v>
      </c>
      <c r="P163" s="28">
        <v>1.605303E-27</v>
      </c>
      <c r="Q163">
        <v>0.9996834566</v>
      </c>
      <c r="R163">
        <v>0.9975605422</v>
      </c>
      <c r="S163">
        <v>0.981155695</v>
      </c>
      <c r="T163">
        <v>0.0455004642</v>
      </c>
    </row>
    <row r="164" spans="1:20" ht="12.75">
      <c r="A164" s="7" t="s">
        <v>60</v>
      </c>
      <c r="B164" t="s">
        <v>105</v>
      </c>
      <c r="C164" t="s">
        <v>100</v>
      </c>
      <c r="D164" t="s">
        <v>100</v>
      </c>
      <c r="E164" t="s">
        <v>100</v>
      </c>
      <c r="F164" t="s">
        <v>100</v>
      </c>
      <c r="G164" t="s">
        <v>100</v>
      </c>
      <c r="H164" t="s">
        <v>100</v>
      </c>
      <c r="I164">
        <v>0.0431933906</v>
      </c>
      <c r="J164">
        <v>-3.2702</v>
      </c>
      <c r="K164">
        <v>-1.6605</v>
      </c>
      <c r="L164">
        <v>-0.0508</v>
      </c>
      <c r="M164">
        <v>0.0380006794</v>
      </c>
      <c r="N164">
        <v>0.1900473148</v>
      </c>
      <c r="O164">
        <v>0.950456213</v>
      </c>
      <c r="P164" s="28">
        <v>1.605303E-27</v>
      </c>
      <c r="Q164">
        <v>0.9996834566</v>
      </c>
      <c r="R164">
        <v>0.9975605422</v>
      </c>
      <c r="S164">
        <v>0.981155695</v>
      </c>
      <c r="T164">
        <v>0.7909479234</v>
      </c>
    </row>
    <row r="165" spans="1:20" ht="12.75">
      <c r="A165" s="7" t="s">
        <v>61</v>
      </c>
      <c r="B165" t="s">
        <v>105</v>
      </c>
      <c r="C165" t="s">
        <v>100</v>
      </c>
      <c r="D165" t="s">
        <v>100</v>
      </c>
      <c r="E165" t="s">
        <v>100</v>
      </c>
      <c r="F165" t="s">
        <v>100</v>
      </c>
      <c r="G165" t="s">
        <v>100</v>
      </c>
      <c r="H165" t="s">
        <v>100</v>
      </c>
      <c r="I165">
        <v>0.7891947017</v>
      </c>
      <c r="J165">
        <v>-1.823</v>
      </c>
      <c r="K165">
        <v>-0.2188</v>
      </c>
      <c r="L165">
        <v>1.3854</v>
      </c>
      <c r="M165">
        <v>0.1615383549</v>
      </c>
      <c r="N165">
        <v>0.8034620032</v>
      </c>
      <c r="O165">
        <v>3.9962719121</v>
      </c>
      <c r="P165" s="28">
        <v>1.605303E-27</v>
      </c>
      <c r="Q165">
        <v>0.9996834566</v>
      </c>
      <c r="R165">
        <v>0.9975605422</v>
      </c>
      <c r="S165">
        <v>0.981155695</v>
      </c>
      <c r="T165">
        <v>0.4081863929</v>
      </c>
    </row>
    <row r="166" spans="1:20" ht="12.75">
      <c r="A166" s="7" t="s">
        <v>62</v>
      </c>
      <c r="B166" t="s">
        <v>105</v>
      </c>
      <c r="C166" t="s">
        <v>100</v>
      </c>
      <c r="D166" t="s">
        <v>100</v>
      </c>
      <c r="E166" t="s">
        <v>100</v>
      </c>
      <c r="F166" t="s">
        <v>100</v>
      </c>
      <c r="G166" t="s">
        <v>100</v>
      </c>
      <c r="H166" t="s">
        <v>100</v>
      </c>
      <c r="I166">
        <v>0.7548328882</v>
      </c>
      <c r="J166">
        <v>-1.3153</v>
      </c>
      <c r="K166">
        <v>0.2493</v>
      </c>
      <c r="L166">
        <v>1.8139</v>
      </c>
      <c r="M166">
        <v>0.2683850863</v>
      </c>
      <c r="N166">
        <v>1.2831065056</v>
      </c>
      <c r="O166">
        <v>6.1343285768</v>
      </c>
      <c r="P166" s="28">
        <v>1.605303E-27</v>
      </c>
      <c r="Q166">
        <v>0.9996834566</v>
      </c>
      <c r="R166">
        <v>0.9975605422</v>
      </c>
      <c r="S166">
        <v>0.981155695</v>
      </c>
      <c r="T166">
        <v>0.669817126</v>
      </c>
    </row>
    <row r="167" spans="1:20" ht="12.75">
      <c r="A167" s="7" t="s">
        <v>63</v>
      </c>
      <c r="B167" t="s">
        <v>105</v>
      </c>
      <c r="C167" t="s">
        <v>100</v>
      </c>
      <c r="D167" t="s">
        <v>100</v>
      </c>
      <c r="E167" t="s">
        <v>100</v>
      </c>
      <c r="F167" t="s">
        <v>100</v>
      </c>
      <c r="G167" t="s">
        <v>100</v>
      </c>
      <c r="H167" t="s">
        <v>100</v>
      </c>
      <c r="I167">
        <v>0.4201093427</v>
      </c>
      <c r="J167">
        <v>-0.9259</v>
      </c>
      <c r="K167">
        <v>0.647</v>
      </c>
      <c r="L167">
        <v>2.22</v>
      </c>
      <c r="M167">
        <v>0.3961713755</v>
      </c>
      <c r="N167">
        <v>1.9098552854</v>
      </c>
      <c r="O167">
        <v>9.2069933283</v>
      </c>
      <c r="P167" s="28">
        <v>1.605303E-27</v>
      </c>
      <c r="Q167">
        <v>0.9996834566</v>
      </c>
      <c r="R167">
        <v>0.9975605422</v>
      </c>
      <c r="S167">
        <v>0.981155695</v>
      </c>
      <c r="T167">
        <v>0.9187745324</v>
      </c>
    </row>
    <row r="168" spans="1:20" ht="12.75">
      <c r="A168" s="7" t="s">
        <v>28</v>
      </c>
      <c r="B168" t="s">
        <v>105</v>
      </c>
      <c r="C168" t="s">
        <v>100</v>
      </c>
      <c r="D168" t="s">
        <v>100</v>
      </c>
      <c r="E168" t="s">
        <v>100</v>
      </c>
      <c r="F168" t="s">
        <v>100</v>
      </c>
      <c r="G168" t="s">
        <v>100</v>
      </c>
      <c r="H168" t="s">
        <v>100</v>
      </c>
      <c r="I168">
        <v>0.3650475672</v>
      </c>
      <c r="J168">
        <v>-2.2931</v>
      </c>
      <c r="K168">
        <v>-0.7248</v>
      </c>
      <c r="L168">
        <v>0.8435</v>
      </c>
      <c r="M168">
        <v>0.1009567015</v>
      </c>
      <c r="N168">
        <v>0.4844326152</v>
      </c>
      <c r="O168">
        <v>2.3245109563</v>
      </c>
      <c r="P168" s="28">
        <v>1.605303E-27</v>
      </c>
      <c r="Q168">
        <v>0.9996834566</v>
      </c>
      <c r="R168">
        <v>0.9975605422</v>
      </c>
      <c r="S168">
        <v>0.981155695</v>
      </c>
      <c r="T168">
        <v>0.138780513</v>
      </c>
    </row>
    <row r="169" spans="1:20" ht="12.75">
      <c r="A169" s="7" t="s">
        <v>29</v>
      </c>
      <c r="B169" t="s">
        <v>105</v>
      </c>
      <c r="C169" t="s">
        <v>100</v>
      </c>
      <c r="D169" t="s">
        <v>100</v>
      </c>
      <c r="E169" t="s">
        <v>100</v>
      </c>
      <c r="F169" t="s">
        <v>100</v>
      </c>
      <c r="G169" t="s">
        <v>100</v>
      </c>
      <c r="H169" t="s">
        <v>100</v>
      </c>
      <c r="I169">
        <v>0.4588238723</v>
      </c>
      <c r="J169">
        <v>-2.216</v>
      </c>
      <c r="K169">
        <v>-0.6078</v>
      </c>
      <c r="L169">
        <v>1.0003</v>
      </c>
      <c r="M169">
        <v>0.1090466384</v>
      </c>
      <c r="N169">
        <v>0.5445376643</v>
      </c>
      <c r="O169">
        <v>2.7192151191</v>
      </c>
      <c r="P169" s="28">
        <v>1.605303E-27</v>
      </c>
      <c r="Q169">
        <v>0.9996834566</v>
      </c>
      <c r="R169">
        <v>0.9975605422</v>
      </c>
      <c r="S169">
        <v>0.981155695</v>
      </c>
      <c r="T169">
        <v>0.3746112755</v>
      </c>
    </row>
    <row r="170" spans="1:20" ht="12.75">
      <c r="A170" s="7" t="s">
        <v>30</v>
      </c>
      <c r="B170" t="s">
        <v>105</v>
      </c>
      <c r="C170" t="s">
        <v>100</v>
      </c>
      <c r="D170" t="s">
        <v>100</v>
      </c>
      <c r="E170" t="s">
        <v>100</v>
      </c>
      <c r="F170" t="s">
        <v>100</v>
      </c>
      <c r="G170" t="s">
        <v>100</v>
      </c>
      <c r="H170" t="s">
        <v>100</v>
      </c>
      <c r="I170">
        <v>0.6353613596</v>
      </c>
      <c r="J170">
        <v>-1.9447</v>
      </c>
      <c r="K170">
        <v>-0.3788</v>
      </c>
      <c r="L170">
        <v>1.187</v>
      </c>
      <c r="M170">
        <v>0.1430370741</v>
      </c>
      <c r="N170">
        <v>0.6846590608</v>
      </c>
      <c r="O170">
        <v>3.2771785389</v>
      </c>
      <c r="P170" s="28">
        <v>1.605303E-27</v>
      </c>
      <c r="Q170">
        <v>0.9996834566</v>
      </c>
      <c r="R170">
        <v>0.9975605422</v>
      </c>
      <c r="S170">
        <v>0.981155695</v>
      </c>
      <c r="T170">
        <v>0.4922838221</v>
      </c>
    </row>
    <row r="171" spans="1:20" ht="12.75">
      <c r="A171" s="7" t="s">
        <v>31</v>
      </c>
      <c r="B171" t="s">
        <v>105</v>
      </c>
      <c r="C171" t="s">
        <v>100</v>
      </c>
      <c r="D171" t="s">
        <v>100</v>
      </c>
      <c r="E171" t="s">
        <v>100</v>
      </c>
      <c r="F171" t="s">
        <v>100</v>
      </c>
      <c r="G171" t="s">
        <v>100</v>
      </c>
      <c r="H171" t="s">
        <v>100</v>
      </c>
      <c r="I171">
        <v>0.3089847594</v>
      </c>
      <c r="J171">
        <v>-0.7538</v>
      </c>
      <c r="K171">
        <v>0.8135</v>
      </c>
      <c r="L171">
        <v>2.3809</v>
      </c>
      <c r="M171">
        <v>0.4705886652</v>
      </c>
      <c r="N171">
        <v>2.255884185</v>
      </c>
      <c r="O171">
        <v>10.814143715</v>
      </c>
      <c r="P171" s="28">
        <v>1.605303E-27</v>
      </c>
      <c r="Q171">
        <v>0.9996834566</v>
      </c>
      <c r="R171">
        <v>0.9975605422</v>
      </c>
      <c r="S171">
        <v>0.981155695</v>
      </c>
      <c r="T171">
        <v>0.4694039141</v>
      </c>
    </row>
    <row r="172" spans="1:20" ht="12.75">
      <c r="A172" s="7" t="s">
        <v>32</v>
      </c>
      <c r="B172" t="s">
        <v>105</v>
      </c>
      <c r="C172" t="s">
        <v>100</v>
      </c>
      <c r="D172" t="s">
        <v>100</v>
      </c>
      <c r="E172" t="s">
        <v>100</v>
      </c>
      <c r="F172" t="s">
        <v>100</v>
      </c>
      <c r="G172" t="s">
        <v>100</v>
      </c>
      <c r="H172" t="s">
        <v>100</v>
      </c>
      <c r="I172">
        <v>0.3915240509</v>
      </c>
      <c r="J172">
        <v>-2.305</v>
      </c>
      <c r="K172">
        <v>-0.7012</v>
      </c>
      <c r="L172">
        <v>0.9027</v>
      </c>
      <c r="M172">
        <v>0.0997553682</v>
      </c>
      <c r="N172">
        <v>0.4960021529</v>
      </c>
      <c r="O172">
        <v>2.4662145018</v>
      </c>
      <c r="P172" s="28">
        <v>1.605303E-27</v>
      </c>
      <c r="Q172">
        <v>0.9996834566</v>
      </c>
      <c r="R172">
        <v>0.9975605422</v>
      </c>
      <c r="S172">
        <v>0.981155695</v>
      </c>
      <c r="T172">
        <v>0.7719787048</v>
      </c>
    </row>
    <row r="173" spans="1:20" ht="12.75">
      <c r="A173" s="7" t="s">
        <v>33</v>
      </c>
      <c r="B173" t="s">
        <v>105</v>
      </c>
      <c r="C173" t="s">
        <v>100</v>
      </c>
      <c r="D173" t="s">
        <v>100</v>
      </c>
      <c r="E173" t="s">
        <v>100</v>
      </c>
      <c r="F173" t="s">
        <v>100</v>
      </c>
      <c r="G173" t="s">
        <v>100</v>
      </c>
      <c r="H173" t="s">
        <v>100</v>
      </c>
      <c r="I173">
        <v>0.5424749058</v>
      </c>
      <c r="J173">
        <v>-1.0849</v>
      </c>
      <c r="K173">
        <v>0.4891</v>
      </c>
      <c r="L173">
        <v>2.0632</v>
      </c>
      <c r="M173">
        <v>0.3379432145</v>
      </c>
      <c r="N173">
        <v>1.6309099436</v>
      </c>
      <c r="O173">
        <v>7.8707520381</v>
      </c>
      <c r="P173" s="28">
        <v>1.605303E-27</v>
      </c>
      <c r="Q173">
        <v>0.9996834566</v>
      </c>
      <c r="R173">
        <v>0.9975605422</v>
      </c>
      <c r="S173">
        <v>0.981155695</v>
      </c>
      <c r="T173">
        <v>0.7197983959</v>
      </c>
    </row>
    <row r="174" spans="1:20" ht="12.75">
      <c r="A174" s="7" t="s">
        <v>34</v>
      </c>
      <c r="B174" t="s">
        <v>105</v>
      </c>
      <c r="C174" t="s">
        <v>100</v>
      </c>
      <c r="D174" t="s">
        <v>100</v>
      </c>
      <c r="E174" t="s">
        <v>100</v>
      </c>
      <c r="F174" t="s">
        <v>100</v>
      </c>
      <c r="G174" t="s">
        <v>100</v>
      </c>
      <c r="H174" t="s">
        <v>100</v>
      </c>
      <c r="I174">
        <v>0.2913172936</v>
      </c>
      <c r="J174">
        <v>-2.5279</v>
      </c>
      <c r="K174">
        <v>-0.8847</v>
      </c>
      <c r="L174">
        <v>0.7585</v>
      </c>
      <c r="M174">
        <v>0.0798284345</v>
      </c>
      <c r="N174">
        <v>0.4128437272</v>
      </c>
      <c r="O174">
        <v>2.1350781101</v>
      </c>
      <c r="P174" s="28">
        <v>1.605303E-27</v>
      </c>
      <c r="Q174">
        <v>0.9996834566</v>
      </c>
      <c r="R174">
        <v>0.9975605422</v>
      </c>
      <c r="S174">
        <v>0.981155695</v>
      </c>
      <c r="T174">
        <v>0.421450913</v>
      </c>
    </row>
    <row r="175" spans="1:20" ht="12.75">
      <c r="A175" s="7" t="s">
        <v>35</v>
      </c>
      <c r="B175" t="s">
        <v>105</v>
      </c>
      <c r="C175" t="s">
        <v>100</v>
      </c>
      <c r="D175" t="s">
        <v>100</v>
      </c>
      <c r="E175" t="s">
        <v>100</v>
      </c>
      <c r="F175" t="s">
        <v>100</v>
      </c>
      <c r="G175" t="s">
        <v>100</v>
      </c>
      <c r="H175" t="s">
        <v>100</v>
      </c>
      <c r="I175">
        <v>0.8858832591</v>
      </c>
      <c r="J175">
        <v>-1.4907</v>
      </c>
      <c r="K175">
        <v>0.1178</v>
      </c>
      <c r="L175">
        <v>1.7263</v>
      </c>
      <c r="M175">
        <v>0.2252102464</v>
      </c>
      <c r="N175">
        <v>1.1249965025</v>
      </c>
      <c r="O175">
        <v>5.6197138043</v>
      </c>
      <c r="P175" s="28">
        <v>1.605303E-27</v>
      </c>
      <c r="Q175">
        <v>0.9996834566</v>
      </c>
      <c r="R175">
        <v>0.9975605422</v>
      </c>
      <c r="S175">
        <v>0.981155695</v>
      </c>
      <c r="T175">
        <v>0.8580238901</v>
      </c>
    </row>
    <row r="176" spans="1:20" ht="12.75">
      <c r="A176" s="7" t="s">
        <v>36</v>
      </c>
      <c r="B176" t="s">
        <v>105</v>
      </c>
      <c r="C176" t="s">
        <v>100</v>
      </c>
      <c r="D176" t="s">
        <v>100</v>
      </c>
      <c r="E176" t="s">
        <v>100</v>
      </c>
      <c r="F176" t="s">
        <v>100</v>
      </c>
      <c r="G176" t="s">
        <v>100</v>
      </c>
      <c r="H176" t="s">
        <v>100</v>
      </c>
      <c r="I176">
        <v>0.9294220392</v>
      </c>
      <c r="J176">
        <v>-1.6798</v>
      </c>
      <c r="K176">
        <v>-0.0726</v>
      </c>
      <c r="L176">
        <v>1.5346</v>
      </c>
      <c r="M176">
        <v>0.1864059288</v>
      </c>
      <c r="N176">
        <v>0.9299445498</v>
      </c>
      <c r="O176">
        <v>4.6393206004</v>
      </c>
      <c r="P176" s="28">
        <v>1.605303E-27</v>
      </c>
      <c r="Q176">
        <v>0.9996834566</v>
      </c>
      <c r="R176">
        <v>0.9975605422</v>
      </c>
      <c r="S176">
        <v>0.981155695</v>
      </c>
      <c r="T176">
        <v>0.5701996289</v>
      </c>
    </row>
    <row r="177" spans="1:20" ht="12.75">
      <c r="A177" s="7" t="s">
        <v>37</v>
      </c>
      <c r="B177" t="s">
        <v>105</v>
      </c>
      <c r="C177" t="s">
        <v>100</v>
      </c>
      <c r="D177" t="s">
        <v>100</v>
      </c>
      <c r="E177" t="s">
        <v>100</v>
      </c>
      <c r="F177" t="s">
        <v>100</v>
      </c>
      <c r="G177" t="s">
        <v>100</v>
      </c>
      <c r="H177" t="s">
        <v>100</v>
      </c>
      <c r="I177">
        <v>0.8753030826</v>
      </c>
      <c r="J177">
        <v>-1.7798</v>
      </c>
      <c r="K177">
        <v>-0.1319</v>
      </c>
      <c r="L177">
        <v>1.5159</v>
      </c>
      <c r="M177">
        <v>0.1686728551</v>
      </c>
      <c r="N177">
        <v>0.8763961848</v>
      </c>
      <c r="O177">
        <v>4.5536092458</v>
      </c>
      <c r="P177" s="28">
        <v>1.605303E-27</v>
      </c>
      <c r="Q177">
        <v>0.9996834566</v>
      </c>
      <c r="R177">
        <v>0.9975605422</v>
      </c>
      <c r="S177">
        <v>0.981155695</v>
      </c>
      <c r="T177">
        <v>0.0127888138</v>
      </c>
    </row>
    <row r="178" spans="1:20" ht="12.75">
      <c r="A178" s="7" t="s">
        <v>38</v>
      </c>
      <c r="B178" t="s">
        <v>105</v>
      </c>
      <c r="C178" t="s">
        <v>100</v>
      </c>
      <c r="D178" t="s">
        <v>100</v>
      </c>
      <c r="E178" t="s">
        <v>100</v>
      </c>
      <c r="F178" t="s">
        <v>100</v>
      </c>
      <c r="G178" t="s">
        <v>100</v>
      </c>
      <c r="H178" t="s">
        <v>100</v>
      </c>
      <c r="I178">
        <v>0.2312620376</v>
      </c>
      <c r="J178">
        <v>-2.5315</v>
      </c>
      <c r="K178">
        <v>-0.9599</v>
      </c>
      <c r="L178">
        <v>0.6117</v>
      </c>
      <c r="M178">
        <v>0.0795415039</v>
      </c>
      <c r="N178">
        <v>0.3829327603</v>
      </c>
      <c r="O178">
        <v>1.8435344026</v>
      </c>
      <c r="P178" s="28">
        <v>1.605303E-27</v>
      </c>
      <c r="Q178">
        <v>0.9996834566</v>
      </c>
      <c r="R178">
        <v>0.9975605422</v>
      </c>
      <c r="S178">
        <v>0.981155695</v>
      </c>
      <c r="T178">
        <v>0.1457047305</v>
      </c>
    </row>
    <row r="179" spans="1:20" ht="12.75">
      <c r="A179" s="7" t="s">
        <v>39</v>
      </c>
      <c r="B179" t="s">
        <v>105</v>
      </c>
      <c r="C179" t="s">
        <v>100</v>
      </c>
      <c r="D179" t="s">
        <v>100</v>
      </c>
      <c r="E179" t="s">
        <v>100</v>
      </c>
      <c r="F179" t="s">
        <v>100</v>
      </c>
      <c r="G179" t="s">
        <v>100</v>
      </c>
      <c r="H179" t="s">
        <v>100</v>
      </c>
      <c r="I179">
        <v>0.5450143571</v>
      </c>
      <c r="J179">
        <v>-1.0846</v>
      </c>
      <c r="K179">
        <v>0.4846</v>
      </c>
      <c r="L179">
        <v>2.0537</v>
      </c>
      <c r="M179">
        <v>0.3380444592</v>
      </c>
      <c r="N179">
        <v>1.6234570454</v>
      </c>
      <c r="O179">
        <v>7.7966454005</v>
      </c>
      <c r="P179" s="28">
        <v>1.605303E-27</v>
      </c>
      <c r="Q179">
        <v>0.9996834566</v>
      </c>
      <c r="R179">
        <v>0.9975605422</v>
      </c>
      <c r="S179">
        <v>0.981155695</v>
      </c>
      <c r="T179">
        <v>0.1201006612</v>
      </c>
    </row>
    <row r="180" spans="1:20" ht="12.75">
      <c r="A180" s="7" t="s">
        <v>40</v>
      </c>
      <c r="B180" t="s">
        <v>105</v>
      </c>
      <c r="C180" t="s">
        <v>100</v>
      </c>
      <c r="D180" t="s">
        <v>100</v>
      </c>
      <c r="E180" t="s">
        <v>100</v>
      </c>
      <c r="F180" t="s">
        <v>100</v>
      </c>
      <c r="G180" t="s">
        <v>100</v>
      </c>
      <c r="H180" t="s">
        <v>100</v>
      </c>
      <c r="I180">
        <v>0.3600922247</v>
      </c>
      <c r="J180">
        <v>-0.8772</v>
      </c>
      <c r="K180">
        <v>0.7684</v>
      </c>
      <c r="L180">
        <v>2.4139</v>
      </c>
      <c r="M180">
        <v>0.4159638762</v>
      </c>
      <c r="N180">
        <v>2.1562304588</v>
      </c>
      <c r="O180">
        <v>11.177244126</v>
      </c>
      <c r="P180" s="28">
        <v>1.605303E-27</v>
      </c>
      <c r="Q180">
        <v>0.9996834566</v>
      </c>
      <c r="R180">
        <v>0.9975605422</v>
      </c>
      <c r="S180">
        <v>0.981155695</v>
      </c>
      <c r="T180">
        <v>0.4557307043</v>
      </c>
    </row>
    <row r="181" spans="1:20" ht="12.75">
      <c r="A181" s="7" t="s">
        <v>41</v>
      </c>
      <c r="B181" t="s">
        <v>105</v>
      </c>
      <c r="C181" t="s">
        <v>100</v>
      </c>
      <c r="D181" t="s">
        <v>100</v>
      </c>
      <c r="E181" t="s">
        <v>100</v>
      </c>
      <c r="F181" t="s">
        <v>100</v>
      </c>
      <c r="G181" t="s">
        <v>100</v>
      </c>
      <c r="H181" t="s">
        <v>100</v>
      </c>
      <c r="I181">
        <v>0.9857703463</v>
      </c>
      <c r="J181">
        <v>-1.6346</v>
      </c>
      <c r="K181">
        <v>0.015</v>
      </c>
      <c r="L181">
        <v>1.6646</v>
      </c>
      <c r="M181">
        <v>0.1950322571</v>
      </c>
      <c r="N181">
        <v>1.0151241804</v>
      </c>
      <c r="O181">
        <v>5.2836239349</v>
      </c>
      <c r="P181" s="28">
        <v>1.605303E-27</v>
      </c>
      <c r="Q181">
        <v>0.9996834566</v>
      </c>
      <c r="R181">
        <v>0.9975605422</v>
      </c>
      <c r="S181">
        <v>0.981155695</v>
      </c>
      <c r="T181">
        <v>0.4534008309</v>
      </c>
    </row>
    <row r="182" spans="1:20" ht="12.75">
      <c r="A182" s="7" t="s">
        <v>43</v>
      </c>
      <c r="B182" t="s">
        <v>105</v>
      </c>
      <c r="C182" t="s">
        <v>100</v>
      </c>
      <c r="D182" t="s">
        <v>100</v>
      </c>
      <c r="E182" t="s">
        <v>100</v>
      </c>
      <c r="F182" t="s">
        <v>100</v>
      </c>
      <c r="G182" t="s">
        <v>100</v>
      </c>
      <c r="H182" t="s">
        <v>100</v>
      </c>
      <c r="I182">
        <v>0.9553890273</v>
      </c>
      <c r="J182">
        <v>-1.5712</v>
      </c>
      <c r="K182">
        <v>0.0462</v>
      </c>
      <c r="L182">
        <v>1.6635</v>
      </c>
      <c r="M182">
        <v>0.2077989792</v>
      </c>
      <c r="N182">
        <v>1.0472438624</v>
      </c>
      <c r="O182">
        <v>5.277791601</v>
      </c>
      <c r="P182" s="28">
        <v>1.605303E-27</v>
      </c>
      <c r="Q182">
        <v>0.9996834566</v>
      </c>
      <c r="R182">
        <v>0.9975605422</v>
      </c>
      <c r="S182">
        <v>0.981155695</v>
      </c>
      <c r="T182">
        <v>0.2865172394</v>
      </c>
    </row>
    <row r="183" spans="1:20" ht="12.75">
      <c r="A183" s="7" t="s">
        <v>44</v>
      </c>
      <c r="B183" t="s">
        <v>105</v>
      </c>
      <c r="C183" t="s">
        <v>100</v>
      </c>
      <c r="D183" t="s">
        <v>100</v>
      </c>
      <c r="E183" t="s">
        <v>100</v>
      </c>
      <c r="F183" t="s">
        <v>100</v>
      </c>
      <c r="G183" t="s">
        <v>100</v>
      </c>
      <c r="H183" t="s">
        <v>100</v>
      </c>
      <c r="I183">
        <v>0.7013502455</v>
      </c>
      <c r="J183">
        <v>-1.2924</v>
      </c>
      <c r="K183">
        <v>0.3144</v>
      </c>
      <c r="L183">
        <v>1.9212</v>
      </c>
      <c r="M183">
        <v>0.2746132075</v>
      </c>
      <c r="N183">
        <v>1.3694281843</v>
      </c>
      <c r="O183">
        <v>6.8289998464</v>
      </c>
      <c r="P183" s="28">
        <v>1.605303E-27</v>
      </c>
      <c r="Q183">
        <v>0.9996834566</v>
      </c>
      <c r="R183">
        <v>0.9975605422</v>
      </c>
      <c r="S183">
        <v>0.981155695</v>
      </c>
      <c r="T183">
        <v>0.5699534499</v>
      </c>
    </row>
    <row r="184" spans="1:20" ht="12.75">
      <c r="A184" s="7" t="s">
        <v>45</v>
      </c>
      <c r="B184" t="s">
        <v>105</v>
      </c>
      <c r="C184" t="s">
        <v>100</v>
      </c>
      <c r="D184" t="s">
        <v>100</v>
      </c>
      <c r="E184" t="s">
        <v>100</v>
      </c>
      <c r="F184" t="s">
        <v>100</v>
      </c>
      <c r="G184" t="s">
        <v>100</v>
      </c>
      <c r="H184" t="s">
        <v>100</v>
      </c>
      <c r="I184">
        <v>0.8245354248</v>
      </c>
      <c r="J184">
        <v>-1.4625</v>
      </c>
      <c r="K184">
        <v>0.1865</v>
      </c>
      <c r="L184">
        <v>1.8356</v>
      </c>
      <c r="M184">
        <v>0.2316541438</v>
      </c>
      <c r="N184">
        <v>1.2050784285</v>
      </c>
      <c r="O184">
        <v>6.2688885902</v>
      </c>
      <c r="P184" s="28">
        <v>1.605303E-27</v>
      </c>
      <c r="Q184">
        <v>0.9996834566</v>
      </c>
      <c r="R184">
        <v>0.9975605422</v>
      </c>
      <c r="S184">
        <v>0.981155695</v>
      </c>
      <c r="T184">
        <v>0.6701163052</v>
      </c>
    </row>
    <row r="185" spans="1:20" ht="12.75">
      <c r="A185" s="7" t="s">
        <v>46</v>
      </c>
      <c r="B185" t="s">
        <v>105</v>
      </c>
      <c r="C185" t="s">
        <v>100</v>
      </c>
      <c r="D185" t="s">
        <v>100</v>
      </c>
      <c r="E185" t="s">
        <v>100</v>
      </c>
      <c r="F185" t="s">
        <v>100</v>
      </c>
      <c r="G185" t="s">
        <v>100</v>
      </c>
      <c r="H185" t="s">
        <v>100</v>
      </c>
      <c r="I185" s="28">
        <v>1.370567E-11</v>
      </c>
      <c r="J185">
        <v>-7.9102</v>
      </c>
      <c r="K185">
        <v>-6.1324</v>
      </c>
      <c r="L185">
        <v>-4.3547</v>
      </c>
      <c r="M185">
        <v>0.0003669985</v>
      </c>
      <c r="N185">
        <v>0.0021713444</v>
      </c>
      <c r="O185">
        <v>0.0128467453</v>
      </c>
      <c r="P185" s="28">
        <v>1.605303E-27</v>
      </c>
      <c r="Q185">
        <v>0.9996834566</v>
      </c>
      <c r="R185">
        <v>0.9975605422</v>
      </c>
      <c r="S185">
        <v>0.981155695</v>
      </c>
      <c r="T185">
        <v>6.04394E-05</v>
      </c>
    </row>
    <row r="186" spans="1:20" ht="12.75">
      <c r="A186" s="7" t="s">
        <v>47</v>
      </c>
      <c r="B186" t="s">
        <v>105</v>
      </c>
      <c r="C186" t="s">
        <v>100</v>
      </c>
      <c r="D186" t="s">
        <v>100</v>
      </c>
      <c r="E186" t="s">
        <v>100</v>
      </c>
      <c r="F186" t="s">
        <v>100</v>
      </c>
      <c r="G186" t="s">
        <v>100</v>
      </c>
      <c r="H186" t="s">
        <v>100</v>
      </c>
      <c r="I186">
        <v>0.8303329055</v>
      </c>
      <c r="J186">
        <v>-1.4316</v>
      </c>
      <c r="K186">
        <v>0.1757</v>
      </c>
      <c r="L186">
        <v>1.7831</v>
      </c>
      <c r="M186">
        <v>0.2389166104</v>
      </c>
      <c r="N186">
        <v>1.1921122385</v>
      </c>
      <c r="O186">
        <v>5.9482326778</v>
      </c>
      <c r="P186" s="28">
        <v>1.605303E-27</v>
      </c>
      <c r="Q186">
        <v>0.9996834566</v>
      </c>
      <c r="R186">
        <v>0.9975605422</v>
      </c>
      <c r="S186">
        <v>0.981155695</v>
      </c>
      <c r="T186">
        <v>0.4783763148</v>
      </c>
    </row>
    <row r="187" spans="1:20" ht="12.75">
      <c r="A187" s="7" t="s">
        <v>48</v>
      </c>
      <c r="B187" t="s">
        <v>105</v>
      </c>
      <c r="C187" t="s">
        <v>100</v>
      </c>
      <c r="D187" t="s">
        <v>100</v>
      </c>
      <c r="E187" t="s">
        <v>100</v>
      </c>
      <c r="F187" t="s">
        <v>100</v>
      </c>
      <c r="G187" t="s">
        <v>100</v>
      </c>
      <c r="H187" t="s">
        <v>100</v>
      </c>
      <c r="I187">
        <v>0.9881126325</v>
      </c>
      <c r="J187">
        <v>-2326.18</v>
      </c>
      <c r="K187">
        <v>-17.5496</v>
      </c>
      <c r="L187">
        <v>2291.082</v>
      </c>
      <c r="M187">
        <v>0</v>
      </c>
      <c r="N187" s="28">
        <v>2.3893957E-08</v>
      </c>
      <c r="O187" t="s">
        <v>100</v>
      </c>
      <c r="P187" s="28">
        <v>1.605303E-27</v>
      </c>
      <c r="Q187">
        <v>0.9996834566</v>
      </c>
      <c r="R187">
        <v>0.9975605422</v>
      </c>
      <c r="S187">
        <v>0.981155695</v>
      </c>
      <c r="T187">
        <v>0.9854582403</v>
      </c>
    </row>
    <row r="188" spans="1:20" ht="12.75">
      <c r="A188" s="7" t="s">
        <v>49</v>
      </c>
      <c r="B188" t="s">
        <v>105</v>
      </c>
      <c r="C188" t="s">
        <v>100</v>
      </c>
      <c r="D188" t="s">
        <v>100</v>
      </c>
      <c r="E188" t="s">
        <v>100</v>
      </c>
      <c r="F188" t="s">
        <v>100</v>
      </c>
      <c r="G188" t="s">
        <v>100</v>
      </c>
      <c r="H188" t="s">
        <v>100</v>
      </c>
      <c r="I188">
        <v>0.0043270266</v>
      </c>
      <c r="J188">
        <v>-4.225</v>
      </c>
      <c r="K188">
        <v>-2.5046</v>
      </c>
      <c r="L188">
        <v>-0.7841</v>
      </c>
      <c r="M188">
        <v>0.0146256002</v>
      </c>
      <c r="N188">
        <v>0.0817115345</v>
      </c>
      <c r="O188">
        <v>0.4565128795</v>
      </c>
      <c r="P188" s="28">
        <v>1.605303E-27</v>
      </c>
      <c r="Q188">
        <v>0.9996834566</v>
      </c>
      <c r="R188">
        <v>0.9975605422</v>
      </c>
      <c r="S188">
        <v>0.981155695</v>
      </c>
      <c r="T188">
        <v>0.9219040881</v>
      </c>
    </row>
    <row r="189" spans="1:20" ht="12.75">
      <c r="A189" s="7" t="s">
        <v>50</v>
      </c>
      <c r="B189" t="s">
        <v>105</v>
      </c>
      <c r="C189" t="s">
        <v>100</v>
      </c>
      <c r="D189" t="s">
        <v>100</v>
      </c>
      <c r="E189" t="s">
        <v>100</v>
      </c>
      <c r="F189" t="s">
        <v>100</v>
      </c>
      <c r="G189" t="s">
        <v>100</v>
      </c>
      <c r="H189" t="s">
        <v>100</v>
      </c>
      <c r="I189">
        <v>0.8573867606</v>
      </c>
      <c r="J189">
        <v>-1.493</v>
      </c>
      <c r="K189">
        <v>0.1507</v>
      </c>
      <c r="L189">
        <v>1.7944</v>
      </c>
      <c r="M189">
        <v>0.2246923833</v>
      </c>
      <c r="N189">
        <v>1.1626564586</v>
      </c>
      <c r="O189">
        <v>6.0160919602</v>
      </c>
      <c r="P189" s="28">
        <v>1.605303E-27</v>
      </c>
      <c r="Q189">
        <v>0.9996834566</v>
      </c>
      <c r="R189">
        <v>0.9975605422</v>
      </c>
      <c r="S189">
        <v>0.981155695</v>
      </c>
      <c r="T189">
        <v>0.4931430502</v>
      </c>
    </row>
    <row r="190" spans="1:20" ht="12.75">
      <c r="A190" s="7" t="s">
        <v>51</v>
      </c>
      <c r="B190" t="s">
        <v>105</v>
      </c>
      <c r="C190" t="s">
        <v>100</v>
      </c>
      <c r="D190" t="s">
        <v>100</v>
      </c>
      <c r="E190" t="s">
        <v>100</v>
      </c>
      <c r="F190" t="s">
        <v>100</v>
      </c>
      <c r="G190" t="s">
        <v>100</v>
      </c>
      <c r="H190" t="s">
        <v>100</v>
      </c>
      <c r="I190">
        <v>0.999674376</v>
      </c>
      <c r="J190">
        <v>-834.391</v>
      </c>
      <c r="K190">
        <v>-0.1737</v>
      </c>
      <c r="L190">
        <v>834.0435</v>
      </c>
      <c r="M190">
        <v>0</v>
      </c>
      <c r="N190">
        <v>0.8405464708</v>
      </c>
      <c r="O190" t="s">
        <v>100</v>
      </c>
      <c r="P190" s="28">
        <v>1.605303E-27</v>
      </c>
      <c r="Q190">
        <v>0.9996834566</v>
      </c>
      <c r="R190">
        <v>0.9975605422</v>
      </c>
      <c r="S190">
        <v>0.981155695</v>
      </c>
      <c r="T190">
        <v>0.9797127829</v>
      </c>
    </row>
    <row r="191" spans="1:20" ht="12.75">
      <c r="A191" s="7" t="s">
        <v>52</v>
      </c>
      <c r="B191" t="s">
        <v>105</v>
      </c>
      <c r="C191" t="s">
        <v>100</v>
      </c>
      <c r="D191" t="s">
        <v>100</v>
      </c>
      <c r="E191" t="s">
        <v>100</v>
      </c>
      <c r="F191" t="s">
        <v>100</v>
      </c>
      <c r="G191" t="s">
        <v>100</v>
      </c>
      <c r="H191" t="s">
        <v>100</v>
      </c>
      <c r="I191">
        <v>0.8135842103</v>
      </c>
      <c r="J191">
        <v>-1.8407</v>
      </c>
      <c r="K191">
        <v>-0.1977</v>
      </c>
      <c r="L191">
        <v>1.4453</v>
      </c>
      <c r="M191">
        <v>0.1587073306</v>
      </c>
      <c r="N191">
        <v>0.8206381547</v>
      </c>
      <c r="O191">
        <v>4.2433262424</v>
      </c>
      <c r="P191" s="28">
        <v>1.605303E-27</v>
      </c>
      <c r="Q191">
        <v>0.9996834566</v>
      </c>
      <c r="R191">
        <v>0.9975605422</v>
      </c>
      <c r="S191">
        <v>0.981155695</v>
      </c>
      <c r="T191">
        <v>0.4495967688</v>
      </c>
    </row>
    <row r="192" spans="1:20" ht="12.75">
      <c r="A192" s="7" t="s">
        <v>53</v>
      </c>
      <c r="B192" t="s">
        <v>105</v>
      </c>
      <c r="C192" t="s">
        <v>100</v>
      </c>
      <c r="D192" t="s">
        <v>100</v>
      </c>
      <c r="E192" t="s">
        <v>100</v>
      </c>
      <c r="F192" t="s">
        <v>100</v>
      </c>
      <c r="G192" t="s">
        <v>100</v>
      </c>
      <c r="H192" t="s">
        <v>100</v>
      </c>
      <c r="I192">
        <v>0.2540076668</v>
      </c>
      <c r="J192">
        <v>-2.6762</v>
      </c>
      <c r="K192">
        <v>-0.9845</v>
      </c>
      <c r="L192">
        <v>0.7071</v>
      </c>
      <c r="M192">
        <v>0.0688266147</v>
      </c>
      <c r="N192">
        <v>0.3736205567</v>
      </c>
      <c r="O192">
        <v>2.0281735643</v>
      </c>
      <c r="P192" s="28">
        <v>1.605303E-27</v>
      </c>
      <c r="Q192">
        <v>0.9996834566</v>
      </c>
      <c r="R192">
        <v>0.9975605422</v>
      </c>
      <c r="S192">
        <v>0.981155695</v>
      </c>
      <c r="T192">
        <v>0.098123778</v>
      </c>
    </row>
    <row r="193" spans="1:20" ht="12.75">
      <c r="A193" s="7" t="s">
        <v>54</v>
      </c>
      <c r="B193" t="s">
        <v>105</v>
      </c>
      <c r="C193" t="s">
        <v>100</v>
      </c>
      <c r="D193" t="s">
        <v>100</v>
      </c>
      <c r="E193" t="s">
        <v>100</v>
      </c>
      <c r="F193" t="s">
        <v>100</v>
      </c>
      <c r="G193" t="s">
        <v>100</v>
      </c>
      <c r="H193" t="s">
        <v>100</v>
      </c>
      <c r="I193">
        <v>0.2257816277</v>
      </c>
      <c r="J193">
        <v>-2.6075</v>
      </c>
      <c r="K193">
        <v>-0.996</v>
      </c>
      <c r="L193">
        <v>0.6156</v>
      </c>
      <c r="M193">
        <v>0.0737191933</v>
      </c>
      <c r="N193">
        <v>0.3693688981</v>
      </c>
      <c r="O193">
        <v>1.850717253</v>
      </c>
      <c r="P193" s="28">
        <v>1.605303E-27</v>
      </c>
      <c r="Q193">
        <v>0.9996834566</v>
      </c>
      <c r="R193">
        <v>0.9975605422</v>
      </c>
      <c r="S193">
        <v>0.981155695</v>
      </c>
      <c r="T193">
        <v>0.9379475221</v>
      </c>
    </row>
    <row r="194" spans="1:20" ht="12.75">
      <c r="A194" s="7" t="s">
        <v>56</v>
      </c>
      <c r="B194" t="s">
        <v>105</v>
      </c>
      <c r="C194" t="s">
        <v>100</v>
      </c>
      <c r="D194" t="s">
        <v>100</v>
      </c>
      <c r="E194" t="s">
        <v>100</v>
      </c>
      <c r="F194" t="s">
        <v>100</v>
      </c>
      <c r="G194" t="s">
        <v>100</v>
      </c>
      <c r="H194" t="s">
        <v>100</v>
      </c>
      <c r="I194">
        <v>0.9934367237</v>
      </c>
      <c r="J194">
        <v>-1.6449</v>
      </c>
      <c r="K194">
        <v>0.0069</v>
      </c>
      <c r="L194">
        <v>1.6588</v>
      </c>
      <c r="M194">
        <v>0.1930278523</v>
      </c>
      <c r="N194">
        <v>1.0069568925</v>
      </c>
      <c r="O194">
        <v>5.2529320052</v>
      </c>
      <c r="P194" s="28">
        <v>1.605303E-27</v>
      </c>
      <c r="Q194">
        <v>0.9996834566</v>
      </c>
      <c r="R194">
        <v>0.9975605422</v>
      </c>
      <c r="S194">
        <v>0.981155695</v>
      </c>
      <c r="T194">
        <v>0.0251785957</v>
      </c>
    </row>
    <row r="195" spans="1:20" ht="12.75">
      <c r="A195" s="7" t="s">
        <v>55</v>
      </c>
      <c r="B195" t="s">
        <v>105</v>
      </c>
      <c r="C195" t="s">
        <v>100</v>
      </c>
      <c r="D195" t="s">
        <v>100</v>
      </c>
      <c r="E195" t="s">
        <v>100</v>
      </c>
      <c r="F195" t="s">
        <v>100</v>
      </c>
      <c r="G195" t="s">
        <v>100</v>
      </c>
      <c r="H195" t="s">
        <v>100</v>
      </c>
      <c r="I195">
        <v>0.8121928532</v>
      </c>
      <c r="J195">
        <v>-1.4503</v>
      </c>
      <c r="K195">
        <v>0.2001</v>
      </c>
      <c r="L195">
        <v>1.8504</v>
      </c>
      <c r="M195">
        <v>0.234502947</v>
      </c>
      <c r="N195">
        <v>1.2214823455</v>
      </c>
      <c r="O195">
        <v>6.3624749272</v>
      </c>
      <c r="P195" s="28">
        <v>1.605303E-27</v>
      </c>
      <c r="Q195">
        <v>0.9996834566</v>
      </c>
      <c r="R195">
        <v>0.9975605422</v>
      </c>
      <c r="S195">
        <v>0.981155695</v>
      </c>
      <c r="T195">
        <v>0.6242700183</v>
      </c>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2005-09-28T18:12:41Z</cp:lastPrinted>
  <dcterms:created xsi:type="dcterms:W3CDTF">2002-03-11T20:47:31Z</dcterms:created>
  <dcterms:modified xsi:type="dcterms:W3CDTF">2005-09-29T19:35:12Z</dcterms:modified>
  <cp:category/>
  <cp:version/>
  <cp:contentType/>
  <cp:contentStatus/>
</cp:coreProperties>
</file>