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25" yWindow="65446" windowWidth="9555" windowHeight="8835" activeTab="3"/>
  </bookViews>
  <sheets>
    <sheet name="541-RHA" sheetId="1" r:id="rId1"/>
    <sheet name="542-District " sheetId="2" r:id="rId2"/>
    <sheet name="ordered-data" sheetId="3" r:id="rId3"/>
    <sheet name="orig-data" sheetId="4" r:id="rId4"/>
  </sheets>
  <definedNames/>
  <calcPr fullCalcOnLoad="1"/>
</workbook>
</file>

<file path=xl/sharedStrings.xml><?xml version="1.0" encoding="utf-8"?>
<sst xmlns="http://schemas.openxmlformats.org/spreadsheetml/2006/main" count="884" uniqueCount="172">
  <si>
    <t>pop</t>
  </si>
  <si>
    <t>prob</t>
  </si>
  <si>
    <t>SE Western</t>
  </si>
  <si>
    <t>SE Southern</t>
  </si>
  <si>
    <t>PL West</t>
  </si>
  <si>
    <t>PL Central</t>
  </si>
  <si>
    <t>PL East</t>
  </si>
  <si>
    <t>PL North</t>
  </si>
  <si>
    <t>IL Southeast</t>
  </si>
  <si>
    <t>IL Northwest</t>
  </si>
  <si>
    <t>males</t>
  </si>
  <si>
    <t>females</t>
  </si>
  <si>
    <t>Nor-Man</t>
  </si>
  <si>
    <t>data labels</t>
  </si>
  <si>
    <t>GA12-45   Assin North 2</t>
  </si>
  <si>
    <t>GA21-45   Assin East 1</t>
  </si>
  <si>
    <t>GA22-45   Assin East 2</t>
  </si>
  <si>
    <t>GA31-45   Assin West 1</t>
  </si>
  <si>
    <t>GA32-45   Assin West 2</t>
  </si>
  <si>
    <t>GA11-45   Assin North 1</t>
  </si>
  <si>
    <t>A3M-40    Cent Morden/Winkler</t>
  </si>
  <si>
    <t>A2L-40     Cent Swan Lake</t>
  </si>
  <si>
    <t>C4-30       IL Southwest</t>
  </si>
  <si>
    <t>C3-30       IL Southeast</t>
  </si>
  <si>
    <t>C1-30       IL Northeast</t>
  </si>
  <si>
    <t>C2-30       IL Northwest</t>
  </si>
  <si>
    <t>E1-60       PL Central</t>
  </si>
  <si>
    <t>E4-60       PL West</t>
  </si>
  <si>
    <t>E2-60       PL East</t>
  </si>
  <si>
    <t>E3-60       PL North</t>
  </si>
  <si>
    <t>BN5-20     Springfield</t>
  </si>
  <si>
    <t>BN4-20     Iron Rose</t>
  </si>
  <si>
    <t>BN7-20     Winnipeg River</t>
  </si>
  <si>
    <t>BN2-20     Brokenhead</t>
  </si>
  <si>
    <t>BN1-20     Blue Water</t>
  </si>
  <si>
    <t>BN6-20     Northern Remote</t>
  </si>
  <si>
    <t>FC-90      Churchill</t>
  </si>
  <si>
    <t>D1-70       F Flon/Snow L/Cran</t>
  </si>
  <si>
    <t>D2-70      The Pas/OCN/Kelsey</t>
  </si>
  <si>
    <t>D4-70      Nor-Man Other</t>
  </si>
  <si>
    <t>FB4-80    Gillam/Fox Lake</t>
  </si>
  <si>
    <t>FB2-80    Thompson</t>
  </si>
  <si>
    <t>FB9-80    Thick Por/Pik/Wab</t>
  </si>
  <si>
    <t>FB3-80    Lynn/Leaf/SIL</t>
  </si>
  <si>
    <t>FB7-80    Cross Lake</t>
  </si>
  <si>
    <t>FBA-80    Tad/Broch/Lac Br</t>
  </si>
  <si>
    <t>FB8-80    Island Lake</t>
  </si>
  <si>
    <t>FB6-80    Norway House</t>
  </si>
  <si>
    <t>FBB-80   Oxford H &amp; Gods</t>
  </si>
  <si>
    <t>FBC-80   Sha/York/Split/War</t>
  </si>
  <si>
    <t>FB5-80    Nelson House</t>
  </si>
  <si>
    <t>A4A-40     Cent Altona</t>
  </si>
  <si>
    <t>A1C-40     Cent Cartier/SFX</t>
  </si>
  <si>
    <t>A4R-40     Cent Red River</t>
  </si>
  <si>
    <t>A3L-40     Cent Louise/Pembina</t>
  </si>
  <si>
    <t>A2P-40     Cent Carman</t>
  </si>
  <si>
    <t>A1P-40     Cent Portage</t>
  </si>
  <si>
    <t>A1S-40     Cent Seven Regions</t>
  </si>
  <si>
    <t>G2E-15     Bdn East</t>
  </si>
  <si>
    <t>G2W-15    Bdn West</t>
  </si>
  <si>
    <t>G1-15       Bdn Rural</t>
  </si>
  <si>
    <t>BS3-25     SE Southern</t>
  </si>
  <si>
    <t>BS4-25     SE Western</t>
  </si>
  <si>
    <t>BS1-25     SE Central</t>
  </si>
  <si>
    <t>BS2-25     SE Northern</t>
  </si>
  <si>
    <t>Z              Manitoba</t>
  </si>
  <si>
    <t>3.WP       Winnipeg</t>
  </si>
  <si>
    <t>2.RN        Rural North</t>
  </si>
  <si>
    <t>1.RS        Rural South</t>
  </si>
  <si>
    <t>FB-80      Burntwood</t>
  </si>
  <si>
    <t>D-70        Nor-Man</t>
  </si>
  <si>
    <t>BN-20      North Eastman</t>
  </si>
  <si>
    <t>E-60        Parkland</t>
  </si>
  <si>
    <t>C-30        Interlake</t>
  </si>
  <si>
    <t>A-40        Central</t>
  </si>
  <si>
    <t>GA-45      Assiniboine</t>
  </si>
  <si>
    <t>G-15        Brandon</t>
  </si>
  <si>
    <t>BS-25      South Eastman</t>
  </si>
  <si>
    <t>region/district code &amp; name</t>
  </si>
  <si>
    <t>Parkland</t>
  </si>
  <si>
    <t>North Eastman</t>
  </si>
  <si>
    <t>Mb avg males</t>
  </si>
  <si>
    <t>Mb avg females</t>
  </si>
  <si>
    <t>count</t>
  </si>
  <si>
    <t>crd_rate</t>
  </si>
  <si>
    <t>Lci_est</t>
  </si>
  <si>
    <t>Uci_est</t>
  </si>
  <si>
    <t>Lci_ratio</t>
  </si>
  <si>
    <t>rate_ratio</t>
  </si>
  <si>
    <t>Uci_ratio</t>
  </si>
  <si>
    <t xml:space="preserve"> </t>
  </si>
  <si>
    <t>Lci_adj</t>
  </si>
  <si>
    <t>adj_rate</t>
  </si>
  <si>
    <t>Uci_adj</t>
  </si>
  <si>
    <t>estimate</t>
  </si>
  <si>
    <t>male/female</t>
  </si>
  <si>
    <t>CI Work</t>
  </si>
  <si>
    <t>North</t>
  </si>
  <si>
    <t>Manitoba</t>
  </si>
  <si>
    <t>m = males significant</t>
  </si>
  <si>
    <t>f   = females significant</t>
  </si>
  <si>
    <t>d  = males &amp; females signif different</t>
  </si>
  <si>
    <t>Supression</t>
  </si>
  <si>
    <t>mc   = supress male count</t>
  </si>
  <si>
    <t>fc     = suppress female count</t>
  </si>
  <si>
    <t>mp   = supress male pop</t>
  </si>
  <si>
    <t>fp     = supress female pop</t>
  </si>
  <si>
    <t>NE Springfield</t>
  </si>
  <si>
    <t>NE Winnipeg River</t>
  </si>
  <si>
    <t>NE Brokenhead</t>
  </si>
  <si>
    <t>NE Blue Water</t>
  </si>
  <si>
    <t>NE Northern Remote</t>
  </si>
  <si>
    <t>NM F Flon/Snow L/Cran</t>
  </si>
  <si>
    <t>NM The Pas/OCN/Kelsey</t>
  </si>
  <si>
    <t>NM Nor-Man Other</t>
  </si>
  <si>
    <t>BW Thompson</t>
  </si>
  <si>
    <t>BW Tad/Broch/Lac Br</t>
  </si>
  <si>
    <t>BW Norway House</t>
  </si>
  <si>
    <t>BDN Rural</t>
  </si>
  <si>
    <t>BDN West</t>
  </si>
  <si>
    <t>BDN East</t>
  </si>
  <si>
    <t>AS West 1</t>
  </si>
  <si>
    <t>AS  East 2</t>
  </si>
  <si>
    <t>AS  North 2</t>
  </si>
  <si>
    <t>AS  North 1</t>
  </si>
  <si>
    <t>CE Altona</t>
  </si>
  <si>
    <t>CE  Cartier/SFX</t>
  </si>
  <si>
    <t>CE  Swan Lake</t>
  </si>
  <si>
    <t>CE  Louise/Pembina</t>
  </si>
  <si>
    <t>CE  Portage</t>
  </si>
  <si>
    <t>CE  Seven Regions</t>
  </si>
  <si>
    <t>areaType3prob</t>
  </si>
  <si>
    <t>area_sexType3pr</t>
  </si>
  <si>
    <t>sexType3prob</t>
  </si>
  <si>
    <t>sexEstprob</t>
  </si>
  <si>
    <t>areaEstprob</t>
  </si>
  <si>
    <t>Males</t>
  </si>
  <si>
    <t>Females</t>
  </si>
  <si>
    <t>Hospital Separation Rates for Long Stay Days (LOS &gt;= 30) 2003/04 per 1000</t>
  </si>
  <si>
    <t>Long Stays M</t>
  </si>
  <si>
    <t>Long Stays F</t>
  </si>
  <si>
    <t>Churchill (s)</t>
  </si>
  <si>
    <t>NE Iron Rose (s)</t>
  </si>
  <si>
    <t>BW Gillam/Fox Lake (s)</t>
  </si>
  <si>
    <t>BW Thick Por/Pik/Wab (s)</t>
  </si>
  <si>
    <t>BW Lynn/Leaf/SIL (s)</t>
  </si>
  <si>
    <t>BW Cross Lake (s)</t>
  </si>
  <si>
    <t>BW Oxford H &amp; Gods (s)</t>
  </si>
  <si>
    <t>BW Nelson House (m,s)</t>
  </si>
  <si>
    <t>BW Sha/York/Split/War (s)</t>
  </si>
  <si>
    <t xml:space="preserve">Assiniboine </t>
  </si>
  <si>
    <t xml:space="preserve">Central </t>
  </si>
  <si>
    <t>SE Northern</t>
  </si>
  <si>
    <t xml:space="preserve">CE  Morden/Winkler </t>
  </si>
  <si>
    <t>New</t>
  </si>
  <si>
    <t>Old</t>
  </si>
  <si>
    <t>Order</t>
  </si>
  <si>
    <t>order</t>
  </si>
  <si>
    <t>South Eastman (m,f)</t>
  </si>
  <si>
    <t>Brandon (m,f)</t>
  </si>
  <si>
    <t>Interlake (m,f)</t>
  </si>
  <si>
    <t>Burntwood (m,f)</t>
  </si>
  <si>
    <t>Rural South (m,f)</t>
  </si>
  <si>
    <t>Winnipeg (m,f)</t>
  </si>
  <si>
    <t>SE Central (m,f)</t>
  </si>
  <si>
    <t>AS  East 1 (m,f)</t>
  </si>
  <si>
    <t>AS  West 2 (m,f)</t>
  </si>
  <si>
    <t>CE  Red River (m,f)</t>
  </si>
  <si>
    <t>CE  Carman (m,f)</t>
  </si>
  <si>
    <t>IL Southwest (m,f)</t>
  </si>
  <si>
    <t>IL Northeast (m,f)</t>
  </si>
  <si>
    <t>BW Island Lake (m,f)</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</si>
</sst>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
    <numFmt numFmtId="174" formatCode="0.0"/>
    <numFmt numFmtId="175" formatCode="0;\-0;;@"/>
    <numFmt numFmtId="176" formatCode="0.000000"/>
    <numFmt numFmtId="177" formatCode="0.00000"/>
  </numFmts>
  <fonts count="10">
    <font>
      <sz val="10"/>
      <name val="Arial"/>
      <family val="0"/>
    </font>
    <font>
      <b/>
      <sz val="10"/>
      <name val="Arial"/>
      <family val="2"/>
    </font>
    <font>
      <u val="single"/>
      <sz val="10"/>
      <color indexed="12"/>
      <name val="Arial"/>
      <family val="0"/>
    </font>
    <font>
      <u val="single"/>
      <sz val="10"/>
      <color indexed="36"/>
      <name val="Arial"/>
      <family val="0"/>
    </font>
    <font>
      <i/>
      <sz val="10"/>
      <name val="Arial"/>
      <family val="2"/>
    </font>
    <font>
      <sz val="8"/>
      <name val="Univers 45 Light"/>
      <family val="2"/>
    </font>
    <font>
      <b/>
      <sz val="5"/>
      <name val="Arial MT"/>
      <family val="3"/>
    </font>
    <font>
      <sz val="9"/>
      <name val="Univers 45 Light"/>
      <family val="2"/>
    </font>
    <font>
      <b/>
      <sz val="11"/>
      <name val="Univers 45 Light"/>
      <family val="2"/>
    </font>
    <font>
      <sz val="7"/>
      <name val="Univers 45 Light"/>
      <family val="2"/>
    </font>
  </fonts>
  <fills count="3">
    <fill>
      <patternFill/>
    </fill>
    <fill>
      <patternFill patternType="gray125"/>
    </fill>
    <fill>
      <patternFill patternType="solid">
        <fgColor indexed="22"/>
        <bgColor indexed="64"/>
      </patternFill>
    </fill>
  </fills>
  <borders count="3">
    <border>
      <left/>
      <right/>
      <top/>
      <bottom/>
      <diagonal/>
    </border>
    <border>
      <left>
        <color indexed="63"/>
      </left>
      <right>
        <color indexed="63"/>
      </right>
      <top style="thick"/>
      <bottom>
        <color indexed="63"/>
      </bottom>
    </border>
    <border>
      <left>
        <color indexed="63"/>
      </left>
      <right>
        <color indexed="63"/>
      </right>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1" fillId="0" borderId="0" xfId="0" applyFont="1" applyAlignment="1">
      <alignment horizontal="center"/>
    </xf>
    <xf numFmtId="2" fontId="0" fillId="0" borderId="0" xfId="0" applyNumberFormat="1" applyAlignment="1">
      <alignment/>
    </xf>
    <xf numFmtId="1" fontId="0" fillId="0" borderId="0" xfId="0" applyNumberFormat="1" applyAlignment="1">
      <alignment/>
    </xf>
    <xf numFmtId="2" fontId="1" fillId="0" borderId="0" xfId="0" applyNumberFormat="1" applyFont="1" applyAlignment="1">
      <alignment/>
    </xf>
    <xf numFmtId="174" fontId="0" fillId="0" borderId="0" xfId="0" applyNumberFormat="1" applyAlignment="1">
      <alignment/>
    </xf>
    <xf numFmtId="2" fontId="1" fillId="0" borderId="0" xfId="0" applyNumberFormat="1" applyFont="1" applyAlignment="1">
      <alignment horizontal="center"/>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0" xfId="0" applyAlignment="1">
      <alignment horizontal="center"/>
    </xf>
    <xf numFmtId="2" fontId="0" fillId="0" borderId="0" xfId="0" applyNumberFormat="1" applyAlignment="1">
      <alignment horizontal="center"/>
    </xf>
    <xf numFmtId="2" fontId="1" fillId="0" borderId="0" xfId="0" applyNumberFormat="1" applyFont="1" applyAlignment="1" quotePrefix="1">
      <alignment horizontal="center"/>
    </xf>
    <xf numFmtId="1" fontId="0" fillId="0" borderId="0" xfId="0" applyNumberFormat="1" applyAlignment="1" quotePrefix="1">
      <alignment horizontal="center"/>
    </xf>
    <xf numFmtId="2" fontId="0" fillId="0" borderId="0" xfId="0" applyNumberFormat="1" applyAlignment="1" quotePrefix="1">
      <alignment horizontal="center"/>
    </xf>
    <xf numFmtId="0" fontId="0" fillId="0" borderId="0" xfId="0" applyAlignment="1" quotePrefix="1">
      <alignment horizontal="center"/>
    </xf>
    <xf numFmtId="1" fontId="0" fillId="0" borderId="0" xfId="0" applyNumberFormat="1" applyAlignment="1">
      <alignment horizontal="center"/>
    </xf>
    <xf numFmtId="2" fontId="0" fillId="0" borderId="0" xfId="0" applyNumberFormat="1" applyAlignment="1">
      <alignment horizontal="right"/>
    </xf>
    <xf numFmtId="2" fontId="1" fillId="0" borderId="0" xfId="0" applyNumberFormat="1" applyFont="1" applyAlignment="1">
      <alignment horizontal="right"/>
    </xf>
    <xf numFmtId="1" fontId="0" fillId="0" borderId="0" xfId="0" applyNumberFormat="1" applyAlignment="1">
      <alignment horizontal="right"/>
    </xf>
    <xf numFmtId="174" fontId="0" fillId="0" borderId="0" xfId="0" applyNumberFormat="1" applyAlignment="1">
      <alignment horizontal="right"/>
    </xf>
    <xf numFmtId="2" fontId="0" fillId="2" borderId="0" xfId="0" applyNumberFormat="1" applyFill="1" applyAlignment="1">
      <alignment horizontal="center"/>
    </xf>
    <xf numFmtId="2" fontId="0" fillId="2" borderId="0" xfId="0" applyNumberFormat="1" applyFill="1" applyAlignment="1" quotePrefix="1">
      <alignment horizontal="center"/>
    </xf>
    <xf numFmtId="2" fontId="0" fillId="2" borderId="0" xfId="0" applyNumberFormat="1" applyFill="1" applyAlignment="1">
      <alignment/>
    </xf>
    <xf numFmtId="175" fontId="0" fillId="2" borderId="0" xfId="0" applyNumberFormat="1" applyFill="1" applyAlignment="1">
      <alignment/>
    </xf>
    <xf numFmtId="2" fontId="0" fillId="0" borderId="0" xfId="0" applyNumberFormat="1" applyFill="1" applyAlignment="1">
      <alignment/>
    </xf>
    <xf numFmtId="0" fontId="4" fillId="0" borderId="0" xfId="0" applyFont="1" applyAlignment="1">
      <alignment horizontal="left"/>
    </xf>
    <xf numFmtId="0" fontId="1" fillId="0" borderId="0" xfId="0" applyFont="1" applyAlignment="1">
      <alignment/>
    </xf>
    <xf numFmtId="11" fontId="0" fillId="0" borderId="0" xfId="0" applyNumberFormat="1" applyAlignment="1">
      <alignment/>
    </xf>
    <xf numFmtId="0" fontId="0" fillId="0" borderId="0" xfId="0" applyFont="1" applyAlignment="1">
      <alignment/>
    </xf>
    <xf numFmtId="0" fontId="4"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worksheet" Target="worksheets/sheet2.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975"/>
          <c:w val="1"/>
          <c:h val="0.76"/>
        </c:manualLayout>
      </c:layout>
      <c:barChart>
        <c:barDir val="bar"/>
        <c:grouping val="clustered"/>
        <c:varyColors val="0"/>
        <c:ser>
          <c:idx val="0"/>
          <c:order val="0"/>
          <c:tx>
            <c:strRef>
              <c:f>'ordered-data'!$I$3</c:f>
              <c:strCache>
                <c:ptCount val="1"/>
                <c:pt idx="0">
                  <c:v>Mb avg 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males</c:name>
            <c:spPr>
              <a:ln w="12700">
                <a:solidFill>
                  <a:srgbClr val="C0C0C0"/>
                </a:solidFill>
                <a:prstDash val="sysDot"/>
              </a:ln>
            </c:spPr>
            <c:trendlineType val="linear"/>
            <c:forward val="0.5"/>
            <c:backward val="0.5"/>
            <c:dispEq val="0"/>
            <c:dispRSqr val="0"/>
          </c:trendline>
          <c:cat>
            <c:strRef>
              <c:f>'ordered-data'!$C$4:$C$18</c:f>
              <c:strCache>
                <c:ptCount val="15"/>
                <c:pt idx="0">
                  <c:v>South Eastman (m,f)</c:v>
                </c:pt>
                <c:pt idx="1">
                  <c:v>Brandon (m,f)</c:v>
                </c:pt>
                <c:pt idx="2">
                  <c:v>Assiniboine </c:v>
                </c:pt>
                <c:pt idx="3">
                  <c:v>Central </c:v>
                </c:pt>
                <c:pt idx="4">
                  <c:v>Interlake (m,f)</c:v>
                </c:pt>
                <c:pt idx="5">
                  <c:v>Parkland</c:v>
                </c:pt>
                <c:pt idx="6">
                  <c:v>North Eastman</c:v>
                </c:pt>
                <c:pt idx="7">
                  <c:v>Churchill (s)</c:v>
                </c:pt>
                <c:pt idx="8">
                  <c:v>Nor-Man</c:v>
                </c:pt>
                <c:pt idx="9">
                  <c:v>Burntwood (m,f)</c:v>
                </c:pt>
                <c:pt idx="11">
                  <c:v>Rural South (m,f)</c:v>
                </c:pt>
                <c:pt idx="12">
                  <c:v>North</c:v>
                </c:pt>
                <c:pt idx="13">
                  <c:v>Winnipeg (m,f)</c:v>
                </c:pt>
                <c:pt idx="14">
                  <c:v>Manitoba</c:v>
                </c:pt>
              </c:strCache>
            </c:strRef>
          </c:cat>
          <c:val>
            <c:numRef>
              <c:f>'ordered-data'!$I$4:$I$18</c:f>
              <c:numCache>
                <c:ptCount val="15"/>
                <c:pt idx="0">
                  <c:v>6.4910900537</c:v>
                </c:pt>
                <c:pt idx="1">
                  <c:v>6.4910900537</c:v>
                </c:pt>
                <c:pt idx="2">
                  <c:v>6.4910900537</c:v>
                </c:pt>
                <c:pt idx="3">
                  <c:v>6.4910900537</c:v>
                </c:pt>
                <c:pt idx="4">
                  <c:v>6.4910900537</c:v>
                </c:pt>
                <c:pt idx="5">
                  <c:v>6.4910900537</c:v>
                </c:pt>
                <c:pt idx="6">
                  <c:v>6.4910900537</c:v>
                </c:pt>
                <c:pt idx="7">
                  <c:v>6.4910900537</c:v>
                </c:pt>
                <c:pt idx="8">
                  <c:v>6.4910900537</c:v>
                </c:pt>
                <c:pt idx="9">
                  <c:v>6.4910900537</c:v>
                </c:pt>
                <c:pt idx="11">
                  <c:v>6.4910900537</c:v>
                </c:pt>
                <c:pt idx="12">
                  <c:v>6.4910900537</c:v>
                </c:pt>
                <c:pt idx="13">
                  <c:v>6.4910900537</c:v>
                </c:pt>
                <c:pt idx="14">
                  <c:v>6.4910900537</c:v>
                </c:pt>
              </c:numCache>
            </c:numRef>
          </c:val>
        </c:ser>
        <c:ser>
          <c:idx val="1"/>
          <c:order val="1"/>
          <c:tx>
            <c:strRef>
              <c:f>'ordered-data'!$J$3</c:f>
              <c:strCache>
                <c:ptCount val="1"/>
                <c:pt idx="0">
                  <c:v>Males</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'ordered-data'!$C$4:$C$18</c:f>
              <c:strCache>
                <c:ptCount val="15"/>
                <c:pt idx="0">
                  <c:v>South Eastman (m,f)</c:v>
                </c:pt>
                <c:pt idx="1">
                  <c:v>Brandon (m,f)</c:v>
                </c:pt>
                <c:pt idx="2">
                  <c:v>Assiniboine </c:v>
                </c:pt>
                <c:pt idx="3">
                  <c:v>Central </c:v>
                </c:pt>
                <c:pt idx="4">
                  <c:v>Interlake (m,f)</c:v>
                </c:pt>
                <c:pt idx="5">
                  <c:v>Parkland</c:v>
                </c:pt>
                <c:pt idx="6">
                  <c:v>North Eastman</c:v>
                </c:pt>
                <c:pt idx="7">
                  <c:v>Churchill (s)</c:v>
                </c:pt>
                <c:pt idx="8">
                  <c:v>Nor-Man</c:v>
                </c:pt>
                <c:pt idx="9">
                  <c:v>Burntwood (m,f)</c:v>
                </c:pt>
                <c:pt idx="11">
                  <c:v>Rural South (m,f)</c:v>
                </c:pt>
                <c:pt idx="12">
                  <c:v>North</c:v>
                </c:pt>
                <c:pt idx="13">
                  <c:v>Winnipeg (m,f)</c:v>
                </c:pt>
                <c:pt idx="14">
                  <c:v>Manitoba</c:v>
                </c:pt>
              </c:strCache>
            </c:strRef>
          </c:cat>
          <c:val>
            <c:numRef>
              <c:f>'ordered-data'!$J$4:$J$18</c:f>
              <c:numCache>
                <c:ptCount val="15"/>
                <c:pt idx="0">
                  <c:v>5.0257379841</c:v>
                </c:pt>
                <c:pt idx="1">
                  <c:v>7.780145257</c:v>
                </c:pt>
                <c:pt idx="2">
                  <c:v>5.5568227793</c:v>
                </c:pt>
                <c:pt idx="3">
                  <c:v>5.6753286009</c:v>
                </c:pt>
                <c:pt idx="4">
                  <c:v>5.3726769439</c:v>
                </c:pt>
                <c:pt idx="5">
                  <c:v>6.4149865305</c:v>
                </c:pt>
                <c:pt idx="6">
                  <c:v>5.7843919997</c:v>
                </c:pt>
                <c:pt idx="8">
                  <c:v>5.6435362849</c:v>
                </c:pt>
                <c:pt idx="9">
                  <c:v>7.2174789064</c:v>
                </c:pt>
                <c:pt idx="11">
                  <c:v>5.5789085166</c:v>
                </c:pt>
                <c:pt idx="12">
                  <c:v>6.6812302112</c:v>
                </c:pt>
                <c:pt idx="13">
                  <c:v>7.2990643406</c:v>
                </c:pt>
                <c:pt idx="14">
                  <c:v>6.4910900537</c:v>
                </c:pt>
              </c:numCache>
            </c:numRef>
          </c:val>
        </c:ser>
        <c:ser>
          <c:idx val="2"/>
          <c:order val="2"/>
          <c:tx>
            <c:strRef>
              <c:f>'ordered-data'!$K$3</c:f>
              <c:strCache>
                <c:ptCount val="1"/>
                <c:pt idx="0">
                  <c:v>Females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'ordered-data'!$C$4:$C$18</c:f>
              <c:strCache>
                <c:ptCount val="15"/>
                <c:pt idx="0">
                  <c:v>South Eastman (m,f)</c:v>
                </c:pt>
                <c:pt idx="1">
                  <c:v>Brandon (m,f)</c:v>
                </c:pt>
                <c:pt idx="2">
                  <c:v>Assiniboine </c:v>
                </c:pt>
                <c:pt idx="3">
                  <c:v>Central </c:v>
                </c:pt>
                <c:pt idx="4">
                  <c:v>Interlake (m,f)</c:v>
                </c:pt>
                <c:pt idx="5">
                  <c:v>Parkland</c:v>
                </c:pt>
                <c:pt idx="6">
                  <c:v>North Eastman</c:v>
                </c:pt>
                <c:pt idx="7">
                  <c:v>Churchill (s)</c:v>
                </c:pt>
                <c:pt idx="8">
                  <c:v>Nor-Man</c:v>
                </c:pt>
                <c:pt idx="9">
                  <c:v>Burntwood (m,f)</c:v>
                </c:pt>
                <c:pt idx="11">
                  <c:v>Rural South (m,f)</c:v>
                </c:pt>
                <c:pt idx="12">
                  <c:v>North</c:v>
                </c:pt>
                <c:pt idx="13">
                  <c:v>Winnipeg (m,f)</c:v>
                </c:pt>
                <c:pt idx="14">
                  <c:v>Manitoba</c:v>
                </c:pt>
              </c:strCache>
            </c:strRef>
          </c:cat>
          <c:val>
            <c:numRef>
              <c:f>'ordered-data'!$K$4:$K$18</c:f>
              <c:numCache>
                <c:ptCount val="15"/>
                <c:pt idx="0">
                  <c:v>5.0498660866</c:v>
                </c:pt>
                <c:pt idx="1">
                  <c:v>7.3617735412</c:v>
                </c:pt>
                <c:pt idx="2">
                  <c:v>5.7038279237</c:v>
                </c:pt>
                <c:pt idx="3">
                  <c:v>5.6844867226</c:v>
                </c:pt>
                <c:pt idx="4">
                  <c:v>4.6364830666</c:v>
                </c:pt>
                <c:pt idx="5">
                  <c:v>7.0204870042</c:v>
                </c:pt>
                <c:pt idx="6">
                  <c:v>5.3450707429</c:v>
                </c:pt>
                <c:pt idx="8">
                  <c:v>5.5302885729</c:v>
                </c:pt>
                <c:pt idx="9">
                  <c:v>8.3194698881</c:v>
                </c:pt>
                <c:pt idx="11">
                  <c:v>5.4616271095</c:v>
                </c:pt>
                <c:pt idx="12">
                  <c:v>7.3090661557</c:v>
                </c:pt>
                <c:pt idx="13">
                  <c:v>6.6621039908</c:v>
                </c:pt>
                <c:pt idx="14">
                  <c:v>6.2079704467</c:v>
                </c:pt>
              </c:numCache>
            </c:numRef>
          </c:val>
        </c:ser>
        <c:ser>
          <c:idx val="3"/>
          <c:order val="3"/>
          <c:tx>
            <c:strRef>
              <c:f>'ordered-data'!$L$3</c:f>
              <c:strCache>
                <c:ptCount val="1"/>
                <c:pt idx="0">
                  <c:v>Mb avg females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females</c:name>
            <c:spPr>
              <a:ln w="12700">
                <a:solidFill>
                  <a:srgbClr val="000000"/>
                </a:solidFill>
                <a:prstDash val="sysDot"/>
              </a:ln>
            </c:spPr>
            <c:trendlineType val="linear"/>
            <c:forward val="0.5"/>
            <c:backward val="0.5"/>
            <c:dispEq val="0"/>
            <c:dispRSqr val="0"/>
          </c:trendline>
          <c:cat>
            <c:strRef>
              <c:f>'ordered-data'!$C$4:$C$18</c:f>
              <c:strCache>
                <c:ptCount val="15"/>
                <c:pt idx="0">
                  <c:v>South Eastman (m,f)</c:v>
                </c:pt>
                <c:pt idx="1">
                  <c:v>Brandon (m,f)</c:v>
                </c:pt>
                <c:pt idx="2">
                  <c:v>Assiniboine </c:v>
                </c:pt>
                <c:pt idx="3">
                  <c:v>Central </c:v>
                </c:pt>
                <c:pt idx="4">
                  <c:v>Interlake (m,f)</c:v>
                </c:pt>
                <c:pt idx="5">
                  <c:v>Parkland</c:v>
                </c:pt>
                <c:pt idx="6">
                  <c:v>North Eastman</c:v>
                </c:pt>
                <c:pt idx="7">
                  <c:v>Churchill (s)</c:v>
                </c:pt>
                <c:pt idx="8">
                  <c:v>Nor-Man</c:v>
                </c:pt>
                <c:pt idx="9">
                  <c:v>Burntwood (m,f)</c:v>
                </c:pt>
                <c:pt idx="11">
                  <c:v>Rural South (m,f)</c:v>
                </c:pt>
                <c:pt idx="12">
                  <c:v>North</c:v>
                </c:pt>
                <c:pt idx="13">
                  <c:v>Winnipeg (m,f)</c:v>
                </c:pt>
                <c:pt idx="14">
                  <c:v>Manitoba</c:v>
                </c:pt>
              </c:strCache>
            </c:strRef>
          </c:cat>
          <c:val>
            <c:numRef>
              <c:f>'ordered-data'!$L$4:$L$18</c:f>
              <c:numCache>
                <c:ptCount val="15"/>
                <c:pt idx="0">
                  <c:v>6.2079704467</c:v>
                </c:pt>
                <c:pt idx="1">
                  <c:v>6.2079704467</c:v>
                </c:pt>
                <c:pt idx="2">
                  <c:v>6.2079704467</c:v>
                </c:pt>
                <c:pt idx="3">
                  <c:v>6.2079704467</c:v>
                </c:pt>
                <c:pt idx="4">
                  <c:v>6.2079704467</c:v>
                </c:pt>
                <c:pt idx="5">
                  <c:v>6.2079704467</c:v>
                </c:pt>
                <c:pt idx="6">
                  <c:v>6.2079704467</c:v>
                </c:pt>
                <c:pt idx="7">
                  <c:v>6.2079704467</c:v>
                </c:pt>
                <c:pt idx="8">
                  <c:v>6.2079704467</c:v>
                </c:pt>
                <c:pt idx="9">
                  <c:v>6.2079704467</c:v>
                </c:pt>
                <c:pt idx="11">
                  <c:v>6.2079704467</c:v>
                </c:pt>
                <c:pt idx="12">
                  <c:v>6.2079704467</c:v>
                </c:pt>
                <c:pt idx="13">
                  <c:v>6.2079704467</c:v>
                </c:pt>
                <c:pt idx="14">
                  <c:v>6.2079704467</c:v>
                </c:pt>
              </c:numCache>
            </c:numRef>
          </c:val>
        </c:ser>
        <c:gapWidth val="50"/>
        <c:axId val="36066917"/>
        <c:axId val="56166798"/>
      </c:barChart>
      <c:catAx>
        <c:axId val="36066917"/>
        <c:scaling>
          <c:orientation val="maxMin"/>
        </c:scaling>
        <c:axPos val="l"/>
        <c:delete val="0"/>
        <c:numFmt formatCode="General" sourceLinked="1"/>
        <c:majorTickMark val="none"/>
        <c:minorTickMark val="none"/>
        <c:tickLblPos val="nextTo"/>
        <c:txPr>
          <a:bodyPr/>
          <a:lstStyle/>
          <a:p>
            <a:pPr>
              <a:defRPr lang="en-US" cap="none" sz="800" b="0" i="0" u="none" baseline="0"/>
            </a:pPr>
          </a:p>
        </c:txPr>
        <c:crossAx val="56166798"/>
        <c:crosses val="autoZero"/>
        <c:auto val="0"/>
        <c:lblOffset val="100"/>
        <c:noMultiLvlLbl val="0"/>
      </c:catAx>
      <c:valAx>
        <c:axId val="56166798"/>
        <c:scaling>
          <c:orientation val="minMax"/>
          <c:max val="12"/>
          <c:min val="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pPr>
          </a:p>
        </c:txPr>
        <c:crossAx val="36066917"/>
        <c:crossesAt val="1"/>
        <c:crossBetween val="between"/>
        <c:dispUnits/>
        <c:majorUnit val="1"/>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555"/>
          <c:y val="0.16"/>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7025"/>
          <c:w val="0.96375"/>
          <c:h val="0.915"/>
        </c:manualLayout>
      </c:layout>
      <c:barChart>
        <c:barDir val="bar"/>
        <c:grouping val="clustered"/>
        <c:varyColors val="0"/>
        <c:ser>
          <c:idx val="0"/>
          <c:order val="0"/>
          <c:tx>
            <c:strRef>
              <c:f>'ordered-data'!$I$3</c:f>
              <c:strCache>
                <c:ptCount val="1"/>
                <c:pt idx="0">
                  <c:v>Mb avg 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males</c:name>
            <c:spPr>
              <a:ln w="12700">
                <a:solidFill>
                  <a:srgbClr val="C0C0C0"/>
                </a:solidFill>
                <a:prstDash val="sysDot"/>
              </a:ln>
            </c:spPr>
            <c:trendlineType val="linear"/>
            <c:forward val="0.5"/>
            <c:backward val="0.5"/>
            <c:dispEq val="0"/>
            <c:dispRSqr val="0"/>
          </c:trendline>
          <c:cat>
            <c:strRef>
              <c:f>'ordered-data'!$C$20:$C$77</c:f>
              <c:strCache>
                <c:ptCount val="58"/>
                <c:pt idx="0">
                  <c:v>SE Northern</c:v>
                </c:pt>
                <c:pt idx="1">
                  <c:v>SE Central (m,f)</c:v>
                </c:pt>
                <c:pt idx="2">
                  <c:v>SE Western</c:v>
                </c:pt>
                <c:pt idx="3">
                  <c:v>SE Southern</c:v>
                </c:pt>
                <c:pt idx="5">
                  <c:v>BDN Rural</c:v>
                </c:pt>
                <c:pt idx="6">
                  <c:v>BDN West</c:v>
                </c:pt>
                <c:pt idx="7">
                  <c:v>BDN East</c:v>
                </c:pt>
                <c:pt idx="9">
                  <c:v>AS West 1</c:v>
                </c:pt>
                <c:pt idx="10">
                  <c:v>AS  East 2</c:v>
                </c:pt>
                <c:pt idx="11">
                  <c:v>AS  East 1 (m,f)</c:v>
                </c:pt>
                <c:pt idx="12">
                  <c:v>AS  North 2</c:v>
                </c:pt>
                <c:pt idx="13">
                  <c:v>AS  West 2 (m,f)</c:v>
                </c:pt>
                <c:pt idx="14">
                  <c:v>AS  North 1</c:v>
                </c:pt>
                <c:pt idx="16">
                  <c:v>CE Altona</c:v>
                </c:pt>
                <c:pt idx="17">
                  <c:v>CE  Cartier/SFX</c:v>
                </c:pt>
                <c:pt idx="18">
                  <c:v>CE  Red River (m,f)</c:v>
                </c:pt>
                <c:pt idx="19">
                  <c:v>CE  Morden/Winkler </c:v>
                </c:pt>
                <c:pt idx="20">
                  <c:v>CE  Swan Lake</c:v>
                </c:pt>
                <c:pt idx="21">
                  <c:v>CE  Louise/Pembina</c:v>
                </c:pt>
                <c:pt idx="22">
                  <c:v>CE  Carman (m,f)</c:v>
                </c:pt>
                <c:pt idx="23">
                  <c:v>CE  Portage</c:v>
                </c:pt>
                <c:pt idx="24">
                  <c:v>CE  Seven Regions</c:v>
                </c:pt>
                <c:pt idx="26">
                  <c:v>IL Southwest (m,f)</c:v>
                </c:pt>
                <c:pt idx="27">
                  <c:v>IL Southeast</c:v>
                </c:pt>
                <c:pt idx="28">
                  <c:v>IL Northeast (m,f)</c:v>
                </c:pt>
                <c:pt idx="29">
                  <c:v>IL Northwest</c:v>
                </c:pt>
                <c:pt idx="31">
                  <c:v>PL Central</c:v>
                </c:pt>
                <c:pt idx="32">
                  <c:v>PL West</c:v>
                </c:pt>
                <c:pt idx="33">
                  <c:v>PL East</c:v>
                </c:pt>
                <c:pt idx="34">
                  <c:v>PL North</c:v>
                </c:pt>
                <c:pt idx="36">
                  <c:v>NE Springfield</c:v>
                </c:pt>
                <c:pt idx="37">
                  <c:v>NE Iron Rose (s)</c:v>
                </c:pt>
                <c:pt idx="38">
                  <c:v>NE Winnipeg River</c:v>
                </c:pt>
                <c:pt idx="39">
                  <c:v>NE Brokenhead</c:v>
                </c:pt>
                <c:pt idx="40">
                  <c:v>NE Blue Water</c:v>
                </c:pt>
                <c:pt idx="41">
                  <c:v>NE Northern Remote</c:v>
                </c:pt>
                <c:pt idx="43">
                  <c:v>NM F Flon/Snow L/Cran</c:v>
                </c:pt>
                <c:pt idx="44">
                  <c:v>NM The Pas/OCN/Kelsey</c:v>
                </c:pt>
                <c:pt idx="45">
                  <c:v>NM Nor-Man Other</c:v>
                </c:pt>
                <c:pt idx="47">
                  <c:v>BW Gillam/Fox Lake (s)</c:v>
                </c:pt>
                <c:pt idx="48">
                  <c:v>BW Thompson</c:v>
                </c:pt>
                <c:pt idx="49">
                  <c:v>BW Thick Por/Pik/Wab (s)</c:v>
                </c:pt>
                <c:pt idx="50">
                  <c:v>BW Lynn/Leaf/SIL (s)</c:v>
                </c:pt>
                <c:pt idx="51">
                  <c:v>BW Cross Lake (s)</c:v>
                </c:pt>
                <c:pt idx="52">
                  <c:v>BW Tad/Broch/Lac Br</c:v>
                </c:pt>
                <c:pt idx="53">
                  <c:v>BW Island Lake (m,f)</c:v>
                </c:pt>
                <c:pt idx="54">
                  <c:v>BW Norway House</c:v>
                </c:pt>
                <c:pt idx="55">
                  <c:v>BW Oxford H &amp; Gods (s)</c:v>
                </c:pt>
                <c:pt idx="56">
                  <c:v>BW Nelson House (m,s)</c:v>
                </c:pt>
                <c:pt idx="57">
                  <c:v>BW Sha/York/Split/War (s)</c:v>
                </c:pt>
              </c:strCache>
            </c:strRef>
          </c:cat>
          <c:val>
            <c:numRef>
              <c:f>'ordered-data'!$I$20:$I$77</c:f>
              <c:numCache>
                <c:ptCount val="58"/>
                <c:pt idx="0">
                  <c:v>6.4910900537</c:v>
                </c:pt>
                <c:pt idx="1">
                  <c:v>6.4910900537</c:v>
                </c:pt>
                <c:pt idx="2">
                  <c:v>6.4910900537</c:v>
                </c:pt>
                <c:pt idx="3">
                  <c:v>6.4910900537</c:v>
                </c:pt>
                <c:pt idx="5">
                  <c:v>6.4910900537</c:v>
                </c:pt>
                <c:pt idx="6">
                  <c:v>6.4910900537</c:v>
                </c:pt>
                <c:pt idx="7">
                  <c:v>6.4910900537</c:v>
                </c:pt>
                <c:pt idx="9">
                  <c:v>6.4910900537</c:v>
                </c:pt>
                <c:pt idx="10">
                  <c:v>6.4910900537</c:v>
                </c:pt>
                <c:pt idx="11">
                  <c:v>6.4910900537</c:v>
                </c:pt>
                <c:pt idx="12">
                  <c:v>6.4910900537</c:v>
                </c:pt>
                <c:pt idx="13">
                  <c:v>6.4910900537</c:v>
                </c:pt>
                <c:pt idx="14">
                  <c:v>6.4910900537</c:v>
                </c:pt>
                <c:pt idx="16">
                  <c:v>6.4910900537</c:v>
                </c:pt>
                <c:pt idx="17">
                  <c:v>6.4910900537</c:v>
                </c:pt>
                <c:pt idx="18">
                  <c:v>6.4910900537</c:v>
                </c:pt>
                <c:pt idx="19">
                  <c:v>6.4910900537</c:v>
                </c:pt>
                <c:pt idx="20">
                  <c:v>6.4910900537</c:v>
                </c:pt>
                <c:pt idx="21">
                  <c:v>6.4910900537</c:v>
                </c:pt>
                <c:pt idx="22">
                  <c:v>6.4910900537</c:v>
                </c:pt>
                <c:pt idx="23">
                  <c:v>6.4910900537</c:v>
                </c:pt>
                <c:pt idx="24">
                  <c:v>6.4910900537</c:v>
                </c:pt>
                <c:pt idx="26">
                  <c:v>6.4910900537</c:v>
                </c:pt>
                <c:pt idx="27">
                  <c:v>6.4910900537</c:v>
                </c:pt>
                <c:pt idx="28">
                  <c:v>6.4910900537</c:v>
                </c:pt>
                <c:pt idx="29">
                  <c:v>6.4910900537</c:v>
                </c:pt>
                <c:pt idx="31">
                  <c:v>6.4910900537</c:v>
                </c:pt>
                <c:pt idx="32">
                  <c:v>6.4910900537</c:v>
                </c:pt>
                <c:pt idx="33">
                  <c:v>6.4910900537</c:v>
                </c:pt>
                <c:pt idx="34">
                  <c:v>6.4910900537</c:v>
                </c:pt>
                <c:pt idx="36">
                  <c:v>6.4910900537</c:v>
                </c:pt>
                <c:pt idx="37">
                  <c:v>6.4910900537</c:v>
                </c:pt>
                <c:pt idx="38">
                  <c:v>6.4910900537</c:v>
                </c:pt>
                <c:pt idx="39">
                  <c:v>6.4910900537</c:v>
                </c:pt>
                <c:pt idx="40">
                  <c:v>6.4910900537</c:v>
                </c:pt>
                <c:pt idx="41">
                  <c:v>6.4910900537</c:v>
                </c:pt>
                <c:pt idx="43">
                  <c:v>6.4910900537</c:v>
                </c:pt>
                <c:pt idx="44">
                  <c:v>6.4910900537</c:v>
                </c:pt>
                <c:pt idx="45">
                  <c:v>6.4910900537</c:v>
                </c:pt>
                <c:pt idx="47">
                  <c:v>6.4910900537</c:v>
                </c:pt>
                <c:pt idx="48">
                  <c:v>6.4910900537</c:v>
                </c:pt>
                <c:pt idx="49">
                  <c:v>6.4910900537</c:v>
                </c:pt>
                <c:pt idx="50">
                  <c:v>6.4910900537</c:v>
                </c:pt>
                <c:pt idx="51">
                  <c:v>6.4910900537</c:v>
                </c:pt>
                <c:pt idx="52">
                  <c:v>6.4910900537</c:v>
                </c:pt>
                <c:pt idx="53">
                  <c:v>6.4910900537</c:v>
                </c:pt>
                <c:pt idx="54">
                  <c:v>6.4910900537</c:v>
                </c:pt>
                <c:pt idx="55">
                  <c:v>6.4910900537</c:v>
                </c:pt>
                <c:pt idx="56">
                  <c:v>6.4910900537</c:v>
                </c:pt>
                <c:pt idx="57">
                  <c:v>6.4910900537</c:v>
                </c:pt>
              </c:numCache>
            </c:numRef>
          </c:val>
        </c:ser>
        <c:ser>
          <c:idx val="1"/>
          <c:order val="1"/>
          <c:tx>
            <c:strRef>
              <c:f>'ordered-data'!$J$3</c:f>
              <c:strCache>
                <c:ptCount val="1"/>
                <c:pt idx="0">
                  <c:v>Males</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'ordered-data'!$C$20:$C$77</c:f>
              <c:strCache>
                <c:ptCount val="58"/>
                <c:pt idx="0">
                  <c:v>SE Northern</c:v>
                </c:pt>
                <c:pt idx="1">
                  <c:v>SE Central (m,f)</c:v>
                </c:pt>
                <c:pt idx="2">
                  <c:v>SE Western</c:v>
                </c:pt>
                <c:pt idx="3">
                  <c:v>SE Southern</c:v>
                </c:pt>
                <c:pt idx="5">
                  <c:v>BDN Rural</c:v>
                </c:pt>
                <c:pt idx="6">
                  <c:v>BDN West</c:v>
                </c:pt>
                <c:pt idx="7">
                  <c:v>BDN East</c:v>
                </c:pt>
                <c:pt idx="9">
                  <c:v>AS West 1</c:v>
                </c:pt>
                <c:pt idx="10">
                  <c:v>AS  East 2</c:v>
                </c:pt>
                <c:pt idx="11">
                  <c:v>AS  East 1 (m,f)</c:v>
                </c:pt>
                <c:pt idx="12">
                  <c:v>AS  North 2</c:v>
                </c:pt>
                <c:pt idx="13">
                  <c:v>AS  West 2 (m,f)</c:v>
                </c:pt>
                <c:pt idx="14">
                  <c:v>AS  North 1</c:v>
                </c:pt>
                <c:pt idx="16">
                  <c:v>CE Altona</c:v>
                </c:pt>
                <c:pt idx="17">
                  <c:v>CE  Cartier/SFX</c:v>
                </c:pt>
                <c:pt idx="18">
                  <c:v>CE  Red River (m,f)</c:v>
                </c:pt>
                <c:pt idx="19">
                  <c:v>CE  Morden/Winkler </c:v>
                </c:pt>
                <c:pt idx="20">
                  <c:v>CE  Swan Lake</c:v>
                </c:pt>
                <c:pt idx="21">
                  <c:v>CE  Louise/Pembina</c:v>
                </c:pt>
                <c:pt idx="22">
                  <c:v>CE  Carman (m,f)</c:v>
                </c:pt>
                <c:pt idx="23">
                  <c:v>CE  Portage</c:v>
                </c:pt>
                <c:pt idx="24">
                  <c:v>CE  Seven Regions</c:v>
                </c:pt>
                <c:pt idx="26">
                  <c:v>IL Southwest (m,f)</c:v>
                </c:pt>
                <c:pt idx="27">
                  <c:v>IL Southeast</c:v>
                </c:pt>
                <c:pt idx="28">
                  <c:v>IL Northeast (m,f)</c:v>
                </c:pt>
                <c:pt idx="29">
                  <c:v>IL Northwest</c:v>
                </c:pt>
                <c:pt idx="31">
                  <c:v>PL Central</c:v>
                </c:pt>
                <c:pt idx="32">
                  <c:v>PL West</c:v>
                </c:pt>
                <c:pt idx="33">
                  <c:v>PL East</c:v>
                </c:pt>
                <c:pt idx="34">
                  <c:v>PL North</c:v>
                </c:pt>
                <c:pt idx="36">
                  <c:v>NE Springfield</c:v>
                </c:pt>
                <c:pt idx="37">
                  <c:v>NE Iron Rose (s)</c:v>
                </c:pt>
                <c:pt idx="38">
                  <c:v>NE Winnipeg River</c:v>
                </c:pt>
                <c:pt idx="39">
                  <c:v>NE Brokenhead</c:v>
                </c:pt>
                <c:pt idx="40">
                  <c:v>NE Blue Water</c:v>
                </c:pt>
                <c:pt idx="41">
                  <c:v>NE Northern Remote</c:v>
                </c:pt>
                <c:pt idx="43">
                  <c:v>NM F Flon/Snow L/Cran</c:v>
                </c:pt>
                <c:pt idx="44">
                  <c:v>NM The Pas/OCN/Kelsey</c:v>
                </c:pt>
                <c:pt idx="45">
                  <c:v>NM Nor-Man Other</c:v>
                </c:pt>
                <c:pt idx="47">
                  <c:v>BW Gillam/Fox Lake (s)</c:v>
                </c:pt>
                <c:pt idx="48">
                  <c:v>BW Thompson</c:v>
                </c:pt>
                <c:pt idx="49">
                  <c:v>BW Thick Por/Pik/Wab (s)</c:v>
                </c:pt>
                <c:pt idx="50">
                  <c:v>BW Lynn/Leaf/SIL (s)</c:v>
                </c:pt>
                <c:pt idx="51">
                  <c:v>BW Cross Lake (s)</c:v>
                </c:pt>
                <c:pt idx="52">
                  <c:v>BW Tad/Broch/Lac Br</c:v>
                </c:pt>
                <c:pt idx="53">
                  <c:v>BW Island Lake (m,f)</c:v>
                </c:pt>
                <c:pt idx="54">
                  <c:v>BW Norway House</c:v>
                </c:pt>
                <c:pt idx="55">
                  <c:v>BW Oxford H &amp; Gods (s)</c:v>
                </c:pt>
                <c:pt idx="56">
                  <c:v>BW Nelson House (m,s)</c:v>
                </c:pt>
                <c:pt idx="57">
                  <c:v>BW Sha/York/Split/War (s)</c:v>
                </c:pt>
              </c:strCache>
            </c:strRef>
          </c:cat>
          <c:val>
            <c:numRef>
              <c:f>'ordered-data'!$J$20:$J$77</c:f>
              <c:numCache>
                <c:ptCount val="58"/>
                <c:pt idx="0">
                  <c:v>3.5092458315</c:v>
                </c:pt>
                <c:pt idx="1">
                  <c:v>3.6459622007</c:v>
                </c:pt>
                <c:pt idx="2">
                  <c:v>4.9822389593</c:v>
                </c:pt>
                <c:pt idx="3">
                  <c:v>8.0585478054</c:v>
                </c:pt>
                <c:pt idx="5">
                  <c:v>4.8096808775</c:v>
                </c:pt>
                <c:pt idx="6">
                  <c:v>6.5334318868</c:v>
                </c:pt>
                <c:pt idx="7">
                  <c:v>7.8888121087</c:v>
                </c:pt>
                <c:pt idx="9">
                  <c:v>4.8903504581</c:v>
                </c:pt>
                <c:pt idx="10">
                  <c:v>5.3043546341</c:v>
                </c:pt>
                <c:pt idx="11">
                  <c:v>4.6524800013</c:v>
                </c:pt>
                <c:pt idx="12">
                  <c:v>4.8066145083</c:v>
                </c:pt>
                <c:pt idx="13">
                  <c:v>3.9709172274</c:v>
                </c:pt>
                <c:pt idx="14">
                  <c:v>6.5717698127</c:v>
                </c:pt>
                <c:pt idx="16">
                  <c:v>5.8914756817</c:v>
                </c:pt>
                <c:pt idx="17">
                  <c:v>3.3301093025</c:v>
                </c:pt>
                <c:pt idx="18">
                  <c:v>4.458066924</c:v>
                </c:pt>
                <c:pt idx="19">
                  <c:v>4.4912166668</c:v>
                </c:pt>
                <c:pt idx="20">
                  <c:v>4.0116568547</c:v>
                </c:pt>
                <c:pt idx="21">
                  <c:v>5.1053952331</c:v>
                </c:pt>
                <c:pt idx="22">
                  <c:v>4.5420680846</c:v>
                </c:pt>
                <c:pt idx="23">
                  <c:v>5.8875892683</c:v>
                </c:pt>
                <c:pt idx="24">
                  <c:v>9.3061310497</c:v>
                </c:pt>
                <c:pt idx="26">
                  <c:v>3.6281255414</c:v>
                </c:pt>
                <c:pt idx="27">
                  <c:v>5.0349632565</c:v>
                </c:pt>
                <c:pt idx="28">
                  <c:v>4.3521555716</c:v>
                </c:pt>
                <c:pt idx="29">
                  <c:v>8.3588462191</c:v>
                </c:pt>
                <c:pt idx="31">
                  <c:v>5.7800778124</c:v>
                </c:pt>
                <c:pt idx="32">
                  <c:v>5.1581707281</c:v>
                </c:pt>
                <c:pt idx="33">
                  <c:v>4.0456895574</c:v>
                </c:pt>
                <c:pt idx="34">
                  <c:v>6.4653704179</c:v>
                </c:pt>
                <c:pt idx="36">
                  <c:v>5.1967193115</c:v>
                </c:pt>
                <c:pt idx="38">
                  <c:v>3.7499619079</c:v>
                </c:pt>
                <c:pt idx="39">
                  <c:v>5.6058798416</c:v>
                </c:pt>
                <c:pt idx="40">
                  <c:v>7.4067542534</c:v>
                </c:pt>
                <c:pt idx="41">
                  <c:v>8.3818305736</c:v>
                </c:pt>
                <c:pt idx="43">
                  <c:v>5.4415317261</c:v>
                </c:pt>
                <c:pt idx="44">
                  <c:v>4.523209843</c:v>
                </c:pt>
                <c:pt idx="45">
                  <c:v>7.1937079298</c:v>
                </c:pt>
                <c:pt idx="48">
                  <c:v>5.0000205911</c:v>
                </c:pt>
                <c:pt idx="49">
                  <c:v>2.62079E-07</c:v>
                </c:pt>
                <c:pt idx="51">
                  <c:v>9.2806064705</c:v>
                </c:pt>
                <c:pt idx="52">
                  <c:v>4.2902906E-08</c:v>
                </c:pt>
                <c:pt idx="53">
                  <c:v>11.715837686</c:v>
                </c:pt>
                <c:pt idx="54">
                  <c:v>7.0889721911</c:v>
                </c:pt>
                <c:pt idx="56">
                  <c:v>19.309908484</c:v>
                </c:pt>
                <c:pt idx="57">
                  <c:v>8.6639503321</c:v>
                </c:pt>
              </c:numCache>
            </c:numRef>
          </c:val>
        </c:ser>
        <c:ser>
          <c:idx val="2"/>
          <c:order val="2"/>
          <c:tx>
            <c:strRef>
              <c:f>'ordered-data'!$K$3</c:f>
              <c:strCache>
                <c:ptCount val="1"/>
                <c:pt idx="0">
                  <c:v>Females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'ordered-data'!$C$20:$C$77</c:f>
              <c:strCache>
                <c:ptCount val="58"/>
                <c:pt idx="0">
                  <c:v>SE Northern</c:v>
                </c:pt>
                <c:pt idx="1">
                  <c:v>SE Central (m,f)</c:v>
                </c:pt>
                <c:pt idx="2">
                  <c:v>SE Western</c:v>
                </c:pt>
                <c:pt idx="3">
                  <c:v>SE Southern</c:v>
                </c:pt>
                <c:pt idx="5">
                  <c:v>BDN Rural</c:v>
                </c:pt>
                <c:pt idx="6">
                  <c:v>BDN West</c:v>
                </c:pt>
                <c:pt idx="7">
                  <c:v>BDN East</c:v>
                </c:pt>
                <c:pt idx="9">
                  <c:v>AS West 1</c:v>
                </c:pt>
                <c:pt idx="10">
                  <c:v>AS  East 2</c:v>
                </c:pt>
                <c:pt idx="11">
                  <c:v>AS  East 1 (m,f)</c:v>
                </c:pt>
                <c:pt idx="12">
                  <c:v>AS  North 2</c:v>
                </c:pt>
                <c:pt idx="13">
                  <c:v>AS  West 2 (m,f)</c:v>
                </c:pt>
                <c:pt idx="14">
                  <c:v>AS  North 1</c:v>
                </c:pt>
                <c:pt idx="16">
                  <c:v>CE Altona</c:v>
                </c:pt>
                <c:pt idx="17">
                  <c:v>CE  Cartier/SFX</c:v>
                </c:pt>
                <c:pt idx="18">
                  <c:v>CE  Red River (m,f)</c:v>
                </c:pt>
                <c:pt idx="19">
                  <c:v>CE  Morden/Winkler </c:v>
                </c:pt>
                <c:pt idx="20">
                  <c:v>CE  Swan Lake</c:v>
                </c:pt>
                <c:pt idx="21">
                  <c:v>CE  Louise/Pembina</c:v>
                </c:pt>
                <c:pt idx="22">
                  <c:v>CE  Carman (m,f)</c:v>
                </c:pt>
                <c:pt idx="23">
                  <c:v>CE  Portage</c:v>
                </c:pt>
                <c:pt idx="24">
                  <c:v>CE  Seven Regions</c:v>
                </c:pt>
                <c:pt idx="26">
                  <c:v>IL Southwest (m,f)</c:v>
                </c:pt>
                <c:pt idx="27">
                  <c:v>IL Southeast</c:v>
                </c:pt>
                <c:pt idx="28">
                  <c:v>IL Northeast (m,f)</c:v>
                </c:pt>
                <c:pt idx="29">
                  <c:v>IL Northwest</c:v>
                </c:pt>
                <c:pt idx="31">
                  <c:v>PL Central</c:v>
                </c:pt>
                <c:pt idx="32">
                  <c:v>PL West</c:v>
                </c:pt>
                <c:pt idx="33">
                  <c:v>PL East</c:v>
                </c:pt>
                <c:pt idx="34">
                  <c:v>PL North</c:v>
                </c:pt>
                <c:pt idx="36">
                  <c:v>NE Springfield</c:v>
                </c:pt>
                <c:pt idx="37">
                  <c:v>NE Iron Rose (s)</c:v>
                </c:pt>
                <c:pt idx="38">
                  <c:v>NE Winnipeg River</c:v>
                </c:pt>
                <c:pt idx="39">
                  <c:v>NE Brokenhead</c:v>
                </c:pt>
                <c:pt idx="40">
                  <c:v>NE Blue Water</c:v>
                </c:pt>
                <c:pt idx="41">
                  <c:v>NE Northern Remote</c:v>
                </c:pt>
                <c:pt idx="43">
                  <c:v>NM F Flon/Snow L/Cran</c:v>
                </c:pt>
                <c:pt idx="44">
                  <c:v>NM The Pas/OCN/Kelsey</c:v>
                </c:pt>
                <c:pt idx="45">
                  <c:v>NM Nor-Man Other</c:v>
                </c:pt>
                <c:pt idx="47">
                  <c:v>BW Gillam/Fox Lake (s)</c:v>
                </c:pt>
                <c:pt idx="48">
                  <c:v>BW Thompson</c:v>
                </c:pt>
                <c:pt idx="49">
                  <c:v>BW Thick Por/Pik/Wab (s)</c:v>
                </c:pt>
                <c:pt idx="50">
                  <c:v>BW Lynn/Leaf/SIL (s)</c:v>
                </c:pt>
                <c:pt idx="51">
                  <c:v>BW Cross Lake (s)</c:v>
                </c:pt>
                <c:pt idx="52">
                  <c:v>BW Tad/Broch/Lac Br</c:v>
                </c:pt>
                <c:pt idx="53">
                  <c:v>BW Island Lake (m,f)</c:v>
                </c:pt>
                <c:pt idx="54">
                  <c:v>BW Norway House</c:v>
                </c:pt>
                <c:pt idx="55">
                  <c:v>BW Oxford H &amp; Gods (s)</c:v>
                </c:pt>
                <c:pt idx="56">
                  <c:v>BW Nelson House (m,s)</c:v>
                </c:pt>
                <c:pt idx="57">
                  <c:v>BW Sha/York/Split/War (s)</c:v>
                </c:pt>
              </c:strCache>
            </c:strRef>
          </c:cat>
          <c:val>
            <c:numRef>
              <c:f>'ordered-data'!$K$20:$K$77</c:f>
              <c:numCache>
                <c:ptCount val="58"/>
                <c:pt idx="0">
                  <c:v>5.3152596501</c:v>
                </c:pt>
                <c:pt idx="1">
                  <c:v>4.1127653763</c:v>
                </c:pt>
                <c:pt idx="2">
                  <c:v>5.3662769225</c:v>
                </c:pt>
                <c:pt idx="3">
                  <c:v>3.7417802692</c:v>
                </c:pt>
                <c:pt idx="5">
                  <c:v>7.2619095273</c:v>
                </c:pt>
                <c:pt idx="6">
                  <c:v>6.5228018091</c:v>
                </c:pt>
                <c:pt idx="7">
                  <c:v>6.8170721138</c:v>
                </c:pt>
                <c:pt idx="9">
                  <c:v>6.4118558739</c:v>
                </c:pt>
                <c:pt idx="10">
                  <c:v>5.3858785827</c:v>
                </c:pt>
                <c:pt idx="11">
                  <c:v>3.6529947525</c:v>
                </c:pt>
                <c:pt idx="12">
                  <c:v>5.3159068187</c:v>
                </c:pt>
                <c:pt idx="13">
                  <c:v>4.5228003809</c:v>
                </c:pt>
                <c:pt idx="14">
                  <c:v>5.5866809575</c:v>
                </c:pt>
                <c:pt idx="16">
                  <c:v>6.03558824</c:v>
                </c:pt>
                <c:pt idx="17">
                  <c:v>7.2572264353</c:v>
                </c:pt>
                <c:pt idx="18">
                  <c:v>3.1859635011</c:v>
                </c:pt>
                <c:pt idx="19">
                  <c:v>4.8571809643</c:v>
                </c:pt>
                <c:pt idx="20">
                  <c:v>6.4890704909</c:v>
                </c:pt>
                <c:pt idx="21">
                  <c:v>6.9935825425</c:v>
                </c:pt>
                <c:pt idx="22">
                  <c:v>3.98014946</c:v>
                </c:pt>
                <c:pt idx="23">
                  <c:v>5.3041011536</c:v>
                </c:pt>
                <c:pt idx="24">
                  <c:v>5.6822650473</c:v>
                </c:pt>
                <c:pt idx="26">
                  <c:v>4.1052272881</c:v>
                </c:pt>
                <c:pt idx="27">
                  <c:v>5.1092433167</c:v>
                </c:pt>
                <c:pt idx="28">
                  <c:v>3.605025273</c:v>
                </c:pt>
                <c:pt idx="29">
                  <c:v>3.4184474475</c:v>
                </c:pt>
                <c:pt idx="31">
                  <c:v>6.2679666748</c:v>
                </c:pt>
                <c:pt idx="32">
                  <c:v>5.8729709552</c:v>
                </c:pt>
                <c:pt idx="33">
                  <c:v>6.7437050555</c:v>
                </c:pt>
                <c:pt idx="34">
                  <c:v>6.4577161146</c:v>
                </c:pt>
                <c:pt idx="36">
                  <c:v>4.1870540768</c:v>
                </c:pt>
                <c:pt idx="38">
                  <c:v>6.8944382496</c:v>
                </c:pt>
                <c:pt idx="39">
                  <c:v>3.8339398689</c:v>
                </c:pt>
                <c:pt idx="40">
                  <c:v>5.6142358599</c:v>
                </c:pt>
                <c:pt idx="41">
                  <c:v>12.79832172</c:v>
                </c:pt>
                <c:pt idx="43">
                  <c:v>4.3634584886</c:v>
                </c:pt>
                <c:pt idx="44">
                  <c:v>4.7847259434</c:v>
                </c:pt>
                <c:pt idx="45">
                  <c:v>8.442972164</c:v>
                </c:pt>
                <c:pt idx="48">
                  <c:v>4.8590703384</c:v>
                </c:pt>
                <c:pt idx="52">
                  <c:v>4.7241878E-08</c:v>
                </c:pt>
                <c:pt idx="53">
                  <c:v>14.274619002</c:v>
                </c:pt>
                <c:pt idx="54">
                  <c:v>7.696763313</c:v>
                </c:pt>
                <c:pt idx="55">
                  <c:v>12.942392235</c:v>
                </c:pt>
              </c:numCache>
            </c:numRef>
          </c:val>
        </c:ser>
        <c:ser>
          <c:idx val="3"/>
          <c:order val="3"/>
          <c:tx>
            <c:strRef>
              <c:f>'ordered-data'!$L$3</c:f>
              <c:strCache>
                <c:ptCount val="1"/>
                <c:pt idx="0">
                  <c:v>Mb avg females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females</c:name>
            <c:spPr>
              <a:ln w="12700">
                <a:solidFill>
                  <a:srgbClr val="000000"/>
                </a:solidFill>
                <a:prstDash val="sysDot"/>
              </a:ln>
            </c:spPr>
            <c:trendlineType val="linear"/>
            <c:forward val="0.5"/>
            <c:backward val="0.5"/>
            <c:dispEq val="0"/>
            <c:dispRSqr val="0"/>
          </c:trendline>
          <c:cat>
            <c:strRef>
              <c:f>'ordered-data'!$C$20:$C$77</c:f>
              <c:strCache>
                <c:ptCount val="58"/>
                <c:pt idx="0">
                  <c:v>SE Northern</c:v>
                </c:pt>
                <c:pt idx="1">
                  <c:v>SE Central (m,f)</c:v>
                </c:pt>
                <c:pt idx="2">
                  <c:v>SE Western</c:v>
                </c:pt>
                <c:pt idx="3">
                  <c:v>SE Southern</c:v>
                </c:pt>
                <c:pt idx="5">
                  <c:v>BDN Rural</c:v>
                </c:pt>
                <c:pt idx="6">
                  <c:v>BDN West</c:v>
                </c:pt>
                <c:pt idx="7">
                  <c:v>BDN East</c:v>
                </c:pt>
                <c:pt idx="9">
                  <c:v>AS West 1</c:v>
                </c:pt>
                <c:pt idx="10">
                  <c:v>AS  East 2</c:v>
                </c:pt>
                <c:pt idx="11">
                  <c:v>AS  East 1 (m,f)</c:v>
                </c:pt>
                <c:pt idx="12">
                  <c:v>AS  North 2</c:v>
                </c:pt>
                <c:pt idx="13">
                  <c:v>AS  West 2 (m,f)</c:v>
                </c:pt>
                <c:pt idx="14">
                  <c:v>AS  North 1</c:v>
                </c:pt>
                <c:pt idx="16">
                  <c:v>CE Altona</c:v>
                </c:pt>
                <c:pt idx="17">
                  <c:v>CE  Cartier/SFX</c:v>
                </c:pt>
                <c:pt idx="18">
                  <c:v>CE  Red River (m,f)</c:v>
                </c:pt>
                <c:pt idx="19">
                  <c:v>CE  Morden/Winkler </c:v>
                </c:pt>
                <c:pt idx="20">
                  <c:v>CE  Swan Lake</c:v>
                </c:pt>
                <c:pt idx="21">
                  <c:v>CE  Louise/Pembina</c:v>
                </c:pt>
                <c:pt idx="22">
                  <c:v>CE  Carman (m,f)</c:v>
                </c:pt>
                <c:pt idx="23">
                  <c:v>CE  Portage</c:v>
                </c:pt>
                <c:pt idx="24">
                  <c:v>CE  Seven Regions</c:v>
                </c:pt>
                <c:pt idx="26">
                  <c:v>IL Southwest (m,f)</c:v>
                </c:pt>
                <c:pt idx="27">
                  <c:v>IL Southeast</c:v>
                </c:pt>
                <c:pt idx="28">
                  <c:v>IL Northeast (m,f)</c:v>
                </c:pt>
                <c:pt idx="29">
                  <c:v>IL Northwest</c:v>
                </c:pt>
                <c:pt idx="31">
                  <c:v>PL Central</c:v>
                </c:pt>
                <c:pt idx="32">
                  <c:v>PL West</c:v>
                </c:pt>
                <c:pt idx="33">
                  <c:v>PL East</c:v>
                </c:pt>
                <c:pt idx="34">
                  <c:v>PL North</c:v>
                </c:pt>
                <c:pt idx="36">
                  <c:v>NE Springfield</c:v>
                </c:pt>
                <c:pt idx="37">
                  <c:v>NE Iron Rose (s)</c:v>
                </c:pt>
                <c:pt idx="38">
                  <c:v>NE Winnipeg River</c:v>
                </c:pt>
                <c:pt idx="39">
                  <c:v>NE Brokenhead</c:v>
                </c:pt>
                <c:pt idx="40">
                  <c:v>NE Blue Water</c:v>
                </c:pt>
                <c:pt idx="41">
                  <c:v>NE Northern Remote</c:v>
                </c:pt>
                <c:pt idx="43">
                  <c:v>NM F Flon/Snow L/Cran</c:v>
                </c:pt>
                <c:pt idx="44">
                  <c:v>NM The Pas/OCN/Kelsey</c:v>
                </c:pt>
                <c:pt idx="45">
                  <c:v>NM Nor-Man Other</c:v>
                </c:pt>
                <c:pt idx="47">
                  <c:v>BW Gillam/Fox Lake (s)</c:v>
                </c:pt>
                <c:pt idx="48">
                  <c:v>BW Thompson</c:v>
                </c:pt>
                <c:pt idx="49">
                  <c:v>BW Thick Por/Pik/Wab (s)</c:v>
                </c:pt>
                <c:pt idx="50">
                  <c:v>BW Lynn/Leaf/SIL (s)</c:v>
                </c:pt>
                <c:pt idx="51">
                  <c:v>BW Cross Lake (s)</c:v>
                </c:pt>
                <c:pt idx="52">
                  <c:v>BW Tad/Broch/Lac Br</c:v>
                </c:pt>
                <c:pt idx="53">
                  <c:v>BW Island Lake (m,f)</c:v>
                </c:pt>
                <c:pt idx="54">
                  <c:v>BW Norway House</c:v>
                </c:pt>
                <c:pt idx="55">
                  <c:v>BW Oxford H &amp; Gods (s)</c:v>
                </c:pt>
                <c:pt idx="56">
                  <c:v>BW Nelson House (m,s)</c:v>
                </c:pt>
                <c:pt idx="57">
                  <c:v>BW Sha/York/Split/War (s)</c:v>
                </c:pt>
              </c:strCache>
            </c:strRef>
          </c:cat>
          <c:val>
            <c:numRef>
              <c:f>'ordered-data'!$L$20:$L$77</c:f>
              <c:numCache>
                <c:ptCount val="58"/>
                <c:pt idx="0">
                  <c:v>6.2079704467</c:v>
                </c:pt>
                <c:pt idx="1">
                  <c:v>6.2079704467</c:v>
                </c:pt>
                <c:pt idx="2">
                  <c:v>6.2079704467</c:v>
                </c:pt>
                <c:pt idx="3">
                  <c:v>6.2079704467</c:v>
                </c:pt>
                <c:pt idx="5">
                  <c:v>6.2079704467</c:v>
                </c:pt>
                <c:pt idx="6">
                  <c:v>6.2079704467</c:v>
                </c:pt>
                <c:pt idx="7">
                  <c:v>6.2079704467</c:v>
                </c:pt>
                <c:pt idx="9">
                  <c:v>6.2079704467</c:v>
                </c:pt>
                <c:pt idx="10">
                  <c:v>6.2079704467</c:v>
                </c:pt>
                <c:pt idx="11">
                  <c:v>6.2079704467</c:v>
                </c:pt>
                <c:pt idx="12">
                  <c:v>6.2079704467</c:v>
                </c:pt>
                <c:pt idx="13">
                  <c:v>6.2079704467</c:v>
                </c:pt>
                <c:pt idx="14">
                  <c:v>6.2079704467</c:v>
                </c:pt>
                <c:pt idx="16">
                  <c:v>6.2079704467</c:v>
                </c:pt>
                <c:pt idx="17">
                  <c:v>6.2079704467</c:v>
                </c:pt>
                <c:pt idx="18">
                  <c:v>6.2079704467</c:v>
                </c:pt>
                <c:pt idx="19">
                  <c:v>6.2079704467</c:v>
                </c:pt>
                <c:pt idx="20">
                  <c:v>6.2079704467</c:v>
                </c:pt>
                <c:pt idx="21">
                  <c:v>6.2079704467</c:v>
                </c:pt>
                <c:pt idx="22">
                  <c:v>6.2079704467</c:v>
                </c:pt>
                <c:pt idx="23">
                  <c:v>6.2079704467</c:v>
                </c:pt>
                <c:pt idx="24">
                  <c:v>6.2079704467</c:v>
                </c:pt>
                <c:pt idx="26">
                  <c:v>6.2079704467</c:v>
                </c:pt>
                <c:pt idx="27">
                  <c:v>6.2079704467</c:v>
                </c:pt>
                <c:pt idx="28">
                  <c:v>6.2079704467</c:v>
                </c:pt>
                <c:pt idx="29">
                  <c:v>6.2079704467</c:v>
                </c:pt>
                <c:pt idx="31">
                  <c:v>6.2079704467</c:v>
                </c:pt>
                <c:pt idx="32">
                  <c:v>6.2079704467</c:v>
                </c:pt>
                <c:pt idx="33">
                  <c:v>6.2079704467</c:v>
                </c:pt>
                <c:pt idx="34">
                  <c:v>6.2079704467</c:v>
                </c:pt>
                <c:pt idx="36">
                  <c:v>6.2079704467</c:v>
                </c:pt>
                <c:pt idx="37">
                  <c:v>6.2079704467</c:v>
                </c:pt>
                <c:pt idx="38">
                  <c:v>6.2079704467</c:v>
                </c:pt>
                <c:pt idx="39">
                  <c:v>6.2079704467</c:v>
                </c:pt>
                <c:pt idx="40">
                  <c:v>6.2079704467</c:v>
                </c:pt>
                <c:pt idx="41">
                  <c:v>6.2079704467</c:v>
                </c:pt>
                <c:pt idx="43">
                  <c:v>6.2079704467</c:v>
                </c:pt>
                <c:pt idx="44">
                  <c:v>6.2079704467</c:v>
                </c:pt>
                <c:pt idx="45">
                  <c:v>6.2079704467</c:v>
                </c:pt>
                <c:pt idx="47">
                  <c:v>6.2079704467</c:v>
                </c:pt>
                <c:pt idx="48">
                  <c:v>6.2079704467</c:v>
                </c:pt>
                <c:pt idx="49">
                  <c:v>6.2079704467</c:v>
                </c:pt>
                <c:pt idx="50">
                  <c:v>6.2079704467</c:v>
                </c:pt>
                <c:pt idx="51">
                  <c:v>6.2079704467</c:v>
                </c:pt>
                <c:pt idx="52">
                  <c:v>6.2079704467</c:v>
                </c:pt>
                <c:pt idx="53">
                  <c:v>6.2079704467</c:v>
                </c:pt>
                <c:pt idx="54">
                  <c:v>6.2079704467</c:v>
                </c:pt>
                <c:pt idx="55">
                  <c:v>6.2079704467</c:v>
                </c:pt>
                <c:pt idx="56">
                  <c:v>6.2079704467</c:v>
                </c:pt>
                <c:pt idx="57">
                  <c:v>6.2079704467</c:v>
                </c:pt>
              </c:numCache>
            </c:numRef>
          </c:val>
        </c:ser>
        <c:gapWidth val="30"/>
        <c:axId val="35739135"/>
        <c:axId val="53216760"/>
      </c:barChart>
      <c:catAx>
        <c:axId val="35739135"/>
        <c:scaling>
          <c:orientation val="maxMin"/>
        </c:scaling>
        <c:axPos val="l"/>
        <c:delete val="0"/>
        <c:numFmt formatCode="General" sourceLinked="1"/>
        <c:majorTickMark val="none"/>
        <c:minorTickMark val="none"/>
        <c:tickLblPos val="nextTo"/>
        <c:txPr>
          <a:bodyPr/>
          <a:lstStyle/>
          <a:p>
            <a:pPr>
              <a:defRPr lang="en-US" cap="none" sz="500" b="1" i="0" u="none" baseline="0"/>
            </a:pPr>
          </a:p>
        </c:txPr>
        <c:crossAx val="53216760"/>
        <c:crosses val="autoZero"/>
        <c:auto val="0"/>
        <c:lblOffset val="100"/>
        <c:noMultiLvlLbl val="0"/>
      </c:catAx>
      <c:valAx>
        <c:axId val="53216760"/>
        <c:scaling>
          <c:orientation val="minMax"/>
          <c:max val="12"/>
          <c:min val="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pPr>
          </a:p>
        </c:txPr>
        <c:crossAx val="35739135"/>
        <c:crossesAt val="1"/>
        <c:crossBetween val="between"/>
        <c:dispUnits/>
        <c:majorUnit val="1"/>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25"/>
          <c:y val="0.077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300" verticalDpi="3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25" right="1.125" top="1" bottom="1" header="0.5" footer="0.5"/>
  <pageSetup horizontalDpi="300" verticalDpi="3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0.18725</cdr:x>
      <cdr:y>0.88475</cdr:y>
    </cdr:from>
    <cdr:to>
      <cdr:x>0.995</cdr:x>
      <cdr:y>1</cdr:y>
    </cdr:to>
    <cdr:sp>
      <cdr:nvSpPr>
        <cdr:cNvPr id="1" name="TextBox 2"/>
        <cdr:cNvSpPr txBox="1">
          <a:spLocks noChangeArrowheads="1"/>
        </cdr:cNvSpPr>
      </cdr:nvSpPr>
      <cdr:spPr>
        <a:xfrm>
          <a:off x="1066800" y="4029075"/>
          <a:ext cx="4610100" cy="523875"/>
        </a:xfrm>
        <a:prstGeom prst="rect">
          <a:avLst/>
        </a:prstGeom>
        <a:noFill/>
        <a:ln w="9525" cmpd="sng">
          <a:noFill/>
        </a:ln>
      </cdr:spPr>
      <cdr:txBody>
        <a:bodyPr vertOverflow="clip" wrap="square"/>
        <a:p>
          <a:pPr algn="l">
            <a:defRPr/>
          </a:pPr>
          <a:r>
            <a:rPr lang="en-US" cap="none" sz="700" b="0" i="0" u="none" baseline="0"/>
            <a:t>'m' indicates area's rate for males was statistically different from Manitoba average for males 
'f' indicates area's rate for females was statistically different from Manitoba average for females
'd' indicates difference between male and female rates was statistically significant for that area
's' indicates data suppressed due to small numbers</a:t>
          </a:r>
        </a:p>
      </cdr:txBody>
    </cdr:sp>
  </cdr:relSizeAnchor>
  <cdr:relSizeAnchor xmlns:cdr="http://schemas.openxmlformats.org/drawingml/2006/chartDrawing">
    <cdr:from>
      <cdr:x>0.0765</cdr:x>
      <cdr:y>0.02125</cdr:y>
    </cdr:from>
    <cdr:to>
      <cdr:x>0.995</cdr:x>
      <cdr:y>0.1365</cdr:y>
    </cdr:to>
    <cdr:sp>
      <cdr:nvSpPr>
        <cdr:cNvPr id="2" name="TextBox 3"/>
        <cdr:cNvSpPr txBox="1">
          <a:spLocks noChangeArrowheads="1"/>
        </cdr:cNvSpPr>
      </cdr:nvSpPr>
      <cdr:spPr>
        <a:xfrm>
          <a:off x="428625" y="95250"/>
          <a:ext cx="5238750" cy="523875"/>
        </a:xfrm>
        <a:prstGeom prst="rect">
          <a:avLst/>
        </a:prstGeom>
        <a:noFill/>
        <a:ln w="9525" cmpd="sng">
          <a:noFill/>
        </a:ln>
      </cdr:spPr>
      <cdr:txBody>
        <a:bodyPr vertOverflow="clip" wrap="square"/>
        <a:p>
          <a:pPr algn="ctr">
            <a:defRPr/>
          </a:pPr>
          <a:r>
            <a:rPr lang="en-US" cap="none" sz="1100" b="1" i="0" u="none" baseline="0">
              <a:latin typeface="Univers 45 Light"/>
              <a:ea typeface="Univers 45 Light"/>
              <a:cs typeface="Univers 45 Light"/>
            </a:rPr>
            <a:t>Figure 5.4.1: Hospital Separations for Long Stays by RHA, 2003/04
</a:t>
          </a:r>
          <a:r>
            <a:rPr lang="en-US" cap="none" sz="800" b="0" i="0" u="none" baseline="0">
              <a:latin typeface="Univers 45 Light"/>
              <a:ea typeface="Univers 45 Light"/>
              <a:cs typeface="Univers 45 Light"/>
            </a:rPr>
            <a:t>Age-adjusted rate of hospital separations for stays of 30 days or more, per 1,000 residents</a:t>
          </a:r>
        </a:p>
      </cdr:txBody>
    </cdr:sp>
  </cdr:relSizeAnchor>
  <cdr:relSizeAnchor xmlns:cdr="http://schemas.openxmlformats.org/drawingml/2006/chartDrawing">
    <cdr:from>
      <cdr:x>0.627</cdr:x>
      <cdr:y>0.97225</cdr:y>
    </cdr:from>
    <cdr:to>
      <cdr:x>1</cdr:x>
      <cdr:y>1</cdr:y>
    </cdr:to>
    <cdr:sp>
      <cdr:nvSpPr>
        <cdr:cNvPr id="3" name="mchp"/>
        <cdr:cNvSpPr txBox="1">
          <a:spLocks noChangeArrowheads="1"/>
        </cdr:cNvSpPr>
      </cdr:nvSpPr>
      <cdr:spPr>
        <a:xfrm>
          <a:off x="3571875" y="4429125"/>
          <a:ext cx="2133600" cy="123825"/>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2005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0.95575</cdr:x>
      <cdr:y>0.917</cdr:y>
    </cdr:from>
    <cdr:to>
      <cdr:x>1</cdr:x>
      <cdr:y>0.93725</cdr:y>
    </cdr:to>
    <cdr:sp>
      <cdr:nvSpPr>
        <cdr:cNvPr id="1" name="TextBox 3"/>
        <cdr:cNvSpPr txBox="1">
          <a:spLocks noChangeArrowheads="1"/>
        </cdr:cNvSpPr>
      </cdr:nvSpPr>
      <cdr:spPr>
        <a:xfrm>
          <a:off x="5448300" y="7534275"/>
          <a:ext cx="257175" cy="161925"/>
        </a:xfrm>
        <a:prstGeom prst="rect">
          <a:avLst/>
        </a:prstGeom>
        <a:noFill/>
        <a:ln w="9525" cmpd="sng">
          <a:noFill/>
        </a:ln>
      </cdr:spPr>
      <cdr:txBody>
        <a:bodyPr vertOverflow="clip" wrap="square"/>
        <a:p>
          <a:pPr algn="l">
            <a:defRPr/>
          </a:pPr>
          <a:r>
            <a:rPr lang="en-US" cap="none" sz="800" b="0" i="0" u="none" baseline="0"/>
            <a:t>19</a:t>
          </a:r>
        </a:p>
      </cdr:txBody>
    </cdr:sp>
  </cdr:relSizeAnchor>
  <cdr:relSizeAnchor xmlns:cdr="http://schemas.openxmlformats.org/drawingml/2006/chartDrawing">
    <cdr:from>
      <cdr:x>0.058</cdr:x>
      <cdr:y>0.00825</cdr:y>
    </cdr:from>
    <cdr:to>
      <cdr:x>1</cdr:x>
      <cdr:y>0.07125</cdr:y>
    </cdr:to>
    <cdr:sp>
      <cdr:nvSpPr>
        <cdr:cNvPr id="2" name="TextBox 4"/>
        <cdr:cNvSpPr txBox="1">
          <a:spLocks noChangeArrowheads="1"/>
        </cdr:cNvSpPr>
      </cdr:nvSpPr>
      <cdr:spPr>
        <a:xfrm>
          <a:off x="323850" y="66675"/>
          <a:ext cx="5372100" cy="514350"/>
        </a:xfrm>
        <a:prstGeom prst="rect">
          <a:avLst/>
        </a:prstGeom>
        <a:noFill/>
        <a:ln w="9525" cmpd="sng">
          <a:noFill/>
        </a:ln>
      </cdr:spPr>
      <cdr:txBody>
        <a:bodyPr vertOverflow="clip" wrap="square"/>
        <a:p>
          <a:pPr algn="ctr">
            <a:defRPr/>
          </a:pPr>
          <a:r>
            <a:rPr lang="en-US" cap="none" sz="1100" b="1" i="0" u="none" baseline="0">
              <a:latin typeface="Univers 45 Light"/>
              <a:ea typeface="Univers 45 Light"/>
              <a:cs typeface="Univers 45 Light"/>
            </a:rPr>
            <a:t>Figure 5.4.2: Separations for Long Stays by District, 2003/04
</a:t>
          </a:r>
          <a:r>
            <a:rPr lang="en-US" cap="none" sz="800" b="0" i="0" u="none" baseline="0">
              <a:latin typeface="Univers 45 Light"/>
              <a:ea typeface="Univers 45 Light"/>
              <a:cs typeface="Univers 45 Light"/>
            </a:rPr>
            <a:t>Age-adjusted rate of hospital separations for stays of 30 days or more, per 1,000 residents</a:t>
          </a:r>
        </a:p>
      </cdr:txBody>
    </cdr:sp>
  </cdr:relSizeAnchor>
  <cdr:relSizeAnchor xmlns:cdr="http://schemas.openxmlformats.org/drawingml/2006/chartDrawing">
    <cdr:from>
      <cdr:x>0.95575</cdr:x>
      <cdr:y>0.90125</cdr:y>
    </cdr:from>
    <cdr:to>
      <cdr:x>0.99675</cdr:x>
      <cdr:y>0.92125</cdr:y>
    </cdr:to>
    <cdr:sp>
      <cdr:nvSpPr>
        <cdr:cNvPr id="3" name="TextBox 5"/>
        <cdr:cNvSpPr txBox="1">
          <a:spLocks noChangeArrowheads="1"/>
        </cdr:cNvSpPr>
      </cdr:nvSpPr>
      <cdr:spPr>
        <a:xfrm>
          <a:off x="5448300" y="7400925"/>
          <a:ext cx="238125" cy="161925"/>
        </a:xfrm>
        <a:prstGeom prst="rect">
          <a:avLst/>
        </a:prstGeom>
        <a:noFill/>
        <a:ln w="9525" cmpd="sng">
          <a:noFill/>
        </a:ln>
      </cdr:spPr>
      <cdr:txBody>
        <a:bodyPr vertOverflow="clip" wrap="square"/>
        <a:p>
          <a:pPr algn="l">
            <a:defRPr/>
          </a:pPr>
          <a:r>
            <a:rPr lang="en-US" cap="none" sz="800" b="0" i="0" u="none" baseline="0"/>
            <a:t>13</a:t>
          </a:r>
        </a:p>
      </cdr:txBody>
    </cdr:sp>
  </cdr:relSizeAnchor>
  <cdr:relSizeAnchor xmlns:cdr="http://schemas.openxmlformats.org/drawingml/2006/chartDrawing">
    <cdr:from>
      <cdr:x>0.955</cdr:x>
      <cdr:y>0.87125</cdr:y>
    </cdr:from>
    <cdr:to>
      <cdr:x>0.99925</cdr:x>
      <cdr:y>0.8915</cdr:y>
    </cdr:to>
    <cdr:sp>
      <cdr:nvSpPr>
        <cdr:cNvPr id="4" name="TextBox 6"/>
        <cdr:cNvSpPr txBox="1">
          <a:spLocks noChangeArrowheads="1"/>
        </cdr:cNvSpPr>
      </cdr:nvSpPr>
      <cdr:spPr>
        <a:xfrm>
          <a:off x="5448300" y="7153275"/>
          <a:ext cx="257175" cy="161925"/>
        </a:xfrm>
        <a:prstGeom prst="rect">
          <a:avLst/>
        </a:prstGeom>
        <a:noFill/>
        <a:ln w="9525" cmpd="sng">
          <a:noFill/>
        </a:ln>
      </cdr:spPr>
      <cdr:txBody>
        <a:bodyPr vertOverflow="clip" wrap="square"/>
        <a:p>
          <a:pPr algn="l">
            <a:defRPr/>
          </a:pPr>
          <a:r>
            <a:rPr lang="en-US" cap="none" sz="800" b="0" i="0" u="none" baseline="0"/>
            <a:t>14</a:t>
          </a:r>
        </a:p>
      </cdr:txBody>
    </cdr:sp>
  </cdr:relSizeAnchor>
  <cdr:relSizeAnchor xmlns:cdr="http://schemas.openxmlformats.org/drawingml/2006/chartDrawing">
    <cdr:from>
      <cdr:x>0.95575</cdr:x>
      <cdr:y>0.69</cdr:y>
    </cdr:from>
    <cdr:to>
      <cdr:x>1</cdr:x>
      <cdr:y>0.7095</cdr:y>
    </cdr:to>
    <cdr:sp>
      <cdr:nvSpPr>
        <cdr:cNvPr id="5" name="TextBox 7"/>
        <cdr:cNvSpPr txBox="1">
          <a:spLocks noChangeArrowheads="1"/>
        </cdr:cNvSpPr>
      </cdr:nvSpPr>
      <cdr:spPr>
        <a:xfrm>
          <a:off x="5448300" y="5667375"/>
          <a:ext cx="257175" cy="161925"/>
        </a:xfrm>
        <a:prstGeom prst="rect">
          <a:avLst/>
        </a:prstGeom>
        <a:noFill/>
        <a:ln w="9525" cmpd="sng">
          <a:noFill/>
        </a:ln>
      </cdr:spPr>
      <cdr:txBody>
        <a:bodyPr vertOverflow="clip" wrap="square"/>
        <a:p>
          <a:pPr algn="l">
            <a:defRPr/>
          </a:pPr>
          <a:r>
            <a:rPr lang="en-US" cap="none" sz="800" b="0" i="0" u="none" baseline="0"/>
            <a:t>13</a:t>
          </a:r>
        </a:p>
      </cdr:txBody>
    </cdr:sp>
  </cdr:relSizeAnchor>
  <cdr:relSizeAnchor xmlns:cdr="http://schemas.openxmlformats.org/drawingml/2006/chartDrawing">
    <cdr:from>
      <cdr:x>0.62725</cdr:x>
      <cdr:y>0.98425</cdr:y>
    </cdr:from>
    <cdr:to>
      <cdr:x>1</cdr:x>
      <cdr:y>1</cdr:y>
    </cdr:to>
    <cdr:sp>
      <cdr:nvSpPr>
        <cdr:cNvPr id="6" name="mchp"/>
        <cdr:cNvSpPr txBox="1">
          <a:spLocks noChangeArrowheads="1"/>
        </cdr:cNvSpPr>
      </cdr:nvSpPr>
      <cdr:spPr>
        <a:xfrm>
          <a:off x="3571875" y="8086725"/>
          <a:ext cx="2133600" cy="133350"/>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2005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8220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81"/>
  <sheetViews>
    <sheetView workbookViewId="0" topLeftCell="A1">
      <pane xSplit="8" ySplit="3" topLeftCell="U4" activePane="bottomRight" state="frozen"/>
      <selection pane="topLeft" activeCell="A1" sqref="A1"/>
      <selection pane="topRight" activeCell="F1" sqref="F1"/>
      <selection pane="bottomLeft" activeCell="A4" sqref="A4"/>
      <selection pane="bottomRight" activeCell="C79" sqref="C79"/>
    </sheetView>
  </sheetViews>
  <sheetFormatPr defaultColWidth="9.140625" defaultRowHeight="12.75"/>
  <cols>
    <col min="1" max="1" width="7.57421875" style="29" customWidth="1"/>
    <col min="2" max="2" width="7.8515625" style="29" customWidth="1"/>
    <col min="3" max="3" width="23.421875" style="0" customWidth="1"/>
    <col min="4" max="6" width="2.57421875" style="0" customWidth="1"/>
    <col min="7" max="8" width="4.7109375" style="0" customWidth="1"/>
    <col min="9" max="9" width="7.140625" style="2" customWidth="1"/>
    <col min="10" max="11" width="9.140625" style="4" customWidth="1"/>
    <col min="12" max="12" width="6.421875" style="2" customWidth="1"/>
    <col min="13" max="13" width="9.140625" style="3" customWidth="1"/>
    <col min="14" max="15" width="9.140625" style="2" customWidth="1"/>
    <col min="16" max="16" width="9.140625" style="3" customWidth="1"/>
    <col min="17" max="17" width="9.140625" style="2" customWidth="1"/>
    <col min="18" max="18" width="2.8515625" style="25" customWidth="1"/>
    <col min="19" max="19" width="9.00390625" style="0" customWidth="1"/>
    <col min="20" max="21" width="9.140625" style="2" customWidth="1"/>
    <col min="22" max="22" width="9.57421875" style="3" bestFit="1" customWidth="1"/>
    <col min="23" max="23" width="9.140625" style="2" customWidth="1"/>
  </cols>
  <sheetData>
    <row r="1" spans="1:23" s="10" customFormat="1" ht="12.75">
      <c r="A1" s="29" t="s">
        <v>154</v>
      </c>
      <c r="B1" s="29" t="s">
        <v>155</v>
      </c>
      <c r="D1" s="30" t="s">
        <v>96</v>
      </c>
      <c r="E1" s="30"/>
      <c r="F1" s="30"/>
      <c r="G1" s="30" t="s">
        <v>102</v>
      </c>
      <c r="H1" s="30"/>
      <c r="I1" s="11" t="str">
        <f>J3</f>
        <v>Males</v>
      </c>
      <c r="J1" s="6" t="s">
        <v>139</v>
      </c>
      <c r="K1" s="6" t="s">
        <v>140</v>
      </c>
      <c r="L1" s="11" t="str">
        <f>K3</f>
        <v>Females</v>
      </c>
      <c r="M1" s="13" t="str">
        <f>J3</f>
        <v>Males</v>
      </c>
      <c r="N1" s="14" t="str">
        <f>J3</f>
        <v>Males</v>
      </c>
      <c r="O1" s="14" t="str">
        <f>J3</f>
        <v>Males</v>
      </c>
      <c r="P1" s="13" t="str">
        <f>J3</f>
        <v>Males</v>
      </c>
      <c r="Q1" s="14" t="str">
        <f>J3</f>
        <v>Males</v>
      </c>
      <c r="R1" s="21"/>
      <c r="S1" s="13" t="str">
        <f>K3</f>
        <v>Females</v>
      </c>
      <c r="T1" s="14" t="str">
        <f>K3</f>
        <v>Females</v>
      </c>
      <c r="U1" s="14" t="str">
        <f>K3</f>
        <v>Females</v>
      </c>
      <c r="V1" s="13" t="str">
        <f>K3</f>
        <v>Females</v>
      </c>
      <c r="W1" s="14" t="str">
        <f>K3</f>
        <v>Females</v>
      </c>
    </row>
    <row r="2" spans="1:23" s="10" customFormat="1" ht="12.75">
      <c r="A2" s="29" t="s">
        <v>156</v>
      </c>
      <c r="B2" s="29" t="s">
        <v>157</v>
      </c>
      <c r="D2" s="26" t="s">
        <v>99</v>
      </c>
      <c r="E2" s="26" t="s">
        <v>100</v>
      </c>
      <c r="F2" s="26" t="s">
        <v>101</v>
      </c>
      <c r="G2" s="26" t="s">
        <v>105</v>
      </c>
      <c r="H2" s="26" t="s">
        <v>106</v>
      </c>
      <c r="I2" s="11" t="s">
        <v>90</v>
      </c>
      <c r="J2" s="12" t="str">
        <f>'orig-data'!E3</f>
        <v>adj_rate</v>
      </c>
      <c r="K2" s="12" t="str">
        <f>'orig-data'!E3</f>
        <v>adj_rate</v>
      </c>
      <c r="L2" s="11"/>
      <c r="M2" s="13" t="str">
        <f>'orig-data'!C3</f>
        <v>pop</v>
      </c>
      <c r="N2" s="14" t="str">
        <f>'orig-data'!D3</f>
        <v>Lci_adj</v>
      </c>
      <c r="O2" s="14" t="str">
        <f>'orig-data'!F3</f>
        <v>Uci_adj</v>
      </c>
      <c r="P2" s="13" t="str">
        <f>'orig-data'!G3</f>
        <v>count</v>
      </c>
      <c r="Q2" s="14" t="str">
        <f>'orig-data'!H3</f>
        <v>crd_rate</v>
      </c>
      <c r="R2" s="22"/>
      <c r="S2" s="15" t="str">
        <f>'orig-data'!C3</f>
        <v>pop</v>
      </c>
      <c r="T2" s="14" t="str">
        <f>'orig-data'!D3</f>
        <v>Lci_adj</v>
      </c>
      <c r="U2" s="14" t="str">
        <f>'orig-data'!F3</f>
        <v>Uci_adj</v>
      </c>
      <c r="V2" s="13" t="str">
        <f>'orig-data'!G3</f>
        <v>count</v>
      </c>
      <c r="W2" s="14" t="str">
        <f>'orig-data'!H3</f>
        <v>crd_rate</v>
      </c>
    </row>
    <row r="3" spans="1:23" s="10" customFormat="1" ht="12.75">
      <c r="A3" s="29"/>
      <c r="B3" s="29"/>
      <c r="G3" s="26" t="s">
        <v>103</v>
      </c>
      <c r="H3" s="26" t="s">
        <v>104</v>
      </c>
      <c r="I3" s="14" t="s">
        <v>81</v>
      </c>
      <c r="J3" s="6" t="s">
        <v>136</v>
      </c>
      <c r="K3" s="6" t="s">
        <v>137</v>
      </c>
      <c r="L3" s="14" t="s">
        <v>82</v>
      </c>
      <c r="M3" s="16" t="s">
        <v>90</v>
      </c>
      <c r="N3" s="11"/>
      <c r="O3" s="11"/>
      <c r="P3" s="16"/>
      <c r="Q3" s="11"/>
      <c r="R3" s="21"/>
      <c r="T3" s="11"/>
      <c r="U3" s="11"/>
      <c r="V3" s="16"/>
      <c r="W3" s="11"/>
    </row>
    <row r="4" spans="1:23" ht="12.75">
      <c r="A4" s="29">
        <v>1</v>
      </c>
      <c r="B4" s="29">
        <v>1</v>
      </c>
      <c r="C4" s="7" t="s">
        <v>158</v>
      </c>
      <c r="D4" s="7" t="str">
        <f>IF(AND('orig-data'!Q4&gt;0,'orig-data'!Q4&lt;0.1),IF(AND('orig-data'!I4&lt;0.01,'orig-data'!I4&gt;0),"m"," "),IF(AND('orig-data'!T4&lt;0.01,'orig-data'!T4&gt;0),"m",""))</f>
        <v>m</v>
      </c>
      <c r="E4" s="7" t="str">
        <f>IF(AND('orig-data'!Q68&gt;0,'orig-data'!Q68&lt;0.1),IF(AND('orig-data'!I68&lt;0.01,'orig-data'!I68&gt;0),"f"," "),IF(AND('orig-data'!T68&lt;0.01,'orig-data'!T68&gt;0),"f",""))</f>
        <v>f</v>
      </c>
      <c r="F4" s="7">
        <f>IF(AND('orig-data'!Q4&gt;0,'orig-data'!Q4&lt;0.1),IF(AND('orig-data'!I132&lt;0.01,'orig-data'!I132&gt;0),"d"," "),IF(AND('orig-data'!S4&lt;0.05,'orig-data'!S4&gt;0),"d",""))</f>
      </c>
      <c r="G4" s="7" t="str">
        <f aca="true" t="shared" si="0" ref="G4:G13">IF(AND(M4&gt;0,M4&lt;=5),"mp"," ")&amp;IF(AND(P4&gt;0,P4&lt;=5),"mc"," ")</f>
        <v>  </v>
      </c>
      <c r="H4" s="7" t="str">
        <f aca="true" t="shared" si="1" ref="H4:H13">IF(AND(S4&gt;0,S4&lt;=5),"fp"," ")&amp;IF(AND(V4&gt;0,V4&lt;=5),"fc"," ")</f>
        <v>  </v>
      </c>
      <c r="I4" s="2">
        <f aca="true" t="shared" si="2" ref="I4:I13">J$18</f>
        <v>6.4910900537</v>
      </c>
      <c r="J4" s="4">
        <f>'orig-data'!E4</f>
        <v>5.0257379841</v>
      </c>
      <c r="K4" s="18">
        <f>'orig-data'!E68</f>
        <v>5.0498660866</v>
      </c>
      <c r="L4" s="17">
        <f aca="true" t="shared" si="3" ref="L4:L13">K$18</f>
        <v>6.2079704467</v>
      </c>
      <c r="M4" s="19">
        <f>'orig-data'!C4</f>
        <v>29101</v>
      </c>
      <c r="N4" s="17">
        <f>'orig-data'!D4</f>
        <v>4.0109497154</v>
      </c>
      <c r="O4" s="17">
        <f>'orig-data'!F4</f>
        <v>6.2972722366</v>
      </c>
      <c r="P4" s="19">
        <f>'orig-data'!G4</f>
        <v>101</v>
      </c>
      <c r="Q4" s="17">
        <f>'orig-data'!H4</f>
        <v>3.470671111</v>
      </c>
      <c r="R4" s="23"/>
      <c r="S4" s="19">
        <f>'orig-data'!C68</f>
        <v>28388</v>
      </c>
      <c r="T4" s="17">
        <f>'orig-data'!D68</f>
        <v>4.0885574557</v>
      </c>
      <c r="U4" s="17">
        <f>'orig-data'!F68</f>
        <v>6.237199249</v>
      </c>
      <c r="V4" s="19">
        <f>'orig-data'!G68</f>
        <v>122</v>
      </c>
      <c r="W4" s="17">
        <f>'orig-data'!H68</f>
        <v>4.2975905312</v>
      </c>
    </row>
    <row r="5" spans="1:23" ht="12.75">
      <c r="A5" s="29">
        <v>4</v>
      </c>
      <c r="B5" s="29">
        <v>2</v>
      </c>
      <c r="C5" s="7" t="s">
        <v>159</v>
      </c>
      <c r="D5" s="7" t="str">
        <f>IF(AND('orig-data'!Q5&gt;0,'orig-data'!Q5&lt;0.1),IF(AND('orig-data'!I5&lt;0.01,'orig-data'!I5&gt;0),"m"," "),IF(AND('orig-data'!T5&lt;0.01,'orig-data'!T5&gt;0),"m",""))</f>
        <v>m</v>
      </c>
      <c r="E5" s="7" t="str">
        <f>IF(AND('orig-data'!Q69&gt;0,'orig-data'!Q69&lt;0.1),IF(AND('orig-data'!I69&lt;0.01,'orig-data'!I69&gt;0),"f"," "),IF(AND('orig-data'!T69&lt;0.01,'orig-data'!T69&gt;0),"f",""))</f>
        <v>f</v>
      </c>
      <c r="F5" s="7">
        <f>IF(AND('orig-data'!Q5&gt;0,'orig-data'!Q5&lt;0.1),IF(AND('orig-data'!I133&lt;0.01,'orig-data'!I133&gt;0),"d"," "),IF(AND('orig-data'!S5&lt;0.05,'orig-data'!S5&gt;0),"d",""))</f>
      </c>
      <c r="G5" s="7" t="str">
        <f t="shared" si="0"/>
        <v>  </v>
      </c>
      <c r="H5" s="7" t="str">
        <f t="shared" si="1"/>
        <v>  </v>
      </c>
      <c r="I5" s="2">
        <f t="shared" si="2"/>
        <v>6.4910900537</v>
      </c>
      <c r="J5" s="4">
        <f>'orig-data'!E5</f>
        <v>7.780145257</v>
      </c>
      <c r="K5" s="18">
        <f>'orig-data'!E69</f>
        <v>7.3617735412</v>
      </c>
      <c r="L5" s="17">
        <f t="shared" si="3"/>
        <v>6.2079704467</v>
      </c>
      <c r="M5" s="19">
        <f>'orig-data'!C5</f>
        <v>22915</v>
      </c>
      <c r="N5" s="17">
        <f>'orig-data'!D5</f>
        <v>6.3777168804</v>
      </c>
      <c r="O5" s="17">
        <f>'orig-data'!F5</f>
        <v>9.4909606924</v>
      </c>
      <c r="P5" s="19">
        <f>'orig-data'!G5</f>
        <v>148</v>
      </c>
      <c r="Q5" s="17">
        <f>'orig-data'!H5</f>
        <v>6.4586515383</v>
      </c>
      <c r="R5" s="23"/>
      <c r="S5" s="19">
        <f>'orig-data'!C69</f>
        <v>24952</v>
      </c>
      <c r="T5" s="17">
        <f>'orig-data'!D69</f>
        <v>6.1603011285</v>
      </c>
      <c r="U5" s="17">
        <f>'orig-data'!F69</f>
        <v>8.7975747519</v>
      </c>
      <c r="V5" s="19">
        <f>'orig-data'!G69</f>
        <v>214</v>
      </c>
      <c r="W5" s="17">
        <f>'orig-data'!H69</f>
        <v>8.5764668163</v>
      </c>
    </row>
    <row r="6" spans="1:23" ht="12.75">
      <c r="A6" s="29">
        <v>3</v>
      </c>
      <c r="B6" s="29">
        <v>3</v>
      </c>
      <c r="C6" s="7" t="s">
        <v>150</v>
      </c>
      <c r="D6" s="7">
        <f>IF(AND('orig-data'!Q6&gt;0,'orig-data'!Q6&lt;0.1),IF(AND('orig-data'!I6&lt;0.01,'orig-data'!I6&gt;0),"m"," "),IF(AND('orig-data'!T6&lt;0.01,'orig-data'!T6&gt;0),"m",""))</f>
      </c>
      <c r="E6" s="7">
        <f>IF(AND('orig-data'!Q70&gt;0,'orig-data'!Q70&lt;0.1),IF(AND('orig-data'!I70&lt;0.01,'orig-data'!I70&gt;0),"f"," "),IF(AND('orig-data'!T70&lt;0.01,'orig-data'!T70&gt;0),"f",""))</f>
      </c>
      <c r="F6" s="7">
        <f>IF(AND('orig-data'!Q6&gt;0,'orig-data'!Q6&lt;0.1),IF(AND('orig-data'!I134&lt;0.01,'orig-data'!I134&gt;0),"d"," "),IF(AND('orig-data'!S6&lt;0.05,'orig-data'!S6&gt;0),"d",""))</f>
      </c>
      <c r="G6" s="7" t="str">
        <f t="shared" si="0"/>
        <v>  </v>
      </c>
      <c r="H6" s="7" t="str">
        <f t="shared" si="1"/>
        <v>  </v>
      </c>
      <c r="I6" s="2">
        <f t="shared" si="2"/>
        <v>6.4910900537</v>
      </c>
      <c r="J6" s="4">
        <f>'orig-data'!E6</f>
        <v>5.5568227793</v>
      </c>
      <c r="K6" s="18">
        <f>'orig-data'!E70</f>
        <v>5.7038279237</v>
      </c>
      <c r="L6" s="17">
        <f t="shared" si="3"/>
        <v>6.2079704467</v>
      </c>
      <c r="M6" s="19">
        <f>'orig-data'!C6</f>
        <v>34639</v>
      </c>
      <c r="N6" s="17">
        <f>'orig-data'!D6</f>
        <v>4.64934384</v>
      </c>
      <c r="O6" s="17">
        <f>'orig-data'!F6</f>
        <v>6.6414273634</v>
      </c>
      <c r="P6" s="19">
        <f>'orig-data'!G6</f>
        <v>217</v>
      </c>
      <c r="Q6" s="17">
        <f>'orig-data'!H6</f>
        <v>6.2646150293</v>
      </c>
      <c r="R6" s="23"/>
      <c r="S6" s="19">
        <f>'orig-data'!C70</f>
        <v>35021</v>
      </c>
      <c r="T6" s="17">
        <f>'orig-data'!D70</f>
        <v>4.8421215407</v>
      </c>
      <c r="U6" s="17">
        <f>'orig-data'!F70</f>
        <v>6.7188840078</v>
      </c>
      <c r="V6" s="19">
        <f>'orig-data'!G70</f>
        <v>310</v>
      </c>
      <c r="W6" s="17">
        <f>'orig-data'!H70</f>
        <v>8.8518317581</v>
      </c>
    </row>
    <row r="7" spans="1:23" ht="12.75">
      <c r="A7" s="29">
        <v>2</v>
      </c>
      <c r="B7" s="29">
        <v>4</v>
      </c>
      <c r="C7" s="7" t="s">
        <v>151</v>
      </c>
      <c r="D7" s="7">
        <f>IF(AND('orig-data'!Q7&gt;0,'orig-data'!Q7&lt;0.1),IF(AND('orig-data'!I7&lt;0.01,'orig-data'!I7&gt;0),"m"," "),IF(AND('orig-data'!T7&lt;0.01,'orig-data'!T7&gt;0),"m",""))</f>
      </c>
      <c r="E7" s="7">
        <f>IF(AND('orig-data'!Q71&gt;0,'orig-data'!Q71&lt;0.1),IF(AND('orig-data'!I71&lt;0.01,'orig-data'!I71&gt;0),"f"," "),IF(AND('orig-data'!T71&lt;0.01,'orig-data'!T71&gt;0),"f",""))</f>
      </c>
      <c r="F7" s="7">
        <f>IF(AND('orig-data'!Q7&gt;0,'orig-data'!Q7&lt;0.1),IF(AND('orig-data'!I135&lt;0.01,'orig-data'!I135&gt;0),"d"," "),IF(AND('orig-data'!S7&lt;0.05,'orig-data'!S7&gt;0),"d",""))</f>
      </c>
      <c r="G7" s="7" t="str">
        <f t="shared" si="0"/>
        <v>  </v>
      </c>
      <c r="H7" s="7" t="str">
        <f t="shared" si="1"/>
        <v>  </v>
      </c>
      <c r="I7" s="2">
        <f t="shared" si="2"/>
        <v>6.4910900537</v>
      </c>
      <c r="J7" s="4">
        <f>'orig-data'!E7</f>
        <v>5.6753286009</v>
      </c>
      <c r="K7" s="18">
        <f>'orig-data'!E71</f>
        <v>5.6844867226</v>
      </c>
      <c r="L7" s="17">
        <f t="shared" si="3"/>
        <v>6.2079704467</v>
      </c>
      <c r="M7" s="19">
        <f>'orig-data'!C7</f>
        <v>49878</v>
      </c>
      <c r="N7" s="17">
        <f>'orig-data'!D7</f>
        <v>4.7776884679</v>
      </c>
      <c r="O7" s="17">
        <f>'orig-data'!F7</f>
        <v>6.7416188696</v>
      </c>
      <c r="P7" s="19">
        <f>'orig-data'!G7</f>
        <v>230</v>
      </c>
      <c r="Q7" s="17">
        <f>'orig-data'!H7</f>
        <v>4.6112514535</v>
      </c>
      <c r="R7" s="23"/>
      <c r="S7" s="19">
        <f>'orig-data'!C71</f>
        <v>49463</v>
      </c>
      <c r="T7" s="17">
        <f>'orig-data'!D71</f>
        <v>4.838164196</v>
      </c>
      <c r="U7" s="17">
        <f>'orig-data'!F71</f>
        <v>6.6788533813</v>
      </c>
      <c r="V7" s="19">
        <f>'orig-data'!G71</f>
        <v>306</v>
      </c>
      <c r="W7" s="17">
        <f>'orig-data'!H71</f>
        <v>6.1864423913</v>
      </c>
    </row>
    <row r="8" spans="1:23" ht="12.75">
      <c r="A8" s="29">
        <v>6</v>
      </c>
      <c r="B8" s="29">
        <v>5</v>
      </c>
      <c r="C8" s="7" t="s">
        <v>160</v>
      </c>
      <c r="D8" s="7" t="str">
        <f>IF(AND('orig-data'!Q8&gt;0,'orig-data'!Q8&lt;0.1),IF(AND('orig-data'!I8&lt;0.01,'orig-data'!I8&gt;0),"m"," "),IF(AND('orig-data'!T8&lt;0.01,'orig-data'!T8&gt;0),"m",""))</f>
        <v>m</v>
      </c>
      <c r="E8" s="7" t="str">
        <f>IF(AND('orig-data'!Q72&gt;0,'orig-data'!Q72&lt;0.1),IF(AND('orig-data'!I72&lt;0.01,'orig-data'!I72&gt;0),"f"," "),IF(AND('orig-data'!T72&lt;0.01,'orig-data'!T72&gt;0),"f",""))</f>
        <v>f</v>
      </c>
      <c r="F8" s="7">
        <f>IF(AND('orig-data'!Q8&gt;0,'orig-data'!Q8&lt;0.1),IF(AND('orig-data'!I136&lt;0.01,'orig-data'!I136&gt;0),"d"," "),IF(AND('orig-data'!S8&lt;0.05,'orig-data'!S8&gt;0),"d",""))</f>
      </c>
      <c r="G8" s="7" t="str">
        <f t="shared" si="0"/>
        <v>  </v>
      </c>
      <c r="H8" s="7" t="str">
        <f t="shared" si="1"/>
        <v>  </v>
      </c>
      <c r="I8" s="2">
        <f t="shared" si="2"/>
        <v>6.4910900537</v>
      </c>
      <c r="J8" s="4">
        <f>'orig-data'!E8</f>
        <v>5.3726769439</v>
      </c>
      <c r="K8" s="18">
        <f>'orig-data'!E72</f>
        <v>4.6364830666</v>
      </c>
      <c r="L8" s="17">
        <f t="shared" si="3"/>
        <v>6.2079704467</v>
      </c>
      <c r="M8" s="19">
        <f>'orig-data'!C8</f>
        <v>38208</v>
      </c>
      <c r="N8" s="17">
        <f>'orig-data'!D8</f>
        <v>4.4507297557</v>
      </c>
      <c r="O8" s="17">
        <f>'orig-data'!F8</f>
        <v>6.4856010425</v>
      </c>
      <c r="P8" s="19">
        <f>'orig-data'!G8</f>
        <v>174</v>
      </c>
      <c r="Q8" s="17">
        <f>'orig-data'!H8</f>
        <v>4.5540201005</v>
      </c>
      <c r="R8" s="23"/>
      <c r="S8" s="19">
        <f>'orig-data'!C72</f>
        <v>37509</v>
      </c>
      <c r="T8" s="17">
        <f>'orig-data'!D72</f>
        <v>3.8451628926</v>
      </c>
      <c r="U8" s="17">
        <f>'orig-data'!F72</f>
        <v>5.5906539795</v>
      </c>
      <c r="V8" s="19">
        <f>'orig-data'!G72</f>
        <v>179</v>
      </c>
      <c r="W8" s="17">
        <f>'orig-data'!H72</f>
        <v>4.7721880082</v>
      </c>
    </row>
    <row r="9" spans="1:23" ht="12.75">
      <c r="A9" s="29">
        <v>5</v>
      </c>
      <c r="B9" s="29">
        <v>6</v>
      </c>
      <c r="C9" s="7" t="s">
        <v>79</v>
      </c>
      <c r="D9" s="7">
        <f>IF(AND('orig-data'!Q9&gt;0,'orig-data'!Q9&lt;0.1),IF(AND('orig-data'!I9&lt;0.01,'orig-data'!I9&gt;0),"m"," "),IF(AND('orig-data'!T9&lt;0.01,'orig-data'!T9&gt;0),"m",""))</f>
      </c>
      <c r="E9" s="7">
        <f>IF(AND('orig-data'!Q73&gt;0,'orig-data'!Q73&lt;0.1),IF(AND('orig-data'!I73&lt;0.01,'orig-data'!I73&gt;0),"f"," "),IF(AND('orig-data'!T73&lt;0.01,'orig-data'!T73&gt;0),"f",""))</f>
      </c>
      <c r="F9" s="7">
        <f>IF(AND('orig-data'!Q9&gt;0,'orig-data'!Q9&lt;0.1),IF(AND('orig-data'!I137&lt;0.01,'orig-data'!I137&gt;0),"d"," "),IF(AND('orig-data'!S9&lt;0.05,'orig-data'!S9&gt;0),"d",""))</f>
      </c>
      <c r="G9" s="7" t="str">
        <f t="shared" si="0"/>
        <v>  </v>
      </c>
      <c r="H9" s="7" t="str">
        <f t="shared" si="1"/>
        <v>  </v>
      </c>
      <c r="I9" s="2">
        <f t="shared" si="2"/>
        <v>6.4910900537</v>
      </c>
      <c r="J9" s="4">
        <f>'orig-data'!E9</f>
        <v>6.4149865305</v>
      </c>
      <c r="K9" s="18">
        <f>'orig-data'!E73</f>
        <v>7.0204870042</v>
      </c>
      <c r="L9" s="17">
        <f t="shared" si="3"/>
        <v>6.2079704467</v>
      </c>
      <c r="M9" s="19">
        <f>'orig-data'!C9</f>
        <v>21427</v>
      </c>
      <c r="N9" s="17">
        <f>'orig-data'!D9</f>
        <v>5.2556204997</v>
      </c>
      <c r="O9" s="17">
        <f>'orig-data'!F9</f>
        <v>7.8301034462</v>
      </c>
      <c r="P9" s="19">
        <f>'orig-data'!G9</f>
        <v>153</v>
      </c>
      <c r="Q9" s="17">
        <f>'orig-data'!H9</f>
        <v>7.1405236384</v>
      </c>
      <c r="R9" s="23"/>
      <c r="S9" s="19">
        <f>'orig-data'!C73</f>
        <v>21469</v>
      </c>
      <c r="T9" s="17">
        <f>'orig-data'!D73</f>
        <v>5.8786188707</v>
      </c>
      <c r="U9" s="17">
        <f>'orig-data'!F73</f>
        <v>8.3841526148</v>
      </c>
      <c r="V9" s="19">
        <f>'orig-data'!G73</f>
        <v>226</v>
      </c>
      <c r="W9" s="17">
        <f>'orig-data'!H73</f>
        <v>10.526806093</v>
      </c>
    </row>
    <row r="10" spans="1:23" ht="12.75">
      <c r="A10" s="29">
        <v>7</v>
      </c>
      <c r="B10" s="29">
        <v>7</v>
      </c>
      <c r="C10" s="7" t="s">
        <v>80</v>
      </c>
      <c r="D10" s="7">
        <f>IF(AND('orig-data'!Q10&gt;0,'orig-data'!Q10&lt;0.1),IF(AND('orig-data'!I10&lt;0.01,'orig-data'!I10&gt;0),"m"," "),IF(AND('orig-data'!T10&lt;0.01,'orig-data'!T10&gt;0),"m",""))</f>
      </c>
      <c r="E10" s="7">
        <f>IF(AND('orig-data'!Q74&gt;0,'orig-data'!Q74&lt;0.1),IF(AND('orig-data'!I74&lt;0.01,'orig-data'!I74&gt;0),"f"," "),IF(AND('orig-data'!T74&lt;0.01,'orig-data'!T74&gt;0),"f",""))</f>
      </c>
      <c r="F10" s="7">
        <f>IF(AND('orig-data'!Q10&gt;0,'orig-data'!Q10&lt;0.1),IF(AND('orig-data'!I138&lt;0.01,'orig-data'!I138&gt;0),"d"," "),IF(AND('orig-data'!S10&lt;0.05,'orig-data'!S10&gt;0),"d",""))</f>
      </c>
      <c r="G10" s="7" t="str">
        <f t="shared" si="0"/>
        <v>  </v>
      </c>
      <c r="H10" s="7" t="str">
        <f t="shared" si="1"/>
        <v>  </v>
      </c>
      <c r="I10" s="2">
        <f t="shared" si="2"/>
        <v>6.4910900537</v>
      </c>
      <c r="J10" s="4">
        <f>'orig-data'!E10</f>
        <v>5.7843919997</v>
      </c>
      <c r="K10" s="18">
        <f>'orig-data'!E74</f>
        <v>5.3450707429</v>
      </c>
      <c r="L10" s="17">
        <f t="shared" si="3"/>
        <v>6.2079704467</v>
      </c>
      <c r="M10" s="19">
        <f>'orig-data'!C10</f>
        <v>20242</v>
      </c>
      <c r="N10" s="17">
        <f>'orig-data'!D10</f>
        <v>4.5687603534</v>
      </c>
      <c r="O10" s="17">
        <f>'orig-data'!F10</f>
        <v>7.3234724998</v>
      </c>
      <c r="P10" s="19">
        <f>'orig-data'!G10</f>
        <v>91</v>
      </c>
      <c r="Q10" s="17">
        <f>'orig-data'!H10</f>
        <v>4.4956032013</v>
      </c>
      <c r="R10" s="23"/>
      <c r="S10" s="19">
        <f>'orig-data'!C74</f>
        <v>19542</v>
      </c>
      <c r="T10" s="17">
        <f>'orig-data'!D74</f>
        <v>4.2371047089</v>
      </c>
      <c r="U10" s="17">
        <f>'orig-data'!F74</f>
        <v>6.7427602595</v>
      </c>
      <c r="V10" s="19">
        <f>'orig-data'!G74</f>
        <v>94</v>
      </c>
      <c r="W10" s="17">
        <f>'orig-data'!H74</f>
        <v>4.8101524921</v>
      </c>
    </row>
    <row r="11" spans="1:29" ht="12.75">
      <c r="A11" s="29">
        <v>8</v>
      </c>
      <c r="B11" s="29">
        <v>8</v>
      </c>
      <c r="C11" s="7" t="s">
        <v>141</v>
      </c>
      <c r="D11" s="7">
        <f>IF(AND('orig-data'!Q11&gt;0,'orig-data'!Q11&lt;0.1),IF(AND('orig-data'!I11&lt;0.01,'orig-data'!I11&gt;0),"m"," "),IF(AND('orig-data'!T11&lt;0.01,'orig-data'!T11&gt;0),"m",""))</f>
      </c>
      <c r="E11" s="7">
        <f>IF(AND('orig-data'!Q75&gt;0,'orig-data'!Q75&lt;0.1),IF(AND('orig-data'!I75&lt;0.01,'orig-data'!I75&gt;0),"f"," "),IF(AND('orig-data'!T75&lt;0.01,'orig-data'!T75&gt;0),"f",""))</f>
      </c>
      <c r="F11" s="7">
        <f>IF(AND('orig-data'!Q11&gt;0,'orig-data'!Q11&lt;0.1),IF(AND('orig-data'!I139&lt;0.01,'orig-data'!I139&gt;0),"d"," "),IF(AND('orig-data'!S11&lt;0.05,'orig-data'!S11&gt;0),"d",""))</f>
      </c>
      <c r="G11" s="7" t="str">
        <f t="shared" si="0"/>
        <v>  </v>
      </c>
      <c r="H11" s="7" t="str">
        <f t="shared" si="1"/>
        <v>  </v>
      </c>
      <c r="I11" s="2">
        <f t="shared" si="2"/>
        <v>6.4910900537</v>
      </c>
      <c r="K11" s="18"/>
      <c r="L11" s="17">
        <f t="shared" si="3"/>
        <v>6.2079704467</v>
      </c>
      <c r="M11" s="19"/>
      <c r="N11" s="17"/>
      <c r="O11" s="17"/>
      <c r="P11" s="19"/>
      <c r="Q11" s="17"/>
      <c r="R11" s="23"/>
      <c r="S11" s="19"/>
      <c r="T11" s="17"/>
      <c r="U11" s="17"/>
      <c r="V11" s="19"/>
      <c r="W11" s="17"/>
      <c r="AC11" s="10"/>
    </row>
    <row r="12" spans="1:23" ht="12.75">
      <c r="A12" s="29">
        <v>9</v>
      </c>
      <c r="B12" s="29">
        <v>9</v>
      </c>
      <c r="C12" s="7" t="s">
        <v>12</v>
      </c>
      <c r="D12" s="7">
        <f>IF(AND('orig-data'!Q12&gt;0,'orig-data'!Q12&lt;0.1),IF(AND('orig-data'!I12&lt;0.01,'orig-data'!I12&gt;0),"m"," "),IF(AND('orig-data'!T12&lt;0.01,'orig-data'!T12&gt;0),"m",""))</f>
      </c>
      <c r="E12" s="7">
        <f>IF(AND('orig-data'!Q76&gt;0,'orig-data'!Q76&lt;0.1),IF(AND('orig-data'!I76&lt;0.01,'orig-data'!I76&gt;0),"f"," "),IF(AND('orig-data'!T76&lt;0.01,'orig-data'!T76&gt;0),"f",""))</f>
      </c>
      <c r="F12" s="7">
        <f>IF(AND('orig-data'!Q12&gt;0,'orig-data'!Q12&lt;0.1),IF(AND('orig-data'!I140&lt;0.01,'orig-data'!I140&gt;0),"d"," "),IF(AND('orig-data'!S12&lt;0.05,'orig-data'!S12&gt;0),"d",""))</f>
      </c>
      <c r="G12" s="7" t="str">
        <f t="shared" si="0"/>
        <v>  </v>
      </c>
      <c r="H12" s="7" t="str">
        <f t="shared" si="1"/>
        <v>  </v>
      </c>
      <c r="I12" s="2">
        <f t="shared" si="2"/>
        <v>6.4910900537</v>
      </c>
      <c r="J12" s="4">
        <f>'orig-data'!E12</f>
        <v>5.6435362849</v>
      </c>
      <c r="K12" s="18">
        <f>'orig-data'!E76</f>
        <v>5.5302885729</v>
      </c>
      <c r="L12" s="17">
        <f t="shared" si="3"/>
        <v>6.2079704467</v>
      </c>
      <c r="M12" s="19">
        <f>'orig-data'!C12</f>
        <v>12699</v>
      </c>
      <c r="N12" s="17">
        <f>'orig-data'!D12</f>
        <v>4.0432875542</v>
      </c>
      <c r="O12" s="17">
        <f>'orig-data'!F12</f>
        <v>7.8771300265</v>
      </c>
      <c r="P12" s="19">
        <f>'orig-data'!G12</f>
        <v>39</v>
      </c>
      <c r="Q12" s="17">
        <f>'orig-data'!H12</f>
        <v>3.0711079613</v>
      </c>
      <c r="R12" s="23"/>
      <c r="S12" s="19">
        <f>'orig-data'!C76</f>
        <v>12310</v>
      </c>
      <c r="T12" s="17">
        <f>'orig-data'!D76</f>
        <v>4.06830312</v>
      </c>
      <c r="U12" s="17">
        <f>'orig-data'!F76</f>
        <v>7.5176531338</v>
      </c>
      <c r="V12" s="19">
        <f>'orig-data'!G76</f>
        <v>47</v>
      </c>
      <c r="W12" s="17">
        <f>'orig-data'!H76</f>
        <v>3.8180341186</v>
      </c>
    </row>
    <row r="13" spans="1:23" ht="12.75">
      <c r="A13" s="29">
        <v>10</v>
      </c>
      <c r="B13" s="29">
        <v>10</v>
      </c>
      <c r="C13" s="7" t="s">
        <v>161</v>
      </c>
      <c r="D13" s="7" t="str">
        <f>IF(AND('orig-data'!Q13&gt;0,'orig-data'!Q13&lt;0.1),IF(AND('orig-data'!I13&lt;0.01,'orig-data'!I13&gt;0),"m"," "),IF(AND('orig-data'!T13&lt;0.01,'orig-data'!T13&gt;0),"m",""))</f>
        <v>m</v>
      </c>
      <c r="E13" s="7" t="str">
        <f>IF(AND('orig-data'!Q77&gt;0,'orig-data'!Q77&lt;0.1),IF(AND('orig-data'!I77&lt;0.01,'orig-data'!I77&gt;0),"f"," "),IF(AND('orig-data'!T77&lt;0.01,'orig-data'!T77&gt;0),"f",""))</f>
        <v>f</v>
      </c>
      <c r="F13" s="7">
        <f>IF(AND('orig-data'!Q13&gt;0,'orig-data'!Q13&lt;0.1),IF(AND('orig-data'!I141&lt;0.01,'orig-data'!I141&gt;0),"d"," "),IF(AND('orig-data'!S13&lt;0.05,'orig-data'!S13&gt;0),"d",""))</f>
      </c>
      <c r="G13" s="7" t="str">
        <f t="shared" si="0"/>
        <v>  </v>
      </c>
      <c r="H13" s="7" t="str">
        <f t="shared" si="1"/>
        <v>  </v>
      </c>
      <c r="I13" s="2">
        <f t="shared" si="2"/>
        <v>6.4910900537</v>
      </c>
      <c r="J13" s="4">
        <f>'orig-data'!E13</f>
        <v>7.2174789064</v>
      </c>
      <c r="K13" s="18">
        <f>'orig-data'!E77</f>
        <v>8.3194698881</v>
      </c>
      <c r="L13" s="17">
        <f t="shared" si="3"/>
        <v>6.2079704467</v>
      </c>
      <c r="M13" s="19">
        <f>'orig-data'!C13</f>
        <v>23211</v>
      </c>
      <c r="N13" s="17">
        <f>'orig-data'!D13</f>
        <v>5.4802770617</v>
      </c>
      <c r="O13" s="17">
        <f>'orig-data'!F13</f>
        <v>9.5053591595</v>
      </c>
      <c r="P13" s="19">
        <f>'orig-data'!G13</f>
        <v>60</v>
      </c>
      <c r="Q13" s="17">
        <f>'orig-data'!H13</f>
        <v>2.5849812589</v>
      </c>
      <c r="R13" s="23"/>
      <c r="S13" s="19">
        <f>'orig-data'!C77</f>
        <v>22146</v>
      </c>
      <c r="T13" s="17">
        <f>'orig-data'!D77</f>
        <v>6.4040224465</v>
      </c>
      <c r="U13" s="17">
        <f>'orig-data'!F77</f>
        <v>10.807828954</v>
      </c>
      <c r="V13" s="19">
        <f>'orig-data'!G77</f>
        <v>67</v>
      </c>
      <c r="W13" s="17">
        <f>'orig-data'!H77</f>
        <v>3.0253770433</v>
      </c>
    </row>
    <row r="14" spans="3:23" ht="12.75">
      <c r="C14" s="7"/>
      <c r="D14" s="7"/>
      <c r="E14" s="7"/>
      <c r="F14" s="7"/>
      <c r="G14" s="7"/>
      <c r="H14" s="7"/>
      <c r="K14" s="18"/>
      <c r="L14" s="17"/>
      <c r="M14" s="19"/>
      <c r="N14" s="17"/>
      <c r="O14" s="17"/>
      <c r="P14" s="19"/>
      <c r="Q14" s="17"/>
      <c r="R14" s="23"/>
      <c r="S14" s="19"/>
      <c r="T14" s="17"/>
      <c r="U14" s="17"/>
      <c r="V14" s="19"/>
      <c r="W14" s="17"/>
    </row>
    <row r="15" spans="1:23" ht="12.75">
      <c r="A15" s="29">
        <v>12</v>
      </c>
      <c r="B15" s="29">
        <v>12</v>
      </c>
      <c r="C15" t="s">
        <v>162</v>
      </c>
      <c r="D15" s="7" t="str">
        <f>IF(AND('orig-data'!Q14&gt;0,'orig-data'!Q14&lt;0.1),IF(AND('orig-data'!I14&lt;0.01,'orig-data'!I14&gt;0),"m"," "),IF(AND('orig-data'!T14&lt;0.01,'orig-data'!T14&gt;0),"m",""))</f>
        <v>m</v>
      </c>
      <c r="E15" s="7" t="str">
        <f>IF(AND('orig-data'!Q78&gt;0,'orig-data'!Q78&lt;0.1),IF(AND('orig-data'!I78&lt;0.01,'orig-data'!I78&gt;0),"f"," "),IF(AND('orig-data'!T78&lt;0.01,'orig-data'!T78&gt;0),"f",""))</f>
        <v>f</v>
      </c>
      <c r="F15" s="7">
        <f>IF(AND('orig-data'!Q14&gt;0,'orig-data'!Q14&lt;0.1),IF(AND('orig-data'!I142&lt;0.01,'orig-data'!I142&gt;0),"d"," "),IF(AND('orig-data'!S14&lt;0.05,'orig-data'!S14&gt;0),"d",""))</f>
      </c>
      <c r="G15" s="7" t="str">
        <f>IF(AND(M15&gt;0,M15&lt;=5),"mp"," ")&amp;IF(AND(P15&gt;0,P15&lt;=5),"mc"," ")</f>
        <v>  </v>
      </c>
      <c r="H15" s="7" t="str">
        <f>IF(AND(S15&gt;0,S15&lt;=5),"fp"," ")&amp;IF(AND(V15&gt;0,V15&lt;=5),"fc"," ")</f>
        <v>  </v>
      </c>
      <c r="I15" s="2">
        <f>J$18</f>
        <v>6.4910900537</v>
      </c>
      <c r="J15" s="4">
        <f>'orig-data'!E14</f>
        <v>5.5789085166</v>
      </c>
      <c r="K15" s="18">
        <f>'orig-data'!E78</f>
        <v>5.4616271095</v>
      </c>
      <c r="L15" s="17">
        <f>K$18</f>
        <v>6.2079704467</v>
      </c>
      <c r="M15" s="19">
        <f>'orig-data'!C14</f>
        <v>193495</v>
      </c>
      <c r="N15" s="17">
        <f>'orig-data'!D14</f>
        <v>5.0024324141</v>
      </c>
      <c r="O15" s="17">
        <f>'orig-data'!F14</f>
        <v>6.2218172402</v>
      </c>
      <c r="P15" s="19">
        <f>'orig-data'!G14</f>
        <v>966</v>
      </c>
      <c r="Q15" s="17">
        <f>'orig-data'!H14</f>
        <v>4.992377064</v>
      </c>
      <c r="R15" s="23"/>
      <c r="S15" s="19">
        <f>'orig-data'!C78</f>
        <v>191392</v>
      </c>
      <c r="T15" s="17">
        <f>'orig-data'!D78</f>
        <v>4.918261214</v>
      </c>
      <c r="U15" s="17">
        <f>'orig-data'!F78</f>
        <v>6.0650236712</v>
      </c>
      <c r="V15" s="19">
        <f>'orig-data'!G78</f>
        <v>1237</v>
      </c>
      <c r="W15" s="17">
        <f>'orig-data'!H78</f>
        <v>6.4631750543</v>
      </c>
    </row>
    <row r="16" spans="1:23" ht="12.75">
      <c r="A16" s="29">
        <v>13</v>
      </c>
      <c r="B16" s="29">
        <v>13</v>
      </c>
      <c r="C16" t="s">
        <v>97</v>
      </c>
      <c r="D16" s="7">
        <f>IF(AND('orig-data'!Q15&gt;0,'orig-data'!Q15&lt;0.1),IF(AND('orig-data'!I15&lt;0.01,'orig-data'!I15&gt;0),"m"," "),IF(AND('orig-data'!T15&lt;0.01,'orig-data'!T15&gt;0),"m",""))</f>
      </c>
      <c r="E16" s="7">
        <f>IF(AND('orig-data'!Q79&gt;0,'orig-data'!Q79&lt;0.1),IF(AND('orig-data'!I79&lt;0.01,'orig-data'!I79&gt;0),"f"," "),IF(AND('orig-data'!T79&lt;0.01,'orig-data'!T79&gt;0),"f",""))</f>
      </c>
      <c r="F16" s="7">
        <f>IF(AND('orig-data'!Q15&gt;0,'orig-data'!Q15&lt;0.1),IF(AND('orig-data'!I143&lt;0.01,'orig-data'!I143&gt;0),"d"," "),IF(AND('orig-data'!S15&lt;0.05,'orig-data'!S15&gt;0),"d",""))</f>
      </c>
      <c r="G16" s="7" t="str">
        <f>IF(AND(M16&gt;0,M16&lt;=5),"mp"," ")&amp;IF(AND(P16&gt;0,P16&lt;=5),"mc"," ")</f>
        <v>  </v>
      </c>
      <c r="H16" s="7" t="str">
        <f>IF(AND(S16&gt;0,S16&lt;=5),"fp"," ")&amp;IF(AND(V16&gt;0,V16&lt;=5),"fc"," ")</f>
        <v>  </v>
      </c>
      <c r="I16" s="2">
        <f>J$18</f>
        <v>6.4910900537</v>
      </c>
      <c r="J16" s="4">
        <f>'orig-data'!E15</f>
        <v>6.6812302112</v>
      </c>
      <c r="K16" s="18">
        <f>'orig-data'!E79</f>
        <v>7.3090661557</v>
      </c>
      <c r="L16" s="17">
        <f>K$18</f>
        <v>6.2079704467</v>
      </c>
      <c r="M16" s="19">
        <f>'orig-data'!C15</f>
        <v>36440</v>
      </c>
      <c r="N16" s="17">
        <f>'orig-data'!D15</f>
        <v>5.3721561182</v>
      </c>
      <c r="O16" s="17">
        <f>'orig-data'!F15</f>
        <v>8.3092963333</v>
      </c>
      <c r="P16" s="19">
        <f>'orig-data'!G15</f>
        <v>102</v>
      </c>
      <c r="Q16" s="17">
        <f>'orig-data'!H15</f>
        <v>2.7991218441</v>
      </c>
      <c r="R16" s="23"/>
      <c r="S16" s="19">
        <f>'orig-data'!C79</f>
        <v>34957</v>
      </c>
      <c r="T16" s="17">
        <f>'orig-data'!D79</f>
        <v>5.9512405211</v>
      </c>
      <c r="U16" s="17">
        <f>'orig-data'!F79</f>
        <v>8.9766911418</v>
      </c>
      <c r="V16" s="19">
        <f>'orig-data'!G79</f>
        <v>119</v>
      </c>
      <c r="W16" s="17">
        <f>'orig-data'!H79</f>
        <v>3.4041822811</v>
      </c>
    </row>
    <row r="17" spans="1:23" ht="12.75">
      <c r="A17" s="29">
        <v>14</v>
      </c>
      <c r="B17" s="29">
        <v>14</v>
      </c>
      <c r="C17" t="s">
        <v>163</v>
      </c>
      <c r="D17" s="7" t="str">
        <f>IF(AND('orig-data'!Q16&gt;0,'orig-data'!Q16&lt;0.1),IF(AND('orig-data'!I16&lt;0.01,'orig-data'!I16&gt;0),"m"," "),IF(AND('orig-data'!T16&lt;0.01,'orig-data'!T16&gt;0),"m",""))</f>
        <v>m</v>
      </c>
      <c r="E17" s="7" t="str">
        <f>IF(AND('orig-data'!Q80&gt;0,'orig-data'!Q80&lt;0.1),IF(AND('orig-data'!I80&lt;0.01,'orig-data'!I80&gt;0),"f"," "),IF(AND('orig-data'!T80&lt;0.01,'orig-data'!T80&gt;0),"f",""))</f>
        <v>f</v>
      </c>
      <c r="F17" s="7">
        <f>IF(AND('orig-data'!Q16&gt;0,'orig-data'!Q16&lt;0.1),IF(AND('orig-data'!I144&lt;0.01,'orig-data'!I144&gt;0),"d"," "),IF(AND('orig-data'!S16&lt;0.05,'orig-data'!S16&gt;0),"d",""))</f>
      </c>
      <c r="G17" s="7" t="str">
        <f>IF(AND(M17&gt;0,M17&lt;=5),"mp"," ")&amp;IF(AND(P17&gt;0,P17&lt;=5),"mc"," ")</f>
        <v>  </v>
      </c>
      <c r="H17" s="7" t="str">
        <f>IF(AND(S17&gt;0,S17&lt;=5),"fp"," ")&amp;IF(AND(V17&gt;0,V17&lt;=5),"fc"," ")</f>
        <v>  </v>
      </c>
      <c r="I17" s="2">
        <f>J$18</f>
        <v>6.4910900537</v>
      </c>
      <c r="J17" s="4">
        <f>'orig-data'!E16</f>
        <v>7.2990643406</v>
      </c>
      <c r="K17" s="18">
        <f>'orig-data'!E80</f>
        <v>6.6621039908</v>
      </c>
      <c r="L17" s="17">
        <f>K$18</f>
        <v>6.2079704467</v>
      </c>
      <c r="M17" s="19">
        <f>'orig-data'!C16</f>
        <v>320487</v>
      </c>
      <c r="N17" s="17">
        <f>'orig-data'!D16</f>
        <v>6.4849785296</v>
      </c>
      <c r="O17" s="17">
        <f>'orig-data'!F16</f>
        <v>8.2153456646</v>
      </c>
      <c r="P17" s="19">
        <f>'orig-data'!G16</f>
        <v>1803</v>
      </c>
      <c r="Q17" s="17">
        <f>'orig-data'!H16</f>
        <v>5.6258132155</v>
      </c>
      <c r="R17" s="23"/>
      <c r="S17" s="19">
        <f>'orig-data'!C80</f>
        <v>338505</v>
      </c>
      <c r="T17" s="17">
        <f>'orig-data'!D80</f>
        <v>5.9407014691</v>
      </c>
      <c r="U17" s="17">
        <f>'orig-data'!F80</f>
        <v>7.471109231</v>
      </c>
      <c r="V17" s="19">
        <f>'orig-data'!G80</f>
        <v>2668</v>
      </c>
      <c r="W17" s="17">
        <f>'orig-data'!H80</f>
        <v>7.8817151888</v>
      </c>
    </row>
    <row r="18" spans="1:23" ht="12.75">
      <c r="A18" s="29">
        <v>15</v>
      </c>
      <c r="B18" s="29">
        <v>15</v>
      </c>
      <c r="C18" t="s">
        <v>98</v>
      </c>
      <c r="D18" s="7">
        <f>IF(AND('orig-data'!Q17&gt;0,'orig-data'!Q17&lt;0.1),IF(AND('orig-data'!I17&lt;0.01,'orig-data'!I17&gt;0),"m"," "),IF(AND('orig-data'!T17&lt;0.01,'orig-data'!T17&gt;0),"m",""))</f>
      </c>
      <c r="E18" s="7">
        <f>IF(AND('orig-data'!Q81&gt;0,'orig-data'!Q81&lt;0.1),IF(AND('orig-data'!I81&lt;0.01,'orig-data'!I81&gt;0),"f"," "),IF(AND('orig-data'!T81&lt;0.01,'orig-data'!T81&gt;0),"f",""))</f>
      </c>
      <c r="F18" s="7">
        <f>IF(AND('orig-data'!Q17&gt;0,'orig-data'!Q17&lt;0.1),IF(AND('orig-data'!I145&lt;0.01,'orig-data'!I145&gt;0),"d"," "),IF(AND('orig-data'!S17&lt;0.05,'orig-data'!S17&gt;0),"d",""))</f>
      </c>
      <c r="G18" s="7" t="str">
        <f>IF(AND(M18&gt;0,M18&lt;=5),"mp"," ")&amp;IF(AND(P18&gt;0,P18&lt;=5),"mc"," ")</f>
        <v>  </v>
      </c>
      <c r="H18" s="7" t="str">
        <f>IF(AND(S18&gt;0,S18&lt;=5),"fp"," ")&amp;IF(AND(V18&gt;0,V18&lt;=5),"fc"," ")</f>
        <v>  </v>
      </c>
      <c r="I18" s="2">
        <f>J$18</f>
        <v>6.4910900537</v>
      </c>
      <c r="J18" s="4">
        <f>'orig-data'!E17</f>
        <v>6.4910900537</v>
      </c>
      <c r="K18" s="18">
        <f>'orig-data'!E81</f>
        <v>6.2079704467</v>
      </c>
      <c r="L18" s="17">
        <f>K$18</f>
        <v>6.2079704467</v>
      </c>
      <c r="M18" s="19">
        <f>'orig-data'!C17</f>
        <v>573337</v>
      </c>
      <c r="N18" s="17">
        <f>'orig-data'!D17</f>
        <v>5.8284067747</v>
      </c>
      <c r="O18" s="17">
        <f>'orig-data'!F17</f>
        <v>7.2291196744</v>
      </c>
      <c r="P18" s="19">
        <f>'orig-data'!G17</f>
        <v>3019</v>
      </c>
      <c r="Q18" s="17">
        <f>'orig-data'!H17</f>
        <v>5.2656639987</v>
      </c>
      <c r="R18" s="23"/>
      <c r="S18" s="19">
        <f>'orig-data'!C81</f>
        <v>589806</v>
      </c>
      <c r="T18" s="17">
        <f>'orig-data'!D81</f>
        <v>5.5816403312</v>
      </c>
      <c r="U18" s="17">
        <f>'orig-data'!F81</f>
        <v>6.9045826639</v>
      </c>
      <c r="V18" s="19">
        <f>'orig-data'!G81</f>
        <v>4238</v>
      </c>
      <c r="W18" s="17">
        <f>'orig-data'!H81</f>
        <v>7.1854135088</v>
      </c>
    </row>
    <row r="19" spans="1:23" ht="12.75">
      <c r="A19" s="29">
        <v>16</v>
      </c>
      <c r="B19" s="29">
        <v>16</v>
      </c>
      <c r="D19" s="7"/>
      <c r="E19" s="7"/>
      <c r="F19" s="7"/>
      <c r="G19" s="7"/>
      <c r="H19" s="7"/>
      <c r="K19" s="18"/>
      <c r="L19" s="17"/>
      <c r="M19" s="19"/>
      <c r="N19" s="17"/>
      <c r="O19" s="17"/>
      <c r="P19" s="19"/>
      <c r="Q19" s="17"/>
      <c r="R19" s="23"/>
      <c r="S19" s="19"/>
      <c r="T19" s="17"/>
      <c r="U19" s="17"/>
      <c r="V19" s="19"/>
      <c r="W19" s="17"/>
    </row>
    <row r="20" spans="1:23" ht="12.75">
      <c r="A20" s="29">
        <v>17</v>
      </c>
      <c r="B20" s="29">
        <v>17</v>
      </c>
      <c r="C20" s="7" t="s">
        <v>152</v>
      </c>
      <c r="D20" s="7">
        <f>IF(AND('orig-data'!Q18&gt;0,'orig-data'!Q18&lt;0.9999),IF(AND('orig-data'!I18&lt;0.005,'orig-data'!I18&gt;0),"m"," "),IF(AND('orig-data'!T18&lt;0.005,'orig-data'!T18&gt;0),"m",""))</f>
      </c>
      <c r="E20" s="7">
        <f>IF(AND('orig-data'!Q82&lt;0.9999,'orig-data'!Q82&gt;0),IF(AND('orig-data'!I82&lt;0.005,'orig-data'!I82&gt;0),"f"," "),IF(AND('orig-data'!T82&lt;0.005,'orig-data'!T82&gt;0),"f",""))</f>
      </c>
      <c r="F20" s="7">
        <f>IF(AND('orig-data'!Q18&lt;0.9999,'orig-data'!Q18&gt;0),IF(AND('orig-data'!I146&lt;0.005,'orig-data'!I146&gt;0),"d"," "),IF(AND('orig-data'!S18&lt;0.05,'orig-data'!S18&gt;0),"d",""))</f>
      </c>
      <c r="G20" s="7" t="str">
        <f>IF(AND(M20&gt;0,M20&lt;=5),"mp"," ")&amp;IF(AND(P20&gt;0,P20&lt;=5),"mc"," ")</f>
        <v>  </v>
      </c>
      <c r="H20" s="7" t="str">
        <f>IF(AND(S20&gt;0,S20&lt;=5),"fp"," ")&amp;IF(AND(V20&gt;0,V20&lt;=5),"fc"," ")</f>
        <v>  </v>
      </c>
      <c r="I20" s="2">
        <f>J$18</f>
        <v>6.4910900537</v>
      </c>
      <c r="J20" s="4">
        <f>'orig-data'!E18</f>
        <v>3.5092458315</v>
      </c>
      <c r="K20" s="18">
        <f>'orig-data'!E82</f>
        <v>5.3152596501</v>
      </c>
      <c r="L20" s="17">
        <f>K$18</f>
        <v>6.2079704467</v>
      </c>
      <c r="M20" s="19">
        <f>'orig-data'!C18</f>
        <v>8402</v>
      </c>
      <c r="N20" s="17">
        <f>'orig-data'!D18</f>
        <v>2.084978849</v>
      </c>
      <c r="O20" s="17">
        <f>'orig-data'!F18</f>
        <v>5.9064418384</v>
      </c>
      <c r="P20" s="19">
        <f>'orig-data'!G18</f>
        <v>20</v>
      </c>
      <c r="Q20" s="17">
        <f>'orig-data'!H18</f>
        <v>2.3803856225</v>
      </c>
      <c r="R20" s="23"/>
      <c r="S20" s="19">
        <f>'orig-data'!C82</f>
        <v>8034</v>
      </c>
      <c r="T20" s="17">
        <f>'orig-data'!D82</f>
        <v>3.4098230011</v>
      </c>
      <c r="U20" s="17">
        <f>'orig-data'!F82</f>
        <v>8.2854696971</v>
      </c>
      <c r="V20" s="19">
        <f>'orig-data'!G82</f>
        <v>32</v>
      </c>
      <c r="W20" s="17">
        <f>'orig-data'!H82</f>
        <v>3.9830719442</v>
      </c>
    </row>
    <row r="21" spans="1:23" ht="12.75">
      <c r="A21" s="29">
        <v>18</v>
      </c>
      <c r="B21" s="29">
        <v>18</v>
      </c>
      <c r="C21" s="7" t="s">
        <v>164</v>
      </c>
      <c r="D21" s="7" t="str">
        <f>IF(AND('orig-data'!Q19&gt;0,'orig-data'!Q19&lt;0.9999),IF(AND('orig-data'!I19&lt;0.005,'orig-data'!I19&gt;0),"m"," "),IF(AND('orig-data'!T19&lt;0.005,'orig-data'!T19&gt;0),"m",""))</f>
        <v>m</v>
      </c>
      <c r="E21" s="7" t="str">
        <f>IF(AND('orig-data'!Q83&lt;0.9999,'orig-data'!Q83&gt;0),IF(AND('orig-data'!I83&lt;0.005,'orig-data'!I83&gt;0),"f"," "),IF(AND('orig-data'!T83&lt;0.005,'orig-data'!T83&gt;0),"f",""))</f>
        <v>f</v>
      </c>
      <c r="F21" s="7">
        <f>IF(AND('orig-data'!Q19&lt;0.9999,'orig-data'!Q19&gt;0),IF(AND('orig-data'!I147&lt;0.005,'orig-data'!I147&gt;0),"d"," "),IF(AND('orig-data'!S19&lt;0.05,'orig-data'!S19&gt;0),"d",""))</f>
      </c>
      <c r="G21" s="7" t="str">
        <f>IF(AND(M21&gt;0,M21&lt;=5),"mp"," ")&amp;IF(AND(P21&gt;0,P21&lt;=5),"mc"," ")</f>
        <v>  </v>
      </c>
      <c r="H21" s="7" t="str">
        <f>IF(AND(S21&gt;0,S21&lt;=5),"fp"," ")&amp;IF(AND(V21&gt;0,V21&lt;=5),"fc"," ")</f>
        <v>  </v>
      </c>
      <c r="I21" s="2">
        <f>J$18</f>
        <v>6.4910900537</v>
      </c>
      <c r="J21" s="4">
        <f>'orig-data'!E19</f>
        <v>3.6459622007</v>
      </c>
      <c r="K21" s="18">
        <f>'orig-data'!E83</f>
        <v>4.1127653763</v>
      </c>
      <c r="L21" s="17">
        <f>K$18</f>
        <v>6.2079704467</v>
      </c>
      <c r="M21" s="19">
        <f>'orig-data'!C19</f>
        <v>12066</v>
      </c>
      <c r="N21" s="17">
        <f>'orig-data'!D19</f>
        <v>2.3430654049</v>
      </c>
      <c r="O21" s="17">
        <f>'orig-data'!F19</f>
        <v>5.6733543764</v>
      </c>
      <c r="P21" s="19">
        <f>'orig-data'!G19</f>
        <v>33</v>
      </c>
      <c r="Q21" s="17">
        <f>'orig-data'!H19</f>
        <v>2.7349577325</v>
      </c>
      <c r="R21" s="23"/>
      <c r="S21" s="19">
        <f>'orig-data'!C83</f>
        <v>12129</v>
      </c>
      <c r="T21" s="17">
        <f>'orig-data'!D83</f>
        <v>2.7567529206</v>
      </c>
      <c r="U21" s="17">
        <f>'orig-data'!F83</f>
        <v>6.1357834844</v>
      </c>
      <c r="V21" s="19">
        <f>'orig-data'!G83</f>
        <v>50</v>
      </c>
      <c r="W21" s="17">
        <f>'orig-data'!H83</f>
        <v>4.1223513892</v>
      </c>
    </row>
    <row r="22" spans="1:23" ht="12.75">
      <c r="A22" s="29">
        <v>19</v>
      </c>
      <c r="B22" s="29">
        <v>19</v>
      </c>
      <c r="C22" s="7" t="s">
        <v>2</v>
      </c>
      <c r="D22" s="7">
        <f>IF(AND('orig-data'!Q20&gt;0,'orig-data'!Q20&lt;0.9999),IF(AND('orig-data'!I20&lt;0.005,'orig-data'!I20&gt;0),"m"," "),IF(AND('orig-data'!T20&lt;0.005,'orig-data'!T20&gt;0),"m",""))</f>
      </c>
      <c r="E22" s="7">
        <f>IF(AND('orig-data'!Q84&lt;0.9999,'orig-data'!Q84&gt;0),IF(AND('orig-data'!I84&lt;0.005,'orig-data'!I84&gt;0),"f"," "),IF(AND('orig-data'!T84&lt;0.005,'orig-data'!T84&gt;0),"f",""))</f>
      </c>
      <c r="F22" s="7">
        <f>IF(AND('orig-data'!Q20&lt;0.9999,'orig-data'!Q20&gt;0),IF(AND('orig-data'!I148&lt;0.005,'orig-data'!I148&gt;0),"d"," "),IF(AND('orig-data'!S20&lt;0.05,'orig-data'!S20&gt;0),"d",""))</f>
      </c>
      <c r="G22" s="7" t="str">
        <f>IF(AND(M22&gt;0,M22&lt;=5),"mp"," ")&amp;IF(AND(P22&gt;0,P22&lt;=5),"mc"," ")</f>
        <v>  </v>
      </c>
      <c r="H22" s="7" t="str">
        <f>IF(AND(S22&gt;0,S22&lt;=5),"fp"," ")&amp;IF(AND(V22&gt;0,V22&lt;=5),"fc"," ")</f>
        <v>  </v>
      </c>
      <c r="I22" s="2">
        <f>J$18</f>
        <v>6.4910900537</v>
      </c>
      <c r="J22" s="4">
        <f>'orig-data'!E20</f>
        <v>4.9822389593</v>
      </c>
      <c r="K22" s="18">
        <f>'orig-data'!E84</f>
        <v>5.3662769225</v>
      </c>
      <c r="L22" s="17">
        <f>K$18</f>
        <v>6.2079704467</v>
      </c>
      <c r="M22" s="19">
        <f>'orig-data'!C20</f>
        <v>5563</v>
      </c>
      <c r="N22" s="17">
        <f>'orig-data'!D20</f>
        <v>2.9328317018</v>
      </c>
      <c r="O22" s="17">
        <f>'orig-data'!F20</f>
        <v>8.4637332012</v>
      </c>
      <c r="P22" s="19">
        <f>'orig-data'!G20</f>
        <v>19</v>
      </c>
      <c r="Q22" s="17">
        <f>'orig-data'!H20</f>
        <v>3.4154233327</v>
      </c>
      <c r="R22" s="23"/>
      <c r="S22" s="19">
        <f>'orig-data'!C84</f>
        <v>5390</v>
      </c>
      <c r="T22" s="17">
        <f>'orig-data'!D84</f>
        <v>3.3089254561</v>
      </c>
      <c r="U22" s="17">
        <f>'orig-data'!F84</f>
        <v>8.7028034906</v>
      </c>
      <c r="V22" s="19">
        <f>'orig-data'!G84</f>
        <v>26</v>
      </c>
      <c r="W22" s="17">
        <f>'orig-data'!H84</f>
        <v>4.8237476809</v>
      </c>
    </row>
    <row r="23" spans="1:23" ht="12.75">
      <c r="A23" s="29">
        <v>20</v>
      </c>
      <c r="B23" s="29">
        <v>20</v>
      </c>
      <c r="C23" s="7" t="s">
        <v>3</v>
      </c>
      <c r="D23" s="7">
        <f>IF(AND('orig-data'!Q21&gt;0,'orig-data'!Q21&lt;0.9999),IF(AND('orig-data'!I21&lt;0.005,'orig-data'!I21&gt;0),"m"," "),IF(AND('orig-data'!T21&lt;0.005,'orig-data'!T21&gt;0),"m",""))</f>
      </c>
      <c r="E23" s="7">
        <f>IF(AND('orig-data'!Q85&lt;0.9999,'orig-data'!Q85&gt;0),IF(AND('orig-data'!I85&lt;0.005,'orig-data'!I85&gt;0),"f"," "),IF(AND('orig-data'!T85&lt;0.005,'orig-data'!T85&gt;0),"f",""))</f>
      </c>
      <c r="F23" s="7">
        <f>IF(AND('orig-data'!Q21&lt;0.9999,'orig-data'!Q21&gt;0),IF(AND('orig-data'!I149&lt;0.005,'orig-data'!I149&gt;0),"d"," "),IF(AND('orig-data'!S21&lt;0.05,'orig-data'!S21&gt;0),"d",""))</f>
      </c>
      <c r="G23" s="7" t="str">
        <f>IF(AND(M23&gt;0,M23&lt;=5),"mp"," ")&amp;IF(AND(P23&gt;0,P23&lt;=5),"mc"," ")</f>
        <v>  </v>
      </c>
      <c r="H23" s="7" t="str">
        <f>IF(AND(S23&gt;0,S23&lt;=5),"fp"," ")&amp;IF(AND(V23&gt;0,V23&lt;=5),"fc"," ")</f>
        <v>  </v>
      </c>
      <c r="I23" s="2">
        <f>J$18</f>
        <v>6.4910900537</v>
      </c>
      <c r="J23" s="4">
        <f>'orig-data'!E21</f>
        <v>8.0585478054</v>
      </c>
      <c r="K23" s="18">
        <f>'orig-data'!E85</f>
        <v>3.7417802692</v>
      </c>
      <c r="L23" s="17">
        <f>K$18</f>
        <v>6.2079704467</v>
      </c>
      <c r="M23" s="19">
        <f>'orig-data'!C21</f>
        <v>3070</v>
      </c>
      <c r="N23" s="17">
        <f>'orig-data'!D21</f>
        <v>5.0237640053</v>
      </c>
      <c r="O23" s="17">
        <f>'orig-data'!F21</f>
        <v>12.926600984</v>
      </c>
      <c r="P23" s="19">
        <f>'orig-data'!G21</f>
        <v>29</v>
      </c>
      <c r="Q23" s="17">
        <f>'orig-data'!H21</f>
        <v>9.4462540717</v>
      </c>
      <c r="R23" s="23"/>
      <c r="S23" s="19">
        <f>'orig-data'!C85</f>
        <v>2835</v>
      </c>
      <c r="T23" s="17">
        <f>'orig-data'!D85</f>
        <v>2.0375717101</v>
      </c>
      <c r="U23" s="17">
        <f>'orig-data'!F85</f>
        <v>6.8713751342</v>
      </c>
      <c r="V23" s="19">
        <f>'orig-data'!G85</f>
        <v>14</v>
      </c>
      <c r="W23" s="17">
        <f>'orig-data'!H85</f>
        <v>4.9382716049</v>
      </c>
    </row>
    <row r="24" spans="3:23" ht="12.75">
      <c r="C24" s="7"/>
      <c r="D24" s="7"/>
      <c r="E24" s="7"/>
      <c r="F24" s="7"/>
      <c r="G24" s="7"/>
      <c r="H24" s="7"/>
      <c r="K24" s="18"/>
      <c r="L24" s="17"/>
      <c r="M24" s="19"/>
      <c r="N24" s="17"/>
      <c r="O24" s="17"/>
      <c r="P24" s="19"/>
      <c r="Q24" s="17"/>
      <c r="R24" s="23"/>
      <c r="S24" s="19"/>
      <c r="T24" s="17"/>
      <c r="U24" s="17"/>
      <c r="V24" s="19"/>
      <c r="W24" s="17"/>
    </row>
    <row r="25" spans="1:23" ht="12.75">
      <c r="A25" s="29">
        <v>39</v>
      </c>
      <c r="B25" s="29">
        <v>22</v>
      </c>
      <c r="C25" s="7" t="s">
        <v>118</v>
      </c>
      <c r="D25" s="7">
        <f>IF(AND('orig-data'!Q22&gt;0,'orig-data'!Q22&lt;0.9999),IF(AND('orig-data'!I22&lt;0.005,'orig-data'!I22&gt;0),"m"," "),IF(AND('orig-data'!T22&lt;0.005,'orig-data'!T22&gt;0),"m",""))</f>
      </c>
      <c r="E25" s="7">
        <f>IF(AND('orig-data'!Q86&lt;0.9999,'orig-data'!Q86&gt;0),IF(AND('orig-data'!I86&lt;0.005,'orig-data'!I86&gt;0),"f"," "),IF(AND('orig-data'!T86&lt;0.005,'orig-data'!T86&gt;0),"f",""))</f>
      </c>
      <c r="F25" s="7">
        <f>IF(AND('orig-data'!Q22&lt;0.9999,'orig-data'!Q22&gt;0),IF(AND('orig-data'!I150&lt;0.005,'orig-data'!I150&gt;0),"d"," "),IF(AND('orig-data'!S22&lt;0.05,'orig-data'!S22&gt;0),"d",""))</f>
      </c>
      <c r="G25" s="7" t="str">
        <f>IF(AND(M25&gt;0,M25&lt;=5),"mp"," ")&amp;IF(AND(P25&gt;0,P25&lt;=5),"mc"," ")</f>
        <v>  </v>
      </c>
      <c r="H25" s="7" t="str">
        <f>IF(AND(S25&gt;0,S25&lt;=5),"fp"," ")&amp;IF(AND(V25&gt;0,V25&lt;=5),"fc"," ")</f>
        <v>  </v>
      </c>
      <c r="I25" s="2">
        <f>J$18</f>
        <v>6.4910900537</v>
      </c>
      <c r="J25" s="4">
        <f>'orig-data'!E22</f>
        <v>4.8096808775</v>
      </c>
      <c r="K25" s="18">
        <f>'orig-data'!E86</f>
        <v>7.2619095273</v>
      </c>
      <c r="L25" s="17">
        <f>K$18</f>
        <v>6.2079704467</v>
      </c>
      <c r="M25" s="19">
        <f>'orig-data'!C22</f>
        <v>2458</v>
      </c>
      <c r="N25" s="17">
        <f>'orig-data'!D22</f>
        <v>2.3505854376</v>
      </c>
      <c r="O25" s="17">
        <f>'orig-data'!F22</f>
        <v>9.8413909035</v>
      </c>
      <c r="P25" s="19">
        <f>'orig-data'!G22</f>
        <v>9</v>
      </c>
      <c r="Q25" s="17">
        <f>'orig-data'!H22</f>
        <v>3.6615134255</v>
      </c>
      <c r="R25" s="23"/>
      <c r="S25" s="19">
        <f>'orig-data'!C86</f>
        <v>2659</v>
      </c>
      <c r="T25" s="17">
        <f>'orig-data'!D86</f>
        <v>3.9368995004</v>
      </c>
      <c r="U25" s="17">
        <f>'orig-data'!F86</f>
        <v>13.395142542</v>
      </c>
      <c r="V25" s="19">
        <f>'orig-data'!G86</f>
        <v>13</v>
      </c>
      <c r="W25" s="17">
        <f>'orig-data'!H86</f>
        <v>4.8890560361</v>
      </c>
    </row>
    <row r="26" spans="1:23" ht="12.75">
      <c r="A26" s="29">
        <v>40</v>
      </c>
      <c r="B26" s="29">
        <v>23</v>
      </c>
      <c r="C26" s="7" t="s">
        <v>119</v>
      </c>
      <c r="D26" s="7">
        <f>IF(AND('orig-data'!Q23&gt;0,'orig-data'!Q23&lt;0.9999),IF(AND('orig-data'!I23&lt;0.005,'orig-data'!I23&gt;0),"m"," "),IF(AND('orig-data'!T23&lt;0.005,'orig-data'!T23&gt;0),"m",""))</f>
      </c>
      <c r="E26" s="7">
        <f>IF(AND('orig-data'!Q87&lt;0.9999,'orig-data'!Q87&gt;0),IF(AND('orig-data'!I87&lt;0.005,'orig-data'!I87&gt;0),"f"," "),IF(AND('orig-data'!T87&lt;0.005,'orig-data'!T87&gt;0),"f",""))</f>
      </c>
      <c r="F26" s="7">
        <f>IF(AND('orig-data'!Q23&lt;0.9999,'orig-data'!Q23&gt;0),IF(AND('orig-data'!I151&lt;0.005,'orig-data'!I151&gt;0),"d"," "),IF(AND('orig-data'!S23&lt;0.05,'orig-data'!S23&gt;0),"d",""))</f>
      </c>
      <c r="G26" s="7" t="str">
        <f>IF(AND(M26&gt;0,M26&lt;=5),"mp"," ")&amp;IF(AND(P26&gt;0,P26&lt;=5),"mc"," ")</f>
        <v>  </v>
      </c>
      <c r="H26" s="7" t="str">
        <f>IF(AND(S26&gt;0,S26&lt;=5),"fp"," ")&amp;IF(AND(V26&gt;0,V26&lt;=5),"fc"," ")</f>
        <v>  </v>
      </c>
      <c r="I26" s="2">
        <f>J$18</f>
        <v>6.4910900537</v>
      </c>
      <c r="J26" s="4">
        <f>'orig-data'!E23</f>
        <v>6.5334318868</v>
      </c>
      <c r="K26" s="18">
        <f>'orig-data'!E87</f>
        <v>6.5228018091</v>
      </c>
      <c r="L26" s="17">
        <f>K$18</f>
        <v>6.2079704467</v>
      </c>
      <c r="M26" s="19">
        <f>'orig-data'!C23</f>
        <v>10725</v>
      </c>
      <c r="N26" s="17">
        <f>'orig-data'!D23</f>
        <v>4.4985531409</v>
      </c>
      <c r="O26" s="17">
        <f>'orig-data'!F23</f>
        <v>9.4887691404</v>
      </c>
      <c r="P26" s="19">
        <f>'orig-data'!G23</f>
        <v>70</v>
      </c>
      <c r="Q26" s="17">
        <f>'orig-data'!H23</f>
        <v>6.5268065268</v>
      </c>
      <c r="R26" s="23"/>
      <c r="S26" s="19">
        <f>'orig-data'!C87</f>
        <v>11614</v>
      </c>
      <c r="T26" s="17">
        <f>'orig-data'!D87</f>
        <v>4.5828848506</v>
      </c>
      <c r="U26" s="17">
        <f>'orig-data'!F87</f>
        <v>9.2838779125</v>
      </c>
      <c r="V26" s="19">
        <f>'orig-data'!G87</f>
        <v>96</v>
      </c>
      <c r="W26" s="17">
        <f>'orig-data'!H87</f>
        <v>8.2658859997</v>
      </c>
    </row>
    <row r="27" spans="1:23" ht="12.75">
      <c r="A27" s="29">
        <v>41</v>
      </c>
      <c r="B27" s="29">
        <v>24</v>
      </c>
      <c r="C27" s="7" t="s">
        <v>120</v>
      </c>
      <c r="D27" s="7">
        <f>IF(AND('orig-data'!Q24&gt;0,'orig-data'!Q24&lt;0.9999),IF(AND('orig-data'!I24&lt;0.005,'orig-data'!I24&gt;0),"m"," "),IF(AND('orig-data'!T24&lt;0.005,'orig-data'!T24&gt;0),"m",""))</f>
      </c>
      <c r="E27" s="7">
        <f>IF(AND('orig-data'!Q88&lt;0.9999,'orig-data'!Q88&gt;0),IF(AND('orig-data'!I88&lt;0.005,'orig-data'!I88&gt;0),"f"," "),IF(AND('orig-data'!T88&lt;0.005,'orig-data'!T88&gt;0),"f",""))</f>
      </c>
      <c r="F27" s="7">
        <f>IF(AND('orig-data'!Q24&lt;0.9999,'orig-data'!Q24&gt;0),IF(AND('orig-data'!I152&lt;0.005,'orig-data'!I152&gt;0),"d"," "),IF(AND('orig-data'!S24&lt;0.05,'orig-data'!S24&gt;0),"d",""))</f>
      </c>
      <c r="G27" s="7" t="str">
        <f>IF(AND(M27&gt;0,M27&lt;=5),"mp"," ")&amp;IF(AND(P27&gt;0,P27&lt;=5),"mc"," ")</f>
        <v>  </v>
      </c>
      <c r="H27" s="7" t="str">
        <f>IF(AND(S27&gt;0,S27&lt;=5),"fp"," ")&amp;IF(AND(V27&gt;0,V27&lt;=5),"fc"," ")</f>
        <v>  </v>
      </c>
      <c r="I27" s="2">
        <f>J$18</f>
        <v>6.4910900537</v>
      </c>
      <c r="J27" s="4">
        <f>'orig-data'!E24</f>
        <v>7.8888121087</v>
      </c>
      <c r="K27" s="18">
        <f>'orig-data'!E88</f>
        <v>6.8170721138</v>
      </c>
      <c r="L27" s="17">
        <f>K$18</f>
        <v>6.2079704467</v>
      </c>
      <c r="M27" s="19">
        <f>'orig-data'!C24</f>
        <v>9732</v>
      </c>
      <c r="N27" s="17">
        <f>'orig-data'!D24</f>
        <v>5.4671836148</v>
      </c>
      <c r="O27" s="17">
        <f>'orig-data'!F24</f>
        <v>11.383074151</v>
      </c>
      <c r="P27" s="19">
        <f>'orig-data'!G24</f>
        <v>69</v>
      </c>
      <c r="Q27" s="17">
        <f>'orig-data'!H24</f>
        <v>7.0900123305</v>
      </c>
      <c r="R27" s="23"/>
      <c r="S27" s="19">
        <f>'orig-data'!C88</f>
        <v>10679</v>
      </c>
      <c r="T27" s="17">
        <f>'orig-data'!D88</f>
        <v>4.8063216785</v>
      </c>
      <c r="U27" s="17">
        <f>'orig-data'!F88</f>
        <v>9.6690307709</v>
      </c>
      <c r="V27" s="19">
        <f>'orig-data'!G88</f>
        <v>105</v>
      </c>
      <c r="W27" s="17">
        <f>'orig-data'!H88</f>
        <v>9.8323813091</v>
      </c>
    </row>
    <row r="28" spans="3:23" ht="12.75">
      <c r="C28" s="7"/>
      <c r="D28" s="7"/>
      <c r="E28" s="7"/>
      <c r="F28" s="7"/>
      <c r="G28" s="7"/>
      <c r="H28" s="7"/>
      <c r="K28" s="18"/>
      <c r="L28" s="17"/>
      <c r="M28" s="19"/>
      <c r="N28" s="17"/>
      <c r="O28" s="17"/>
      <c r="P28" s="19"/>
      <c r="Q28" s="17"/>
      <c r="R28" s="23"/>
      <c r="S28" s="19"/>
      <c r="T28" s="17"/>
      <c r="U28" s="17"/>
      <c r="V28" s="19"/>
      <c r="W28" s="17"/>
    </row>
    <row r="29" spans="1:23" ht="12.75">
      <c r="A29" s="29">
        <v>33</v>
      </c>
      <c r="B29" s="29">
        <v>26</v>
      </c>
      <c r="C29" s="7" t="s">
        <v>121</v>
      </c>
      <c r="D29" s="7">
        <f>IF(AND('orig-data'!Q25&gt;0,'orig-data'!Q25&lt;0.9999),IF(AND('orig-data'!I25&lt;0.005,'orig-data'!I25&gt;0),"m"," "),IF(AND('orig-data'!T25&lt;0.005,'orig-data'!T25&gt;0),"m",""))</f>
      </c>
      <c r="E29" s="7">
        <f>IF(AND('orig-data'!Q89&lt;0.9999,'orig-data'!Q89&gt;0),IF(AND('orig-data'!I89&lt;0.005,'orig-data'!I89&gt;0),"f"," "),IF(AND('orig-data'!T89&lt;0.005,'orig-data'!T89&gt;0),"f",""))</f>
      </c>
      <c r="F29" s="7">
        <f>IF(AND('orig-data'!Q25&lt;0.9999,'orig-data'!Q25&gt;0),IF(AND('orig-data'!I153&lt;0.005,'orig-data'!I153&gt;0),"d"," "),IF(AND('orig-data'!S25&lt;0.05,'orig-data'!S25&gt;0),"d",""))</f>
      </c>
      <c r="G29" s="7" t="str">
        <f aca="true" t="shared" si="4" ref="G29:G34">IF(AND(M29&gt;0,M29&lt;=5),"mp"," ")&amp;IF(AND(P29&gt;0,P29&lt;=5),"mc"," ")</f>
        <v>  </v>
      </c>
      <c r="H29" s="7" t="str">
        <f aca="true" t="shared" si="5" ref="H29:H34">IF(AND(S29&gt;0,S29&lt;=5),"fp"," ")&amp;IF(AND(V29&gt;0,V29&lt;=5),"fc"," ")</f>
        <v>  </v>
      </c>
      <c r="I29" s="2">
        <f aca="true" t="shared" si="6" ref="I29:I34">J$18</f>
        <v>6.4910900537</v>
      </c>
      <c r="J29" s="4">
        <f>'orig-data'!E25</f>
        <v>4.8903504581</v>
      </c>
      <c r="K29" s="18">
        <f>'orig-data'!E89</f>
        <v>6.4118558739</v>
      </c>
      <c r="L29" s="17">
        <f aca="true" t="shared" si="7" ref="L29:L34">K$18</f>
        <v>6.2079704467</v>
      </c>
      <c r="M29" s="19">
        <f>'orig-data'!C25</f>
        <v>4472</v>
      </c>
      <c r="N29" s="17">
        <f>'orig-data'!D25</f>
        <v>2.9966151693</v>
      </c>
      <c r="O29" s="17">
        <f>'orig-data'!F25</f>
        <v>7.9808471397</v>
      </c>
      <c r="P29" s="19">
        <f>'orig-data'!G25</f>
        <v>26</v>
      </c>
      <c r="Q29" s="17">
        <f>'orig-data'!H25</f>
        <v>5.8139534884</v>
      </c>
      <c r="R29" s="23"/>
      <c r="S29" s="19">
        <f>'orig-data'!C89</f>
        <v>4626</v>
      </c>
      <c r="T29" s="17">
        <f>'orig-data'!D89</f>
        <v>4.278088121</v>
      </c>
      <c r="U29" s="17">
        <f>'orig-data'!F89</f>
        <v>9.6098758569</v>
      </c>
      <c r="V29" s="19">
        <f>'orig-data'!G89</f>
        <v>58</v>
      </c>
      <c r="W29" s="17">
        <f>'orig-data'!H89</f>
        <v>12.537829658</v>
      </c>
    </row>
    <row r="30" spans="1:23" ht="12.75">
      <c r="A30" s="29">
        <v>32</v>
      </c>
      <c r="B30" s="29">
        <v>27</v>
      </c>
      <c r="C30" s="7" t="s">
        <v>122</v>
      </c>
      <c r="D30" s="7">
        <f>IF(AND('orig-data'!Q26&gt;0,'orig-data'!Q26&lt;0.9999),IF(AND('orig-data'!I26&lt;0.005,'orig-data'!I26&gt;0),"m"," "),IF(AND('orig-data'!T26&lt;0.005,'orig-data'!T26&gt;0),"m",""))</f>
      </c>
      <c r="E30" s="7">
        <f>IF(AND('orig-data'!Q90&lt;0.9999,'orig-data'!Q90&gt;0),IF(AND('orig-data'!I90&lt;0.005,'orig-data'!I90&gt;0),"f"," "),IF(AND('orig-data'!T90&lt;0.005,'orig-data'!T90&gt;0),"f",""))</f>
      </c>
      <c r="F30" s="7">
        <f>IF(AND('orig-data'!Q26&lt;0.9999,'orig-data'!Q26&gt;0),IF(AND('orig-data'!I154&lt;0.005,'orig-data'!I154&gt;0),"d"," "),IF(AND('orig-data'!S26&lt;0.05,'orig-data'!S26&gt;0),"d",""))</f>
      </c>
      <c r="G30" s="7" t="str">
        <f t="shared" si="4"/>
        <v>  </v>
      </c>
      <c r="H30" s="7" t="str">
        <f t="shared" si="5"/>
        <v>  </v>
      </c>
      <c r="I30" s="2">
        <f t="shared" si="6"/>
        <v>6.4910900537</v>
      </c>
      <c r="J30" s="4">
        <f>'orig-data'!E26</f>
        <v>5.3043546341</v>
      </c>
      <c r="K30" s="18">
        <f>'orig-data'!E90</f>
        <v>5.3858785827</v>
      </c>
      <c r="L30" s="17">
        <f t="shared" si="7"/>
        <v>6.2079704467</v>
      </c>
      <c r="M30" s="19">
        <f>'orig-data'!C26</f>
        <v>6515</v>
      </c>
      <c r="N30" s="17">
        <f>'orig-data'!D26</f>
        <v>3.4552676059</v>
      </c>
      <c r="O30" s="17">
        <f>'orig-data'!F26</f>
        <v>8.1429808899</v>
      </c>
      <c r="P30" s="19">
        <f>'orig-data'!G26</f>
        <v>41</v>
      </c>
      <c r="Q30" s="17">
        <f>'orig-data'!H26</f>
        <v>6.2931696086</v>
      </c>
      <c r="R30" s="23"/>
      <c r="S30" s="19">
        <f>'orig-data'!C90</f>
        <v>6438</v>
      </c>
      <c r="T30" s="17">
        <f>'orig-data'!D90</f>
        <v>3.6097464639</v>
      </c>
      <c r="U30" s="17">
        <f>'orig-data'!F90</f>
        <v>8.0359350437</v>
      </c>
      <c r="V30" s="19">
        <f>'orig-data'!G90</f>
        <v>57</v>
      </c>
      <c r="W30" s="17">
        <f>'orig-data'!H90</f>
        <v>8.8536812675</v>
      </c>
    </row>
    <row r="31" spans="1:23" ht="12.75">
      <c r="A31" s="29">
        <v>37</v>
      </c>
      <c r="B31" s="29">
        <v>28</v>
      </c>
      <c r="C31" s="7" t="s">
        <v>165</v>
      </c>
      <c r="D31" s="7" t="str">
        <f>IF(AND('orig-data'!Q27&gt;0,'orig-data'!Q27&lt;0.9999),IF(AND('orig-data'!I27&lt;0.005,'orig-data'!I27&gt;0),"m"," "),IF(AND('orig-data'!T27&lt;0.005,'orig-data'!T27&gt;0),"m",""))</f>
        <v>m</v>
      </c>
      <c r="E31" s="7" t="str">
        <f>IF(AND('orig-data'!Q91&lt;0.9999,'orig-data'!Q91&gt;0),IF(AND('orig-data'!I91&lt;0.005,'orig-data'!I91&gt;0),"f"," "),IF(AND('orig-data'!T91&lt;0.005,'orig-data'!T91&gt;0),"f",""))</f>
        <v>f</v>
      </c>
      <c r="F31" s="7">
        <f>IF(AND('orig-data'!Q27&lt;0.9999,'orig-data'!Q27&gt;0),IF(AND('orig-data'!I155&lt;0.005,'orig-data'!I155&gt;0),"d"," "),IF(AND('orig-data'!S27&lt;0.05,'orig-data'!S27&gt;0),"d",""))</f>
      </c>
      <c r="G31" s="7" t="str">
        <f t="shared" si="4"/>
        <v>  </v>
      </c>
      <c r="H31" s="7" t="str">
        <f t="shared" si="5"/>
        <v>  </v>
      </c>
      <c r="I31" s="2">
        <f t="shared" si="6"/>
        <v>6.4910900537</v>
      </c>
      <c r="J31" s="4">
        <f>'orig-data'!E27</f>
        <v>4.6524800013</v>
      </c>
      <c r="K31" s="18">
        <f>'orig-data'!E91</f>
        <v>3.6529947525</v>
      </c>
      <c r="L31" s="17">
        <f t="shared" si="7"/>
        <v>6.2079704467</v>
      </c>
      <c r="M31" s="19">
        <f>'orig-data'!C27</f>
        <v>5225</v>
      </c>
      <c r="N31" s="17">
        <f>'orig-data'!D27</f>
        <v>2.9213524498</v>
      </c>
      <c r="O31" s="17">
        <f>'orig-data'!F27</f>
        <v>7.4094346829</v>
      </c>
      <c r="P31" s="19">
        <f>'orig-data'!G27</f>
        <v>30</v>
      </c>
      <c r="Q31" s="17">
        <f>'orig-data'!H27</f>
        <v>5.7416267943</v>
      </c>
      <c r="R31" s="23"/>
      <c r="S31" s="19">
        <f>'orig-data'!C91</f>
        <v>5256</v>
      </c>
      <c r="T31" s="17">
        <f>'orig-data'!D91</f>
        <v>2.2790608731</v>
      </c>
      <c r="U31" s="17">
        <f>'orig-data'!F91</f>
        <v>5.8552058961</v>
      </c>
      <c r="V31" s="19">
        <f>'orig-data'!G91</f>
        <v>31</v>
      </c>
      <c r="W31" s="17">
        <f>'orig-data'!H91</f>
        <v>5.898021309</v>
      </c>
    </row>
    <row r="32" spans="1:23" ht="12.75">
      <c r="A32" s="29">
        <v>34</v>
      </c>
      <c r="B32" s="29">
        <v>29</v>
      </c>
      <c r="C32" s="7" t="s">
        <v>123</v>
      </c>
      <c r="D32" s="7">
        <f>IF(AND('orig-data'!Q28&gt;0,'orig-data'!Q28&lt;0.9999),IF(AND('orig-data'!I28&lt;0.005,'orig-data'!I28&gt;0),"m"," "),IF(AND('orig-data'!T28&lt;0.005,'orig-data'!T28&gt;0),"m",""))</f>
      </c>
      <c r="E32" s="7">
        <f>IF(AND('orig-data'!Q92&lt;0.9999,'orig-data'!Q92&gt;0),IF(AND('orig-data'!I92&lt;0.005,'orig-data'!I92&gt;0),"f"," "),IF(AND('orig-data'!T92&lt;0.005,'orig-data'!T92&gt;0),"f",""))</f>
      </c>
      <c r="F32" s="7">
        <f>IF(AND('orig-data'!Q28&lt;0.9999,'orig-data'!Q28&gt;0),IF(AND('orig-data'!I156&lt;0.005,'orig-data'!I156&gt;0),"d"," "),IF(AND('orig-data'!S28&lt;0.05,'orig-data'!S28&gt;0),"d",""))</f>
      </c>
      <c r="G32" s="7" t="str">
        <f t="shared" si="4"/>
        <v>  </v>
      </c>
      <c r="H32" s="7" t="str">
        <f t="shared" si="5"/>
        <v>  </v>
      </c>
      <c r="I32" s="2">
        <f t="shared" si="6"/>
        <v>6.4910900537</v>
      </c>
      <c r="J32" s="4">
        <f>'orig-data'!E28</f>
        <v>4.8066145083</v>
      </c>
      <c r="K32" s="18">
        <f>'orig-data'!E92</f>
        <v>5.3159068187</v>
      </c>
      <c r="L32" s="17">
        <f t="shared" si="7"/>
        <v>6.2079704467</v>
      </c>
      <c r="M32" s="19">
        <f>'orig-data'!C28</f>
        <v>4982</v>
      </c>
      <c r="N32" s="17">
        <f>'orig-data'!D28</f>
        <v>3.031860044</v>
      </c>
      <c r="O32" s="17">
        <f>'orig-data'!F28</f>
        <v>7.6202538033</v>
      </c>
      <c r="P32" s="19">
        <f>'orig-data'!G28</f>
        <v>31</v>
      </c>
      <c r="Q32" s="17">
        <f>'orig-data'!H28</f>
        <v>6.2224006423</v>
      </c>
      <c r="R32" s="23"/>
      <c r="S32" s="19">
        <f>'orig-data'!C92</f>
        <v>4954</v>
      </c>
      <c r="T32" s="17">
        <f>'orig-data'!D92</f>
        <v>3.4170484465</v>
      </c>
      <c r="U32" s="17">
        <f>'orig-data'!F92</f>
        <v>8.269963317</v>
      </c>
      <c r="V32" s="19">
        <f>'orig-data'!G92</f>
        <v>39</v>
      </c>
      <c r="W32" s="17">
        <f>'orig-data'!H92</f>
        <v>7.8724263222</v>
      </c>
    </row>
    <row r="33" spans="1:23" ht="12.75">
      <c r="A33" s="29">
        <v>35</v>
      </c>
      <c r="B33" s="29">
        <v>30</v>
      </c>
      <c r="C33" s="7" t="s">
        <v>166</v>
      </c>
      <c r="D33" s="7" t="str">
        <f>IF(AND('orig-data'!Q29&gt;0,'orig-data'!Q29&lt;0.9999),IF(AND('orig-data'!I29&lt;0.005,'orig-data'!I29&gt;0),"m"," "),IF(AND('orig-data'!T29&lt;0.005,'orig-data'!T29&gt;0),"m",""))</f>
        <v>m</v>
      </c>
      <c r="E33" s="7" t="str">
        <f>IF(AND('orig-data'!Q93&lt;0.9999,'orig-data'!Q93&gt;0),IF(AND('orig-data'!I93&lt;0.005,'orig-data'!I93&gt;0),"f"," "),IF(AND('orig-data'!T93&lt;0.005,'orig-data'!T93&gt;0),"f",""))</f>
        <v>f</v>
      </c>
      <c r="F33" s="7">
        <f>IF(AND('orig-data'!Q29&lt;0.9999,'orig-data'!Q29&gt;0),IF(AND('orig-data'!I157&lt;0.005,'orig-data'!I157&gt;0),"d"," "),IF(AND('orig-data'!S29&lt;0.05,'orig-data'!S29&gt;0),"d",""))</f>
      </c>
      <c r="G33" s="7" t="str">
        <f t="shared" si="4"/>
        <v>  </v>
      </c>
      <c r="H33" s="7" t="str">
        <f t="shared" si="5"/>
        <v>  </v>
      </c>
      <c r="I33" s="2">
        <f t="shared" si="6"/>
        <v>6.4910900537</v>
      </c>
      <c r="J33" s="4">
        <f>'orig-data'!E29</f>
        <v>3.9709172274</v>
      </c>
      <c r="K33" s="18">
        <f>'orig-data'!E93</f>
        <v>4.5228003809</v>
      </c>
      <c r="L33" s="17">
        <f t="shared" si="7"/>
        <v>6.2079704467</v>
      </c>
      <c r="M33" s="19">
        <f>'orig-data'!C29</f>
        <v>6983</v>
      </c>
      <c r="N33" s="17">
        <f>'orig-data'!D29</f>
        <v>2.5300531228</v>
      </c>
      <c r="O33" s="17">
        <f>'orig-data'!F29</f>
        <v>6.2323527853</v>
      </c>
      <c r="P33" s="19">
        <f>'orig-data'!G29</f>
        <v>34</v>
      </c>
      <c r="Q33" s="17">
        <f>'orig-data'!H29</f>
        <v>4.8689674925</v>
      </c>
      <c r="R33" s="23"/>
      <c r="S33" s="19">
        <f>'orig-data'!C93</f>
        <v>7319</v>
      </c>
      <c r="T33" s="17">
        <f>'orig-data'!D93</f>
        <v>3.0507390676</v>
      </c>
      <c r="U33" s="17">
        <f>'orig-data'!F93</f>
        <v>6.7051697415</v>
      </c>
      <c r="V33" s="19">
        <f>'orig-data'!G93</f>
        <v>59</v>
      </c>
      <c r="W33" s="17">
        <f>'orig-data'!H93</f>
        <v>8.0612105479</v>
      </c>
    </row>
    <row r="34" spans="1:23" ht="12.75">
      <c r="A34" s="29">
        <v>36</v>
      </c>
      <c r="B34" s="29">
        <v>31</v>
      </c>
      <c r="C34" s="7" t="s">
        <v>124</v>
      </c>
      <c r="D34" s="7">
        <f>IF(AND('orig-data'!Q30&gt;0,'orig-data'!Q30&lt;0.9999),IF(AND('orig-data'!I30&lt;0.005,'orig-data'!I30&gt;0),"m"," "),IF(AND('orig-data'!T30&lt;0.005,'orig-data'!T30&gt;0),"m",""))</f>
      </c>
      <c r="E34" s="7">
        <f>IF(AND('orig-data'!Q94&lt;0.9999,'orig-data'!Q94&gt;0),IF(AND('orig-data'!I94&lt;0.005,'orig-data'!I94&gt;0),"f"," "),IF(AND('orig-data'!T94&lt;0.005,'orig-data'!T94&gt;0),"f",""))</f>
      </c>
      <c r="F34" s="7">
        <f>IF(AND('orig-data'!Q30&lt;0.9999,'orig-data'!Q30&gt;0),IF(AND('orig-data'!I158&lt;0.005,'orig-data'!I158&gt;0),"d"," "),IF(AND('orig-data'!S30&lt;0.05,'orig-data'!S30&gt;0),"d",""))</f>
      </c>
      <c r="G34" s="7" t="str">
        <f t="shared" si="4"/>
        <v>  </v>
      </c>
      <c r="H34" s="7" t="str">
        <f t="shared" si="5"/>
        <v>  </v>
      </c>
      <c r="I34" s="2">
        <f t="shared" si="6"/>
        <v>6.4910900537</v>
      </c>
      <c r="J34" s="4">
        <f>'orig-data'!E30</f>
        <v>6.5717698127</v>
      </c>
      <c r="K34" s="18">
        <f>'orig-data'!E94</f>
        <v>5.5866809575</v>
      </c>
      <c r="L34" s="17">
        <f t="shared" si="7"/>
        <v>6.2079704467</v>
      </c>
      <c r="M34" s="19">
        <f>'orig-data'!C30</f>
        <v>6462</v>
      </c>
      <c r="N34" s="17">
        <f>'orig-data'!D30</f>
        <v>4.4166080947</v>
      </c>
      <c r="O34" s="17">
        <f>'orig-data'!F30</f>
        <v>9.778580654</v>
      </c>
      <c r="P34" s="19">
        <f>'orig-data'!G30</f>
        <v>55</v>
      </c>
      <c r="Q34" s="17">
        <f>'orig-data'!H30</f>
        <v>8.5112968121</v>
      </c>
      <c r="R34" s="23"/>
      <c r="S34" s="19">
        <f>'orig-data'!C94</f>
        <v>6428</v>
      </c>
      <c r="T34" s="17">
        <f>'orig-data'!D94</f>
        <v>3.7741010797</v>
      </c>
      <c r="U34" s="17">
        <f>'orig-data'!F94</f>
        <v>8.2697849003</v>
      </c>
      <c r="V34" s="19">
        <f>'orig-data'!G94</f>
        <v>66</v>
      </c>
      <c r="W34" s="17">
        <f>'orig-data'!H94</f>
        <v>10.26757934</v>
      </c>
    </row>
    <row r="35" spans="3:23" ht="12.75">
      <c r="C35" s="7"/>
      <c r="D35" s="7"/>
      <c r="E35" s="7"/>
      <c r="F35" s="7"/>
      <c r="G35" s="7"/>
      <c r="H35" s="7"/>
      <c r="K35" s="18"/>
      <c r="L35" s="17"/>
      <c r="M35" s="19"/>
      <c r="N35" s="17"/>
      <c r="O35" s="17"/>
      <c r="P35" s="19"/>
      <c r="Q35" s="17"/>
      <c r="R35" s="23"/>
      <c r="S35" s="19"/>
      <c r="T35" s="17"/>
      <c r="U35" s="17"/>
      <c r="V35" s="19"/>
      <c r="W35" s="17"/>
    </row>
    <row r="36" spans="1:23" ht="12.75">
      <c r="A36" s="29">
        <v>22</v>
      </c>
      <c r="B36" s="29">
        <v>33</v>
      </c>
      <c r="C36" s="7" t="s">
        <v>125</v>
      </c>
      <c r="D36" s="7">
        <f>IF(AND('orig-data'!Q31&gt;0,'orig-data'!Q31&lt;0.9999),IF(AND('orig-data'!I31&lt;0.005,'orig-data'!I31&gt;0),"m"," "),IF(AND('orig-data'!T31&lt;0.005,'orig-data'!T31&gt;0),"m",""))</f>
      </c>
      <c r="E36" s="7">
        <f>IF(AND('orig-data'!Q95&lt;0.9999,'orig-data'!Q95&gt;0),IF(AND('orig-data'!I95&lt;0.005,'orig-data'!I95&gt;0),"f"," "),IF(AND('orig-data'!T95&lt;0.005,'orig-data'!T95&gt;0),"f",""))</f>
      </c>
      <c r="F36" s="7">
        <f>IF(AND('orig-data'!Q31&lt;0.9999,'orig-data'!Q31&gt;0),IF(AND('orig-data'!I159&lt;0.005,'orig-data'!I159&gt;0),"d"," "),IF(AND('orig-data'!S31&lt;0.05,'orig-data'!S31&gt;0),"d",""))</f>
      </c>
      <c r="G36" s="7" t="str">
        <f aca="true" t="shared" si="8" ref="G36:G44">IF(AND(M36&gt;0,M36&lt;=5),"mp"," ")&amp;IF(AND(P36&gt;0,P36&lt;=5),"mc"," ")</f>
        <v>  </v>
      </c>
      <c r="H36" s="7" t="str">
        <f aca="true" t="shared" si="9" ref="H36:H44">IF(AND(S36&gt;0,S36&lt;=5),"fp"," ")&amp;IF(AND(V36&gt;0,V36&lt;=5),"fc"," ")</f>
        <v>  </v>
      </c>
      <c r="I36" s="2">
        <f aca="true" t="shared" si="10" ref="I36:I44">J$18</f>
        <v>6.4910900537</v>
      </c>
      <c r="J36" s="4">
        <f>'orig-data'!E31</f>
        <v>5.8914756817</v>
      </c>
      <c r="K36" s="18">
        <f>'orig-data'!E95</f>
        <v>6.03558824</v>
      </c>
      <c r="L36" s="17">
        <f aca="true" t="shared" si="11" ref="L36:L44">K$18</f>
        <v>6.2079704467</v>
      </c>
      <c r="M36" s="19">
        <f>'orig-data'!C31</f>
        <v>4405</v>
      </c>
      <c r="N36" s="17">
        <f>'orig-data'!D31</f>
        <v>3.5254495039</v>
      </c>
      <c r="O36" s="17">
        <f>'orig-data'!F31</f>
        <v>9.8454071374</v>
      </c>
      <c r="P36" s="19">
        <f>'orig-data'!G31</f>
        <v>21</v>
      </c>
      <c r="Q36" s="17">
        <f>'orig-data'!H31</f>
        <v>4.7673098751</v>
      </c>
      <c r="R36" s="23"/>
      <c r="S36" s="19">
        <f>'orig-data'!C95</f>
        <v>4416</v>
      </c>
      <c r="T36" s="17">
        <f>'orig-data'!D95</f>
        <v>3.7280449464</v>
      </c>
      <c r="U36" s="17">
        <f>'orig-data'!F95</f>
        <v>9.7714287051</v>
      </c>
      <c r="V36" s="19">
        <f>'orig-data'!G95</f>
        <v>28</v>
      </c>
      <c r="W36" s="17">
        <f>'orig-data'!H95</f>
        <v>6.3405797101</v>
      </c>
    </row>
    <row r="37" spans="1:23" ht="12.75">
      <c r="A37" s="29">
        <v>23</v>
      </c>
      <c r="B37" s="29">
        <v>34</v>
      </c>
      <c r="C37" s="7" t="s">
        <v>126</v>
      </c>
      <c r="D37" s="7">
        <f>IF(AND('orig-data'!Q32&gt;0,'orig-data'!Q32&lt;0.9999),IF(AND('orig-data'!I32&lt;0.005,'orig-data'!I32&gt;0),"m"," "),IF(AND('orig-data'!T32&lt;0.005,'orig-data'!T32&gt;0),"m",""))</f>
      </c>
      <c r="E37" s="7">
        <f>IF(AND('orig-data'!Q96&lt;0.9999,'orig-data'!Q96&gt;0),IF(AND('orig-data'!I96&lt;0.005,'orig-data'!I96&gt;0),"f"," "),IF(AND('orig-data'!T96&lt;0.005,'orig-data'!T96&gt;0),"f",""))</f>
      </c>
      <c r="F37" s="7">
        <f>IF(AND('orig-data'!Q32&lt;0.9999,'orig-data'!Q32&gt;0),IF(AND('orig-data'!I160&lt;0.005,'orig-data'!I160&gt;0),"d"," "),IF(AND('orig-data'!S32&lt;0.05,'orig-data'!S32&gt;0),"d",""))</f>
      </c>
      <c r="G37" s="7" t="str">
        <f t="shared" si="8"/>
        <v>  </v>
      </c>
      <c r="H37" s="7" t="str">
        <f t="shared" si="9"/>
        <v>  </v>
      </c>
      <c r="I37" s="2">
        <f t="shared" si="10"/>
        <v>6.4910900537</v>
      </c>
      <c r="J37" s="4">
        <f>'orig-data'!E32</f>
        <v>3.3301093025</v>
      </c>
      <c r="K37" s="18">
        <f>'orig-data'!E96</f>
        <v>7.2572264353</v>
      </c>
      <c r="L37" s="17">
        <f t="shared" si="11"/>
        <v>6.2079704467</v>
      </c>
      <c r="M37" s="19">
        <f>'orig-data'!C32</f>
        <v>3490</v>
      </c>
      <c r="N37" s="17">
        <f>'orig-data'!D32</f>
        <v>1.5049310757</v>
      </c>
      <c r="O37" s="17">
        <f>'orig-data'!F32</f>
        <v>7.368861037</v>
      </c>
      <c r="P37" s="19">
        <f>'orig-data'!G32</f>
        <v>7</v>
      </c>
      <c r="Q37" s="17">
        <f>'orig-data'!H32</f>
        <v>2.005730659</v>
      </c>
      <c r="R37" s="23"/>
      <c r="S37" s="19">
        <f>'orig-data'!C96</f>
        <v>2921</v>
      </c>
      <c r="T37" s="17">
        <f>'orig-data'!D96</f>
        <v>4.0665420189</v>
      </c>
      <c r="U37" s="17">
        <f>'orig-data'!F96</f>
        <v>12.951381121</v>
      </c>
      <c r="V37" s="19">
        <f>'orig-data'!G96</f>
        <v>15</v>
      </c>
      <c r="W37" s="17">
        <f>'orig-data'!H96</f>
        <v>5.1352276618</v>
      </c>
    </row>
    <row r="38" spans="1:23" ht="12.75">
      <c r="A38" s="29">
        <v>24</v>
      </c>
      <c r="B38" s="29">
        <v>35</v>
      </c>
      <c r="C38" s="7" t="s">
        <v>167</v>
      </c>
      <c r="D38" s="7" t="str">
        <f>IF(AND('orig-data'!Q33&gt;0,'orig-data'!Q33&lt;0.9999),IF(AND('orig-data'!I33&lt;0.005,'orig-data'!I33&gt;0),"m"," "),IF(AND('orig-data'!T33&lt;0.005,'orig-data'!T33&gt;0),"m",""))</f>
        <v>m</v>
      </c>
      <c r="E38" s="7" t="str">
        <f>IF(AND('orig-data'!Q97&lt;0.9999,'orig-data'!Q97&gt;0),IF(AND('orig-data'!I97&lt;0.005,'orig-data'!I97&gt;0),"f"," "),IF(AND('orig-data'!T97&lt;0.005,'orig-data'!T97&gt;0),"f",""))</f>
        <v>f</v>
      </c>
      <c r="F38" s="7">
        <f>IF(AND('orig-data'!Q33&lt;0.9999,'orig-data'!Q33&gt;0),IF(AND('orig-data'!I161&lt;0.005,'orig-data'!I161&gt;0),"d"," "),IF(AND('orig-data'!S33&lt;0.05,'orig-data'!S33&gt;0),"d",""))</f>
      </c>
      <c r="G38" s="7" t="str">
        <f t="shared" si="8"/>
        <v>  </v>
      </c>
      <c r="H38" s="7" t="str">
        <f t="shared" si="9"/>
        <v>  </v>
      </c>
      <c r="I38" s="2">
        <f t="shared" si="10"/>
        <v>6.4910900537</v>
      </c>
      <c r="J38" s="4">
        <f>'orig-data'!E33</f>
        <v>4.458066924</v>
      </c>
      <c r="K38" s="18">
        <f>'orig-data'!E97</f>
        <v>3.1859635011</v>
      </c>
      <c r="L38" s="17">
        <f t="shared" si="11"/>
        <v>6.2079704467</v>
      </c>
      <c r="M38" s="19">
        <f>'orig-data'!C33</f>
        <v>6496</v>
      </c>
      <c r="N38" s="17">
        <f>'orig-data'!D33</f>
        <v>2.6892907833</v>
      </c>
      <c r="O38" s="17">
        <f>'orig-data'!F33</f>
        <v>7.3901865959</v>
      </c>
      <c r="P38" s="19">
        <f>'orig-data'!G33</f>
        <v>22</v>
      </c>
      <c r="Q38" s="17">
        <f>'orig-data'!H33</f>
        <v>3.3866995074</v>
      </c>
      <c r="R38" s="23"/>
      <c r="S38" s="19">
        <f>'orig-data'!C97</f>
        <v>6391</v>
      </c>
      <c r="T38" s="17">
        <f>'orig-data'!D97</f>
        <v>1.882927567</v>
      </c>
      <c r="U38" s="17">
        <f>'orig-data'!F97</f>
        <v>5.390734943</v>
      </c>
      <c r="V38" s="19">
        <f>'orig-data'!G97</f>
        <v>20</v>
      </c>
      <c r="W38" s="17">
        <f>'orig-data'!H97</f>
        <v>3.1294007198</v>
      </c>
    </row>
    <row r="39" spans="1:23" ht="12.75">
      <c r="A39" s="29">
        <v>26</v>
      </c>
      <c r="B39" s="29">
        <v>36</v>
      </c>
      <c r="C39" s="7" t="s">
        <v>153</v>
      </c>
      <c r="D39" s="7">
        <f>IF(AND('orig-data'!Q34&gt;0,'orig-data'!Q34&lt;0.9999),IF(AND('orig-data'!I34&lt;0.005,'orig-data'!I34&gt;0),"m"," "),IF(AND('orig-data'!T34&lt;0.005,'orig-data'!T34&gt;0),"m",""))</f>
      </c>
      <c r="E39" s="7">
        <f>IF(AND('orig-data'!Q98&lt;0.9999,'orig-data'!Q98&gt;0),IF(AND('orig-data'!I98&lt;0.005,'orig-data'!I98&gt;0),"f"," "),IF(AND('orig-data'!T98&lt;0.005,'orig-data'!T98&gt;0),"f",""))</f>
      </c>
      <c r="F39" s="7">
        <f>IF(AND('orig-data'!Q34&lt;0.9999,'orig-data'!Q34&gt;0),IF(AND('orig-data'!I162&lt;0.005,'orig-data'!I162&gt;0),"d"," "),IF(AND('orig-data'!S34&lt;0.05,'orig-data'!S34&gt;0),"d",""))</f>
      </c>
      <c r="G39" s="7" t="str">
        <f t="shared" si="8"/>
        <v>  </v>
      </c>
      <c r="H39" s="7" t="str">
        <f t="shared" si="9"/>
        <v>  </v>
      </c>
      <c r="I39" s="2">
        <f t="shared" si="10"/>
        <v>6.4910900537</v>
      </c>
      <c r="J39" s="4">
        <f>'orig-data'!E34</f>
        <v>4.4912166668</v>
      </c>
      <c r="K39" s="18">
        <f>'orig-data'!E98</f>
        <v>4.8571809643</v>
      </c>
      <c r="L39" s="17">
        <f t="shared" si="11"/>
        <v>6.2079704467</v>
      </c>
      <c r="M39" s="19">
        <f>'orig-data'!C34</f>
        <v>10933</v>
      </c>
      <c r="N39" s="17">
        <f>'orig-data'!D34</f>
        <v>3.0061646737</v>
      </c>
      <c r="O39" s="17">
        <f>'orig-data'!F34</f>
        <v>6.7098876266</v>
      </c>
      <c r="P39" s="19">
        <f>'orig-data'!G34</f>
        <v>48</v>
      </c>
      <c r="Q39" s="17">
        <f>'orig-data'!H34</f>
        <v>4.3903777554</v>
      </c>
      <c r="R39" s="23"/>
      <c r="S39" s="19">
        <f>'orig-data'!C98</f>
        <v>11096</v>
      </c>
      <c r="T39" s="17">
        <f>'orig-data'!D98</f>
        <v>3.3256132972</v>
      </c>
      <c r="U39" s="17">
        <f>'orig-data'!F98</f>
        <v>7.0940920703</v>
      </c>
      <c r="V39" s="19">
        <f>'orig-data'!G98</f>
        <v>66</v>
      </c>
      <c r="W39" s="17">
        <f>'orig-data'!H98</f>
        <v>5.9480894016</v>
      </c>
    </row>
    <row r="40" spans="1:23" ht="12.75">
      <c r="A40" s="29">
        <v>28</v>
      </c>
      <c r="B40" s="29">
        <v>37</v>
      </c>
      <c r="C40" s="7" t="s">
        <v>127</v>
      </c>
      <c r="D40" s="7">
        <f>IF(AND('orig-data'!Q35&gt;0,'orig-data'!Q35&lt;0.9999),IF(AND('orig-data'!I35&lt;0.005,'orig-data'!I35&gt;0),"m"," "),IF(AND('orig-data'!T35&lt;0.005,'orig-data'!T35&gt;0),"m",""))</f>
      </c>
      <c r="E40" s="7">
        <f>IF(AND('orig-data'!Q99&lt;0.9999,'orig-data'!Q99&gt;0),IF(AND('orig-data'!I99&lt;0.005,'orig-data'!I99&gt;0),"f"," "),IF(AND('orig-data'!T99&lt;0.005,'orig-data'!T99&gt;0),"f",""))</f>
      </c>
      <c r="F40" s="7">
        <f>IF(AND('orig-data'!Q35&lt;0.9999,'orig-data'!Q35&gt;0),IF(AND('orig-data'!I163&lt;0.005,'orig-data'!I163&gt;0),"d"," "),IF(AND('orig-data'!S35&lt;0.05,'orig-data'!S35&gt;0),"d",""))</f>
      </c>
      <c r="G40" s="7" t="str">
        <f t="shared" si="8"/>
        <v>  </v>
      </c>
      <c r="H40" s="7" t="str">
        <f t="shared" si="9"/>
        <v>  </v>
      </c>
      <c r="I40" s="2">
        <f t="shared" si="10"/>
        <v>6.4910900537</v>
      </c>
      <c r="J40" s="4">
        <f>'orig-data'!E35</f>
        <v>4.0116568547</v>
      </c>
      <c r="K40" s="18">
        <f>'orig-data'!E99</f>
        <v>6.4890704909</v>
      </c>
      <c r="L40" s="17">
        <f t="shared" si="11"/>
        <v>6.2079704467</v>
      </c>
      <c r="M40" s="19">
        <f>'orig-data'!C35</f>
        <v>1818</v>
      </c>
      <c r="N40" s="17">
        <f>'orig-data'!D35</f>
        <v>1.8065223864</v>
      </c>
      <c r="O40" s="17">
        <f>'orig-data'!F35</f>
        <v>8.9084922724</v>
      </c>
      <c r="P40" s="19">
        <f>'orig-data'!G35</f>
        <v>7</v>
      </c>
      <c r="Q40" s="17">
        <f>'orig-data'!H35</f>
        <v>3.8503850385</v>
      </c>
      <c r="R40" s="23"/>
      <c r="S40" s="19">
        <f>'orig-data'!C99</f>
        <v>1813</v>
      </c>
      <c r="T40" s="17">
        <f>'orig-data'!D99</f>
        <v>3.7277945575</v>
      </c>
      <c r="U40" s="17">
        <f>'orig-data'!F99</f>
        <v>11.295696473</v>
      </c>
      <c r="V40" s="19">
        <f>'orig-data'!G99</f>
        <v>18</v>
      </c>
      <c r="W40" s="17">
        <f>'orig-data'!H99</f>
        <v>9.9282956426</v>
      </c>
    </row>
    <row r="41" spans="1:23" ht="12.75">
      <c r="A41" s="29">
        <v>25</v>
      </c>
      <c r="B41" s="29">
        <v>38</v>
      </c>
      <c r="C41" s="7" t="s">
        <v>128</v>
      </c>
      <c r="D41" s="7">
        <f>IF(AND('orig-data'!Q36&gt;0,'orig-data'!Q36&lt;0.9999),IF(AND('orig-data'!I36&lt;0.005,'orig-data'!I36&gt;0),"m"," "),IF(AND('orig-data'!T36&lt;0.005,'orig-data'!T36&gt;0),"m",""))</f>
      </c>
      <c r="E41" s="7">
        <f>IF(AND('orig-data'!Q100&lt;0.9999,'orig-data'!Q100&gt;0),IF(AND('orig-data'!I100&lt;0.005,'orig-data'!I100&gt;0),"f"," "),IF(AND('orig-data'!T100&lt;0.005,'orig-data'!T100&gt;0),"f",""))</f>
      </c>
      <c r="F41" s="7">
        <f>IF(AND('orig-data'!Q36&lt;0.9999,'orig-data'!Q36&gt;0),IF(AND('orig-data'!I164&lt;0.005,'orig-data'!I164&gt;0),"d"," "),IF(AND('orig-data'!S36&lt;0.05,'orig-data'!S36&gt;0),"d",""))</f>
      </c>
      <c r="G41" s="7" t="str">
        <f t="shared" si="8"/>
        <v>  </v>
      </c>
      <c r="H41" s="7" t="str">
        <f t="shared" si="9"/>
        <v>  </v>
      </c>
      <c r="I41" s="2">
        <f t="shared" si="10"/>
        <v>6.4910900537</v>
      </c>
      <c r="J41" s="4">
        <f>'orig-data'!E36</f>
        <v>5.1053952331</v>
      </c>
      <c r="K41" s="18">
        <f>'orig-data'!E100</f>
        <v>6.9935825425</v>
      </c>
      <c r="L41" s="17">
        <f t="shared" si="11"/>
        <v>6.2079704467</v>
      </c>
      <c r="M41" s="19">
        <f>'orig-data'!C36</f>
        <v>2256</v>
      </c>
      <c r="N41" s="17">
        <f>'orig-data'!D36</f>
        <v>2.7694411345</v>
      </c>
      <c r="O41" s="17">
        <f>'orig-data'!F36</f>
        <v>9.4116679937</v>
      </c>
      <c r="P41" s="19">
        <f>'orig-data'!G36</f>
        <v>15</v>
      </c>
      <c r="Q41" s="17">
        <f>'orig-data'!H36</f>
        <v>6.6489361702</v>
      </c>
      <c r="R41" s="24"/>
      <c r="S41" s="19">
        <f>'orig-data'!C100</f>
        <v>2305</v>
      </c>
      <c r="T41" s="17">
        <f>'orig-data'!D100</f>
        <v>4.3017879553</v>
      </c>
      <c r="U41" s="17">
        <f>'orig-data'!F100</f>
        <v>11.36973679</v>
      </c>
      <c r="V41" s="19">
        <f>'orig-data'!G100</f>
        <v>29</v>
      </c>
      <c r="W41" s="17">
        <f>'orig-data'!H100</f>
        <v>12.581344902</v>
      </c>
    </row>
    <row r="42" spans="1:23" ht="12.75">
      <c r="A42" s="29">
        <v>27</v>
      </c>
      <c r="B42" s="29">
        <v>39</v>
      </c>
      <c r="C42" s="7" t="s">
        <v>168</v>
      </c>
      <c r="D42" s="7" t="str">
        <f>IF(AND('orig-data'!Q37&gt;0,'orig-data'!Q37&lt;0.9999),IF(AND('orig-data'!I37&lt;0.005,'orig-data'!I37&gt;0),"m"," "),IF(AND('orig-data'!T37&lt;0.005,'orig-data'!T37&gt;0),"m",""))</f>
        <v>m</v>
      </c>
      <c r="E42" s="7" t="str">
        <f>IF(AND('orig-data'!Q101&lt;0.9999,'orig-data'!Q101&gt;0),IF(AND('orig-data'!I101&lt;0.005,'orig-data'!I101&gt;0),"f"," "),IF(AND('orig-data'!T101&lt;0.005,'orig-data'!T101&gt;0),"f",""))</f>
        <v>f</v>
      </c>
      <c r="F42" s="7">
        <f>IF(AND('orig-data'!Q37&lt;0.9999,'orig-data'!Q37&gt;0),IF(AND('orig-data'!I165&lt;0.005,'orig-data'!I165&gt;0),"d"," "),IF(AND('orig-data'!S37&lt;0.05,'orig-data'!S37&gt;0),"d",""))</f>
      </c>
      <c r="G42" s="7" t="str">
        <f t="shared" si="8"/>
        <v>  </v>
      </c>
      <c r="H42" s="7" t="str">
        <f t="shared" si="9"/>
        <v>  </v>
      </c>
      <c r="I42" s="2">
        <f t="shared" si="10"/>
        <v>6.4910900537</v>
      </c>
      <c r="J42" s="4">
        <f>'orig-data'!E37</f>
        <v>4.5420680846</v>
      </c>
      <c r="K42" s="18">
        <f>'orig-data'!E101</f>
        <v>3.98014946</v>
      </c>
      <c r="L42" s="17">
        <f t="shared" si="11"/>
        <v>6.2079704467</v>
      </c>
      <c r="M42" s="19">
        <f>'orig-data'!C37</f>
        <v>5136</v>
      </c>
      <c r="N42" s="17">
        <f>'orig-data'!D37</f>
        <v>2.7782078922</v>
      </c>
      <c r="O42" s="17">
        <f>'orig-data'!F37</f>
        <v>7.4257878768</v>
      </c>
      <c r="P42" s="19">
        <f>'orig-data'!G37</f>
        <v>25</v>
      </c>
      <c r="Q42" s="17">
        <f>'orig-data'!H37</f>
        <v>4.8676012461</v>
      </c>
      <c r="R42" s="24"/>
      <c r="S42" s="19">
        <f>'orig-data'!C101</f>
        <v>5015</v>
      </c>
      <c r="T42" s="17">
        <f>'orig-data'!D101</f>
        <v>2.465773638</v>
      </c>
      <c r="U42" s="17">
        <f>'orig-data'!F101</f>
        <v>6.4245920548</v>
      </c>
      <c r="V42" s="19">
        <f>'orig-data'!G101</f>
        <v>29</v>
      </c>
      <c r="W42" s="17">
        <f>'orig-data'!H101</f>
        <v>5.7826520439</v>
      </c>
    </row>
    <row r="43" spans="1:23" ht="12.75">
      <c r="A43" s="29">
        <v>29</v>
      </c>
      <c r="B43" s="29">
        <v>40</v>
      </c>
      <c r="C43" s="7" t="s">
        <v>129</v>
      </c>
      <c r="D43" s="7">
        <f>IF(AND('orig-data'!Q38&gt;0,'orig-data'!Q38&lt;0.9999),IF(AND('orig-data'!I38&lt;0.005,'orig-data'!I38&gt;0),"m"," "),IF(AND('orig-data'!T38&lt;0.005,'orig-data'!T38&gt;0),"m",""))</f>
      </c>
      <c r="E43" s="7">
        <f>IF(AND('orig-data'!Q102&lt;0.9999,'orig-data'!Q102&gt;0),IF(AND('orig-data'!I102&lt;0.005,'orig-data'!I102&gt;0),"f"," "),IF(AND('orig-data'!T102&lt;0.005,'orig-data'!T102&gt;0),"f",""))</f>
      </c>
      <c r="F43" s="7">
        <f>IF(AND('orig-data'!Q38&lt;0.9999,'orig-data'!Q38&gt;0),IF(AND('orig-data'!I166&lt;0.005,'orig-data'!I166&gt;0),"d"," "),IF(AND('orig-data'!S38&lt;0.05,'orig-data'!S38&gt;0),"d",""))</f>
      </c>
      <c r="G43" s="7" t="str">
        <f t="shared" si="8"/>
        <v>  </v>
      </c>
      <c r="H43" s="7" t="str">
        <f t="shared" si="9"/>
        <v>  </v>
      </c>
      <c r="I43" s="2">
        <f t="shared" si="10"/>
        <v>6.4910900537</v>
      </c>
      <c r="J43" s="4">
        <f>'orig-data'!E38</f>
        <v>5.8875892683</v>
      </c>
      <c r="K43" s="18">
        <f>'orig-data'!E102</f>
        <v>5.3041011536</v>
      </c>
      <c r="L43" s="17">
        <f t="shared" si="11"/>
        <v>6.2079704467</v>
      </c>
      <c r="M43" s="19">
        <f>'orig-data'!C38</f>
        <v>12383</v>
      </c>
      <c r="N43" s="17">
        <f>'orig-data'!D38</f>
        <v>4.0457318523</v>
      </c>
      <c r="O43" s="17">
        <f>'orig-data'!F38</f>
        <v>8.5679695682</v>
      </c>
      <c r="P43" s="19">
        <f>'orig-data'!G38</f>
        <v>64</v>
      </c>
      <c r="Q43" s="17">
        <f>'orig-data'!H38</f>
        <v>5.1683759994</v>
      </c>
      <c r="R43" s="23"/>
      <c r="S43" s="19">
        <f>'orig-data'!C102</f>
        <v>12695</v>
      </c>
      <c r="T43" s="17">
        <f>'orig-data'!D102</f>
        <v>3.7085300282</v>
      </c>
      <c r="U43" s="17">
        <f>'orig-data'!F102</f>
        <v>7.5861564645</v>
      </c>
      <c r="V43" s="19">
        <f>'orig-data'!G102</f>
        <v>86</v>
      </c>
      <c r="W43" s="17">
        <f>'orig-data'!H102</f>
        <v>6.7743205987</v>
      </c>
    </row>
    <row r="44" spans="1:23" ht="12.75">
      <c r="A44" s="29">
        <v>30</v>
      </c>
      <c r="B44" s="29">
        <v>41</v>
      </c>
      <c r="C44" s="7" t="s">
        <v>130</v>
      </c>
      <c r="D44" s="7">
        <f>IF(AND('orig-data'!Q39&gt;0,'orig-data'!Q39&lt;0.9999),IF(AND('orig-data'!I39&lt;0.005,'orig-data'!I39&gt;0),"m"," "),IF(AND('orig-data'!T39&lt;0.005,'orig-data'!T39&gt;0),"m",""))</f>
      </c>
      <c r="E44" s="7">
        <f>IF(AND('orig-data'!Q103&lt;0.9999,'orig-data'!Q103&gt;0),IF(AND('orig-data'!I103&lt;0.005,'orig-data'!I103&gt;0),"f"," "),IF(AND('orig-data'!T103&lt;0.005,'orig-data'!T103&gt;0),"f",""))</f>
      </c>
      <c r="F44" s="7">
        <f>IF(AND('orig-data'!Q39&lt;0.9999,'orig-data'!Q39&gt;0),IF(AND('orig-data'!I167&lt;0.005,'orig-data'!I167&gt;0),"d"," "),IF(AND('orig-data'!S39&lt;0.05,'orig-data'!S39&gt;0),"d",""))</f>
      </c>
      <c r="G44" s="7" t="str">
        <f t="shared" si="8"/>
        <v>  </v>
      </c>
      <c r="H44" s="7" t="str">
        <f t="shared" si="9"/>
        <v>  </v>
      </c>
      <c r="I44" s="2">
        <f t="shared" si="10"/>
        <v>6.4910900537</v>
      </c>
      <c r="J44" s="4">
        <f>'orig-data'!E39</f>
        <v>9.3061310497</v>
      </c>
      <c r="K44" s="18">
        <f>'orig-data'!E103</f>
        <v>5.6822650473</v>
      </c>
      <c r="L44" s="17">
        <f t="shared" si="11"/>
        <v>6.2079704467</v>
      </c>
      <c r="M44" s="19">
        <f>'orig-data'!C39</f>
        <v>2961</v>
      </c>
      <c r="N44" s="17">
        <f>'orig-data'!D39</f>
        <v>5.5660739361</v>
      </c>
      <c r="O44" s="17">
        <f>'orig-data'!F39</f>
        <v>15.559275013</v>
      </c>
      <c r="P44" s="19">
        <f>'orig-data'!G39</f>
        <v>21</v>
      </c>
      <c r="Q44" s="17">
        <f>'orig-data'!H39</f>
        <v>7.0921985816</v>
      </c>
      <c r="R44" s="23"/>
      <c r="S44" s="19">
        <f>'orig-data'!C103</f>
        <v>2811</v>
      </c>
      <c r="T44" s="17">
        <f>'orig-data'!D103</f>
        <v>3.1572295455</v>
      </c>
      <c r="U44" s="17">
        <f>'orig-data'!F103</f>
        <v>10.22673062</v>
      </c>
      <c r="V44" s="19">
        <f>'orig-data'!G103</f>
        <v>15</v>
      </c>
      <c r="W44" s="17">
        <f>'orig-data'!H103</f>
        <v>5.3361792956</v>
      </c>
    </row>
    <row r="45" spans="3:23" ht="12.75">
      <c r="C45" s="7"/>
      <c r="D45" s="7"/>
      <c r="E45" s="7"/>
      <c r="F45" s="7"/>
      <c r="G45" s="7"/>
      <c r="H45" s="7"/>
      <c r="K45" s="18"/>
      <c r="L45" s="17"/>
      <c r="M45" s="19"/>
      <c r="N45" s="17"/>
      <c r="O45" s="17"/>
      <c r="P45" s="19"/>
      <c r="Q45" s="17"/>
      <c r="R45" s="23"/>
      <c r="S45" s="19"/>
      <c r="T45" s="17"/>
      <c r="U45" s="17"/>
      <c r="V45" s="19"/>
      <c r="W45" s="17"/>
    </row>
    <row r="46" spans="1:23" ht="12.75">
      <c r="A46" s="29">
        <v>48</v>
      </c>
      <c r="B46" s="29">
        <v>43</v>
      </c>
      <c r="C46" s="7" t="s">
        <v>169</v>
      </c>
      <c r="D46" s="7" t="str">
        <f>IF(AND('orig-data'!Q40&gt;0,'orig-data'!Q40&lt;0.9999),IF(AND('orig-data'!I40&lt;0.005,'orig-data'!I40&gt;0),"m"," "),IF(AND('orig-data'!T40&lt;0.005,'orig-data'!T40&gt;0),"m",""))</f>
        <v>m</v>
      </c>
      <c r="E46" s="7" t="str">
        <f>IF(AND('orig-data'!Q104&lt;0.9999,'orig-data'!Q104&gt;0),IF(AND('orig-data'!I104&lt;0.005,'orig-data'!I104&gt;0),"f"," "),IF(AND('orig-data'!T104&lt;0.005,'orig-data'!T104&gt;0),"f",""))</f>
        <v>f</v>
      </c>
      <c r="F46" s="7">
        <f>IF(AND('orig-data'!Q40&lt;0.9999,'orig-data'!Q40&gt;0),IF(AND('orig-data'!I168&lt;0.005,'orig-data'!I168&gt;0),"d"," "),IF(AND('orig-data'!S40&lt;0.05,'orig-data'!S40&gt;0),"d",""))</f>
      </c>
      <c r="G46" s="7" t="str">
        <f>IF(AND(M46&gt;0,M46&lt;=5),"mp"," ")&amp;IF(AND(P46&gt;0,P46&lt;=5),"mc"," ")</f>
        <v>  </v>
      </c>
      <c r="H46" s="7" t="str">
        <f>IF(AND(S46&gt;0,S46&lt;=5),"fp"," ")&amp;IF(AND(V46&gt;0,V46&lt;=5),"fc"," ")</f>
        <v>  </v>
      </c>
      <c r="I46" s="2">
        <f>J$18</f>
        <v>6.4910900537</v>
      </c>
      <c r="J46" s="4">
        <f>'orig-data'!E40</f>
        <v>3.6281255414</v>
      </c>
      <c r="K46" s="18">
        <f>'orig-data'!E104</f>
        <v>4.1052272881</v>
      </c>
      <c r="L46" s="17">
        <f>K$18</f>
        <v>6.2079704467</v>
      </c>
      <c r="M46" s="19">
        <f>'orig-data'!C40</f>
        <v>9719</v>
      </c>
      <c r="N46" s="17">
        <f>'orig-data'!D40</f>
        <v>2.3252491093</v>
      </c>
      <c r="O46" s="17">
        <f>'orig-data'!F40</f>
        <v>5.6610256901</v>
      </c>
      <c r="P46" s="19">
        <f>'orig-data'!G40</f>
        <v>33</v>
      </c>
      <c r="Q46" s="17">
        <f>'orig-data'!H40</f>
        <v>3.3954110505</v>
      </c>
      <c r="R46" s="23"/>
      <c r="S46" s="19">
        <f>'orig-data'!C104</f>
        <v>9373</v>
      </c>
      <c r="T46" s="17">
        <f>'orig-data'!D104</f>
        <v>2.698833791</v>
      </c>
      <c r="U46" s="17">
        <f>'orig-data'!F104</f>
        <v>6.2445086997</v>
      </c>
      <c r="V46" s="19">
        <f>'orig-data'!G104</f>
        <v>43</v>
      </c>
      <c r="W46" s="17">
        <f>'orig-data'!H104</f>
        <v>4.5876453643</v>
      </c>
    </row>
    <row r="47" spans="1:23" ht="12.75">
      <c r="A47" s="29">
        <v>49</v>
      </c>
      <c r="B47" s="29">
        <v>44</v>
      </c>
      <c r="C47" s="7" t="s">
        <v>8</v>
      </c>
      <c r="D47" s="7">
        <f>IF(AND('orig-data'!Q41&gt;0,'orig-data'!Q41&lt;0.9999),IF(AND('orig-data'!I41&lt;0.005,'orig-data'!I41&gt;0),"m"," "),IF(AND('orig-data'!T41&lt;0.005,'orig-data'!T41&gt;0),"m",""))</f>
      </c>
      <c r="E47" s="7">
        <f>IF(AND('orig-data'!Q105&lt;0.9999,'orig-data'!Q105&gt;0),IF(AND('orig-data'!I105&lt;0.005,'orig-data'!I105&gt;0),"f"," "),IF(AND('orig-data'!T105&lt;0.005,'orig-data'!T105&gt;0),"f",""))</f>
      </c>
      <c r="F47" s="7">
        <f>IF(AND('orig-data'!Q41&lt;0.9999,'orig-data'!Q41&gt;0),IF(AND('orig-data'!I169&lt;0.005,'orig-data'!I169&gt;0),"d"," "),IF(AND('orig-data'!S41&lt;0.05,'orig-data'!S41&gt;0),"d",""))</f>
      </c>
      <c r="G47" s="7" t="str">
        <f>IF(AND(M47&gt;0,M47&lt;=5),"mp"," ")&amp;IF(AND(P47&gt;0,P47&lt;=5),"mc"," ")</f>
        <v>  </v>
      </c>
      <c r="H47" s="7" t="str">
        <f>IF(AND(S47&gt;0,S47&lt;=5),"fp"," ")&amp;IF(AND(V47&gt;0,V47&lt;=5),"fc"," ")</f>
        <v>  </v>
      </c>
      <c r="I47" s="2">
        <f>J$18</f>
        <v>6.4910900537</v>
      </c>
      <c r="J47" s="4">
        <f>'orig-data'!E41</f>
        <v>5.0349632565</v>
      </c>
      <c r="K47" s="18">
        <f>'orig-data'!E105</f>
        <v>5.1092433167</v>
      </c>
      <c r="L47" s="17">
        <f>K$18</f>
        <v>6.2079704467</v>
      </c>
      <c r="M47" s="19">
        <f>'orig-data'!C41</f>
        <v>14495</v>
      </c>
      <c r="N47" s="17">
        <f>'orig-data'!D41</f>
        <v>3.4712887466</v>
      </c>
      <c r="O47" s="17">
        <f>'orig-data'!F41</f>
        <v>7.3030095867</v>
      </c>
      <c r="P47" s="19">
        <f>'orig-data'!G41</f>
        <v>65</v>
      </c>
      <c r="Q47" s="17">
        <f>'orig-data'!H41</f>
        <v>4.4843049327</v>
      </c>
      <c r="R47" s="23"/>
      <c r="S47" s="19">
        <f>'orig-data'!C105</f>
        <v>14507</v>
      </c>
      <c r="T47" s="17">
        <f>'orig-data'!D105</f>
        <v>3.5627503527</v>
      </c>
      <c r="U47" s="17">
        <f>'orig-data'!F105</f>
        <v>7.3270267868</v>
      </c>
      <c r="V47" s="19">
        <f>'orig-data'!G105</f>
        <v>80</v>
      </c>
      <c r="W47" s="17">
        <f>'orig-data'!H105</f>
        <v>5.5145791687</v>
      </c>
    </row>
    <row r="48" spans="1:23" ht="12.75">
      <c r="A48" s="29">
        <v>50</v>
      </c>
      <c r="B48" s="29">
        <v>45</v>
      </c>
      <c r="C48" s="7" t="s">
        <v>170</v>
      </c>
      <c r="D48" s="7" t="str">
        <f>IF(AND('orig-data'!Q42&gt;0,'orig-data'!Q42&lt;0.9999),IF(AND('orig-data'!I42&lt;0.005,'orig-data'!I42&gt;0),"m"," "),IF(AND('orig-data'!T42&lt;0.005,'orig-data'!T42&gt;0),"m",""))</f>
        <v>m</v>
      </c>
      <c r="E48" s="7" t="str">
        <f>IF(AND('orig-data'!Q106&lt;0.9999,'orig-data'!Q106&gt;0),IF(AND('orig-data'!I106&lt;0.005,'orig-data'!I106&gt;0),"f"," "),IF(AND('orig-data'!T106&lt;0.005,'orig-data'!T106&gt;0),"f",""))</f>
        <v>f</v>
      </c>
      <c r="F48" s="7">
        <f>IF(AND('orig-data'!Q42&lt;0.9999,'orig-data'!Q42&gt;0),IF(AND('orig-data'!I170&lt;0.005,'orig-data'!I170&gt;0),"d"," "),IF(AND('orig-data'!S42&lt;0.05,'orig-data'!S42&gt;0),"d",""))</f>
      </c>
      <c r="G48" s="7" t="str">
        <f>IF(AND(M48&gt;0,M48&lt;=5),"mp"," ")&amp;IF(AND(P48&gt;0,P48&lt;=5),"mc"," ")</f>
        <v>  </v>
      </c>
      <c r="H48" s="7" t="str">
        <f>IF(AND(S48&gt;0,S48&lt;=5),"fp"," ")&amp;IF(AND(V48&gt;0,V48&lt;=5),"fc"," ")</f>
        <v>  </v>
      </c>
      <c r="I48" s="2">
        <f>J$18</f>
        <v>6.4910900537</v>
      </c>
      <c r="J48" s="4">
        <f>'orig-data'!E42</f>
        <v>4.3521555716</v>
      </c>
      <c r="K48" s="18">
        <f>'orig-data'!E106</f>
        <v>3.605025273</v>
      </c>
      <c r="L48" s="17">
        <f>K$18</f>
        <v>6.2079704467</v>
      </c>
      <c r="M48" s="19">
        <f>'orig-data'!C42</f>
        <v>9152</v>
      </c>
      <c r="N48" s="17">
        <f>'orig-data'!D42</f>
        <v>2.8309760723</v>
      </c>
      <c r="O48" s="17">
        <f>'orig-data'!F42</f>
        <v>6.6907164299</v>
      </c>
      <c r="P48" s="19">
        <f>'orig-data'!G42</f>
        <v>40</v>
      </c>
      <c r="Q48" s="17">
        <f>'orig-data'!H42</f>
        <v>4.3706293706</v>
      </c>
      <c r="R48" s="23"/>
      <c r="S48" s="19">
        <f>'orig-data'!C106</f>
        <v>9022</v>
      </c>
      <c r="T48" s="17">
        <f>'orig-data'!D106</f>
        <v>2.3315593395</v>
      </c>
      <c r="U48" s="17">
        <f>'orig-data'!F106</f>
        <v>5.574040943</v>
      </c>
      <c r="V48" s="19">
        <f>'orig-data'!G106</f>
        <v>39</v>
      </c>
      <c r="W48" s="17">
        <f>'orig-data'!H106</f>
        <v>4.3227665706</v>
      </c>
    </row>
    <row r="49" spans="1:23" ht="12.75">
      <c r="A49" s="29">
        <v>51</v>
      </c>
      <c r="B49" s="29">
        <v>46</v>
      </c>
      <c r="C49" s="7" t="s">
        <v>9</v>
      </c>
      <c r="D49" s="7">
        <f>IF(AND('orig-data'!Q43&gt;0,'orig-data'!Q43&lt;0.9999),IF(AND('orig-data'!I43&lt;0.005,'orig-data'!I43&gt;0),"m"," "),IF(AND('orig-data'!T43&lt;0.005,'orig-data'!T43&gt;0),"m",""))</f>
      </c>
      <c r="E49" s="7">
        <f>IF(AND('orig-data'!Q107&lt;0.9999,'orig-data'!Q107&gt;0),IF(AND('orig-data'!I107&lt;0.005,'orig-data'!I107&gt;0),"f"," "),IF(AND('orig-data'!T107&lt;0.005,'orig-data'!T107&gt;0),"f",""))</f>
      </c>
      <c r="F49" s="7">
        <f>IF(AND('orig-data'!Q43&lt;0.9999,'orig-data'!Q43&gt;0),IF(AND('orig-data'!I171&lt;0.005,'orig-data'!I171&gt;0),"d"," "),IF(AND('orig-data'!S43&lt;0.05,'orig-data'!S43&gt;0),"d",""))</f>
      </c>
      <c r="G49" s="7" t="str">
        <f>IF(AND(M49&gt;0,M49&lt;=5),"mp"," ")&amp;IF(AND(P49&gt;0,P49&lt;=5),"mc"," ")</f>
        <v>  </v>
      </c>
      <c r="H49" s="7" t="str">
        <f>IF(AND(S49&gt;0,S49&lt;=5),"fp"," ")&amp;IF(AND(V49&gt;0,V49&lt;=5),"fc"," ")</f>
        <v>  </v>
      </c>
      <c r="I49" s="2">
        <f>J$18</f>
        <v>6.4910900537</v>
      </c>
      <c r="J49" s="4">
        <f>'orig-data'!E43</f>
        <v>8.3588462191</v>
      </c>
      <c r="K49" s="18">
        <f>'orig-data'!E107</f>
        <v>3.4184474475</v>
      </c>
      <c r="L49" s="17">
        <f>K$18</f>
        <v>6.2079704467</v>
      </c>
      <c r="M49" s="19">
        <f>'orig-data'!C43</f>
        <v>4842</v>
      </c>
      <c r="N49" s="17">
        <f>'orig-data'!D43</f>
        <v>5.4029408505</v>
      </c>
      <c r="O49" s="17">
        <f>'orig-data'!F43</f>
        <v>12.931903578</v>
      </c>
      <c r="P49" s="19">
        <f>'orig-data'!G43</f>
        <v>36</v>
      </c>
      <c r="Q49" s="17">
        <f>'orig-data'!H43</f>
        <v>7.4349442379</v>
      </c>
      <c r="R49" s="23"/>
      <c r="S49" s="19">
        <f>'orig-data'!C107</f>
        <v>4607</v>
      </c>
      <c r="T49" s="17">
        <f>'orig-data'!D107</f>
        <v>1.9482378934</v>
      </c>
      <c r="U49" s="17">
        <f>'orig-data'!F107</f>
        <v>5.9981293819</v>
      </c>
      <c r="V49" s="19">
        <f>'orig-data'!G107</f>
        <v>17</v>
      </c>
      <c r="W49" s="17">
        <f>'orig-data'!H107</f>
        <v>3.6900369004</v>
      </c>
    </row>
    <row r="50" spans="3:23" ht="12.75">
      <c r="C50" s="7"/>
      <c r="D50" s="7"/>
      <c r="E50" s="7"/>
      <c r="F50" s="7"/>
      <c r="G50" s="7"/>
      <c r="H50" s="7"/>
      <c r="K50" s="18"/>
      <c r="L50" s="17"/>
      <c r="M50" s="19"/>
      <c r="N50" s="17"/>
      <c r="O50" s="17"/>
      <c r="P50" s="19"/>
      <c r="Q50" s="17"/>
      <c r="R50" s="23"/>
      <c r="S50" s="19"/>
      <c r="T50" s="17"/>
      <c r="U50" s="17"/>
      <c r="V50" s="19"/>
      <c r="W50" s="17"/>
    </row>
    <row r="51" spans="1:23" ht="12.75">
      <c r="A51" s="29">
        <v>44</v>
      </c>
      <c r="B51" s="29">
        <v>48</v>
      </c>
      <c r="C51" s="7" t="s">
        <v>5</v>
      </c>
      <c r="D51" s="7">
        <f>IF(AND('orig-data'!Q44&gt;0,'orig-data'!Q44&lt;0.9999),IF(AND('orig-data'!I44&lt;0.005,'orig-data'!I44&gt;0),"m"," "),IF(AND('orig-data'!T44&lt;0.005,'orig-data'!T44&gt;0),"m",""))</f>
      </c>
      <c r="E51" s="7">
        <f>IF(AND('orig-data'!Q108&lt;0.9999,'orig-data'!Q108&gt;0),IF(AND('orig-data'!I108&lt;0.005,'orig-data'!I108&gt;0),"f"," "),IF(AND('orig-data'!T108&lt;0.005,'orig-data'!T108&gt;0),"f",""))</f>
      </c>
      <c r="F51" s="7">
        <f>IF(AND('orig-data'!Q44&lt;0.9999,'orig-data'!Q44&gt;0),IF(AND('orig-data'!I172&lt;0.005,'orig-data'!I172&gt;0),"d"," "),IF(AND('orig-data'!S44&lt;0.05,'orig-data'!S44&gt;0),"d",""))</f>
      </c>
      <c r="G51" s="7" t="str">
        <f>IF(AND(M51&gt;0,M51&lt;=5),"mp"," ")&amp;IF(AND(P51&gt;0,P51&lt;=5),"mc"," ")</f>
        <v>  </v>
      </c>
      <c r="H51" s="7" t="str">
        <f>IF(AND(S51&gt;0,S51&lt;=5),"fp"," ")&amp;IF(AND(V51&gt;0,V51&lt;=5),"fc"," ")</f>
        <v>  </v>
      </c>
      <c r="I51" s="2">
        <f>J$18</f>
        <v>6.4910900537</v>
      </c>
      <c r="J51" s="4">
        <f>'orig-data'!E44</f>
        <v>5.7800778124</v>
      </c>
      <c r="K51" s="18">
        <f>'orig-data'!E108</f>
        <v>6.2679666748</v>
      </c>
      <c r="L51" s="17">
        <f>K$18</f>
        <v>6.2079704467</v>
      </c>
      <c r="M51" s="19">
        <f>'orig-data'!C44</f>
        <v>6874</v>
      </c>
      <c r="N51" s="17">
        <f>'orig-data'!D44</f>
        <v>3.9084459761</v>
      </c>
      <c r="O51" s="17">
        <f>'orig-data'!F44</f>
        <v>8.5479752622</v>
      </c>
      <c r="P51" s="19">
        <f>'orig-data'!G44</f>
        <v>63</v>
      </c>
      <c r="Q51" s="17">
        <f>'orig-data'!H44</f>
        <v>9.1649694501</v>
      </c>
      <c r="R51" s="23"/>
      <c r="S51" s="19">
        <f>'orig-data'!C108</f>
        <v>7217</v>
      </c>
      <c r="T51" s="17">
        <f>'orig-data'!D108</f>
        <v>4.3343866227</v>
      </c>
      <c r="U51" s="17">
        <f>'orig-data'!F108</f>
        <v>9.0641213292</v>
      </c>
      <c r="V51" s="19">
        <f>'orig-data'!G108</f>
        <v>89</v>
      </c>
      <c r="W51" s="17">
        <f>'orig-data'!H108</f>
        <v>12.331993903</v>
      </c>
    </row>
    <row r="52" spans="1:23" ht="12.75">
      <c r="A52" s="29">
        <v>43</v>
      </c>
      <c r="B52" s="29">
        <v>49</v>
      </c>
      <c r="C52" s="7" t="s">
        <v>4</v>
      </c>
      <c r="D52" s="7">
        <f>IF(AND('orig-data'!Q45&gt;0,'orig-data'!Q45&lt;0.9999),IF(AND('orig-data'!I45&lt;0.005,'orig-data'!I45&gt;0),"m"," "),IF(AND('orig-data'!T45&lt;0.005,'orig-data'!T45&gt;0),"m",""))</f>
      </c>
      <c r="E52" s="7">
        <f>IF(AND('orig-data'!Q109&lt;0.9999,'orig-data'!Q109&gt;0),IF(AND('orig-data'!I109&lt;0.005,'orig-data'!I109&gt;0),"f"," "),IF(AND('orig-data'!T109&lt;0.005,'orig-data'!T109&gt;0),"f",""))</f>
      </c>
      <c r="F52" s="7">
        <f>IF(AND('orig-data'!Q45&lt;0.9999,'orig-data'!Q45&gt;0),IF(AND('orig-data'!I173&lt;0.005,'orig-data'!I173&gt;0),"d"," "),IF(AND('orig-data'!S45&lt;0.05,'orig-data'!S45&gt;0),"d",""))</f>
      </c>
      <c r="G52" s="7" t="str">
        <f>IF(AND(M52&gt;0,M52&lt;=5),"mp"," ")&amp;IF(AND(P52&gt;0,P52&lt;=5),"mc"," ")</f>
        <v>  </v>
      </c>
      <c r="H52" s="7" t="str">
        <f>IF(AND(S52&gt;0,S52&lt;=5),"fp"," ")&amp;IF(AND(V52&gt;0,V52&lt;=5),"fc"," ")</f>
        <v>  </v>
      </c>
      <c r="I52" s="2">
        <f>J$18</f>
        <v>6.4910900537</v>
      </c>
      <c r="J52" s="4">
        <f>'orig-data'!E45</f>
        <v>5.1581707281</v>
      </c>
      <c r="K52" s="18">
        <f>'orig-data'!E109</f>
        <v>5.8729709552</v>
      </c>
      <c r="L52" s="17">
        <f>K$18</f>
        <v>6.2079704467</v>
      </c>
      <c r="M52" s="19">
        <f>'orig-data'!C45</f>
        <v>2855</v>
      </c>
      <c r="N52" s="17">
        <f>'orig-data'!D45</f>
        <v>3.0106101418</v>
      </c>
      <c r="O52" s="17">
        <f>'orig-data'!F45</f>
        <v>8.8376521725</v>
      </c>
      <c r="P52" s="19">
        <f>'orig-data'!G45</f>
        <v>20</v>
      </c>
      <c r="Q52" s="17">
        <f>'orig-data'!H45</f>
        <v>7.0052539405</v>
      </c>
      <c r="R52" s="23"/>
      <c r="S52" s="19">
        <f>'orig-data'!C109</f>
        <v>2922</v>
      </c>
      <c r="T52" s="17">
        <f>'orig-data'!D109</f>
        <v>3.7233134256</v>
      </c>
      <c r="U52" s="17">
        <f>'orig-data'!F109</f>
        <v>9.2637347163</v>
      </c>
      <c r="V52" s="19">
        <f>'orig-data'!G109</f>
        <v>35</v>
      </c>
      <c r="W52" s="17">
        <f>'orig-data'!H109</f>
        <v>11.978097194</v>
      </c>
    </row>
    <row r="53" spans="1:23" ht="12.75">
      <c r="A53" s="29">
        <v>45</v>
      </c>
      <c r="B53" s="29">
        <v>50</v>
      </c>
      <c r="C53" s="7" t="s">
        <v>6</v>
      </c>
      <c r="D53" s="7">
        <f>IF(AND('orig-data'!Q46&gt;0,'orig-data'!Q46&lt;0.9999),IF(AND('orig-data'!I46&lt;0.005,'orig-data'!I46&gt;0),"m"," "),IF(AND('orig-data'!T46&lt;0.005,'orig-data'!T46&gt;0),"m",""))</f>
      </c>
      <c r="E53" s="7">
        <f>IF(AND('orig-data'!Q110&lt;0.9999,'orig-data'!Q110&gt;0),IF(AND('orig-data'!I110&lt;0.005,'orig-data'!I110&gt;0),"f"," "),IF(AND('orig-data'!T110&lt;0.005,'orig-data'!T110&gt;0),"f",""))</f>
      </c>
      <c r="F53" s="7">
        <f>IF(AND('orig-data'!Q46&lt;0.9999,'orig-data'!Q46&gt;0),IF(AND('orig-data'!I174&lt;0.005,'orig-data'!I174&gt;0),"d"," "),IF(AND('orig-data'!S46&lt;0.05,'orig-data'!S46&gt;0),"d",""))</f>
      </c>
      <c r="G53" s="7" t="str">
        <f>IF(AND(M53&gt;0,M53&lt;=5),"mp"," ")&amp;IF(AND(P53&gt;0,P53&lt;=5),"mc"," ")</f>
        <v>  </v>
      </c>
      <c r="H53" s="7" t="str">
        <f>IF(AND(S53&gt;0,S53&lt;=5),"fp"," ")&amp;IF(AND(V53&gt;0,V53&lt;=5),"fc"," ")</f>
        <v>  </v>
      </c>
      <c r="I53" s="2">
        <f>J$18</f>
        <v>6.4910900537</v>
      </c>
      <c r="J53" s="4">
        <f>'orig-data'!E46</f>
        <v>4.0456895574</v>
      </c>
      <c r="K53" s="18">
        <f>'orig-data'!E110</f>
        <v>6.7437050555</v>
      </c>
      <c r="L53" s="17">
        <f>K$18</f>
        <v>6.2079704467</v>
      </c>
      <c r="M53" s="19">
        <f>'orig-data'!C46</f>
        <v>3965</v>
      </c>
      <c r="N53" s="17">
        <f>'orig-data'!D46</f>
        <v>2.3071715349</v>
      </c>
      <c r="O53" s="17">
        <f>'orig-data'!F46</f>
        <v>7.0942293398</v>
      </c>
      <c r="P53" s="19">
        <f>'orig-data'!G46</f>
        <v>17</v>
      </c>
      <c r="Q53" s="17">
        <f>'orig-data'!H46</f>
        <v>4.2875157629</v>
      </c>
      <c r="R53" s="23"/>
      <c r="S53" s="19">
        <f>'orig-data'!C110</f>
        <v>3851</v>
      </c>
      <c r="T53" s="17">
        <f>'orig-data'!D110</f>
        <v>4.2462639985</v>
      </c>
      <c r="U53" s="17">
        <f>'orig-data'!F110</f>
        <v>10.710016591</v>
      </c>
      <c r="V53" s="19">
        <f>'orig-data'!G110</f>
        <v>32</v>
      </c>
      <c r="W53" s="17">
        <f>'orig-data'!H110</f>
        <v>8.3095299922</v>
      </c>
    </row>
    <row r="54" spans="1:23" ht="12.75">
      <c r="A54" s="29">
        <v>46</v>
      </c>
      <c r="B54" s="29">
        <v>51</v>
      </c>
      <c r="C54" s="7" t="s">
        <v>7</v>
      </c>
      <c r="D54" s="7">
        <f>IF(AND('orig-data'!Q47&gt;0,'orig-data'!Q47&lt;0.9999),IF(AND('orig-data'!I47&lt;0.005,'orig-data'!I47&gt;0),"m"," "),IF(AND('orig-data'!T47&lt;0.005,'orig-data'!T47&gt;0),"m",""))</f>
      </c>
      <c r="E54" s="7">
        <f>IF(AND('orig-data'!Q111&lt;0.9999,'orig-data'!Q111&gt;0),IF(AND('orig-data'!I111&lt;0.005,'orig-data'!I111&gt;0),"f"," "),IF(AND('orig-data'!T111&lt;0.005,'orig-data'!T111&gt;0),"f",""))</f>
      </c>
      <c r="F54" s="7">
        <f>IF(AND('orig-data'!Q47&lt;0.9999,'orig-data'!Q47&gt;0),IF(AND('orig-data'!I175&lt;0.005,'orig-data'!I175&gt;0),"d"," "),IF(AND('orig-data'!S47&lt;0.05,'orig-data'!S47&gt;0),"d",""))</f>
      </c>
      <c r="G54" s="7" t="str">
        <f>IF(AND(M54&gt;0,M54&lt;=5),"mp"," ")&amp;IF(AND(P54&gt;0,P54&lt;=5),"mc"," ")</f>
        <v>  </v>
      </c>
      <c r="H54" s="7" t="str">
        <f>IF(AND(S54&gt;0,S54&lt;=5),"fp"," ")&amp;IF(AND(V54&gt;0,V54&lt;=5),"fc"," ")</f>
        <v>  </v>
      </c>
      <c r="I54" s="2">
        <f>J$18</f>
        <v>6.4910900537</v>
      </c>
      <c r="J54" s="4">
        <f>'orig-data'!E47</f>
        <v>6.4653704179</v>
      </c>
      <c r="K54" s="18">
        <f>'orig-data'!E111</f>
        <v>6.4577161146</v>
      </c>
      <c r="L54" s="17">
        <f>K$18</f>
        <v>6.2079704467</v>
      </c>
      <c r="M54" s="19">
        <f>'orig-data'!C47</f>
        <v>7733</v>
      </c>
      <c r="N54" s="17">
        <f>'orig-data'!D47</f>
        <v>4.3375690975</v>
      </c>
      <c r="O54" s="17">
        <f>'orig-data'!F47</f>
        <v>9.6369680117</v>
      </c>
      <c r="P54" s="19">
        <f>'orig-data'!G47</f>
        <v>53</v>
      </c>
      <c r="Q54" s="17">
        <f>'orig-data'!H47</f>
        <v>6.8537436958</v>
      </c>
      <c r="R54" s="23"/>
      <c r="S54" s="19">
        <f>'orig-data'!C111</f>
        <v>7479</v>
      </c>
      <c r="T54" s="17">
        <f>'orig-data'!D111</f>
        <v>4.4300760263</v>
      </c>
      <c r="U54" s="17">
        <f>'orig-data'!F111</f>
        <v>9.4134044584</v>
      </c>
      <c r="V54" s="19">
        <f>'orig-data'!G111</f>
        <v>70</v>
      </c>
      <c r="W54" s="17">
        <f>'orig-data'!H111</f>
        <v>9.3595400455</v>
      </c>
    </row>
    <row r="55" spans="3:23" ht="12.75">
      <c r="C55" s="7"/>
      <c r="D55" s="7"/>
      <c r="E55" s="7"/>
      <c r="F55" s="7"/>
      <c r="G55" s="7"/>
      <c r="H55" s="7"/>
      <c r="K55" s="18"/>
      <c r="L55" s="17"/>
      <c r="M55" s="19"/>
      <c r="N55" s="17"/>
      <c r="O55" s="17"/>
      <c r="P55" s="19"/>
      <c r="Q55" s="17"/>
      <c r="R55" s="23"/>
      <c r="S55" s="19"/>
      <c r="T55" s="17"/>
      <c r="U55" s="17"/>
      <c r="V55" s="19"/>
      <c r="W55" s="17"/>
    </row>
    <row r="56" spans="1:23" ht="12.75">
      <c r="A56" s="29">
        <v>53</v>
      </c>
      <c r="B56" s="29">
        <v>53</v>
      </c>
      <c r="C56" s="7" t="s">
        <v>107</v>
      </c>
      <c r="D56" s="7">
        <f>IF(AND('orig-data'!Q48&gt;0,'orig-data'!Q48&lt;0.9999),IF(AND('orig-data'!I48&lt;0.005,'orig-data'!I48&gt;0),"m"," "),IF(AND('orig-data'!T48&lt;0.005,'orig-data'!T48&gt;0),"m",""))</f>
      </c>
      <c r="E56" s="7">
        <f>IF(AND('orig-data'!Q112&lt;0.9999,'orig-data'!Q112&gt;0),IF(AND('orig-data'!I112&lt;0.005,'orig-data'!I112&gt;0),"f"," "),IF(AND('orig-data'!T112&lt;0.005,'orig-data'!T112&gt;0),"f",""))</f>
      </c>
      <c r="F56" s="7">
        <f>IF(AND('orig-data'!Q48&lt;0.9999,'orig-data'!Q48&gt;0),IF(AND('orig-data'!I176&lt;0.005,'orig-data'!I176&gt;0),"d"," "),IF(AND('orig-data'!S48&lt;0.05,'orig-data'!S48&gt;0),"d",""))</f>
      </c>
      <c r="G56" s="7" t="str">
        <f aca="true" t="shared" si="12" ref="G56:G61">IF(AND(M56&gt;0,M56&lt;=5),"mp"," ")&amp;IF(AND(P56&gt;0,P56&lt;=5),"mc"," ")</f>
        <v>  </v>
      </c>
      <c r="H56" s="7" t="str">
        <f aca="true" t="shared" si="13" ref="H56:H61">IF(AND(S56&gt;0,S56&lt;=5),"fp"," ")&amp;IF(AND(V56&gt;0,V56&lt;=5),"fc"," ")</f>
        <v>  </v>
      </c>
      <c r="I56" s="2">
        <f aca="true" t="shared" si="14" ref="I56:I61">J$18</f>
        <v>6.4910900537</v>
      </c>
      <c r="J56" s="4">
        <f>'orig-data'!E48</f>
        <v>5.1967193115</v>
      </c>
      <c r="K56" s="18">
        <f>'orig-data'!E112</f>
        <v>4.1870540768</v>
      </c>
      <c r="L56" s="17">
        <f aca="true" t="shared" si="15" ref="L56:L61">K$18</f>
        <v>6.2079704467</v>
      </c>
      <c r="M56" s="19">
        <f>'orig-data'!C48</f>
        <v>6176</v>
      </c>
      <c r="N56" s="17">
        <f>'orig-data'!D48</f>
        <v>3.1570999437</v>
      </c>
      <c r="O56" s="17">
        <f>'orig-data'!F48</f>
        <v>8.554018588</v>
      </c>
      <c r="P56" s="19">
        <f>'orig-data'!G48</f>
        <v>23</v>
      </c>
      <c r="Q56" s="17">
        <f>'orig-data'!H48</f>
        <v>3.7240932642</v>
      </c>
      <c r="R56" s="23"/>
      <c r="S56" s="19">
        <f>'orig-data'!C112</f>
        <v>5968</v>
      </c>
      <c r="T56" s="17">
        <f>'orig-data'!D112</f>
        <v>2.4613384338</v>
      </c>
      <c r="U56" s="17">
        <f>'orig-data'!F112</f>
        <v>7.1227189247</v>
      </c>
      <c r="V56" s="19">
        <f>'orig-data'!G112</f>
        <v>19</v>
      </c>
      <c r="W56" s="17">
        <f>'orig-data'!H112</f>
        <v>3.1836461126</v>
      </c>
    </row>
    <row r="57" spans="1:23" ht="12.75">
      <c r="A57" s="29">
        <v>54</v>
      </c>
      <c r="B57" s="29">
        <v>54</v>
      </c>
      <c r="C57" s="7" t="s">
        <v>142</v>
      </c>
      <c r="D57" s="7">
        <f>IF(AND('orig-data'!Q49&gt;0,'orig-data'!Q49&lt;0.9999),IF(AND('orig-data'!I49&lt;0.005,'orig-data'!I49&gt;0),"m"," "),IF(AND('orig-data'!T49&lt;0.005,'orig-data'!T49&gt;0),"m",""))</f>
      </c>
      <c r="E57" s="7">
        <f>IF(AND('orig-data'!Q113&lt;0.9999,'orig-data'!Q113&gt;0),IF(AND('orig-data'!I113&lt;0.005,'orig-data'!I113&gt;0),"f"," "),IF(AND('orig-data'!T113&lt;0.005,'orig-data'!T113&gt;0),"f",""))</f>
      </c>
      <c r="F57" s="7">
        <f>IF(AND('orig-data'!Q49&lt;0.9999,'orig-data'!Q49&gt;0),IF(AND('orig-data'!I177&lt;0.005,'orig-data'!I177&gt;0),"d"," "),IF(AND('orig-data'!S49&lt;0.05,'orig-data'!S49&gt;0),"d",""))</f>
      </c>
      <c r="G57" s="7" t="str">
        <f t="shared" si="12"/>
        <v>  </v>
      </c>
      <c r="H57" s="7" t="str">
        <f t="shared" si="13"/>
        <v>  </v>
      </c>
      <c r="I57" s="2">
        <f t="shared" si="14"/>
        <v>6.4910900537</v>
      </c>
      <c r="K57" s="18"/>
      <c r="L57" s="17">
        <f t="shared" si="15"/>
        <v>6.2079704467</v>
      </c>
      <c r="M57" s="19"/>
      <c r="N57" s="17"/>
      <c r="O57" s="17"/>
      <c r="P57" s="19"/>
      <c r="Q57" s="17"/>
      <c r="R57" s="23"/>
      <c r="S57" s="19"/>
      <c r="T57" s="17"/>
      <c r="U57" s="17"/>
      <c r="V57" s="19"/>
      <c r="W57" s="17"/>
    </row>
    <row r="58" spans="1:23" ht="12.75">
      <c r="A58" s="29">
        <v>55</v>
      </c>
      <c r="B58" s="29">
        <v>55</v>
      </c>
      <c r="C58" s="7" t="s">
        <v>108</v>
      </c>
      <c r="D58" s="7">
        <f>IF(AND('orig-data'!Q50&gt;0,'orig-data'!Q50&lt;0.9999),IF(AND('orig-data'!I50&lt;0.005,'orig-data'!I50&gt;0),"m"," "),IF(AND('orig-data'!T50&lt;0.005,'orig-data'!T50&gt;0),"m",""))</f>
      </c>
      <c r="E58" s="7">
        <f>IF(AND('orig-data'!Q114&lt;0.9999,'orig-data'!Q114&gt;0),IF(AND('orig-data'!I114&lt;0.005,'orig-data'!I114&gt;0),"f"," "),IF(AND('orig-data'!T114&lt;0.005,'orig-data'!T114&gt;0),"f",""))</f>
      </c>
      <c r="F58" s="7">
        <f>IF(AND('orig-data'!Q50&lt;0.9999,'orig-data'!Q50&gt;0),IF(AND('orig-data'!I178&lt;0.005,'orig-data'!I178&gt;0),"d"," "),IF(AND('orig-data'!S50&lt;0.05,'orig-data'!S50&gt;0),"d",""))</f>
      </c>
      <c r="G58" s="7" t="str">
        <f t="shared" si="12"/>
        <v>  </v>
      </c>
      <c r="H58" s="7" t="str">
        <f t="shared" si="13"/>
        <v>  </v>
      </c>
      <c r="I58" s="2">
        <f t="shared" si="14"/>
        <v>6.4910900537</v>
      </c>
      <c r="J58" s="4">
        <f>'orig-data'!E50</f>
        <v>3.7499619079</v>
      </c>
      <c r="K58" s="18">
        <f>'orig-data'!E114</f>
        <v>6.8944382496</v>
      </c>
      <c r="L58" s="17">
        <f t="shared" si="15"/>
        <v>6.2079704467</v>
      </c>
      <c r="M58" s="19">
        <f>'orig-data'!C50</f>
        <v>2925</v>
      </c>
      <c r="N58" s="17">
        <f>'orig-data'!D50</f>
        <v>1.9696646961</v>
      </c>
      <c r="O58" s="17">
        <f>'orig-data'!F50</f>
        <v>7.1393950141</v>
      </c>
      <c r="P58" s="19">
        <f>'orig-data'!G50</f>
        <v>12</v>
      </c>
      <c r="Q58" s="17">
        <f>'orig-data'!H50</f>
        <v>4.1025641026</v>
      </c>
      <c r="R58" s="23"/>
      <c r="S58" s="19">
        <f>'orig-data'!C114</f>
        <v>2743</v>
      </c>
      <c r="T58" s="17">
        <f>'orig-data'!D114</f>
        <v>4.2415434717</v>
      </c>
      <c r="U58" s="17">
        <f>'orig-data'!F114</f>
        <v>11.20659946</v>
      </c>
      <c r="V58" s="19">
        <f>'orig-data'!G114</f>
        <v>26</v>
      </c>
      <c r="W58" s="17">
        <f>'orig-data'!H114</f>
        <v>9.4786729858</v>
      </c>
    </row>
    <row r="59" spans="1:23" ht="12.75">
      <c r="A59" s="29">
        <v>56</v>
      </c>
      <c r="B59" s="29">
        <v>56</v>
      </c>
      <c r="C59" s="7" t="s">
        <v>109</v>
      </c>
      <c r="D59" s="7">
        <f>IF(AND('orig-data'!Q51&gt;0,'orig-data'!Q51&lt;0.9999),IF(AND('orig-data'!I51&lt;0.005,'orig-data'!I51&gt;0),"m"," "),IF(AND('orig-data'!T51&lt;0.005,'orig-data'!T51&gt;0),"m",""))</f>
      </c>
      <c r="E59" s="7">
        <f>IF(AND('orig-data'!Q115&lt;0.9999,'orig-data'!Q115&gt;0),IF(AND('orig-data'!I115&lt;0.005,'orig-data'!I115&gt;0),"f"," "),IF(AND('orig-data'!T115&lt;0.005,'orig-data'!T115&gt;0),"f",""))</f>
      </c>
      <c r="F59" s="7">
        <f>IF(AND('orig-data'!Q51&lt;0.9999,'orig-data'!Q51&gt;0),IF(AND('orig-data'!I179&lt;0.005,'orig-data'!I179&gt;0),"d"," "),IF(AND('orig-data'!S51&lt;0.05,'orig-data'!S51&gt;0),"d",""))</f>
      </c>
      <c r="G59" s="7" t="str">
        <f t="shared" si="12"/>
        <v>  </v>
      </c>
      <c r="H59" s="7" t="str">
        <f t="shared" si="13"/>
        <v>  </v>
      </c>
      <c r="I59" s="2">
        <f t="shared" si="14"/>
        <v>6.4910900537</v>
      </c>
      <c r="J59" s="4">
        <f>'orig-data'!E51</f>
        <v>5.6058798416</v>
      </c>
      <c r="K59" s="18">
        <f>'orig-data'!E115</f>
        <v>3.8339398689</v>
      </c>
      <c r="L59" s="17">
        <f t="shared" si="15"/>
        <v>6.2079704467</v>
      </c>
      <c r="M59" s="19">
        <f>'orig-data'!C51</f>
        <v>3605</v>
      </c>
      <c r="N59" s="17">
        <f>'orig-data'!D51</f>
        <v>3.3629680072</v>
      </c>
      <c r="O59" s="17">
        <f>'orig-data'!F51</f>
        <v>9.3446886</v>
      </c>
      <c r="P59" s="19">
        <f>'orig-data'!G51</f>
        <v>22</v>
      </c>
      <c r="Q59" s="17">
        <f>'orig-data'!H51</f>
        <v>6.1026352288</v>
      </c>
      <c r="R59" s="23"/>
      <c r="S59" s="19">
        <f>'orig-data'!C115</f>
        <v>3675</v>
      </c>
      <c r="T59" s="17">
        <f>'orig-data'!D115</f>
        <v>2.2470768487</v>
      </c>
      <c r="U59" s="17">
        <f>'orig-data'!F115</f>
        <v>6.5414295587</v>
      </c>
      <c r="V59" s="19">
        <f>'orig-data'!G115</f>
        <v>20</v>
      </c>
      <c r="W59" s="17">
        <f>'orig-data'!H115</f>
        <v>5.4421768707</v>
      </c>
    </row>
    <row r="60" spans="1:23" ht="12.75">
      <c r="A60" s="29">
        <v>57</v>
      </c>
      <c r="B60" s="29">
        <v>57</v>
      </c>
      <c r="C60" s="7" t="s">
        <v>110</v>
      </c>
      <c r="D60" s="7">
        <f>IF(AND('orig-data'!Q52&gt;0,'orig-data'!Q52&lt;0.9999),IF(AND('orig-data'!I52&lt;0.005,'orig-data'!I52&gt;0),"m"," "),IF(AND('orig-data'!T52&lt;0.005,'orig-data'!T52&gt;0),"m",""))</f>
      </c>
      <c r="E60" s="7">
        <f>IF(AND('orig-data'!Q116&lt;0.9999,'orig-data'!Q116&gt;0),IF(AND('orig-data'!I116&lt;0.005,'orig-data'!I116&gt;0),"f"," "),IF(AND('orig-data'!T116&lt;0.005,'orig-data'!T116&gt;0),"f",""))</f>
      </c>
      <c r="F60" s="7">
        <f>IF(AND('orig-data'!Q52&lt;0.9999,'orig-data'!Q52&gt;0),IF(AND('orig-data'!I180&lt;0.005,'orig-data'!I180&gt;0),"d"," "),IF(AND('orig-data'!S52&lt;0.05,'orig-data'!S52&gt;0),"d",""))</f>
      </c>
      <c r="G60" s="7" t="str">
        <f t="shared" si="12"/>
        <v>  </v>
      </c>
      <c r="H60" s="7" t="str">
        <f t="shared" si="13"/>
        <v>  </v>
      </c>
      <c r="I60" s="2">
        <f t="shared" si="14"/>
        <v>6.4910900537</v>
      </c>
      <c r="J60" s="4">
        <f>'orig-data'!E52</f>
        <v>7.4067542534</v>
      </c>
      <c r="K60" s="18">
        <f>'orig-data'!E116</f>
        <v>5.6142358599</v>
      </c>
      <c r="L60" s="17">
        <f t="shared" si="15"/>
        <v>6.2079704467</v>
      </c>
      <c r="M60" s="19">
        <f>'orig-data'!C52</f>
        <v>4061</v>
      </c>
      <c r="N60" s="17">
        <f>'orig-data'!D52</f>
        <v>4.4811385424</v>
      </c>
      <c r="O60" s="17">
        <f>'orig-data'!F52</f>
        <v>12.24242635</v>
      </c>
      <c r="P60" s="19">
        <f>'orig-data'!G52</f>
        <v>23</v>
      </c>
      <c r="Q60" s="17">
        <f>'orig-data'!H52</f>
        <v>5.6636296479</v>
      </c>
      <c r="R60" s="23"/>
      <c r="S60" s="19">
        <f>'orig-data'!C116</f>
        <v>3954</v>
      </c>
      <c r="T60" s="17">
        <f>'orig-data'!D116</f>
        <v>3.2529422436</v>
      </c>
      <c r="U60" s="17">
        <f>'orig-data'!F116</f>
        <v>9.6895800571</v>
      </c>
      <c r="V60" s="19">
        <f>'orig-data'!G116</f>
        <v>18</v>
      </c>
      <c r="W60" s="17">
        <f>'orig-data'!H116</f>
        <v>4.5523520486</v>
      </c>
    </row>
    <row r="61" spans="1:23" ht="12.75">
      <c r="A61" s="29">
        <v>58</v>
      </c>
      <c r="B61" s="29">
        <v>58</v>
      </c>
      <c r="C61" s="7" t="s">
        <v>111</v>
      </c>
      <c r="D61" s="7">
        <f>IF(AND('orig-data'!Q53&gt;0,'orig-data'!Q53&lt;0.9999),IF(AND('orig-data'!I53&lt;0.005,'orig-data'!I53&gt;0),"m"," "),IF(AND('orig-data'!T53&lt;0.005,'orig-data'!T53&gt;0),"m",""))</f>
      </c>
      <c r="E61" s="7">
        <f>IF(AND('orig-data'!Q117&lt;0.9999,'orig-data'!Q117&gt;0),IF(AND('orig-data'!I117&lt;0.005,'orig-data'!I117&gt;0),"f"," "),IF(AND('orig-data'!T117&lt;0.005,'orig-data'!T117&gt;0),"f",""))</f>
      </c>
      <c r="F61" s="7">
        <f>IF(AND('orig-data'!Q53&lt;0.9999,'orig-data'!Q53&gt;0),IF(AND('orig-data'!I181&lt;0.005,'orig-data'!I181&gt;0),"d"," "),IF(AND('orig-data'!S53&lt;0.05,'orig-data'!S53&gt;0),"d",""))</f>
      </c>
      <c r="G61" s="7" t="str">
        <f t="shared" si="12"/>
        <v>  </v>
      </c>
      <c r="H61" s="7" t="str">
        <f t="shared" si="13"/>
        <v>  </v>
      </c>
      <c r="I61" s="2">
        <f t="shared" si="14"/>
        <v>6.4910900537</v>
      </c>
      <c r="J61" s="4">
        <f>'orig-data'!E53</f>
        <v>8.3818305736</v>
      </c>
      <c r="K61" s="18">
        <f>'orig-data'!E117</f>
        <v>12.79832172</v>
      </c>
      <c r="L61" s="17">
        <f t="shared" si="15"/>
        <v>6.2079704467</v>
      </c>
      <c r="M61" s="19">
        <f>'orig-data'!C53</f>
        <v>1908</v>
      </c>
      <c r="N61" s="17">
        <f>'orig-data'!D53</f>
        <v>3.6020972614</v>
      </c>
      <c r="O61" s="17">
        <f>'orig-data'!F53</f>
        <v>19.503938585</v>
      </c>
      <c r="P61" s="19">
        <f>'orig-data'!G53</f>
        <v>6</v>
      </c>
      <c r="Q61" s="17">
        <f>'orig-data'!H53</f>
        <v>3.1446540881</v>
      </c>
      <c r="R61" s="23"/>
      <c r="S61" s="19">
        <f>'orig-data'!C117</f>
        <v>1720</v>
      </c>
      <c r="T61" s="17">
        <f>'orig-data'!D117</f>
        <v>6.0932641188</v>
      </c>
      <c r="U61" s="17">
        <f>'orig-data'!F117</f>
        <v>26.881657459</v>
      </c>
      <c r="V61" s="19">
        <f>'orig-data'!G117</f>
        <v>8</v>
      </c>
      <c r="W61" s="17">
        <f>'orig-data'!H117</f>
        <v>4.6511627907</v>
      </c>
    </row>
    <row r="62" spans="3:23" ht="12.75">
      <c r="C62" s="7"/>
      <c r="D62" s="7"/>
      <c r="E62" s="7"/>
      <c r="F62" s="7"/>
      <c r="G62" s="7"/>
      <c r="H62" s="7"/>
      <c r="K62" s="18"/>
      <c r="L62" s="17"/>
      <c r="M62" s="19"/>
      <c r="N62" s="17"/>
      <c r="O62" s="17"/>
      <c r="P62" s="19"/>
      <c r="Q62" s="17"/>
      <c r="R62" s="23"/>
      <c r="S62" s="19"/>
      <c r="T62" s="17"/>
      <c r="U62" s="17"/>
      <c r="V62" s="19"/>
      <c r="W62" s="17"/>
    </row>
    <row r="63" spans="1:23" ht="12.75">
      <c r="A63" s="29">
        <v>60</v>
      </c>
      <c r="B63" s="29">
        <v>60</v>
      </c>
      <c r="C63" s="7" t="s">
        <v>112</v>
      </c>
      <c r="D63" s="7">
        <f>IF(AND('orig-data'!Q54&gt;0,'orig-data'!Q54&lt;0.9999),IF(AND('orig-data'!I54&lt;0.005,'orig-data'!I54&gt;0),"m"," "),IF(AND('orig-data'!T54&lt;0.005,'orig-data'!T54&gt;0),"m",""))</f>
      </c>
      <c r="E63" s="7">
        <f>IF(AND('orig-data'!Q118&lt;0.9999,'orig-data'!Q118&gt;0),IF(AND('orig-data'!I118&lt;0.005,'orig-data'!I118&gt;0),"f"," "),IF(AND('orig-data'!T118&lt;0.005,'orig-data'!T118&gt;0),"f",""))</f>
      </c>
      <c r="F63" s="7">
        <f>IF(AND('orig-data'!Q54&lt;0.9999,'orig-data'!Q54&gt;0),IF(AND('orig-data'!I182&lt;0.005,'orig-data'!I182&gt;0),"d"," "),IF(AND('orig-data'!S54&lt;0.05,'orig-data'!S54&gt;0),"d",""))</f>
      </c>
      <c r="G63" s="7" t="str">
        <f>IF(AND(M63&gt;0,M63&lt;=5),"mp"," ")&amp;IF(AND(P63&gt;0,P63&lt;=5),"mc"," ")</f>
        <v>  </v>
      </c>
      <c r="H63" s="7" t="str">
        <f>IF(AND(S63&gt;0,S63&lt;=5),"fp"," ")&amp;IF(AND(V63&gt;0,V63&lt;=5),"fc"," ")</f>
        <v>  </v>
      </c>
      <c r="I63" s="2">
        <f>J$18</f>
        <v>6.4910900537</v>
      </c>
      <c r="J63" s="4">
        <f>'orig-data'!E54</f>
        <v>5.4415317261</v>
      </c>
      <c r="K63" s="18">
        <f>'orig-data'!E118</f>
        <v>4.3634584886</v>
      </c>
      <c r="L63" s="17">
        <f>K$18</f>
        <v>6.2079704467</v>
      </c>
      <c r="M63" s="19">
        <f>'orig-data'!C54</f>
        <v>4192</v>
      </c>
      <c r="N63" s="17">
        <f>'orig-data'!D54</f>
        <v>3.1237114745</v>
      </c>
      <c r="O63" s="17">
        <f>'orig-data'!F54</f>
        <v>9.4791941469</v>
      </c>
      <c r="P63" s="19">
        <f>'orig-data'!G54</f>
        <v>17</v>
      </c>
      <c r="Q63" s="17">
        <f>'orig-data'!H54</f>
        <v>4.0553435115</v>
      </c>
      <c r="R63" s="23"/>
      <c r="S63" s="19">
        <f>'orig-data'!C118</f>
        <v>4143</v>
      </c>
      <c r="T63" s="17">
        <f>'orig-data'!D118</f>
        <v>2.5663557258</v>
      </c>
      <c r="U63" s="17">
        <f>'orig-data'!F118</f>
        <v>7.4189909803</v>
      </c>
      <c r="V63" s="19">
        <f>'orig-data'!G118</f>
        <v>20</v>
      </c>
      <c r="W63" s="17">
        <f>'orig-data'!H118</f>
        <v>4.8274197441</v>
      </c>
    </row>
    <row r="64" spans="1:23" ht="12.75">
      <c r="A64" s="29">
        <v>61</v>
      </c>
      <c r="B64" s="29">
        <v>61</v>
      </c>
      <c r="C64" s="7" t="s">
        <v>113</v>
      </c>
      <c r="D64" s="7">
        <f>IF(AND('orig-data'!Q55&gt;0,'orig-data'!Q55&lt;0.9999),IF(AND('orig-data'!I55&lt;0.005,'orig-data'!I55&gt;0),"m"," "),IF(AND('orig-data'!T55&lt;0.005,'orig-data'!T55&gt;0),"m",""))</f>
      </c>
      <c r="E64" s="7">
        <f>IF(AND('orig-data'!Q119&lt;0.9999,'orig-data'!Q119&gt;0),IF(AND('orig-data'!I119&lt;0.005,'orig-data'!I119&gt;0),"f"," "),IF(AND('orig-data'!T119&lt;0.005,'orig-data'!T119&gt;0),"f",""))</f>
      </c>
      <c r="F64" s="7">
        <f>IF(AND('orig-data'!Q55&lt;0.9999,'orig-data'!Q55&gt;0),IF(AND('orig-data'!I183&lt;0.005,'orig-data'!I183&gt;0),"d"," "),IF(AND('orig-data'!S55&lt;0.05,'orig-data'!S55&gt;0),"d",""))</f>
      </c>
      <c r="G64" s="7" t="str">
        <f>IF(AND(M64&gt;0,M64&lt;=5),"mp"," ")&amp;IF(AND(P64&gt;0,P64&lt;=5),"mc"," ")</f>
        <v>  </v>
      </c>
      <c r="H64" s="7" t="str">
        <f>IF(AND(S64&gt;0,S64&lt;=5),"fp"," ")&amp;IF(AND(V64&gt;0,V64&lt;=5),"fc"," ")</f>
        <v>  </v>
      </c>
      <c r="I64" s="2">
        <f>J$18</f>
        <v>6.4910900537</v>
      </c>
      <c r="J64" s="4">
        <f>'orig-data'!E55</f>
        <v>4.523209843</v>
      </c>
      <c r="K64" s="18">
        <f>'orig-data'!E119</f>
        <v>4.7847259434</v>
      </c>
      <c r="L64" s="17">
        <f>K$18</f>
        <v>6.2079704467</v>
      </c>
      <c r="M64" s="19">
        <f>'orig-data'!C55</f>
        <v>5538</v>
      </c>
      <c r="N64" s="17">
        <f>'orig-data'!D55</f>
        <v>2.5005322046</v>
      </c>
      <c r="O64" s="17">
        <f>'orig-data'!F55</f>
        <v>8.1820291084</v>
      </c>
      <c r="P64" s="19">
        <f>'orig-data'!G55</f>
        <v>14</v>
      </c>
      <c r="Q64" s="17">
        <f>'orig-data'!H55</f>
        <v>2.5279884435</v>
      </c>
      <c r="R64" s="23"/>
      <c r="S64" s="19">
        <f>'orig-data'!C119</f>
        <v>5412</v>
      </c>
      <c r="T64" s="17">
        <f>'orig-data'!D119</f>
        <v>2.7706730345</v>
      </c>
      <c r="U64" s="17">
        <f>'orig-data'!F119</f>
        <v>8.2628307522</v>
      </c>
      <c r="V64" s="19">
        <f>'orig-data'!G119</f>
        <v>17</v>
      </c>
      <c r="W64" s="17">
        <f>'orig-data'!H119</f>
        <v>3.1411677753</v>
      </c>
    </row>
    <row r="65" spans="1:23" ht="12.75">
      <c r="A65" s="29">
        <v>62</v>
      </c>
      <c r="B65" s="29">
        <v>62</v>
      </c>
      <c r="C65" s="7" t="s">
        <v>114</v>
      </c>
      <c r="D65" s="7">
        <f>IF(AND('orig-data'!Q56&gt;0,'orig-data'!Q56&lt;0.9999),IF(AND('orig-data'!I56&lt;0.005,'orig-data'!I56&gt;0),"m"," "),IF(AND('orig-data'!T56&lt;0.005,'orig-data'!T56&gt;0),"m",""))</f>
      </c>
      <c r="E65" s="7">
        <f>IF(AND('orig-data'!Q120&lt;0.9999,'orig-data'!Q120&gt;0),IF(AND('orig-data'!I120&lt;0.005,'orig-data'!I120&gt;0),"f"," "),IF(AND('orig-data'!T120&lt;0.005,'orig-data'!T120&gt;0),"f",""))</f>
      </c>
      <c r="F65" s="7">
        <f>IF(AND('orig-data'!Q56&lt;0.9999,'orig-data'!Q56&gt;0),IF(AND('orig-data'!I184&lt;0.005,'orig-data'!I184&gt;0),"d"," "),IF(AND('orig-data'!S56&lt;0.05,'orig-data'!S56&gt;0),"d",""))</f>
      </c>
      <c r="G65" s="7" t="str">
        <f>IF(AND(M65&gt;0,M65&lt;=5),"mp"," ")&amp;IF(AND(P65&gt;0,P65&lt;=5),"mc"," ")</f>
        <v>  </v>
      </c>
      <c r="H65" s="7" t="str">
        <f>IF(AND(S65&gt;0,S65&lt;=5),"fp"," ")&amp;IF(AND(V65&gt;0,V65&lt;=5),"fc"," ")</f>
        <v>  </v>
      </c>
      <c r="I65" s="2">
        <f>J$18</f>
        <v>6.4910900537</v>
      </c>
      <c r="J65" s="4">
        <f>'orig-data'!E56</f>
        <v>7.1937079298</v>
      </c>
      <c r="K65" s="18">
        <f>'orig-data'!E120</f>
        <v>8.442972164</v>
      </c>
      <c r="L65" s="17">
        <f>K$18</f>
        <v>6.2079704467</v>
      </c>
      <c r="M65" s="19">
        <f>'orig-data'!C56</f>
        <v>2969</v>
      </c>
      <c r="N65" s="17">
        <f>'orig-data'!D56</f>
        <v>3.4187788593</v>
      </c>
      <c r="O65" s="17">
        <f>'orig-data'!F56</f>
        <v>15.136818118</v>
      </c>
      <c r="P65" s="19">
        <f>'orig-data'!G56</f>
        <v>8</v>
      </c>
      <c r="Q65" s="17">
        <f>'orig-data'!H56</f>
        <v>2.694509936</v>
      </c>
      <c r="R65" s="23"/>
      <c r="S65" s="19">
        <f>'orig-data'!C120</f>
        <v>2755</v>
      </c>
      <c r="T65" s="17">
        <f>'orig-data'!D120</f>
        <v>4.2953669573</v>
      </c>
      <c r="U65" s="17">
        <f>'orig-data'!F120</f>
        <v>16.59550387</v>
      </c>
      <c r="V65" s="19">
        <f>'orig-data'!G120</f>
        <v>10</v>
      </c>
      <c r="W65" s="17">
        <f>'orig-data'!H120</f>
        <v>3.6297640653</v>
      </c>
    </row>
    <row r="66" spans="3:23" ht="12.75">
      <c r="C66" s="7"/>
      <c r="D66" s="7"/>
      <c r="E66" s="7"/>
      <c r="F66" s="7"/>
      <c r="G66" s="7"/>
      <c r="H66" s="7"/>
      <c r="K66" s="18"/>
      <c r="L66" s="17"/>
      <c r="M66" s="19"/>
      <c r="N66" s="17"/>
      <c r="O66" s="17"/>
      <c r="P66" s="19"/>
      <c r="Q66" s="17"/>
      <c r="R66" s="23"/>
      <c r="S66" s="19"/>
      <c r="T66" s="17"/>
      <c r="U66" s="17"/>
      <c r="V66" s="19"/>
      <c r="W66" s="17"/>
    </row>
    <row r="67" spans="1:23" ht="12.75">
      <c r="A67" s="29">
        <v>65</v>
      </c>
      <c r="B67" s="29">
        <v>64</v>
      </c>
      <c r="C67" s="7" t="s">
        <v>143</v>
      </c>
      <c r="D67" s="7">
        <f>IF(AND('orig-data'!Q57&gt;0,'orig-data'!Q57&lt;0.9999),IF(AND('orig-data'!I57&lt;0.005,'orig-data'!I57&gt;0),"m"," "),IF(AND('orig-data'!T57&lt;0.005,'orig-data'!T57&gt;0),"m",""))</f>
      </c>
      <c r="E67" s="7">
        <f>IF(AND('orig-data'!Q121&lt;0.9999,'orig-data'!Q121&gt;0),IF(AND('orig-data'!I121&lt;0.005,'orig-data'!I121&gt;0),"f"," "),IF(AND('orig-data'!T121&lt;0.005,'orig-data'!T121&gt;0),"f",""))</f>
      </c>
      <c r="F67" s="7">
        <f>IF(AND('orig-data'!Q57&lt;0.9999,'orig-data'!Q57&gt;0),IF(AND('orig-data'!I185&lt;0.005,'orig-data'!I185&gt;0),"d"," "),IF(AND('orig-data'!S57&lt;0.05,'orig-data'!S57&gt;0),"d",""))</f>
      </c>
      <c r="G67" s="7" t="str">
        <f aca="true" t="shared" si="16" ref="G67:G77">IF(AND(M67&gt;0,M67&lt;=5),"mp"," ")&amp;IF(AND(P67&gt;0,P67&lt;=5),"mc"," ")</f>
        <v>  </v>
      </c>
      <c r="H67" s="7" t="str">
        <f aca="true" t="shared" si="17" ref="H67:H77">IF(AND(S67&gt;0,S67&lt;=5),"fp"," ")&amp;IF(AND(V67&gt;0,V67&lt;=5),"fc"," ")</f>
        <v>  </v>
      </c>
      <c r="I67" s="2">
        <f aca="true" t="shared" si="18" ref="I67:I77">J$18</f>
        <v>6.4910900537</v>
      </c>
      <c r="K67" s="18"/>
      <c r="L67" s="17">
        <f aca="true" t="shared" si="19" ref="L67:L77">K$18</f>
        <v>6.2079704467</v>
      </c>
      <c r="M67" s="19"/>
      <c r="N67" s="17"/>
      <c r="O67" s="17"/>
      <c r="P67" s="19"/>
      <c r="Q67" s="17"/>
      <c r="R67" s="23"/>
      <c r="S67" s="19"/>
      <c r="T67" s="17"/>
      <c r="U67" s="17"/>
      <c r="V67" s="19"/>
      <c r="W67" s="17"/>
    </row>
    <row r="68" spans="1:23" ht="12.75">
      <c r="A68" s="29">
        <v>64</v>
      </c>
      <c r="B68" s="29">
        <v>65</v>
      </c>
      <c r="C68" s="7" t="s">
        <v>115</v>
      </c>
      <c r="D68" s="7">
        <f>IF(AND('orig-data'!Q58&gt;0,'orig-data'!Q58&lt;0.9999),IF(AND('orig-data'!I58&lt;0.005,'orig-data'!I58&gt;0),"m"," "),IF(AND('orig-data'!T58&lt;0.005,'orig-data'!T58&gt;0),"m",""))</f>
      </c>
      <c r="E68" s="7">
        <f>IF(AND('orig-data'!Q122&lt;0.9999,'orig-data'!Q122&gt;0),IF(AND('orig-data'!I122&lt;0.005,'orig-data'!I122&gt;0),"f"," "),IF(AND('orig-data'!T122&lt;0.005,'orig-data'!T122&gt;0),"f",""))</f>
      </c>
      <c r="F68" s="7">
        <f>IF(AND('orig-data'!Q58&lt;0.9999,'orig-data'!Q58&gt;0),IF(AND('orig-data'!I186&lt;0.005,'orig-data'!I186&gt;0),"d"," "),IF(AND('orig-data'!S58&lt;0.05,'orig-data'!S58&gt;0),"d",""))</f>
      </c>
      <c r="G68" s="7" t="str">
        <f t="shared" si="16"/>
        <v>  </v>
      </c>
      <c r="H68" s="7" t="str">
        <f t="shared" si="17"/>
        <v>  </v>
      </c>
      <c r="I68" s="2">
        <f t="shared" si="18"/>
        <v>6.4910900537</v>
      </c>
      <c r="J68" s="4">
        <f>'orig-data'!E58</f>
        <v>5.0000205911</v>
      </c>
      <c r="K68" s="18">
        <f>'orig-data'!E122</f>
        <v>4.8590703384</v>
      </c>
      <c r="L68" s="17">
        <f t="shared" si="19"/>
        <v>6.2079704467</v>
      </c>
      <c r="M68" s="19">
        <f>'orig-data'!C58</f>
        <v>7155</v>
      </c>
      <c r="N68" s="17">
        <f>'orig-data'!D58</f>
        <v>2.7601467817</v>
      </c>
      <c r="O68" s="17">
        <f>'orig-data'!F58</f>
        <v>9.0575639229</v>
      </c>
      <c r="P68" s="19">
        <f>'orig-data'!G58</f>
        <v>14</v>
      </c>
      <c r="Q68" s="17">
        <f>'orig-data'!H58</f>
        <v>1.9566736548</v>
      </c>
      <c r="R68" s="23"/>
      <c r="S68" s="19">
        <f>'orig-data'!C122</f>
        <v>6918</v>
      </c>
      <c r="T68" s="17">
        <f>'orig-data'!D122</f>
        <v>2.6489956157</v>
      </c>
      <c r="U68" s="17">
        <f>'orig-data'!F122</f>
        <v>8.9130251533</v>
      </c>
      <c r="V68" s="19">
        <f>'orig-data'!G122</f>
        <v>13</v>
      </c>
      <c r="W68" s="17">
        <f>'orig-data'!H122</f>
        <v>1.8791558254</v>
      </c>
    </row>
    <row r="69" spans="1:23" ht="12.75">
      <c r="A69" s="29">
        <v>67</v>
      </c>
      <c r="B69" s="29">
        <v>66</v>
      </c>
      <c r="C69" s="7" t="s">
        <v>144</v>
      </c>
      <c r="D69" s="7">
        <f>IF(AND('orig-data'!Q59&gt;0,'orig-data'!Q59&lt;0.9999),IF(AND('orig-data'!I59&lt;0.005,'orig-data'!I59&gt;0),"m"," "),IF(AND('orig-data'!T59&lt;0.005,'orig-data'!T59&gt;0),"m",""))</f>
      </c>
      <c r="E69" s="7">
        <f>IF(AND('orig-data'!Q123&lt;0.9999,'orig-data'!Q123&gt;0),IF(AND('orig-data'!I123&lt;0.005,'orig-data'!I123&gt;0),"f"," "),IF(AND('orig-data'!T123&lt;0.005,'orig-data'!T123&gt;0),"f",""))</f>
      </c>
      <c r="F69" s="7">
        <f>IF(AND('orig-data'!Q59&lt;0.9999,'orig-data'!Q59&gt;0),IF(AND('orig-data'!I187&lt;0.005,'orig-data'!I187&gt;0),"d"," "),IF(AND('orig-data'!S59&lt;0.05,'orig-data'!S59&gt;0),"d",""))</f>
      </c>
      <c r="G69" s="7" t="str">
        <f t="shared" si="16"/>
        <v>  </v>
      </c>
      <c r="H69" s="7" t="str">
        <f t="shared" si="17"/>
        <v>  </v>
      </c>
      <c r="I69" s="2">
        <f t="shared" si="18"/>
        <v>6.4910900537</v>
      </c>
      <c r="J69" s="4">
        <f>'orig-data'!E59</f>
        <v>2.62079E-07</v>
      </c>
      <c r="K69" s="18"/>
      <c r="L69" s="17">
        <f t="shared" si="19"/>
        <v>6.2079704467</v>
      </c>
      <c r="M69" s="19">
        <f>'orig-data'!C59</f>
        <v>494</v>
      </c>
      <c r="N69" s="17">
        <f>'orig-data'!D59</f>
        <v>0</v>
      </c>
      <c r="O69" s="17" t="str">
        <f>'orig-data'!F59</f>
        <v> </v>
      </c>
      <c r="P69" s="19">
        <f>'orig-data'!G59</f>
        <v>0</v>
      </c>
      <c r="Q69" s="17">
        <f>'orig-data'!H59</f>
        <v>0</v>
      </c>
      <c r="R69" s="23"/>
      <c r="S69" s="19"/>
      <c r="T69" s="17"/>
      <c r="U69" s="17"/>
      <c r="V69" s="19"/>
      <c r="W69" s="17"/>
    </row>
    <row r="70" spans="1:23" ht="12.75">
      <c r="A70" s="29">
        <v>66</v>
      </c>
      <c r="B70" s="29">
        <v>67</v>
      </c>
      <c r="C70" s="7" t="s">
        <v>145</v>
      </c>
      <c r="D70" s="7">
        <f>IF(AND('orig-data'!Q60&gt;0,'orig-data'!Q60&lt;0.9999),IF(AND('orig-data'!I60&lt;0.005,'orig-data'!I60&gt;0),"m"," "),IF(AND('orig-data'!T60&lt;0.005,'orig-data'!T60&gt;0),"m",""))</f>
      </c>
      <c r="E70" s="7">
        <f>IF(AND('orig-data'!Q124&lt;0.9999,'orig-data'!Q124&gt;0),IF(AND('orig-data'!I124&lt;0.005,'orig-data'!I124&gt;0),"f"," "),IF(AND('orig-data'!T124&lt;0.005,'orig-data'!T124&gt;0),"f",""))</f>
      </c>
      <c r="F70" s="7">
        <f>IF(AND('orig-data'!Q60&lt;0.9999,'orig-data'!Q60&gt;0),IF(AND('orig-data'!I188&lt;0.005,'orig-data'!I188&gt;0),"d"," "),IF(AND('orig-data'!S60&lt;0.05,'orig-data'!S60&gt;0),"d",""))</f>
      </c>
      <c r="G70" s="7" t="str">
        <f t="shared" si="16"/>
        <v>  </v>
      </c>
      <c r="H70" s="7" t="str">
        <f t="shared" si="17"/>
        <v>  </v>
      </c>
      <c r="I70" s="2">
        <f t="shared" si="18"/>
        <v>6.4910900537</v>
      </c>
      <c r="K70" s="18"/>
      <c r="L70" s="17">
        <f t="shared" si="19"/>
        <v>6.2079704467</v>
      </c>
      <c r="M70" s="19"/>
      <c r="N70" s="17"/>
      <c r="O70" s="17"/>
      <c r="P70" s="19"/>
      <c r="Q70" s="17"/>
      <c r="R70" s="23"/>
      <c r="S70" s="19"/>
      <c r="T70" s="17"/>
      <c r="U70" s="17"/>
      <c r="V70" s="19"/>
      <c r="W70" s="17"/>
    </row>
    <row r="71" spans="1:23" ht="12.75">
      <c r="A71" s="29">
        <v>69</v>
      </c>
      <c r="B71" s="29">
        <v>68</v>
      </c>
      <c r="C71" s="7" t="s">
        <v>146</v>
      </c>
      <c r="D71" s="7">
        <f>IF(AND('orig-data'!Q61&gt;0,'orig-data'!Q61&lt;0.9999),IF(AND('orig-data'!I61&lt;0.005,'orig-data'!I61&gt;0),"m"," "),IF(AND('orig-data'!T61&lt;0.005,'orig-data'!T61&gt;0),"m",""))</f>
      </c>
      <c r="E71" s="7">
        <f>IF(AND('orig-data'!Q125&lt;0.9999,'orig-data'!Q125&gt;0),IF(AND('orig-data'!I125&lt;0.005,'orig-data'!I125&gt;0),"f"," "),IF(AND('orig-data'!T125&lt;0.005,'orig-data'!T125&gt;0),"f",""))</f>
      </c>
      <c r="F71" s="7">
        <f>IF(AND('orig-data'!Q61&lt;0.9999,'orig-data'!Q61&gt;0),IF(AND('orig-data'!I189&lt;0.005,'orig-data'!I189&gt;0),"d"," "),IF(AND('orig-data'!S61&lt;0.05,'orig-data'!S61&gt;0),"d",""))</f>
      </c>
      <c r="G71" s="7" t="str">
        <f t="shared" si="16"/>
        <v>  </v>
      </c>
      <c r="H71" s="7" t="str">
        <f t="shared" si="17"/>
        <v>  </v>
      </c>
      <c r="I71" s="2">
        <f t="shared" si="18"/>
        <v>6.4910900537</v>
      </c>
      <c r="J71" s="4">
        <f>'orig-data'!E61</f>
        <v>9.2806064705</v>
      </c>
      <c r="K71" s="18"/>
      <c r="L71" s="17">
        <f t="shared" si="19"/>
        <v>6.2079704467</v>
      </c>
      <c r="M71" s="19">
        <f>'orig-data'!C61</f>
        <v>2153</v>
      </c>
      <c r="N71" s="17">
        <f>'orig-data'!D61</f>
        <v>4.2231716086</v>
      </c>
      <c r="O71" s="17">
        <f>'orig-data'!F61</f>
        <v>20.394543353</v>
      </c>
      <c r="P71" s="19">
        <f>'orig-data'!G61</f>
        <v>7</v>
      </c>
      <c r="Q71" s="17">
        <f>'orig-data'!H61</f>
        <v>3.2512772875</v>
      </c>
      <c r="R71" s="23"/>
      <c r="S71" s="19"/>
      <c r="T71" s="17"/>
      <c r="U71" s="17"/>
      <c r="V71" s="19"/>
      <c r="W71" s="17"/>
    </row>
    <row r="72" spans="1:23" ht="12.75">
      <c r="A72" s="29">
        <v>71</v>
      </c>
      <c r="B72" s="29">
        <v>69</v>
      </c>
      <c r="C72" s="7" t="s">
        <v>116</v>
      </c>
      <c r="D72" s="7">
        <f>IF(AND('orig-data'!Q62&gt;0,'orig-data'!Q62&lt;0.9999),IF(AND('orig-data'!I62&lt;0.005,'orig-data'!I62&gt;0),"m"," "),IF(AND('orig-data'!T62&lt;0.005,'orig-data'!T62&gt;0),"m",""))</f>
      </c>
      <c r="E72" s="7">
        <f>IF(AND('orig-data'!Q126&lt;0.9999,'orig-data'!Q126&gt;0),IF(AND('orig-data'!I126&lt;0.005,'orig-data'!I126&gt;0),"f"," "),IF(AND('orig-data'!T126&lt;0.005,'orig-data'!T126&gt;0),"f",""))</f>
      </c>
      <c r="F72" s="7">
        <f>IF(AND('orig-data'!Q62&lt;0.9999,'orig-data'!Q62&gt;0),IF(AND('orig-data'!I190&lt;0.005,'orig-data'!I190&gt;0),"d"," "),IF(AND('orig-data'!S62&lt;0.05,'orig-data'!S62&gt;0),"d",""))</f>
      </c>
      <c r="G72" s="7" t="str">
        <f t="shared" si="16"/>
        <v>  </v>
      </c>
      <c r="H72" s="7" t="str">
        <f t="shared" si="17"/>
        <v>  </v>
      </c>
      <c r="I72" s="2">
        <f t="shared" si="18"/>
        <v>6.4910900537</v>
      </c>
      <c r="J72" s="4">
        <f>'orig-data'!E62</f>
        <v>4.2902906E-08</v>
      </c>
      <c r="K72" s="18">
        <f>'orig-data'!E126</f>
        <v>4.7241878E-08</v>
      </c>
      <c r="L72" s="17">
        <f t="shared" si="19"/>
        <v>6.2079704467</v>
      </c>
      <c r="M72" s="19">
        <f>'orig-data'!C62</f>
        <v>807</v>
      </c>
      <c r="N72" s="17">
        <f>'orig-data'!D62</f>
        <v>0</v>
      </c>
      <c r="O72" s="17" t="str">
        <f>'orig-data'!F62</f>
        <v> </v>
      </c>
      <c r="P72" s="19">
        <f>'orig-data'!G62</f>
        <v>0</v>
      </c>
      <c r="Q72" s="17">
        <f>'orig-data'!H62</f>
        <v>0</v>
      </c>
      <c r="R72" s="23"/>
      <c r="S72" s="19">
        <f>'orig-data'!C126</f>
        <v>750</v>
      </c>
      <c r="T72" s="17">
        <f>'orig-data'!D126</f>
        <v>0</v>
      </c>
      <c r="U72" s="17" t="str">
        <f>'orig-data'!F126</f>
        <v> </v>
      </c>
      <c r="V72" s="19">
        <f>'orig-data'!G126</f>
        <v>0</v>
      </c>
      <c r="W72" s="17">
        <f>'orig-data'!H126</f>
        <v>0</v>
      </c>
    </row>
    <row r="73" spans="1:23" ht="12.75">
      <c r="A73" s="29">
        <v>68</v>
      </c>
      <c r="B73" s="29">
        <v>70</v>
      </c>
      <c r="C73" s="7" t="s">
        <v>171</v>
      </c>
      <c r="D73" s="7" t="str">
        <f>IF(AND('orig-data'!Q63&gt;0,'orig-data'!Q63&lt;0.9999),IF(AND('orig-data'!I63&lt;0.005,'orig-data'!I63&gt;0),"m"," "),IF(AND('orig-data'!T63&lt;0.005,'orig-data'!T63&gt;0),"m",""))</f>
        <v>m</v>
      </c>
      <c r="E73" s="7" t="str">
        <f>IF(AND('orig-data'!Q127&lt;0.9999,'orig-data'!Q127&gt;0),IF(AND('orig-data'!I127&lt;0.005,'orig-data'!I127&gt;0),"f"," "),IF(AND('orig-data'!T127&lt;0.005,'orig-data'!T127&gt;0),"f",""))</f>
        <v>f</v>
      </c>
      <c r="F73" s="7">
        <f>IF(AND('orig-data'!Q63&lt;0.9999,'orig-data'!Q63&gt;0),IF(AND('orig-data'!I191&lt;0.005,'orig-data'!I191&gt;0),"d"," "),IF(AND('orig-data'!S63&lt;0.05,'orig-data'!S63&gt;0),"d",""))</f>
      </c>
      <c r="G73" s="7" t="str">
        <f t="shared" si="16"/>
        <v>  </v>
      </c>
      <c r="H73" s="7" t="str">
        <f t="shared" si="17"/>
        <v>  </v>
      </c>
      <c r="I73" s="2">
        <f t="shared" si="18"/>
        <v>6.4910900537</v>
      </c>
      <c r="J73" s="4">
        <f>'orig-data'!E63</f>
        <v>11.715837686</v>
      </c>
      <c r="K73" s="18">
        <f>'orig-data'!E127</f>
        <v>14.274619002</v>
      </c>
      <c r="L73" s="17">
        <f t="shared" si="19"/>
        <v>6.2079704467</v>
      </c>
      <c r="M73" s="19">
        <f>'orig-data'!C63</f>
        <v>3662</v>
      </c>
      <c r="N73" s="17">
        <f>'orig-data'!D63</f>
        <v>6.4081737153</v>
      </c>
      <c r="O73" s="17">
        <f>'orig-data'!F63</f>
        <v>21.419652272</v>
      </c>
      <c r="P73" s="19">
        <f>'orig-data'!G63</f>
        <v>13</v>
      </c>
      <c r="Q73" s="17">
        <f>'orig-data'!H63</f>
        <v>3.5499726925</v>
      </c>
      <c r="R73" s="23"/>
      <c r="S73" s="19">
        <f>'orig-data'!C127</f>
        <v>3494</v>
      </c>
      <c r="T73" s="17">
        <f>'orig-data'!D127</f>
        <v>8.1952026266</v>
      </c>
      <c r="U73" s="17">
        <f>'orig-data'!F127</f>
        <v>24.863905987</v>
      </c>
      <c r="V73" s="19">
        <f>'orig-data'!G127</f>
        <v>16</v>
      </c>
      <c r="W73" s="17">
        <f>'orig-data'!H127</f>
        <v>4.5792787636</v>
      </c>
    </row>
    <row r="74" spans="1:23" ht="12.75">
      <c r="A74" s="29">
        <v>70</v>
      </c>
      <c r="B74" s="29">
        <v>71</v>
      </c>
      <c r="C74" s="7" t="s">
        <v>117</v>
      </c>
      <c r="D74" s="7">
        <f>IF(AND('orig-data'!Q64&gt;0,'orig-data'!Q64&lt;0.9999),IF(AND('orig-data'!I64&lt;0.005,'orig-data'!I64&gt;0),"m"," "),IF(AND('orig-data'!T64&lt;0.005,'orig-data'!T64&gt;0),"m",""))</f>
      </c>
      <c r="E74" s="7">
        <f>IF(AND('orig-data'!Q128&lt;0.9999,'orig-data'!Q128&gt;0),IF(AND('orig-data'!I128&lt;0.005,'orig-data'!I128&gt;0),"f"," "),IF(AND('orig-data'!T128&lt;0.005,'orig-data'!T128&gt;0),"f",""))</f>
      </c>
      <c r="F74" s="7">
        <f>IF(AND('orig-data'!Q64&lt;0.9999,'orig-data'!Q64&gt;0),IF(AND('orig-data'!I192&lt;0.005,'orig-data'!I192&gt;0),"d"," "),IF(AND('orig-data'!S64&lt;0.05,'orig-data'!S64&gt;0),"d",""))</f>
      </c>
      <c r="G74" s="7" t="str">
        <f t="shared" si="16"/>
        <v>  </v>
      </c>
      <c r="H74" s="7" t="str">
        <f t="shared" si="17"/>
        <v>  </v>
      </c>
      <c r="I74" s="2">
        <f t="shared" si="18"/>
        <v>6.4910900537</v>
      </c>
      <c r="J74" s="4">
        <f>'orig-data'!E64</f>
        <v>7.0889721911</v>
      </c>
      <c r="K74" s="18">
        <f>'orig-data'!E128</f>
        <v>7.696763313</v>
      </c>
      <c r="L74" s="17">
        <f t="shared" si="19"/>
        <v>6.2079704467</v>
      </c>
      <c r="M74" s="19">
        <f>'orig-data'!C64</f>
        <v>2351</v>
      </c>
      <c r="N74" s="17">
        <f>'orig-data'!D64</f>
        <v>3.0448177321</v>
      </c>
      <c r="O74" s="17">
        <f>'orig-data'!F64</f>
        <v>16.504609191</v>
      </c>
      <c r="P74" s="19">
        <f>'orig-data'!G64</f>
        <v>6</v>
      </c>
      <c r="Q74" s="17">
        <f>'orig-data'!H64</f>
        <v>2.552105487</v>
      </c>
      <c r="R74" s="23"/>
      <c r="S74" s="19">
        <f>'orig-data'!C128</f>
        <v>2282</v>
      </c>
      <c r="T74" s="17">
        <f>'orig-data'!D128</f>
        <v>3.5025730831</v>
      </c>
      <c r="U74" s="17">
        <f>'orig-data'!F128</f>
        <v>16.913327457</v>
      </c>
      <c r="V74" s="19">
        <f>'orig-data'!G128</f>
        <v>7</v>
      </c>
      <c r="W74" s="17">
        <f>'orig-data'!H128</f>
        <v>3.0674846626</v>
      </c>
    </row>
    <row r="75" spans="1:23" ht="12.75">
      <c r="A75" s="29">
        <v>72</v>
      </c>
      <c r="B75" s="29">
        <v>72</v>
      </c>
      <c r="C75" s="7" t="s">
        <v>147</v>
      </c>
      <c r="D75" s="7">
        <f>IF(AND('orig-data'!Q65&gt;0,'orig-data'!Q65&lt;0.9999),IF(AND('orig-data'!I65&lt;0.005,'orig-data'!I65&gt;0),"m"," "),IF(AND('orig-data'!T65&lt;0.005,'orig-data'!T65&gt;0),"m",""))</f>
      </c>
      <c r="E75" s="7">
        <f>IF(AND('orig-data'!Q129&lt;0.9999,'orig-data'!Q129&gt;0),IF(AND('orig-data'!I129&lt;0.005,'orig-data'!I129&gt;0),"f"," "),IF(AND('orig-data'!T129&lt;0.005,'orig-data'!T129&gt;0),"f",""))</f>
      </c>
      <c r="F75" s="7">
        <f>IF(AND('orig-data'!Q65&lt;0.9999,'orig-data'!Q65&gt;0),IF(AND('orig-data'!I193&lt;0.005,'orig-data'!I193&gt;0),"d"," "),IF(AND('orig-data'!S65&lt;0.05,'orig-data'!S65&gt;0),"d",""))</f>
      </c>
      <c r="G75" s="7" t="str">
        <f t="shared" si="16"/>
        <v>  </v>
      </c>
      <c r="H75" s="7" t="str">
        <f t="shared" si="17"/>
        <v>  </v>
      </c>
      <c r="I75" s="2">
        <f t="shared" si="18"/>
        <v>6.4910900537</v>
      </c>
      <c r="K75" s="18">
        <f>'orig-data'!E129</f>
        <v>12.942392235</v>
      </c>
      <c r="L75" s="17">
        <f t="shared" si="19"/>
        <v>6.2079704467</v>
      </c>
      <c r="M75" s="19"/>
      <c r="N75" s="17"/>
      <c r="O75" s="17"/>
      <c r="P75" s="19"/>
      <c r="Q75" s="17"/>
      <c r="R75" s="23"/>
      <c r="S75" s="19">
        <f>'orig-data'!C129</f>
        <v>1734</v>
      </c>
      <c r="T75" s="17">
        <f>'orig-data'!D129</f>
        <v>6.3882577965</v>
      </c>
      <c r="U75" s="17">
        <f>'orig-data'!F129</f>
        <v>26.220844887</v>
      </c>
      <c r="V75" s="19">
        <f>'orig-data'!G129</f>
        <v>9</v>
      </c>
      <c r="W75" s="17">
        <f>'orig-data'!H129</f>
        <v>5.1903114187</v>
      </c>
    </row>
    <row r="76" spans="1:23" ht="12.75">
      <c r="A76" s="29">
        <v>74</v>
      </c>
      <c r="B76" s="29">
        <v>73</v>
      </c>
      <c r="C76" s="7" t="s">
        <v>148</v>
      </c>
      <c r="D76" s="7" t="str">
        <f>IF(AND('orig-data'!Q66&gt;0,'orig-data'!Q66&lt;0.9999),IF(AND('orig-data'!I66&lt;0.005,'orig-data'!I66&gt;0),"m"," "),IF(AND('orig-data'!T66&lt;0.005,'orig-data'!T66&gt;0),"m",""))</f>
        <v>m</v>
      </c>
      <c r="E76" s="7">
        <f>IF(AND('orig-data'!Q130&lt;0.9999,'orig-data'!Q130&gt;0),IF(AND('orig-data'!I130&lt;0.005,'orig-data'!I130&gt;0),"f"," "),IF(AND('orig-data'!T130&lt;0.005,'orig-data'!T130&gt;0),"f",""))</f>
      </c>
      <c r="F76" s="7">
        <f>IF(AND('orig-data'!Q66&lt;0.9999,'orig-data'!Q66&gt;0),IF(AND('orig-data'!I194&lt;0.005,'orig-data'!I194&gt;0),"d"," "),IF(AND('orig-data'!S66&lt;0.05,'orig-data'!S66&gt;0),"d",""))</f>
      </c>
      <c r="G76" s="7" t="str">
        <f t="shared" si="16"/>
        <v>  </v>
      </c>
      <c r="H76" s="7" t="str">
        <f t="shared" si="17"/>
        <v>  </v>
      </c>
      <c r="I76" s="2">
        <f t="shared" si="18"/>
        <v>6.4910900537</v>
      </c>
      <c r="J76" s="4">
        <f>'orig-data'!E66</f>
        <v>19.309908484</v>
      </c>
      <c r="K76" s="18"/>
      <c r="L76" s="17">
        <f t="shared" si="19"/>
        <v>6.2079704467</v>
      </c>
      <c r="M76" s="19">
        <f>'orig-data'!C66</f>
        <v>1144</v>
      </c>
      <c r="N76" s="17">
        <f>'orig-data'!D66</f>
        <v>9.1927994271</v>
      </c>
      <c r="O76" s="17">
        <f>'orig-data'!F66</f>
        <v>40.56137291</v>
      </c>
      <c r="P76" s="19">
        <f>'orig-data'!G66</f>
        <v>8</v>
      </c>
      <c r="Q76" s="17">
        <f>'orig-data'!H66</f>
        <v>6.993006993</v>
      </c>
      <c r="R76" s="23"/>
      <c r="S76" s="19"/>
      <c r="T76" s="17"/>
      <c r="U76" s="17"/>
      <c r="V76" s="19"/>
      <c r="W76" s="17"/>
    </row>
    <row r="77" spans="1:23" ht="12.75">
      <c r="A77" s="29">
        <v>73</v>
      </c>
      <c r="B77" s="29">
        <v>74</v>
      </c>
      <c r="C77" s="7" t="s">
        <v>149</v>
      </c>
      <c r="D77" s="7">
        <f>IF(AND('orig-data'!Q67&gt;0,'orig-data'!Q67&lt;0.9999),IF(AND('orig-data'!I67&lt;0.005,'orig-data'!I67&gt;0),"m"," "),IF(AND('orig-data'!T67&lt;0.005,'orig-data'!T67&gt;0),"m",""))</f>
      </c>
      <c r="E77" s="7">
        <f>IF(AND('orig-data'!Q131&lt;0.9999,'orig-data'!Q131&gt;0),IF(AND('orig-data'!I131&lt;0.005,'orig-data'!I131&gt;0),"f"," "),IF(AND('orig-data'!T131&lt;0.005,'orig-data'!T131&gt;0),"f",""))</f>
      </c>
      <c r="F77" s="7">
        <f>IF(AND('orig-data'!Q67&lt;0.9999,'orig-data'!Q67&gt;0),IF(AND('orig-data'!I195&lt;0.005,'orig-data'!I195&gt;0),"d"," "),IF(AND('orig-data'!S67&lt;0.05,'orig-data'!S67&gt;0),"d",""))</f>
      </c>
      <c r="G77" s="7" t="str">
        <f t="shared" si="16"/>
        <v>  </v>
      </c>
      <c r="H77" s="7" t="str">
        <f t="shared" si="17"/>
        <v>  </v>
      </c>
      <c r="I77" s="2">
        <f t="shared" si="18"/>
        <v>6.4910900537</v>
      </c>
      <c r="J77" s="4">
        <f>'orig-data'!E67</f>
        <v>8.6639503321</v>
      </c>
      <c r="K77" s="18"/>
      <c r="L77" s="17">
        <f t="shared" si="19"/>
        <v>6.2079704467</v>
      </c>
      <c r="M77" s="19">
        <f>'orig-data'!C67</f>
        <v>1673</v>
      </c>
      <c r="N77" s="17">
        <f>'orig-data'!D67</f>
        <v>3.73049011</v>
      </c>
      <c r="O77" s="17">
        <f>'orig-data'!F67</f>
        <v>20.121762327</v>
      </c>
      <c r="P77" s="19">
        <f>'orig-data'!G67</f>
        <v>6</v>
      </c>
      <c r="Q77" s="17">
        <f>'orig-data'!H67</f>
        <v>3.5863717872</v>
      </c>
      <c r="R77" s="23"/>
      <c r="S77" s="19"/>
      <c r="T77" s="17"/>
      <c r="U77" s="17"/>
      <c r="V77" s="19"/>
      <c r="W77" s="17"/>
    </row>
    <row r="78" spans="11:19" ht="12.75">
      <c r="K78" s="18"/>
      <c r="L78" s="17"/>
      <c r="M78" s="19"/>
      <c r="N78" s="17"/>
      <c r="O78" s="17"/>
      <c r="P78" s="20"/>
      <c r="Q78" s="17"/>
      <c r="S78" s="3"/>
    </row>
    <row r="79" spans="11:19" ht="12.75">
      <c r="K79" s="18"/>
      <c r="L79" s="17"/>
      <c r="M79" s="19"/>
      <c r="N79" s="17"/>
      <c r="O79" s="17"/>
      <c r="P79" s="20"/>
      <c r="Q79" s="17"/>
      <c r="S79" s="3"/>
    </row>
    <row r="80" spans="11:19" ht="12.75">
      <c r="K80" s="18"/>
      <c r="L80" s="17"/>
      <c r="M80" s="19"/>
      <c r="N80" s="17"/>
      <c r="O80" s="17"/>
      <c r="P80" s="20"/>
      <c r="Q80" s="17"/>
      <c r="S80" s="3"/>
    </row>
    <row r="81" spans="16:19" ht="12.75">
      <c r="P81" s="5"/>
      <c r="S81" s="3"/>
    </row>
  </sheetData>
  <mergeCells count="2">
    <mergeCell ref="D1:F1"/>
    <mergeCell ref="G1:H1"/>
  </mergeCells>
  <printOptions/>
  <pageMargins left="0.75" right="0.75" top="1" bottom="1" header="0.5" footer="0.5"/>
  <pageSetup horizontalDpi="600" verticalDpi="600" orientation="landscape" scale="57" r:id="rId1"/>
</worksheet>
</file>

<file path=xl/worksheets/sheet2.xml><?xml version="1.0" encoding="utf-8"?>
<worksheet xmlns="http://schemas.openxmlformats.org/spreadsheetml/2006/main" xmlns:r="http://schemas.openxmlformats.org/officeDocument/2006/relationships">
  <dimension ref="A1:U195"/>
  <sheetViews>
    <sheetView tabSelected="1" workbookViewId="0" topLeftCell="A1">
      <pane xSplit="2" ySplit="3" topLeftCell="L187" activePane="bottomRight" state="frozen"/>
      <selection pane="topLeft" activeCell="A1" sqref="A1"/>
      <selection pane="topRight" activeCell="F1" sqref="F1"/>
      <selection pane="bottomLeft" activeCell="A4" sqref="A4"/>
      <selection pane="bottomRight" activeCell="A2" sqref="A2"/>
    </sheetView>
  </sheetViews>
  <sheetFormatPr defaultColWidth="9.140625" defaultRowHeight="12.75"/>
  <cols>
    <col min="1" max="1" width="31.28125" style="0" customWidth="1"/>
    <col min="2" max="2" width="11.57421875" style="0" customWidth="1"/>
    <col min="3" max="9" width="9.28125" style="0" bestFit="1" customWidth="1"/>
    <col min="10" max="11" width="9.140625" style="2" customWidth="1"/>
  </cols>
  <sheetData>
    <row r="1" ht="12.75">
      <c r="A1" t="s">
        <v>138</v>
      </c>
    </row>
    <row r="3" spans="1:21" s="1" customFormat="1" ht="12.75">
      <c r="A3" s="1" t="s">
        <v>78</v>
      </c>
      <c r="B3" s="1" t="s">
        <v>13</v>
      </c>
      <c r="C3" s="1" t="s">
        <v>0</v>
      </c>
      <c r="D3" s="1" t="s">
        <v>91</v>
      </c>
      <c r="E3" s="1" t="s">
        <v>92</v>
      </c>
      <c r="F3" s="1" t="s">
        <v>93</v>
      </c>
      <c r="G3" s="1" t="s">
        <v>83</v>
      </c>
      <c r="H3" s="1" t="s">
        <v>84</v>
      </c>
      <c r="I3" s="1" t="s">
        <v>1</v>
      </c>
      <c r="J3" s="1" t="s">
        <v>85</v>
      </c>
      <c r="K3" s="1" t="s">
        <v>94</v>
      </c>
      <c r="L3" s="1" t="s">
        <v>86</v>
      </c>
      <c r="M3" s="1" t="s">
        <v>87</v>
      </c>
      <c r="N3" s="1" t="s">
        <v>88</v>
      </c>
      <c r="O3" s="1" t="s">
        <v>89</v>
      </c>
      <c r="P3" s="27" t="s">
        <v>131</v>
      </c>
      <c r="Q3" s="27" t="s">
        <v>132</v>
      </c>
      <c r="R3" s="27" t="s">
        <v>133</v>
      </c>
      <c r="S3" s="27" t="s">
        <v>134</v>
      </c>
      <c r="T3" s="27" t="s">
        <v>135</v>
      </c>
      <c r="U3" s="27"/>
    </row>
    <row r="4" spans="1:20" ht="12.75">
      <c r="A4" s="7" t="s">
        <v>77</v>
      </c>
      <c r="B4" t="s">
        <v>10</v>
      </c>
      <c r="C4">
        <v>29101</v>
      </c>
      <c r="D4">
        <v>4.0109497154</v>
      </c>
      <c r="E4">
        <v>5.0257379841</v>
      </c>
      <c r="F4">
        <v>6.2972722366</v>
      </c>
      <c r="G4">
        <v>101</v>
      </c>
      <c r="H4">
        <v>3.470671111</v>
      </c>
      <c r="I4">
        <v>0.0261895267</v>
      </c>
      <c r="J4">
        <v>-0.4814</v>
      </c>
      <c r="K4">
        <v>-0.2559</v>
      </c>
      <c r="L4">
        <v>-0.0303</v>
      </c>
      <c r="M4">
        <v>0.6179162024</v>
      </c>
      <c r="N4">
        <v>0.7742517732</v>
      </c>
      <c r="O4">
        <v>0.9701409447</v>
      </c>
      <c r="P4" s="28">
        <v>2.827393E-19</v>
      </c>
      <c r="Q4">
        <v>0.9999523968</v>
      </c>
      <c r="R4">
        <v>0.901527149</v>
      </c>
      <c r="S4">
        <v>0.7394621966</v>
      </c>
      <c r="T4">
        <v>9.53645E-05</v>
      </c>
    </row>
    <row r="5" spans="1:20" ht="12.75">
      <c r="A5" s="7" t="s">
        <v>76</v>
      </c>
      <c r="B5" t="s">
        <v>10</v>
      </c>
      <c r="C5">
        <v>22915</v>
      </c>
      <c r="D5">
        <v>6.3777168804</v>
      </c>
      <c r="E5">
        <v>7.780145257</v>
      </c>
      <c r="F5">
        <v>9.4909606924</v>
      </c>
      <c r="G5">
        <v>148</v>
      </c>
      <c r="H5">
        <v>6.4586515383</v>
      </c>
      <c r="I5">
        <v>0.0740644223</v>
      </c>
      <c r="J5">
        <v>-0.0176</v>
      </c>
      <c r="K5">
        <v>0.1811</v>
      </c>
      <c r="L5">
        <v>0.3799</v>
      </c>
      <c r="M5">
        <v>0.9825340317</v>
      </c>
      <c r="N5">
        <v>1.1985884023</v>
      </c>
      <c r="O5">
        <v>1.4621520598</v>
      </c>
      <c r="P5" s="28">
        <v>2.827393E-19</v>
      </c>
      <c r="Q5">
        <v>0.9999523968</v>
      </c>
      <c r="R5">
        <v>0.901527149</v>
      </c>
      <c r="S5">
        <v>0.7394621966</v>
      </c>
      <c r="T5">
        <v>0.0009301745</v>
      </c>
    </row>
    <row r="6" spans="1:20" ht="12.75">
      <c r="A6" s="7" t="s">
        <v>75</v>
      </c>
      <c r="B6" t="s">
        <v>10</v>
      </c>
      <c r="C6">
        <v>34639</v>
      </c>
      <c r="D6">
        <v>4.64934384</v>
      </c>
      <c r="E6">
        <v>5.5568227793</v>
      </c>
      <c r="F6">
        <v>6.6414273634</v>
      </c>
      <c r="G6">
        <v>217</v>
      </c>
      <c r="H6">
        <v>6.2646150293</v>
      </c>
      <c r="I6">
        <v>0.0875852543</v>
      </c>
      <c r="J6">
        <v>-0.3337</v>
      </c>
      <c r="K6">
        <v>-0.1554</v>
      </c>
      <c r="L6">
        <v>0.0229</v>
      </c>
      <c r="M6">
        <v>0.7162654965</v>
      </c>
      <c r="N6">
        <v>0.8560692786</v>
      </c>
      <c r="O6">
        <v>1.0231605645</v>
      </c>
      <c r="P6" s="28">
        <v>2.827393E-19</v>
      </c>
      <c r="Q6">
        <v>0.9999523968</v>
      </c>
      <c r="R6">
        <v>0.901527149</v>
      </c>
      <c r="S6">
        <v>0.7394621966</v>
      </c>
      <c r="T6">
        <v>0.0112064377</v>
      </c>
    </row>
    <row r="7" spans="1:20" ht="12.75">
      <c r="A7" s="7" t="s">
        <v>74</v>
      </c>
      <c r="B7" t="s">
        <v>10</v>
      </c>
      <c r="C7">
        <v>49878</v>
      </c>
      <c r="D7">
        <v>4.7776884679</v>
      </c>
      <c r="E7">
        <v>5.6753286009</v>
      </c>
      <c r="F7">
        <v>6.7416188696</v>
      </c>
      <c r="G7">
        <v>230</v>
      </c>
      <c r="H7">
        <v>4.6112514535</v>
      </c>
      <c r="I7">
        <v>0.1262979997</v>
      </c>
      <c r="J7">
        <v>-0.3065</v>
      </c>
      <c r="K7">
        <v>-0.1343</v>
      </c>
      <c r="L7">
        <v>0.0379</v>
      </c>
      <c r="M7">
        <v>0.7360379271</v>
      </c>
      <c r="N7">
        <v>0.874325969</v>
      </c>
      <c r="O7">
        <v>1.0385958004</v>
      </c>
      <c r="P7" s="28">
        <v>2.827393E-19</v>
      </c>
      <c r="Q7">
        <v>0.9999523968</v>
      </c>
      <c r="R7">
        <v>0.901527149</v>
      </c>
      <c r="S7">
        <v>0.7394621966</v>
      </c>
      <c r="T7">
        <v>0.0123319751</v>
      </c>
    </row>
    <row r="8" spans="1:20" ht="12.75">
      <c r="A8" s="7" t="s">
        <v>73</v>
      </c>
      <c r="B8" t="s">
        <v>10</v>
      </c>
      <c r="C8">
        <v>38208</v>
      </c>
      <c r="D8">
        <v>4.4507297557</v>
      </c>
      <c r="E8">
        <v>5.3726769439</v>
      </c>
      <c r="F8">
        <v>6.4856010425</v>
      </c>
      <c r="G8">
        <v>174</v>
      </c>
      <c r="H8">
        <v>4.5540201005</v>
      </c>
      <c r="I8">
        <v>0.0489793343</v>
      </c>
      <c r="J8">
        <v>-0.3774</v>
      </c>
      <c r="K8">
        <v>-0.1891</v>
      </c>
      <c r="L8">
        <v>-0.0008</v>
      </c>
      <c r="M8">
        <v>0.685667541</v>
      </c>
      <c r="N8">
        <v>0.8277002629</v>
      </c>
      <c r="O8">
        <v>0.9991543776</v>
      </c>
      <c r="P8" s="28">
        <v>2.827393E-19</v>
      </c>
      <c r="Q8">
        <v>0.9999523968</v>
      </c>
      <c r="R8">
        <v>0.901527149</v>
      </c>
      <c r="S8">
        <v>0.7394621966</v>
      </c>
      <c r="T8" s="28">
        <v>3.8967215E-06</v>
      </c>
    </row>
    <row r="9" spans="1:20" ht="12.75">
      <c r="A9" s="7" t="s">
        <v>72</v>
      </c>
      <c r="B9" t="s">
        <v>10</v>
      </c>
      <c r="C9">
        <v>21427</v>
      </c>
      <c r="D9">
        <v>5.2556204997</v>
      </c>
      <c r="E9">
        <v>6.4149865305</v>
      </c>
      <c r="F9">
        <v>7.8301034462</v>
      </c>
      <c r="G9">
        <v>153</v>
      </c>
      <c r="H9">
        <v>7.1405236384</v>
      </c>
      <c r="I9">
        <v>0.9076856084</v>
      </c>
      <c r="J9">
        <v>-0.2111</v>
      </c>
      <c r="K9">
        <v>-0.0118</v>
      </c>
      <c r="L9">
        <v>0.1875</v>
      </c>
      <c r="M9">
        <v>0.8096668597</v>
      </c>
      <c r="N9">
        <v>0.9882756944</v>
      </c>
      <c r="O9">
        <v>1.2062848276</v>
      </c>
      <c r="P9" s="28">
        <v>2.827393E-19</v>
      </c>
      <c r="Q9">
        <v>0.9999523968</v>
      </c>
      <c r="R9">
        <v>0.901527149</v>
      </c>
      <c r="S9">
        <v>0.7394621966</v>
      </c>
      <c r="T9">
        <v>0.3128085539</v>
      </c>
    </row>
    <row r="10" spans="1:20" ht="12.75">
      <c r="A10" s="7" t="s">
        <v>71</v>
      </c>
      <c r="B10" t="s">
        <v>10</v>
      </c>
      <c r="C10">
        <v>20242</v>
      </c>
      <c r="D10">
        <v>4.5687603534</v>
      </c>
      <c r="E10">
        <v>5.7843919997</v>
      </c>
      <c r="F10">
        <v>7.3234724998</v>
      </c>
      <c r="G10">
        <v>91</v>
      </c>
      <c r="H10">
        <v>4.4956032013</v>
      </c>
      <c r="I10">
        <v>0.3382616776</v>
      </c>
      <c r="J10">
        <v>-0.3512</v>
      </c>
      <c r="K10">
        <v>-0.1153</v>
      </c>
      <c r="L10">
        <v>0.1207</v>
      </c>
      <c r="M10">
        <v>0.7038510197</v>
      </c>
      <c r="N10">
        <v>0.8911279849</v>
      </c>
      <c r="O10">
        <v>1.1282346169</v>
      </c>
      <c r="P10" s="28">
        <v>2.827393E-19</v>
      </c>
      <c r="Q10">
        <v>0.9999523968</v>
      </c>
      <c r="R10">
        <v>0.901527149</v>
      </c>
      <c r="S10">
        <v>0.7394621966</v>
      </c>
      <c r="T10">
        <v>0.0427693141</v>
      </c>
    </row>
    <row r="11" spans="1:16" ht="12.75">
      <c r="A11" s="7" t="s">
        <v>36</v>
      </c>
      <c r="B11" t="s">
        <v>10</v>
      </c>
      <c r="J11"/>
      <c r="K11"/>
      <c r="P11" s="28"/>
    </row>
    <row r="12" spans="1:20" ht="12.75">
      <c r="A12" s="7" t="s">
        <v>70</v>
      </c>
      <c r="B12" t="s">
        <v>10</v>
      </c>
      <c r="C12">
        <v>12699</v>
      </c>
      <c r="D12">
        <v>4.0432875542</v>
      </c>
      <c r="E12">
        <v>5.6435362849</v>
      </c>
      <c r="F12">
        <v>7.8771300265</v>
      </c>
      <c r="G12">
        <v>39</v>
      </c>
      <c r="H12">
        <v>3.0711079613</v>
      </c>
      <c r="I12">
        <v>0.4108393152</v>
      </c>
      <c r="J12">
        <v>-0.4734</v>
      </c>
      <c r="K12">
        <v>-0.1399</v>
      </c>
      <c r="L12">
        <v>0.1935</v>
      </c>
      <c r="M12">
        <v>0.6228980835</v>
      </c>
      <c r="N12">
        <v>0.8694281297</v>
      </c>
      <c r="O12">
        <v>1.213529617</v>
      </c>
      <c r="P12" s="28">
        <v>2.827393E-19</v>
      </c>
      <c r="Q12">
        <v>0.9999523968</v>
      </c>
      <c r="R12">
        <v>0.901527149</v>
      </c>
      <c r="S12">
        <v>0.7394621966</v>
      </c>
      <c r="T12">
        <v>0.1558681961</v>
      </c>
    </row>
    <row r="13" spans="1:20" ht="13.5" thickBot="1">
      <c r="A13" s="7" t="s">
        <v>69</v>
      </c>
      <c r="B13" t="s">
        <v>10</v>
      </c>
      <c r="C13">
        <v>23211</v>
      </c>
      <c r="D13">
        <v>5.4802770617</v>
      </c>
      <c r="E13">
        <v>7.2174789064</v>
      </c>
      <c r="F13">
        <v>9.5053591595</v>
      </c>
      <c r="G13">
        <v>60</v>
      </c>
      <c r="H13">
        <v>2.5849812589</v>
      </c>
      <c r="I13">
        <v>0.4502177126</v>
      </c>
      <c r="J13">
        <v>-0.1693</v>
      </c>
      <c r="K13">
        <v>0.1061</v>
      </c>
      <c r="L13">
        <v>0.3814</v>
      </c>
      <c r="M13">
        <v>0.8442768497</v>
      </c>
      <c r="N13">
        <v>1.1119055269</v>
      </c>
      <c r="O13">
        <v>1.4643702492</v>
      </c>
      <c r="P13" s="28">
        <v>2.827393E-19</v>
      </c>
      <c r="Q13">
        <v>0.9999523968</v>
      </c>
      <c r="R13">
        <v>0.901527149</v>
      </c>
      <c r="S13">
        <v>0.7394621966</v>
      </c>
      <c r="T13">
        <v>0.0047621246</v>
      </c>
    </row>
    <row r="14" spans="1:20" ht="13.5" thickTop="1">
      <c r="A14" s="9" t="s">
        <v>68</v>
      </c>
      <c r="B14" t="s">
        <v>10</v>
      </c>
      <c r="C14">
        <v>193495</v>
      </c>
      <c r="D14">
        <v>5.0024324141</v>
      </c>
      <c r="E14">
        <v>5.5789085166</v>
      </c>
      <c r="F14">
        <v>6.2218172402</v>
      </c>
      <c r="G14">
        <v>966</v>
      </c>
      <c r="H14">
        <v>4.992377064</v>
      </c>
      <c r="I14">
        <v>0.0065021074</v>
      </c>
      <c r="J14">
        <v>-0.2605</v>
      </c>
      <c r="K14">
        <v>-0.1514</v>
      </c>
      <c r="L14">
        <v>-0.0424</v>
      </c>
      <c r="M14">
        <v>0.7706613793</v>
      </c>
      <c r="N14">
        <v>0.8594717483</v>
      </c>
      <c r="O14">
        <v>0.9585165494</v>
      </c>
      <c r="P14" s="28">
        <v>2.827393E-19</v>
      </c>
      <c r="Q14">
        <v>0.9999523968</v>
      </c>
      <c r="R14">
        <v>0.901527149</v>
      </c>
      <c r="S14">
        <v>0.7394621966</v>
      </c>
      <c r="T14" s="28">
        <v>3.0496884E-06</v>
      </c>
    </row>
    <row r="15" spans="1:20" ht="12.75">
      <c r="A15" s="7" t="s">
        <v>67</v>
      </c>
      <c r="B15" t="s">
        <v>10</v>
      </c>
      <c r="C15">
        <v>36440</v>
      </c>
      <c r="D15">
        <v>5.3721561182</v>
      </c>
      <c r="E15">
        <v>6.6812302112</v>
      </c>
      <c r="F15">
        <v>8.3092963333</v>
      </c>
      <c r="G15">
        <v>102</v>
      </c>
      <c r="H15">
        <v>2.7991218441</v>
      </c>
      <c r="I15">
        <v>0.7952582538</v>
      </c>
      <c r="J15">
        <v>-0.1892</v>
      </c>
      <c r="K15">
        <v>0.0289</v>
      </c>
      <c r="L15">
        <v>0.2469</v>
      </c>
      <c r="M15">
        <v>0.8276200259</v>
      </c>
      <c r="N15">
        <v>1.0292924849</v>
      </c>
      <c r="O15">
        <v>1.2801080041</v>
      </c>
      <c r="P15" s="28">
        <v>2.827393E-19</v>
      </c>
      <c r="Q15">
        <v>0.9999523968</v>
      </c>
      <c r="R15">
        <v>0.901527149</v>
      </c>
      <c r="S15">
        <v>0.7394621966</v>
      </c>
      <c r="T15">
        <v>0.0770032932</v>
      </c>
    </row>
    <row r="16" spans="1:20" ht="12.75">
      <c r="A16" s="7" t="s">
        <v>66</v>
      </c>
      <c r="B16" t="s">
        <v>10</v>
      </c>
      <c r="C16">
        <v>320487</v>
      </c>
      <c r="D16">
        <v>6.4849785296</v>
      </c>
      <c r="E16">
        <v>7.2990643406</v>
      </c>
      <c r="F16">
        <v>8.2153456646</v>
      </c>
      <c r="G16">
        <v>1803</v>
      </c>
      <c r="H16">
        <v>5.6258132155</v>
      </c>
      <c r="I16">
        <v>0.0518530055</v>
      </c>
      <c r="J16">
        <v>-0.0009</v>
      </c>
      <c r="K16">
        <v>0.1173</v>
      </c>
      <c r="L16">
        <v>0.2356</v>
      </c>
      <c r="M16">
        <v>0.9990584749</v>
      </c>
      <c r="N16">
        <v>1.124474361</v>
      </c>
      <c r="O16">
        <v>1.265634215</v>
      </c>
      <c r="P16" s="28">
        <v>2.827393E-19</v>
      </c>
      <c r="Q16">
        <v>0.9999523968</v>
      </c>
      <c r="R16">
        <v>0.901527149</v>
      </c>
      <c r="S16">
        <v>0.7394621966</v>
      </c>
      <c r="T16">
        <v>0.0044289142</v>
      </c>
    </row>
    <row r="17" spans="1:20" ht="13.5" thickBot="1">
      <c r="A17" s="7" t="s">
        <v>65</v>
      </c>
      <c r="B17" t="s">
        <v>10</v>
      </c>
      <c r="C17">
        <v>573337</v>
      </c>
      <c r="D17">
        <v>5.8284067747</v>
      </c>
      <c r="E17">
        <v>6.4910900537</v>
      </c>
      <c r="F17">
        <v>7.2291196744</v>
      </c>
      <c r="G17">
        <v>3019</v>
      </c>
      <c r="H17">
        <v>5.2656639987</v>
      </c>
      <c r="I17">
        <v>0.4711817253</v>
      </c>
      <c r="J17">
        <v>-0.0681</v>
      </c>
      <c r="K17">
        <v>0.0396</v>
      </c>
      <c r="L17">
        <v>0.1473</v>
      </c>
      <c r="M17">
        <v>0.9341698417</v>
      </c>
      <c r="N17">
        <v>1.0403838995</v>
      </c>
      <c r="O17">
        <v>1.1586743758</v>
      </c>
      <c r="P17" s="28">
        <v>2.827393E-19</v>
      </c>
      <c r="Q17">
        <v>0.9999523968</v>
      </c>
      <c r="R17">
        <v>0.901527149</v>
      </c>
      <c r="S17">
        <v>0.7394621966</v>
      </c>
      <c r="T17" t="s">
        <v>90</v>
      </c>
    </row>
    <row r="18" spans="1:20" ht="13.5" thickTop="1">
      <c r="A18" s="9" t="s">
        <v>64</v>
      </c>
      <c r="B18" t="s">
        <v>10</v>
      </c>
      <c r="C18">
        <v>8402</v>
      </c>
      <c r="D18">
        <v>2.084978849</v>
      </c>
      <c r="E18">
        <v>3.5092458315</v>
      </c>
      <c r="F18">
        <v>5.9064418384</v>
      </c>
      <c r="G18">
        <v>20</v>
      </c>
      <c r="H18">
        <v>2.3803856225</v>
      </c>
      <c r="I18">
        <v>0.0302055776</v>
      </c>
      <c r="J18">
        <v>-1.0964</v>
      </c>
      <c r="K18">
        <v>-0.5757</v>
      </c>
      <c r="L18">
        <v>-0.0551</v>
      </c>
      <c r="M18">
        <v>0.3340770208</v>
      </c>
      <c r="N18">
        <v>0.5622879068</v>
      </c>
      <c r="O18">
        <v>0.9463916116</v>
      </c>
      <c r="P18" s="28">
        <v>6.022062E-21</v>
      </c>
      <c r="Q18">
        <v>0.9999992221</v>
      </c>
      <c r="R18">
        <v>0.9999987917</v>
      </c>
      <c r="S18">
        <v>0.9987333948</v>
      </c>
      <c r="T18">
        <v>0.0081545358</v>
      </c>
    </row>
    <row r="19" spans="1:20" ht="12.75">
      <c r="A19" s="7" t="s">
        <v>63</v>
      </c>
      <c r="B19" t="s">
        <v>10</v>
      </c>
      <c r="C19">
        <v>12066</v>
      </c>
      <c r="D19">
        <v>2.3430654049</v>
      </c>
      <c r="E19">
        <v>3.6459622007</v>
      </c>
      <c r="F19">
        <v>5.6733543764</v>
      </c>
      <c r="G19">
        <v>33</v>
      </c>
      <c r="H19">
        <v>2.7349577325</v>
      </c>
      <c r="I19">
        <v>0.0171873769</v>
      </c>
      <c r="J19">
        <v>-0.9797</v>
      </c>
      <c r="K19">
        <v>-0.5375</v>
      </c>
      <c r="L19">
        <v>-0.0954</v>
      </c>
      <c r="M19">
        <v>0.3754303361</v>
      </c>
      <c r="N19">
        <v>0.584194027</v>
      </c>
      <c r="O19">
        <v>0.9090439114</v>
      </c>
      <c r="P19" s="28">
        <v>6.022062E-21</v>
      </c>
      <c r="Q19">
        <v>0.9999992221</v>
      </c>
      <c r="R19">
        <v>0.9999987917</v>
      </c>
      <c r="S19">
        <v>0.9987333948</v>
      </c>
      <c r="T19">
        <v>5.34039E-05</v>
      </c>
    </row>
    <row r="20" spans="1:20" ht="12.75">
      <c r="A20" s="7" t="s">
        <v>62</v>
      </c>
      <c r="B20" t="s">
        <v>10</v>
      </c>
      <c r="C20">
        <v>5563</v>
      </c>
      <c r="D20">
        <v>2.9328317018</v>
      </c>
      <c r="E20">
        <v>4.9822389593</v>
      </c>
      <c r="F20">
        <v>8.4637332012</v>
      </c>
      <c r="G20">
        <v>19</v>
      </c>
      <c r="H20">
        <v>3.4154233327</v>
      </c>
      <c r="I20">
        <v>0.4047472376</v>
      </c>
      <c r="J20">
        <v>-0.7552</v>
      </c>
      <c r="K20">
        <v>-0.2253</v>
      </c>
      <c r="L20">
        <v>0.3046</v>
      </c>
      <c r="M20">
        <v>0.4699288331</v>
      </c>
      <c r="N20">
        <v>0.7983062031</v>
      </c>
      <c r="O20">
        <v>1.3561474613</v>
      </c>
      <c r="P20" s="28">
        <v>6.022062E-21</v>
      </c>
      <c r="Q20">
        <v>0.9999992221</v>
      </c>
      <c r="R20">
        <v>0.9999987917</v>
      </c>
      <c r="S20">
        <v>0.9987333948</v>
      </c>
      <c r="T20">
        <v>0.1837418119</v>
      </c>
    </row>
    <row r="21" spans="1:20" ht="12.75">
      <c r="A21" s="7" t="s">
        <v>61</v>
      </c>
      <c r="B21" t="s">
        <v>10</v>
      </c>
      <c r="C21">
        <v>3070</v>
      </c>
      <c r="D21">
        <v>5.0237640053</v>
      </c>
      <c r="E21">
        <v>8.0585478054</v>
      </c>
      <c r="F21">
        <v>12.926600984</v>
      </c>
      <c r="G21">
        <v>29</v>
      </c>
      <c r="H21">
        <v>9.4462540717</v>
      </c>
      <c r="I21">
        <v>0.2891042633</v>
      </c>
      <c r="J21">
        <v>-0.217</v>
      </c>
      <c r="K21">
        <v>0.2556</v>
      </c>
      <c r="L21">
        <v>0.7281</v>
      </c>
      <c r="M21">
        <v>0.8049597784</v>
      </c>
      <c r="N21">
        <v>1.2912244382</v>
      </c>
      <c r="O21">
        <v>2.0712346066</v>
      </c>
      <c r="P21" s="28">
        <v>6.022062E-21</v>
      </c>
      <c r="Q21">
        <v>0.9999992221</v>
      </c>
      <c r="R21">
        <v>0.9999987917</v>
      </c>
      <c r="S21">
        <v>0.9987333948</v>
      </c>
      <c r="T21">
        <v>0.4638412294</v>
      </c>
    </row>
    <row r="22" spans="1:20" ht="12.75">
      <c r="A22" s="7" t="s">
        <v>60</v>
      </c>
      <c r="B22" t="s">
        <v>10</v>
      </c>
      <c r="C22">
        <v>2458</v>
      </c>
      <c r="D22">
        <v>2.3505854376</v>
      </c>
      <c r="E22">
        <v>4.8096808775</v>
      </c>
      <c r="F22">
        <v>9.8413909035</v>
      </c>
      <c r="G22">
        <v>9</v>
      </c>
      <c r="H22">
        <v>3.6615134255</v>
      </c>
      <c r="I22">
        <v>0.4757510904</v>
      </c>
      <c r="J22">
        <v>-0.9765</v>
      </c>
      <c r="K22">
        <v>-0.2605</v>
      </c>
      <c r="L22">
        <v>0.4555</v>
      </c>
      <c r="M22">
        <v>0.3766352741</v>
      </c>
      <c r="N22">
        <v>0.7706571505</v>
      </c>
      <c r="O22">
        <v>1.5768901231</v>
      </c>
      <c r="P22" s="28">
        <v>6.022062E-21</v>
      </c>
      <c r="Q22">
        <v>0.9999992221</v>
      </c>
      <c r="R22">
        <v>0.9999987917</v>
      </c>
      <c r="S22">
        <v>0.9987333948</v>
      </c>
      <c r="T22">
        <v>0.8218613797</v>
      </c>
    </row>
    <row r="23" spans="1:20" ht="12.75">
      <c r="A23" s="7" t="s">
        <v>59</v>
      </c>
      <c r="B23" t="s">
        <v>10</v>
      </c>
      <c r="C23">
        <v>10725</v>
      </c>
      <c r="D23">
        <v>4.4985531409</v>
      </c>
      <c r="E23">
        <v>6.5334318868</v>
      </c>
      <c r="F23">
        <v>9.4887691404</v>
      </c>
      <c r="G23">
        <v>70</v>
      </c>
      <c r="H23">
        <v>6.5268065268</v>
      </c>
      <c r="I23">
        <v>0.8099474924</v>
      </c>
      <c r="J23">
        <v>-0.3274</v>
      </c>
      <c r="K23">
        <v>0.0458</v>
      </c>
      <c r="L23">
        <v>0.419</v>
      </c>
      <c r="M23">
        <v>0.720805025</v>
      </c>
      <c r="N23">
        <v>1.0468544856</v>
      </c>
      <c r="O23">
        <v>1.5203893926</v>
      </c>
      <c r="P23" s="28">
        <v>6.022062E-21</v>
      </c>
      <c r="Q23">
        <v>0.9999992221</v>
      </c>
      <c r="R23">
        <v>0.9999987917</v>
      </c>
      <c r="S23">
        <v>0.9987333948</v>
      </c>
      <c r="T23">
        <v>0.6397927993</v>
      </c>
    </row>
    <row r="24" spans="1:20" ht="12.75">
      <c r="A24" s="7" t="s">
        <v>58</v>
      </c>
      <c r="B24" t="s">
        <v>10</v>
      </c>
      <c r="C24">
        <v>9732</v>
      </c>
      <c r="D24">
        <v>5.4671836148</v>
      </c>
      <c r="E24">
        <v>7.8888121087</v>
      </c>
      <c r="F24">
        <v>11.383074151</v>
      </c>
      <c r="G24">
        <v>69</v>
      </c>
      <c r="H24">
        <v>7.0900123305</v>
      </c>
      <c r="I24">
        <v>0.2104308641</v>
      </c>
      <c r="J24">
        <v>-0.1324</v>
      </c>
      <c r="K24">
        <v>0.2343</v>
      </c>
      <c r="L24">
        <v>0.601</v>
      </c>
      <c r="M24">
        <v>0.8760090853</v>
      </c>
      <c r="N24">
        <v>1.2640276175</v>
      </c>
      <c r="O24">
        <v>1.8239146657</v>
      </c>
      <c r="P24" s="28">
        <v>6.022062E-21</v>
      </c>
      <c r="Q24">
        <v>0.9999992221</v>
      </c>
      <c r="R24">
        <v>0.9999987917</v>
      </c>
      <c r="S24">
        <v>0.9987333948</v>
      </c>
      <c r="T24">
        <v>0.1163549174</v>
      </c>
    </row>
    <row r="25" spans="1:20" ht="12.75">
      <c r="A25" s="7" t="s">
        <v>17</v>
      </c>
      <c r="B25" t="s">
        <v>10</v>
      </c>
      <c r="C25">
        <v>4472</v>
      </c>
      <c r="D25">
        <v>2.9966151693</v>
      </c>
      <c r="E25">
        <v>4.8903504581</v>
      </c>
      <c r="F25">
        <v>7.9808471397</v>
      </c>
      <c r="G25">
        <v>26</v>
      </c>
      <c r="H25">
        <v>5.8139534884</v>
      </c>
      <c r="I25">
        <v>0.3290977288</v>
      </c>
      <c r="J25">
        <v>-0.7337</v>
      </c>
      <c r="K25">
        <v>-0.2439</v>
      </c>
      <c r="L25">
        <v>0.2459</v>
      </c>
      <c r="M25">
        <v>0.4801488844</v>
      </c>
      <c r="N25">
        <v>0.7835828707</v>
      </c>
      <c r="O25">
        <v>1.2787744285</v>
      </c>
      <c r="P25" s="28">
        <v>6.022062E-21</v>
      </c>
      <c r="Q25">
        <v>0.9999992221</v>
      </c>
      <c r="R25">
        <v>0.9999987917</v>
      </c>
      <c r="S25">
        <v>0.9987333948</v>
      </c>
      <c r="T25">
        <v>0.4878775028</v>
      </c>
    </row>
    <row r="26" spans="1:20" ht="12.75">
      <c r="A26" s="7" t="s">
        <v>16</v>
      </c>
      <c r="B26" t="s">
        <v>10</v>
      </c>
      <c r="C26">
        <v>6515</v>
      </c>
      <c r="D26">
        <v>3.4552676059</v>
      </c>
      <c r="E26">
        <v>5.3043546341</v>
      </c>
      <c r="F26">
        <v>8.1429808899</v>
      </c>
      <c r="G26">
        <v>41</v>
      </c>
      <c r="H26">
        <v>6.2931696086</v>
      </c>
      <c r="I26">
        <v>0.4571322567</v>
      </c>
      <c r="J26">
        <v>-0.5912</v>
      </c>
      <c r="K26">
        <v>-0.1626</v>
      </c>
      <c r="L26">
        <v>0.266</v>
      </c>
      <c r="M26">
        <v>0.5536389535</v>
      </c>
      <c r="N26">
        <v>0.8499189306</v>
      </c>
      <c r="O26">
        <v>1.3047531862</v>
      </c>
      <c r="P26" s="28">
        <v>6.022062E-21</v>
      </c>
      <c r="Q26">
        <v>0.9999992221</v>
      </c>
      <c r="R26">
        <v>0.9999987917</v>
      </c>
      <c r="S26">
        <v>0.9987333948</v>
      </c>
      <c r="T26">
        <v>0.191475944</v>
      </c>
    </row>
    <row r="27" spans="1:20" ht="12.75">
      <c r="A27" s="7" t="s">
        <v>15</v>
      </c>
      <c r="B27" t="s">
        <v>10</v>
      </c>
      <c r="C27">
        <v>5225</v>
      </c>
      <c r="D27">
        <v>2.9213524498</v>
      </c>
      <c r="E27">
        <v>4.6524800013</v>
      </c>
      <c r="F27">
        <v>7.4094346829</v>
      </c>
      <c r="G27">
        <v>30</v>
      </c>
      <c r="H27">
        <v>5.7416267943</v>
      </c>
      <c r="I27">
        <v>0.216022315</v>
      </c>
      <c r="J27">
        <v>-0.7591</v>
      </c>
      <c r="K27">
        <v>-0.2937</v>
      </c>
      <c r="L27">
        <v>0.1716</v>
      </c>
      <c r="M27">
        <v>0.4680895078</v>
      </c>
      <c r="N27">
        <v>0.7454687893</v>
      </c>
      <c r="O27">
        <v>1.1872167749</v>
      </c>
      <c r="P27" s="28">
        <v>6.022062E-21</v>
      </c>
      <c r="Q27">
        <v>0.9999992221</v>
      </c>
      <c r="R27">
        <v>0.9999987917</v>
      </c>
      <c r="S27">
        <v>0.9987333948</v>
      </c>
      <c r="T27">
        <v>0.0012889939</v>
      </c>
    </row>
    <row r="28" spans="1:20" ht="12.75">
      <c r="A28" s="7" t="s">
        <v>14</v>
      </c>
      <c r="B28" t="s">
        <v>10</v>
      </c>
      <c r="C28">
        <v>4982</v>
      </c>
      <c r="D28">
        <v>3.031860044</v>
      </c>
      <c r="E28">
        <v>4.8066145083</v>
      </c>
      <c r="F28">
        <v>7.6202538033</v>
      </c>
      <c r="G28">
        <v>31</v>
      </c>
      <c r="H28">
        <v>6.2224006423</v>
      </c>
      <c r="I28">
        <v>0.2666840603</v>
      </c>
      <c r="J28">
        <v>-0.722</v>
      </c>
      <c r="K28">
        <v>-0.2611</v>
      </c>
      <c r="L28">
        <v>0.1997</v>
      </c>
      <c r="M28">
        <v>0.4857961852</v>
      </c>
      <c r="N28">
        <v>0.7701658249</v>
      </c>
      <c r="O28">
        <v>1.2209964095</v>
      </c>
      <c r="P28" s="28">
        <v>6.022062E-21</v>
      </c>
      <c r="Q28">
        <v>0.9999992221</v>
      </c>
      <c r="R28">
        <v>0.9999987917</v>
      </c>
      <c r="S28">
        <v>0.9987333948</v>
      </c>
      <c r="T28">
        <v>0.1136985624</v>
      </c>
    </row>
    <row r="29" spans="1:20" ht="12.75">
      <c r="A29" s="7" t="s">
        <v>18</v>
      </c>
      <c r="B29" t="s">
        <v>10</v>
      </c>
      <c r="C29">
        <v>6983</v>
      </c>
      <c r="D29">
        <v>2.5300531228</v>
      </c>
      <c r="E29">
        <v>3.9709172274</v>
      </c>
      <c r="F29">
        <v>6.2323527853</v>
      </c>
      <c r="G29">
        <v>34</v>
      </c>
      <c r="H29">
        <v>4.8689674925</v>
      </c>
      <c r="I29">
        <v>0.0492984446</v>
      </c>
      <c r="J29">
        <v>-0.9029</v>
      </c>
      <c r="K29">
        <v>-0.4521</v>
      </c>
      <c r="L29">
        <v>-0.0014</v>
      </c>
      <c r="M29">
        <v>0.4053914553</v>
      </c>
      <c r="N29">
        <v>0.636261705</v>
      </c>
      <c r="O29">
        <v>0.998612457</v>
      </c>
      <c r="P29" s="28">
        <v>6.022062E-21</v>
      </c>
      <c r="Q29">
        <v>0.9999992221</v>
      </c>
      <c r="R29">
        <v>0.9999987917</v>
      </c>
      <c r="S29">
        <v>0.9987333948</v>
      </c>
      <c r="T29">
        <v>0.0014503196</v>
      </c>
    </row>
    <row r="30" spans="1:20" ht="12.75">
      <c r="A30" s="7" t="s">
        <v>19</v>
      </c>
      <c r="B30" t="s">
        <v>10</v>
      </c>
      <c r="C30">
        <v>6462</v>
      </c>
      <c r="D30">
        <v>4.4166080947</v>
      </c>
      <c r="E30">
        <v>6.5717698127</v>
      </c>
      <c r="F30">
        <v>9.778580654</v>
      </c>
      <c r="G30">
        <v>55</v>
      </c>
      <c r="H30">
        <v>8.5112968121</v>
      </c>
      <c r="I30">
        <v>0.7989676666</v>
      </c>
      <c r="J30">
        <v>-0.3458</v>
      </c>
      <c r="K30">
        <v>0.0516</v>
      </c>
      <c r="L30">
        <v>0.4491</v>
      </c>
      <c r="M30">
        <v>0.7076749364</v>
      </c>
      <c r="N30">
        <v>1.0529973873</v>
      </c>
      <c r="O30">
        <v>1.5668260109</v>
      </c>
      <c r="P30" s="28">
        <v>6.022062E-21</v>
      </c>
      <c r="Q30">
        <v>0.9999992221</v>
      </c>
      <c r="R30">
        <v>0.9999987917</v>
      </c>
      <c r="S30">
        <v>0.9987333948</v>
      </c>
      <c r="T30">
        <v>0.8003270355</v>
      </c>
    </row>
    <row r="31" spans="1:20" ht="12.75">
      <c r="A31" s="7" t="s">
        <v>51</v>
      </c>
      <c r="B31" t="s">
        <v>10</v>
      </c>
      <c r="C31">
        <v>4405</v>
      </c>
      <c r="D31">
        <v>3.5254495039</v>
      </c>
      <c r="E31">
        <v>5.8914756817</v>
      </c>
      <c r="F31">
        <v>9.8454071374</v>
      </c>
      <c r="G31">
        <v>21</v>
      </c>
      <c r="H31">
        <v>4.7673098751</v>
      </c>
      <c r="I31">
        <v>0.8258792903</v>
      </c>
      <c r="J31">
        <v>-0.5711</v>
      </c>
      <c r="K31">
        <v>-0.0576</v>
      </c>
      <c r="L31">
        <v>0.4559</v>
      </c>
      <c r="M31">
        <v>0.5648842279</v>
      </c>
      <c r="N31">
        <v>0.9439935781</v>
      </c>
      <c r="O31">
        <v>1.5775336459</v>
      </c>
      <c r="P31" s="28">
        <v>6.022062E-21</v>
      </c>
      <c r="Q31">
        <v>0.9999992221</v>
      </c>
      <c r="R31">
        <v>0.9999987917</v>
      </c>
      <c r="S31">
        <v>0.9987333948</v>
      </c>
      <c r="T31">
        <v>0.7354436586</v>
      </c>
    </row>
    <row r="32" spans="1:20" ht="12.75">
      <c r="A32" s="7" t="s">
        <v>52</v>
      </c>
      <c r="B32" t="s">
        <v>10</v>
      </c>
      <c r="C32">
        <v>3490</v>
      </c>
      <c r="D32">
        <v>1.5049310757</v>
      </c>
      <c r="E32">
        <v>3.3301093025</v>
      </c>
      <c r="F32">
        <v>7.368861037</v>
      </c>
      <c r="G32">
        <v>7</v>
      </c>
      <c r="H32">
        <v>2.005730659</v>
      </c>
      <c r="I32">
        <v>0.1211334978</v>
      </c>
      <c r="J32">
        <v>-1.4224</v>
      </c>
      <c r="K32">
        <v>-0.6281</v>
      </c>
      <c r="L32">
        <v>0.1661</v>
      </c>
      <c r="M32">
        <v>0.2411357269</v>
      </c>
      <c r="N32">
        <v>0.5335847869</v>
      </c>
      <c r="O32">
        <v>1.1807156429</v>
      </c>
      <c r="P32" s="28">
        <v>6.022062E-21</v>
      </c>
      <c r="Q32">
        <v>0.9999992221</v>
      </c>
      <c r="R32">
        <v>0.9999987917</v>
      </c>
      <c r="S32">
        <v>0.9987333948</v>
      </c>
      <c r="T32">
        <v>0.2882860786</v>
      </c>
    </row>
    <row r="33" spans="1:20" ht="12.75">
      <c r="A33" s="7" t="s">
        <v>53</v>
      </c>
      <c r="B33" t="s">
        <v>10</v>
      </c>
      <c r="C33">
        <v>6496</v>
      </c>
      <c r="D33">
        <v>2.6892907833</v>
      </c>
      <c r="E33">
        <v>4.458066924</v>
      </c>
      <c r="F33">
        <v>7.3901865959</v>
      </c>
      <c r="G33">
        <v>22</v>
      </c>
      <c r="H33">
        <v>3.3866995074</v>
      </c>
      <c r="I33">
        <v>0.1920351046</v>
      </c>
      <c r="J33">
        <v>-0.8419</v>
      </c>
      <c r="K33">
        <v>-0.3364</v>
      </c>
      <c r="L33">
        <v>0.169</v>
      </c>
      <c r="M33">
        <v>0.4309061713</v>
      </c>
      <c r="N33">
        <v>0.7143179018</v>
      </c>
      <c r="O33">
        <v>1.184132646</v>
      </c>
      <c r="P33" s="28">
        <v>6.022062E-21</v>
      </c>
      <c r="Q33">
        <v>0.9999992221</v>
      </c>
      <c r="R33">
        <v>0.9999987917</v>
      </c>
      <c r="S33">
        <v>0.9987333948</v>
      </c>
      <c r="T33">
        <v>0.0005115012</v>
      </c>
    </row>
    <row r="34" spans="1:20" ht="12.75">
      <c r="A34" s="7" t="s">
        <v>20</v>
      </c>
      <c r="B34" t="s">
        <v>10</v>
      </c>
      <c r="C34">
        <v>10933</v>
      </c>
      <c r="D34">
        <v>3.0061646737</v>
      </c>
      <c r="E34">
        <v>4.4912166668</v>
      </c>
      <c r="F34">
        <v>6.7098876266</v>
      </c>
      <c r="G34">
        <v>48</v>
      </c>
      <c r="H34">
        <v>4.3903777554</v>
      </c>
      <c r="I34">
        <v>0.1082068762</v>
      </c>
      <c r="J34">
        <v>-0.7305</v>
      </c>
      <c r="K34">
        <v>-0.329</v>
      </c>
      <c r="L34">
        <v>0.0724</v>
      </c>
      <c r="M34">
        <v>0.4816790054</v>
      </c>
      <c r="N34">
        <v>0.7196294987</v>
      </c>
      <c r="O34">
        <v>1.0751280616</v>
      </c>
      <c r="P34" s="28">
        <v>6.022062E-21</v>
      </c>
      <c r="Q34">
        <v>0.9999992221</v>
      </c>
      <c r="R34">
        <v>0.9999987917</v>
      </c>
      <c r="S34">
        <v>0.9987333948</v>
      </c>
      <c r="T34">
        <v>0.0075225302</v>
      </c>
    </row>
    <row r="35" spans="1:20" ht="12.75">
      <c r="A35" s="7" t="s">
        <v>21</v>
      </c>
      <c r="B35" t="s">
        <v>10</v>
      </c>
      <c r="C35">
        <v>1818</v>
      </c>
      <c r="D35">
        <v>1.8065223864</v>
      </c>
      <c r="E35">
        <v>4.0116568547</v>
      </c>
      <c r="F35">
        <v>8.9084922724</v>
      </c>
      <c r="G35">
        <v>7</v>
      </c>
      <c r="H35">
        <v>3.8503850385</v>
      </c>
      <c r="I35">
        <v>0.2776058937</v>
      </c>
      <c r="J35">
        <v>-1.2397</v>
      </c>
      <c r="K35">
        <v>-0.4419</v>
      </c>
      <c r="L35">
        <v>0.3559</v>
      </c>
      <c r="M35">
        <v>0.289459827</v>
      </c>
      <c r="N35">
        <v>0.6427894322</v>
      </c>
      <c r="O35">
        <v>1.4274113907</v>
      </c>
      <c r="P35" s="28">
        <v>6.022062E-21</v>
      </c>
      <c r="Q35">
        <v>0.9999992221</v>
      </c>
      <c r="R35">
        <v>0.9999987917</v>
      </c>
      <c r="S35">
        <v>0.9987333948</v>
      </c>
      <c r="T35">
        <v>0.3481337522</v>
      </c>
    </row>
    <row r="36" spans="1:20" ht="12.75">
      <c r="A36" s="7" t="s">
        <v>54</v>
      </c>
      <c r="B36" t="s">
        <v>10</v>
      </c>
      <c r="C36">
        <v>2256</v>
      </c>
      <c r="D36">
        <v>2.7694411345</v>
      </c>
      <c r="E36">
        <v>5.1053952331</v>
      </c>
      <c r="F36">
        <v>9.4116679937</v>
      </c>
      <c r="G36">
        <v>15</v>
      </c>
      <c r="H36">
        <v>6.6489361702</v>
      </c>
      <c r="I36">
        <v>0.5198468834</v>
      </c>
      <c r="J36">
        <v>-0.8125</v>
      </c>
      <c r="K36">
        <v>-0.2008</v>
      </c>
      <c r="L36">
        <v>0.4108</v>
      </c>
      <c r="M36">
        <v>0.4437486951</v>
      </c>
      <c r="N36">
        <v>0.8180395837</v>
      </c>
      <c r="O36">
        <v>1.508035444</v>
      </c>
      <c r="P36" s="28">
        <v>6.022062E-21</v>
      </c>
      <c r="Q36">
        <v>0.9999992221</v>
      </c>
      <c r="R36">
        <v>0.9999987917</v>
      </c>
      <c r="S36">
        <v>0.9987333948</v>
      </c>
      <c r="T36">
        <v>0.9324612277</v>
      </c>
    </row>
    <row r="37" spans="1:20" ht="12.75">
      <c r="A37" s="7" t="s">
        <v>55</v>
      </c>
      <c r="B37" t="s">
        <v>10</v>
      </c>
      <c r="C37">
        <v>5136</v>
      </c>
      <c r="D37">
        <v>2.7782078922</v>
      </c>
      <c r="E37">
        <v>4.5420680846</v>
      </c>
      <c r="F37">
        <v>7.4257878768</v>
      </c>
      <c r="G37">
        <v>25</v>
      </c>
      <c r="H37">
        <v>4.8676012461</v>
      </c>
      <c r="I37">
        <v>0.2051764655</v>
      </c>
      <c r="J37">
        <v>-0.8093</v>
      </c>
      <c r="K37">
        <v>-0.3178</v>
      </c>
      <c r="L37">
        <v>0.1738</v>
      </c>
      <c r="M37">
        <v>0.4451533963</v>
      </c>
      <c r="N37">
        <v>0.7277774424</v>
      </c>
      <c r="O37">
        <v>1.1898370539</v>
      </c>
      <c r="P37" s="28">
        <v>6.022062E-21</v>
      </c>
      <c r="Q37">
        <v>0.9999992221</v>
      </c>
      <c r="R37">
        <v>0.9999987917</v>
      </c>
      <c r="S37">
        <v>0.9987333948</v>
      </c>
      <c r="T37">
        <v>0.0041661632</v>
      </c>
    </row>
    <row r="38" spans="1:20" ht="12.75">
      <c r="A38" s="7" t="s">
        <v>56</v>
      </c>
      <c r="B38" t="s">
        <v>10</v>
      </c>
      <c r="C38">
        <v>12383</v>
      </c>
      <c r="D38">
        <v>4.0457318523</v>
      </c>
      <c r="E38">
        <v>5.8875892683</v>
      </c>
      <c r="F38">
        <v>8.5679695682</v>
      </c>
      <c r="G38">
        <v>64</v>
      </c>
      <c r="H38">
        <v>5.1683759994</v>
      </c>
      <c r="I38">
        <v>0.7607183799</v>
      </c>
      <c r="J38">
        <v>-0.4335</v>
      </c>
      <c r="K38">
        <v>-0.0583</v>
      </c>
      <c r="L38">
        <v>0.3169</v>
      </c>
      <c r="M38">
        <v>0.6482492832</v>
      </c>
      <c r="N38">
        <v>0.9433708565</v>
      </c>
      <c r="O38">
        <v>1.3728492974</v>
      </c>
      <c r="P38" s="28">
        <v>6.022062E-21</v>
      </c>
      <c r="Q38">
        <v>0.9999992221</v>
      </c>
      <c r="R38">
        <v>0.9999987917</v>
      </c>
      <c r="S38">
        <v>0.9987333948</v>
      </c>
      <c r="T38">
        <v>0.2744715291</v>
      </c>
    </row>
    <row r="39" spans="1:20" ht="12.75">
      <c r="A39" s="7" t="s">
        <v>57</v>
      </c>
      <c r="B39" t="s">
        <v>10</v>
      </c>
      <c r="C39">
        <v>2961</v>
      </c>
      <c r="D39">
        <v>5.5660739361</v>
      </c>
      <c r="E39">
        <v>9.3061310497</v>
      </c>
      <c r="F39">
        <v>15.559275013</v>
      </c>
      <c r="G39">
        <v>21</v>
      </c>
      <c r="H39">
        <v>7.0921985816</v>
      </c>
      <c r="I39">
        <v>0.1276275559</v>
      </c>
      <c r="J39">
        <v>-0.1145</v>
      </c>
      <c r="K39">
        <v>0.3995</v>
      </c>
      <c r="L39">
        <v>0.9135</v>
      </c>
      <c r="M39">
        <v>0.8918543222</v>
      </c>
      <c r="N39">
        <v>1.491125216</v>
      </c>
      <c r="O39">
        <v>2.493069052</v>
      </c>
      <c r="P39" s="28">
        <v>6.022062E-21</v>
      </c>
      <c r="Q39">
        <v>0.9999992221</v>
      </c>
      <c r="R39">
        <v>0.9999987917</v>
      </c>
      <c r="S39">
        <v>0.9987333948</v>
      </c>
      <c r="T39">
        <v>0.2498162939</v>
      </c>
    </row>
    <row r="40" spans="1:20" ht="12.75">
      <c r="A40" s="7" t="s">
        <v>22</v>
      </c>
      <c r="B40" t="s">
        <v>10</v>
      </c>
      <c r="C40">
        <v>9719</v>
      </c>
      <c r="D40">
        <v>2.3252491093</v>
      </c>
      <c r="E40">
        <v>3.6281255414</v>
      </c>
      <c r="F40">
        <v>5.6610256901</v>
      </c>
      <c r="G40">
        <v>33</v>
      </c>
      <c r="H40">
        <v>3.3954110505</v>
      </c>
      <c r="I40">
        <v>0.0168637042</v>
      </c>
      <c r="J40">
        <v>-0.9873</v>
      </c>
      <c r="K40">
        <v>-0.5424</v>
      </c>
      <c r="L40">
        <v>-0.0975</v>
      </c>
      <c r="M40">
        <v>0.3725756237</v>
      </c>
      <c r="N40">
        <v>0.5813360517</v>
      </c>
      <c r="O40">
        <v>0.907068481</v>
      </c>
      <c r="P40" s="28">
        <v>6.022062E-21</v>
      </c>
      <c r="Q40">
        <v>0.9999992221</v>
      </c>
      <c r="R40">
        <v>0.9999987917</v>
      </c>
      <c r="S40">
        <v>0.9987333948</v>
      </c>
      <c r="T40">
        <v>8.58009E-05</v>
      </c>
    </row>
    <row r="41" spans="1:20" ht="12.75">
      <c r="A41" s="7" t="s">
        <v>23</v>
      </c>
      <c r="B41" t="s">
        <v>10</v>
      </c>
      <c r="C41">
        <v>14495</v>
      </c>
      <c r="D41">
        <v>3.4712887466</v>
      </c>
      <c r="E41">
        <v>5.0349632565</v>
      </c>
      <c r="F41">
        <v>7.3030095867</v>
      </c>
      <c r="G41">
        <v>65</v>
      </c>
      <c r="H41">
        <v>4.4843049327</v>
      </c>
      <c r="I41">
        <v>0.257739929</v>
      </c>
      <c r="J41">
        <v>-0.5866</v>
      </c>
      <c r="K41">
        <v>-0.2147</v>
      </c>
      <c r="L41">
        <v>0.1571</v>
      </c>
      <c r="M41">
        <v>0.5562060274</v>
      </c>
      <c r="N41">
        <v>0.806754239</v>
      </c>
      <c r="O41">
        <v>1.1701642379</v>
      </c>
      <c r="P41" s="28">
        <v>6.022062E-21</v>
      </c>
      <c r="Q41">
        <v>0.9999992221</v>
      </c>
      <c r="R41">
        <v>0.9999987917</v>
      </c>
      <c r="S41">
        <v>0.9987333948</v>
      </c>
      <c r="T41">
        <v>0.0446976471</v>
      </c>
    </row>
    <row r="42" spans="1:20" ht="12.75">
      <c r="A42" s="7" t="s">
        <v>24</v>
      </c>
      <c r="B42" t="s">
        <v>10</v>
      </c>
      <c r="C42">
        <v>9152</v>
      </c>
      <c r="D42">
        <v>2.8309760723</v>
      </c>
      <c r="E42">
        <v>4.3521555716</v>
      </c>
      <c r="F42">
        <v>6.6907164299</v>
      </c>
      <c r="G42">
        <v>40</v>
      </c>
      <c r="H42">
        <v>4.3706293706</v>
      </c>
      <c r="I42">
        <v>0.1004123601</v>
      </c>
      <c r="J42">
        <v>-0.7905</v>
      </c>
      <c r="K42">
        <v>-0.3605</v>
      </c>
      <c r="L42">
        <v>0.0696</v>
      </c>
      <c r="M42">
        <v>0.4536084636</v>
      </c>
      <c r="N42">
        <v>0.6973476821</v>
      </c>
      <c r="O42">
        <v>1.0720562528</v>
      </c>
      <c r="P42" s="28">
        <v>6.022062E-21</v>
      </c>
      <c r="Q42">
        <v>0.9999992221</v>
      </c>
      <c r="R42">
        <v>0.9999987917</v>
      </c>
      <c r="S42">
        <v>0.9987333948</v>
      </c>
      <c r="T42">
        <v>0.0003154524</v>
      </c>
    </row>
    <row r="43" spans="1:20" ht="12.75">
      <c r="A43" s="7" t="s">
        <v>25</v>
      </c>
      <c r="B43" t="s">
        <v>10</v>
      </c>
      <c r="C43">
        <v>4842</v>
      </c>
      <c r="D43">
        <v>5.4029408505</v>
      </c>
      <c r="E43">
        <v>8.3588462191</v>
      </c>
      <c r="F43">
        <v>12.931903578</v>
      </c>
      <c r="G43">
        <v>36</v>
      </c>
      <c r="H43">
        <v>7.4349442379</v>
      </c>
      <c r="I43">
        <v>0.1894183218</v>
      </c>
      <c r="J43">
        <v>-0.1442</v>
      </c>
      <c r="K43">
        <v>0.2922</v>
      </c>
      <c r="L43">
        <v>0.7286</v>
      </c>
      <c r="M43">
        <v>0.8657154407</v>
      </c>
      <c r="N43">
        <v>1.3393413769</v>
      </c>
      <c r="O43">
        <v>2.0720842434</v>
      </c>
      <c r="P43" s="28">
        <v>6.022062E-21</v>
      </c>
      <c r="Q43">
        <v>0.9999992221</v>
      </c>
      <c r="R43">
        <v>0.9999987917</v>
      </c>
      <c r="S43">
        <v>0.9987333948</v>
      </c>
      <c r="T43">
        <v>0.3719641622</v>
      </c>
    </row>
    <row r="44" spans="1:20" ht="12.75">
      <c r="A44" s="7" t="s">
        <v>26</v>
      </c>
      <c r="B44" t="s">
        <v>10</v>
      </c>
      <c r="C44">
        <v>6874</v>
      </c>
      <c r="D44">
        <v>3.9084459761</v>
      </c>
      <c r="E44">
        <v>5.7800778124</v>
      </c>
      <c r="F44">
        <v>8.5479752622</v>
      </c>
      <c r="G44">
        <v>63</v>
      </c>
      <c r="H44">
        <v>9.1649694501</v>
      </c>
      <c r="I44">
        <v>0.7007354364</v>
      </c>
      <c r="J44">
        <v>-0.468</v>
      </c>
      <c r="K44">
        <v>-0.0767</v>
      </c>
      <c r="L44">
        <v>0.3146</v>
      </c>
      <c r="M44">
        <v>0.6262519106</v>
      </c>
      <c r="N44">
        <v>0.9261442516</v>
      </c>
      <c r="O44">
        <v>1.3696456015</v>
      </c>
      <c r="P44" s="28">
        <v>6.022062E-21</v>
      </c>
      <c r="Q44">
        <v>0.9999992221</v>
      </c>
      <c r="R44">
        <v>0.9999987917</v>
      </c>
      <c r="S44">
        <v>0.9987333948</v>
      </c>
      <c r="T44">
        <v>0.7184382395</v>
      </c>
    </row>
    <row r="45" spans="1:20" ht="12.75">
      <c r="A45" s="7" t="s">
        <v>27</v>
      </c>
      <c r="B45" t="s">
        <v>10</v>
      </c>
      <c r="C45">
        <v>2855</v>
      </c>
      <c r="D45">
        <v>3.0106101418</v>
      </c>
      <c r="E45">
        <v>5.1581707281</v>
      </c>
      <c r="F45">
        <v>8.8376521725</v>
      </c>
      <c r="G45">
        <v>20</v>
      </c>
      <c r="H45">
        <v>7.0052539405</v>
      </c>
      <c r="I45">
        <v>0.4878980361</v>
      </c>
      <c r="J45">
        <v>-0.729</v>
      </c>
      <c r="K45">
        <v>-0.1906</v>
      </c>
      <c r="L45">
        <v>0.3479</v>
      </c>
      <c r="M45">
        <v>0.4823913046</v>
      </c>
      <c r="N45">
        <v>0.826495823</v>
      </c>
      <c r="O45">
        <v>1.4160606523</v>
      </c>
      <c r="P45" s="28">
        <v>6.022062E-21</v>
      </c>
      <c r="Q45">
        <v>0.9999992221</v>
      </c>
      <c r="R45">
        <v>0.9999987917</v>
      </c>
      <c r="S45">
        <v>0.9987333948</v>
      </c>
      <c r="T45">
        <v>0.3972090663</v>
      </c>
    </row>
    <row r="46" spans="1:20" ht="12.75">
      <c r="A46" s="7" t="s">
        <v>28</v>
      </c>
      <c r="B46" t="s">
        <v>10</v>
      </c>
      <c r="C46">
        <v>3965</v>
      </c>
      <c r="D46">
        <v>2.3071715349</v>
      </c>
      <c r="E46">
        <v>4.0456895574</v>
      </c>
      <c r="F46">
        <v>7.0942293398</v>
      </c>
      <c r="G46">
        <v>17</v>
      </c>
      <c r="H46">
        <v>4.2875157629</v>
      </c>
      <c r="I46">
        <v>0.1303339864</v>
      </c>
      <c r="J46">
        <v>-0.9951</v>
      </c>
      <c r="K46">
        <v>-0.4335</v>
      </c>
      <c r="L46">
        <v>0.1281</v>
      </c>
      <c r="M46">
        <v>0.3696790465</v>
      </c>
      <c r="N46">
        <v>0.6482425062</v>
      </c>
      <c r="O46">
        <v>1.1367112928</v>
      </c>
      <c r="P46" s="28">
        <v>6.022062E-21</v>
      </c>
      <c r="Q46">
        <v>0.9999992221</v>
      </c>
      <c r="R46">
        <v>0.9999987917</v>
      </c>
      <c r="S46">
        <v>0.9987333948</v>
      </c>
      <c r="T46">
        <v>0.2709375659</v>
      </c>
    </row>
    <row r="47" spans="1:20" ht="12.75">
      <c r="A47" s="7" t="s">
        <v>29</v>
      </c>
      <c r="B47" t="s">
        <v>10</v>
      </c>
      <c r="C47">
        <v>7733</v>
      </c>
      <c r="D47">
        <v>4.3375690975</v>
      </c>
      <c r="E47">
        <v>6.4653704179</v>
      </c>
      <c r="F47">
        <v>9.6369680117</v>
      </c>
      <c r="G47">
        <v>53</v>
      </c>
      <c r="H47">
        <v>6.8537436958</v>
      </c>
      <c r="I47">
        <v>0.8623176786</v>
      </c>
      <c r="J47">
        <v>-0.3638</v>
      </c>
      <c r="K47">
        <v>0.0353</v>
      </c>
      <c r="L47">
        <v>0.4345</v>
      </c>
      <c r="M47">
        <v>0.6950104853</v>
      </c>
      <c r="N47">
        <v>1.0359489684</v>
      </c>
      <c r="O47">
        <v>1.5441353588</v>
      </c>
      <c r="P47" s="28">
        <v>6.022062E-21</v>
      </c>
      <c r="Q47">
        <v>0.9999992221</v>
      </c>
      <c r="R47">
        <v>0.9999987917</v>
      </c>
      <c r="S47">
        <v>0.9987333948</v>
      </c>
      <c r="T47">
        <v>0.7560432941</v>
      </c>
    </row>
    <row r="48" spans="1:20" ht="12.75">
      <c r="A48" s="7" t="s">
        <v>30</v>
      </c>
      <c r="B48" t="s">
        <v>10</v>
      </c>
      <c r="C48">
        <v>6176</v>
      </c>
      <c r="D48">
        <v>3.1570999437</v>
      </c>
      <c r="E48">
        <v>5.1967193115</v>
      </c>
      <c r="F48">
        <v>8.554018588</v>
      </c>
      <c r="G48">
        <v>23</v>
      </c>
      <c r="H48">
        <v>3.7240932642</v>
      </c>
      <c r="I48">
        <v>0.4714390515</v>
      </c>
      <c r="J48">
        <v>-0.6815</v>
      </c>
      <c r="K48">
        <v>-0.1831</v>
      </c>
      <c r="L48">
        <v>0.3153</v>
      </c>
      <c r="M48">
        <v>0.505863426</v>
      </c>
      <c r="N48">
        <v>0.8326724784</v>
      </c>
      <c r="O48">
        <v>1.3706139261</v>
      </c>
      <c r="P48" s="28">
        <v>6.022062E-21</v>
      </c>
      <c r="Q48">
        <v>0.9999992221</v>
      </c>
      <c r="R48">
        <v>0.9999987917</v>
      </c>
      <c r="S48">
        <v>0.9987333948</v>
      </c>
      <c r="T48">
        <v>0.0563377961</v>
      </c>
    </row>
    <row r="49" spans="1:16" ht="12.75">
      <c r="A49" s="7" t="s">
        <v>31</v>
      </c>
      <c r="B49" t="s">
        <v>10</v>
      </c>
      <c r="J49"/>
      <c r="K49"/>
      <c r="P49" s="28"/>
    </row>
    <row r="50" spans="1:20" ht="12.75">
      <c r="A50" s="7" t="s">
        <v>32</v>
      </c>
      <c r="B50" t="s">
        <v>10</v>
      </c>
      <c r="C50">
        <v>2925</v>
      </c>
      <c r="D50">
        <v>1.9696646961</v>
      </c>
      <c r="E50">
        <v>3.7499619079</v>
      </c>
      <c r="F50">
        <v>7.1393950141</v>
      </c>
      <c r="G50">
        <v>12</v>
      </c>
      <c r="H50">
        <v>4.1025641026</v>
      </c>
      <c r="I50">
        <v>0.1209993304</v>
      </c>
      <c r="J50">
        <v>-1.1533</v>
      </c>
      <c r="K50">
        <v>-0.5094</v>
      </c>
      <c r="L50">
        <v>0.1345</v>
      </c>
      <c r="M50">
        <v>0.3156001866</v>
      </c>
      <c r="N50">
        <v>0.600857943</v>
      </c>
      <c r="O50">
        <v>1.1439482074</v>
      </c>
      <c r="P50" s="28">
        <v>6.022062E-21</v>
      </c>
      <c r="Q50">
        <v>0.9999992221</v>
      </c>
      <c r="R50">
        <v>0.9999987917</v>
      </c>
      <c r="S50">
        <v>0.9987333948</v>
      </c>
      <c r="T50">
        <v>0.2590147724</v>
      </c>
    </row>
    <row r="51" spans="1:20" ht="12.75">
      <c r="A51" s="7" t="s">
        <v>33</v>
      </c>
      <c r="B51" t="s">
        <v>10</v>
      </c>
      <c r="C51">
        <v>3605</v>
      </c>
      <c r="D51">
        <v>3.3629680072</v>
      </c>
      <c r="E51">
        <v>5.6058798416</v>
      </c>
      <c r="F51">
        <v>9.3446886</v>
      </c>
      <c r="G51">
        <v>22</v>
      </c>
      <c r="H51">
        <v>6.1026352288</v>
      </c>
      <c r="I51">
        <v>0.6805873877</v>
      </c>
      <c r="J51">
        <v>-0.6183</v>
      </c>
      <c r="K51">
        <v>-0.1073</v>
      </c>
      <c r="L51">
        <v>0.4037</v>
      </c>
      <c r="M51">
        <v>0.5388497507</v>
      </c>
      <c r="N51">
        <v>0.8982324389</v>
      </c>
      <c r="O51">
        <v>1.4973033081</v>
      </c>
      <c r="P51" s="28">
        <v>6.022062E-21</v>
      </c>
      <c r="Q51">
        <v>0.9999992221</v>
      </c>
      <c r="R51">
        <v>0.9999987917</v>
      </c>
      <c r="S51">
        <v>0.9987333948</v>
      </c>
      <c r="T51">
        <v>0.0344388813</v>
      </c>
    </row>
    <row r="52" spans="1:20" ht="12.75">
      <c r="A52" s="7" t="s">
        <v>34</v>
      </c>
      <c r="B52" t="s">
        <v>10</v>
      </c>
      <c r="C52">
        <v>4061</v>
      </c>
      <c r="D52">
        <v>4.4811385424</v>
      </c>
      <c r="E52">
        <v>7.4067542534</v>
      </c>
      <c r="F52">
        <v>12.24242635</v>
      </c>
      <c r="G52">
        <v>23</v>
      </c>
      <c r="H52">
        <v>5.6636296479</v>
      </c>
      <c r="I52">
        <v>0.5041799561</v>
      </c>
      <c r="J52">
        <v>-0.3313</v>
      </c>
      <c r="K52">
        <v>0.1712</v>
      </c>
      <c r="L52">
        <v>0.6738</v>
      </c>
      <c r="M52">
        <v>0.7180146767</v>
      </c>
      <c r="N52">
        <v>1.1867872886</v>
      </c>
      <c r="O52">
        <v>1.9616090229</v>
      </c>
      <c r="P52" s="28">
        <v>6.022062E-21</v>
      </c>
      <c r="Q52">
        <v>0.9999992221</v>
      </c>
      <c r="R52">
        <v>0.9999987917</v>
      </c>
      <c r="S52">
        <v>0.9987333948</v>
      </c>
      <c r="T52">
        <v>0.7563360395</v>
      </c>
    </row>
    <row r="53" spans="1:20" ht="12.75">
      <c r="A53" s="7" t="s">
        <v>35</v>
      </c>
      <c r="B53" t="s">
        <v>10</v>
      </c>
      <c r="C53">
        <v>1908</v>
      </c>
      <c r="D53">
        <v>3.6020972614</v>
      </c>
      <c r="E53">
        <v>8.3818305736</v>
      </c>
      <c r="F53">
        <v>19.503938585</v>
      </c>
      <c r="G53">
        <v>6</v>
      </c>
      <c r="H53">
        <v>3.1446540881</v>
      </c>
      <c r="I53">
        <v>0.493700065</v>
      </c>
      <c r="J53">
        <v>-0.5496</v>
      </c>
      <c r="K53">
        <v>0.2949</v>
      </c>
      <c r="L53">
        <v>1.1395</v>
      </c>
      <c r="M53">
        <v>0.5771655297</v>
      </c>
      <c r="N53">
        <v>1.3430241695</v>
      </c>
      <c r="O53">
        <v>3.125124123</v>
      </c>
      <c r="P53" s="28">
        <v>6.022062E-21</v>
      </c>
      <c r="Q53">
        <v>0.9999992221</v>
      </c>
      <c r="R53">
        <v>0.9999987917</v>
      </c>
      <c r="S53">
        <v>0.9987333948</v>
      </c>
      <c r="T53">
        <v>0.0164495094</v>
      </c>
    </row>
    <row r="54" spans="1:20" ht="12.75">
      <c r="A54" s="7" t="s">
        <v>37</v>
      </c>
      <c r="B54" t="s">
        <v>10</v>
      </c>
      <c r="C54">
        <v>4192</v>
      </c>
      <c r="D54">
        <v>3.1237114745</v>
      </c>
      <c r="E54">
        <v>5.4415317261</v>
      </c>
      <c r="F54">
        <v>9.4791941469</v>
      </c>
      <c r="G54">
        <v>17</v>
      </c>
      <c r="H54">
        <v>4.0553435115</v>
      </c>
      <c r="I54">
        <v>0.6283389219</v>
      </c>
      <c r="J54">
        <v>-0.6921</v>
      </c>
      <c r="K54">
        <v>-0.1371</v>
      </c>
      <c r="L54">
        <v>0.418</v>
      </c>
      <c r="M54">
        <v>0.5005135778</v>
      </c>
      <c r="N54">
        <v>0.8718988726</v>
      </c>
      <c r="O54">
        <v>1.5188551874</v>
      </c>
      <c r="P54" s="28">
        <v>6.022062E-21</v>
      </c>
      <c r="Q54">
        <v>0.9999992221</v>
      </c>
      <c r="R54">
        <v>0.9999987917</v>
      </c>
      <c r="S54">
        <v>0.9987333948</v>
      </c>
      <c r="T54">
        <v>0.1102387825</v>
      </c>
    </row>
    <row r="55" spans="1:20" ht="12.75">
      <c r="A55" s="7" t="s">
        <v>38</v>
      </c>
      <c r="B55" t="s">
        <v>10</v>
      </c>
      <c r="C55">
        <v>5538</v>
      </c>
      <c r="D55">
        <v>2.5005322046</v>
      </c>
      <c r="E55">
        <v>4.523209843</v>
      </c>
      <c r="F55">
        <v>8.1820291084</v>
      </c>
      <c r="G55">
        <v>14</v>
      </c>
      <c r="H55">
        <v>2.5279884435</v>
      </c>
      <c r="I55">
        <v>0.2870991702</v>
      </c>
      <c r="J55">
        <v>-0.9146</v>
      </c>
      <c r="K55">
        <v>-0.3219</v>
      </c>
      <c r="L55">
        <v>0.2708</v>
      </c>
      <c r="M55">
        <v>0.4006613064</v>
      </c>
      <c r="N55">
        <v>0.7247557785</v>
      </c>
      <c r="O55">
        <v>1.3110098983</v>
      </c>
      <c r="P55" s="28">
        <v>6.022062E-21</v>
      </c>
      <c r="Q55">
        <v>0.9999992221</v>
      </c>
      <c r="R55">
        <v>0.9999987917</v>
      </c>
      <c r="S55">
        <v>0.9987333948</v>
      </c>
      <c r="T55">
        <v>0.071671442</v>
      </c>
    </row>
    <row r="56" spans="1:20" ht="12.75">
      <c r="A56" s="7" t="s">
        <v>39</v>
      </c>
      <c r="B56" t="s">
        <v>10</v>
      </c>
      <c r="C56">
        <v>2969</v>
      </c>
      <c r="D56">
        <v>3.4187788593</v>
      </c>
      <c r="E56">
        <v>7.1937079298</v>
      </c>
      <c r="F56">
        <v>15.136818118</v>
      </c>
      <c r="G56">
        <v>8</v>
      </c>
      <c r="H56">
        <v>2.694509936</v>
      </c>
      <c r="I56">
        <v>0.7081906724</v>
      </c>
      <c r="J56">
        <v>-0.6019</v>
      </c>
      <c r="K56">
        <v>0.1421</v>
      </c>
      <c r="L56">
        <v>0.886</v>
      </c>
      <c r="M56">
        <v>0.5477923465</v>
      </c>
      <c r="N56">
        <v>1.1526507883</v>
      </c>
      <c r="O56">
        <v>2.4253786096</v>
      </c>
      <c r="P56" s="28">
        <v>6.022062E-21</v>
      </c>
      <c r="Q56">
        <v>0.9999992221</v>
      </c>
      <c r="R56">
        <v>0.9999987917</v>
      </c>
      <c r="S56">
        <v>0.9987333948</v>
      </c>
      <c r="T56">
        <v>0.2205911577</v>
      </c>
    </row>
    <row r="57" spans="1:16" ht="12.75">
      <c r="A57" s="7" t="s">
        <v>40</v>
      </c>
      <c r="B57" t="s">
        <v>10</v>
      </c>
      <c r="J57"/>
      <c r="K57"/>
      <c r="P57" s="28"/>
    </row>
    <row r="58" spans="1:20" ht="12.75">
      <c r="A58" s="7" t="s">
        <v>41</v>
      </c>
      <c r="B58" t="s">
        <v>10</v>
      </c>
      <c r="C58">
        <v>7155</v>
      </c>
      <c r="D58">
        <v>2.7601467817</v>
      </c>
      <c r="E58">
        <v>5.0000205911</v>
      </c>
      <c r="F58">
        <v>9.0575639229</v>
      </c>
      <c r="G58">
        <v>14</v>
      </c>
      <c r="H58">
        <v>1.9566736548</v>
      </c>
      <c r="I58">
        <v>0.464578548</v>
      </c>
      <c r="J58">
        <v>-0.8159</v>
      </c>
      <c r="K58">
        <v>-0.2217</v>
      </c>
      <c r="L58">
        <v>0.3725</v>
      </c>
      <c r="M58">
        <v>0.4422594571</v>
      </c>
      <c r="N58">
        <v>0.8011553613</v>
      </c>
      <c r="O58">
        <v>1.4512972027</v>
      </c>
      <c r="P58" s="28">
        <v>6.022062E-21</v>
      </c>
      <c r="Q58">
        <v>0.9999992221</v>
      </c>
      <c r="R58">
        <v>0.9999987917</v>
      </c>
      <c r="S58">
        <v>0.9987333948</v>
      </c>
      <c r="T58">
        <v>0.1869019247</v>
      </c>
    </row>
    <row r="59" spans="1:20" ht="12.75">
      <c r="A59" s="7" t="s">
        <v>42</v>
      </c>
      <c r="B59" t="s">
        <v>10</v>
      </c>
      <c r="C59">
        <v>494</v>
      </c>
      <c r="D59">
        <v>0</v>
      </c>
      <c r="E59" s="28">
        <v>2.62079E-07</v>
      </c>
      <c r="F59" t="s">
        <v>90</v>
      </c>
      <c r="G59">
        <v>0</v>
      </c>
      <c r="H59">
        <v>0</v>
      </c>
      <c r="I59">
        <v>0.99667317</v>
      </c>
      <c r="J59">
        <v>-8001.37</v>
      </c>
      <c r="K59">
        <v>-16.9858</v>
      </c>
      <c r="L59">
        <v>7967.396</v>
      </c>
      <c r="M59">
        <v>0</v>
      </c>
      <c r="N59" s="28">
        <v>4.1993026E-08</v>
      </c>
      <c r="O59" t="s">
        <v>90</v>
      </c>
      <c r="P59" s="28">
        <v>6.022062E-21</v>
      </c>
      <c r="Q59">
        <v>0.9999992221</v>
      </c>
      <c r="R59">
        <v>0.9999987917</v>
      </c>
      <c r="S59">
        <v>0.9987333948</v>
      </c>
      <c r="T59">
        <v>0.996419661</v>
      </c>
    </row>
    <row r="60" spans="1:16" ht="12.75">
      <c r="A60" s="7" t="s">
        <v>43</v>
      </c>
      <c r="B60" t="s">
        <v>10</v>
      </c>
      <c r="J60"/>
      <c r="K60"/>
      <c r="P60" s="28"/>
    </row>
    <row r="61" spans="1:20" ht="12.75">
      <c r="A61" s="7" t="s">
        <v>44</v>
      </c>
      <c r="B61" t="s">
        <v>10</v>
      </c>
      <c r="C61">
        <v>2153</v>
      </c>
      <c r="D61">
        <v>4.2231716086</v>
      </c>
      <c r="E61">
        <v>9.2806064705</v>
      </c>
      <c r="F61">
        <v>20.394543353</v>
      </c>
      <c r="G61">
        <v>7</v>
      </c>
      <c r="H61">
        <v>3.2512772875</v>
      </c>
      <c r="I61">
        <v>0.3232827433</v>
      </c>
      <c r="J61">
        <v>-0.3906</v>
      </c>
      <c r="K61">
        <v>0.3968</v>
      </c>
      <c r="L61">
        <v>1.1841</v>
      </c>
      <c r="M61">
        <v>0.6766805285</v>
      </c>
      <c r="N61">
        <v>1.4870354021</v>
      </c>
      <c r="O61">
        <v>3.2678260923</v>
      </c>
      <c r="P61" s="28">
        <v>6.022062E-21</v>
      </c>
      <c r="Q61">
        <v>0.9999992221</v>
      </c>
      <c r="R61">
        <v>0.9999987917</v>
      </c>
      <c r="S61">
        <v>0.9987333948</v>
      </c>
      <c r="T61">
        <v>0.4265770461</v>
      </c>
    </row>
    <row r="62" spans="1:20" ht="12.75">
      <c r="A62" s="7" t="s">
        <v>45</v>
      </c>
      <c r="B62" t="s">
        <v>10</v>
      </c>
      <c r="C62">
        <v>807</v>
      </c>
      <c r="D62">
        <v>0</v>
      </c>
      <c r="E62" s="28">
        <v>4.2902906E-08</v>
      </c>
      <c r="F62" t="s">
        <v>90</v>
      </c>
      <c r="G62">
        <v>0</v>
      </c>
      <c r="H62">
        <v>0</v>
      </c>
      <c r="I62">
        <v>0.9982387553</v>
      </c>
      <c r="J62">
        <v>-16707.4</v>
      </c>
      <c r="K62">
        <v>-18.7955</v>
      </c>
      <c r="L62">
        <v>16669.86</v>
      </c>
      <c r="M62">
        <v>0</v>
      </c>
      <c r="N62" s="28">
        <v>6.8743503E-09</v>
      </c>
      <c r="O62" t="s">
        <v>90</v>
      </c>
      <c r="P62" s="28">
        <v>6.022062E-21</v>
      </c>
      <c r="Q62">
        <v>0.9999992221</v>
      </c>
      <c r="R62">
        <v>0.9999987917</v>
      </c>
      <c r="S62">
        <v>0.9987333948</v>
      </c>
      <c r="T62">
        <v>0.9964439368</v>
      </c>
    </row>
    <row r="63" spans="1:20" ht="12.75">
      <c r="A63" s="7" t="s">
        <v>46</v>
      </c>
      <c r="B63" t="s">
        <v>10</v>
      </c>
      <c r="C63">
        <v>3662</v>
      </c>
      <c r="D63">
        <v>6.4081737153</v>
      </c>
      <c r="E63">
        <v>11.715837686</v>
      </c>
      <c r="F63">
        <v>21.419652272</v>
      </c>
      <c r="G63">
        <v>13</v>
      </c>
      <c r="H63">
        <v>3.5499726925</v>
      </c>
      <c r="I63">
        <v>0.0407736176</v>
      </c>
      <c r="J63">
        <v>0.0264</v>
      </c>
      <c r="K63">
        <v>0.6298</v>
      </c>
      <c r="L63">
        <v>1.2332</v>
      </c>
      <c r="M63">
        <v>1.0267843172</v>
      </c>
      <c r="N63">
        <v>1.877233504</v>
      </c>
      <c r="O63">
        <v>3.4320797171</v>
      </c>
      <c r="P63" s="28">
        <v>6.022062E-21</v>
      </c>
      <c r="Q63">
        <v>0.9999992221</v>
      </c>
      <c r="R63">
        <v>0.9999987917</v>
      </c>
      <c r="S63">
        <v>0.9987333948</v>
      </c>
      <c r="T63" s="28">
        <v>3.0333052E-06</v>
      </c>
    </row>
    <row r="64" spans="1:20" ht="12.75">
      <c r="A64" s="7" t="s">
        <v>47</v>
      </c>
      <c r="B64" t="s">
        <v>10</v>
      </c>
      <c r="C64">
        <v>2351</v>
      </c>
      <c r="D64">
        <v>3.0448177321</v>
      </c>
      <c r="E64">
        <v>7.0889721911</v>
      </c>
      <c r="F64">
        <v>16.504609191</v>
      </c>
      <c r="G64">
        <v>6</v>
      </c>
      <c r="H64">
        <v>2.552105487</v>
      </c>
      <c r="I64">
        <v>0.7676403968</v>
      </c>
      <c r="J64">
        <v>-0.7177</v>
      </c>
      <c r="K64">
        <v>0.1274</v>
      </c>
      <c r="L64">
        <v>0.9725</v>
      </c>
      <c r="M64">
        <v>0.4878724009</v>
      </c>
      <c r="N64">
        <v>1.1358689377</v>
      </c>
      <c r="O64">
        <v>2.6445403373</v>
      </c>
      <c r="P64" s="28">
        <v>6.022062E-21</v>
      </c>
      <c r="Q64">
        <v>0.9999992221</v>
      </c>
      <c r="R64">
        <v>0.9999987917</v>
      </c>
      <c r="S64">
        <v>0.9987333948</v>
      </c>
      <c r="T64">
        <v>0.4089529503</v>
      </c>
    </row>
    <row r="65" spans="1:16" ht="12.75">
      <c r="A65" s="7" t="s">
        <v>48</v>
      </c>
      <c r="B65" t="s">
        <v>10</v>
      </c>
      <c r="J65"/>
      <c r="K65"/>
      <c r="P65" s="28"/>
    </row>
    <row r="66" spans="1:20" ht="12.75">
      <c r="A66" s="7" t="s">
        <v>50</v>
      </c>
      <c r="B66" t="s">
        <v>10</v>
      </c>
      <c r="C66">
        <v>1144</v>
      </c>
      <c r="D66">
        <v>9.1927994271</v>
      </c>
      <c r="E66">
        <v>19.309908484</v>
      </c>
      <c r="F66">
        <v>40.56137291</v>
      </c>
      <c r="G66">
        <v>8</v>
      </c>
      <c r="H66">
        <v>6.993006993</v>
      </c>
      <c r="I66">
        <v>0.0028574479</v>
      </c>
      <c r="J66">
        <v>0.3873</v>
      </c>
      <c r="K66">
        <v>1.1295</v>
      </c>
      <c r="L66">
        <v>1.8717</v>
      </c>
      <c r="M66">
        <v>1.4729660433</v>
      </c>
      <c r="N66">
        <v>3.0940345998</v>
      </c>
      <c r="O66">
        <v>6.4991655089</v>
      </c>
      <c r="P66" s="28">
        <v>6.022062E-21</v>
      </c>
      <c r="Q66">
        <v>0.9999992221</v>
      </c>
      <c r="R66">
        <v>0.9999987917</v>
      </c>
      <c r="S66">
        <v>0.9987333948</v>
      </c>
      <c r="T66">
        <v>6.86231E-05</v>
      </c>
    </row>
    <row r="67" spans="1:20" ht="13.5" thickBot="1">
      <c r="A67" s="7" t="s">
        <v>49</v>
      </c>
      <c r="B67" t="s">
        <v>10</v>
      </c>
      <c r="C67">
        <v>1673</v>
      </c>
      <c r="D67">
        <v>3.73049011</v>
      </c>
      <c r="E67">
        <v>8.6639503321</v>
      </c>
      <c r="F67">
        <v>20.121762327</v>
      </c>
      <c r="G67">
        <v>6</v>
      </c>
      <c r="H67">
        <v>3.5863717872</v>
      </c>
      <c r="I67">
        <v>0.4454660924</v>
      </c>
      <c r="J67">
        <v>-0.5146</v>
      </c>
      <c r="K67">
        <v>0.328</v>
      </c>
      <c r="L67">
        <v>1.1707</v>
      </c>
      <c r="M67">
        <v>0.5977379688</v>
      </c>
      <c r="N67">
        <v>1.3882283348</v>
      </c>
      <c r="O67">
        <v>3.224118276</v>
      </c>
      <c r="P67" s="28">
        <v>6.022062E-21</v>
      </c>
      <c r="Q67">
        <v>0.9999992221</v>
      </c>
      <c r="R67">
        <v>0.9999987917</v>
      </c>
      <c r="S67">
        <v>0.9987333948</v>
      </c>
      <c r="T67">
        <v>0.1196686718</v>
      </c>
    </row>
    <row r="68" spans="1:20" ht="13.5" thickTop="1">
      <c r="A68" s="8" t="s">
        <v>77</v>
      </c>
      <c r="B68" t="s">
        <v>11</v>
      </c>
      <c r="C68">
        <v>28388</v>
      </c>
      <c r="D68">
        <v>4.0885574557</v>
      </c>
      <c r="E68">
        <v>5.0498660866</v>
      </c>
      <c r="F68">
        <v>6.237199249</v>
      </c>
      <c r="G68">
        <v>122</v>
      </c>
      <c r="H68">
        <v>4.2975905312</v>
      </c>
      <c r="I68">
        <v>0.0553184161</v>
      </c>
      <c r="J68">
        <v>-0.4176</v>
      </c>
      <c r="K68">
        <v>-0.2065</v>
      </c>
      <c r="L68">
        <v>0.0047</v>
      </c>
      <c r="M68">
        <v>0.6585980862</v>
      </c>
      <c r="N68">
        <v>0.8134487962</v>
      </c>
      <c r="O68">
        <v>1.0047082702</v>
      </c>
      <c r="P68" s="28">
        <v>2.827393E-19</v>
      </c>
      <c r="Q68">
        <v>0.9999523968</v>
      </c>
      <c r="R68">
        <v>0.901527149</v>
      </c>
      <c r="S68">
        <v>0.7394621966</v>
      </c>
      <c r="T68">
        <v>9.53645E-05</v>
      </c>
    </row>
    <row r="69" spans="1:20" ht="12.75">
      <c r="A69" s="7" t="s">
        <v>76</v>
      </c>
      <c r="B69" t="s">
        <v>11</v>
      </c>
      <c r="C69">
        <v>24952</v>
      </c>
      <c r="D69">
        <v>6.1603011285</v>
      </c>
      <c r="E69">
        <v>7.3617735412</v>
      </c>
      <c r="F69">
        <v>8.7975747519</v>
      </c>
      <c r="G69">
        <v>214</v>
      </c>
      <c r="H69">
        <v>8.5764668163</v>
      </c>
      <c r="I69">
        <v>0.0607692818</v>
      </c>
      <c r="J69">
        <v>-0.0077</v>
      </c>
      <c r="K69">
        <v>0.1705</v>
      </c>
      <c r="L69">
        <v>0.3486</v>
      </c>
      <c r="M69">
        <v>0.9923212717</v>
      </c>
      <c r="N69">
        <v>1.185858342</v>
      </c>
      <c r="O69">
        <v>1.4171418546</v>
      </c>
      <c r="P69" s="28">
        <v>2.827393E-19</v>
      </c>
      <c r="Q69">
        <v>0.9999523968</v>
      </c>
      <c r="R69">
        <v>0.901527149</v>
      </c>
      <c r="S69">
        <v>0.7394621966</v>
      </c>
      <c r="T69">
        <v>0.0009301745</v>
      </c>
    </row>
    <row r="70" spans="1:20" ht="12.75">
      <c r="A70" s="7" t="s">
        <v>75</v>
      </c>
      <c r="B70" t="s">
        <v>11</v>
      </c>
      <c r="C70">
        <v>35021</v>
      </c>
      <c r="D70">
        <v>4.8421215407</v>
      </c>
      <c r="E70">
        <v>5.7038279237</v>
      </c>
      <c r="F70">
        <v>6.7188840078</v>
      </c>
      <c r="G70">
        <v>310</v>
      </c>
      <c r="H70">
        <v>8.8518317581</v>
      </c>
      <c r="I70">
        <v>0.3108025751</v>
      </c>
      <c r="J70">
        <v>-0.2485</v>
      </c>
      <c r="K70">
        <v>-0.0847</v>
      </c>
      <c r="L70">
        <v>0.0791</v>
      </c>
      <c r="M70">
        <v>0.7799846314</v>
      </c>
      <c r="N70">
        <v>0.9187910884</v>
      </c>
      <c r="O70">
        <v>1.0822996123</v>
      </c>
      <c r="P70" s="28">
        <v>2.827393E-19</v>
      </c>
      <c r="Q70">
        <v>0.9999523968</v>
      </c>
      <c r="R70">
        <v>0.901527149</v>
      </c>
      <c r="S70">
        <v>0.7394621966</v>
      </c>
      <c r="T70">
        <v>0.0112064377</v>
      </c>
    </row>
    <row r="71" spans="1:20" ht="12.75">
      <c r="A71" s="7" t="s">
        <v>74</v>
      </c>
      <c r="B71" t="s">
        <v>11</v>
      </c>
      <c r="C71">
        <v>49463</v>
      </c>
      <c r="D71">
        <v>4.838164196</v>
      </c>
      <c r="E71">
        <v>5.6844867226</v>
      </c>
      <c r="F71">
        <v>6.6788533813</v>
      </c>
      <c r="G71">
        <v>306</v>
      </c>
      <c r="H71">
        <v>6.1864423913</v>
      </c>
      <c r="I71">
        <v>0.2841460152</v>
      </c>
      <c r="J71">
        <v>-0.2493</v>
      </c>
      <c r="K71">
        <v>-0.0881</v>
      </c>
      <c r="L71">
        <v>0.0731</v>
      </c>
      <c r="M71">
        <v>0.7793471695</v>
      </c>
      <c r="N71">
        <v>0.9156755451</v>
      </c>
      <c r="O71">
        <v>1.0758513493</v>
      </c>
      <c r="P71" s="28">
        <v>2.827393E-19</v>
      </c>
      <c r="Q71">
        <v>0.9999523968</v>
      </c>
      <c r="R71">
        <v>0.901527149</v>
      </c>
      <c r="S71">
        <v>0.7394621966</v>
      </c>
      <c r="T71">
        <v>0.0123319751</v>
      </c>
    </row>
    <row r="72" spans="1:20" ht="12.75">
      <c r="A72" s="7" t="s">
        <v>73</v>
      </c>
      <c r="B72" t="s">
        <v>11</v>
      </c>
      <c r="C72">
        <v>37509</v>
      </c>
      <c r="D72">
        <v>3.8451628926</v>
      </c>
      <c r="E72">
        <v>4.6364830666</v>
      </c>
      <c r="F72">
        <v>5.5906539795</v>
      </c>
      <c r="G72">
        <v>179</v>
      </c>
      <c r="H72">
        <v>4.7721880082</v>
      </c>
      <c r="I72">
        <v>0.002236331</v>
      </c>
      <c r="J72">
        <v>-0.479</v>
      </c>
      <c r="K72">
        <v>-0.2919</v>
      </c>
      <c r="L72">
        <v>-0.1047</v>
      </c>
      <c r="M72">
        <v>0.6193913012</v>
      </c>
      <c r="N72">
        <v>0.7468597195</v>
      </c>
      <c r="O72">
        <v>0.9005606627</v>
      </c>
      <c r="P72" s="28">
        <v>2.827393E-19</v>
      </c>
      <c r="Q72">
        <v>0.9999523968</v>
      </c>
      <c r="R72">
        <v>0.901527149</v>
      </c>
      <c r="S72">
        <v>0.7394621966</v>
      </c>
      <c r="T72" s="28">
        <v>3.8967215E-06</v>
      </c>
    </row>
    <row r="73" spans="1:20" ht="12.75">
      <c r="A73" s="7" t="s">
        <v>72</v>
      </c>
      <c r="B73" t="s">
        <v>11</v>
      </c>
      <c r="C73">
        <v>21469</v>
      </c>
      <c r="D73">
        <v>5.8786188707</v>
      </c>
      <c r="E73">
        <v>7.0204870042</v>
      </c>
      <c r="F73">
        <v>8.3841526148</v>
      </c>
      <c r="G73">
        <v>226</v>
      </c>
      <c r="H73">
        <v>10.526806093</v>
      </c>
      <c r="I73">
        <v>0.1744401337</v>
      </c>
      <c r="J73">
        <v>-0.0545</v>
      </c>
      <c r="K73">
        <v>0.123</v>
      </c>
      <c r="L73">
        <v>0.3005</v>
      </c>
      <c r="M73">
        <v>0.9469469807</v>
      </c>
      <c r="N73">
        <v>1.1308828005</v>
      </c>
      <c r="O73">
        <v>1.3505464768</v>
      </c>
      <c r="P73" s="28">
        <v>2.827393E-19</v>
      </c>
      <c r="Q73">
        <v>0.9999523968</v>
      </c>
      <c r="R73">
        <v>0.901527149</v>
      </c>
      <c r="S73">
        <v>0.7394621966</v>
      </c>
      <c r="T73">
        <v>0.3128085539</v>
      </c>
    </row>
    <row r="74" spans="1:20" ht="12.75">
      <c r="A74" s="7" t="s">
        <v>71</v>
      </c>
      <c r="B74" t="s">
        <v>11</v>
      </c>
      <c r="C74">
        <v>19542</v>
      </c>
      <c r="D74">
        <v>4.2371047089</v>
      </c>
      <c r="E74">
        <v>5.3450707429</v>
      </c>
      <c r="F74">
        <v>6.7427602595</v>
      </c>
      <c r="G74">
        <v>94</v>
      </c>
      <c r="H74">
        <v>4.8101524921</v>
      </c>
      <c r="I74">
        <v>0.206684107</v>
      </c>
      <c r="J74">
        <v>-0.382</v>
      </c>
      <c r="K74">
        <v>-0.1497</v>
      </c>
      <c r="L74">
        <v>0.0826</v>
      </c>
      <c r="M74">
        <v>0.6825265593</v>
      </c>
      <c r="N74">
        <v>0.861001319</v>
      </c>
      <c r="O74">
        <v>1.0861456763</v>
      </c>
      <c r="P74" s="28">
        <v>2.827393E-19</v>
      </c>
      <c r="Q74">
        <v>0.9999523968</v>
      </c>
      <c r="R74">
        <v>0.901527149</v>
      </c>
      <c r="S74">
        <v>0.7394621966</v>
      </c>
      <c r="T74">
        <v>0.0427693141</v>
      </c>
    </row>
    <row r="75" spans="1:16" ht="12.75">
      <c r="A75" s="7" t="s">
        <v>36</v>
      </c>
      <c r="B75" t="s">
        <v>11</v>
      </c>
      <c r="J75"/>
      <c r="K75"/>
      <c r="P75" s="28"/>
    </row>
    <row r="76" spans="1:20" ht="12.75">
      <c r="A76" s="7" t="s">
        <v>70</v>
      </c>
      <c r="B76" t="s">
        <v>11</v>
      </c>
      <c r="C76">
        <v>12310</v>
      </c>
      <c r="D76">
        <v>4.06830312</v>
      </c>
      <c r="E76">
        <v>5.5302885729</v>
      </c>
      <c r="F76">
        <v>7.5176531338</v>
      </c>
      <c r="G76">
        <v>47</v>
      </c>
      <c r="H76">
        <v>3.8180341186</v>
      </c>
      <c r="I76">
        <v>0.4605465394</v>
      </c>
      <c r="J76">
        <v>-0.4226</v>
      </c>
      <c r="K76">
        <v>-0.1156</v>
      </c>
      <c r="L76">
        <v>0.1914</v>
      </c>
      <c r="M76">
        <v>0.6553354522</v>
      </c>
      <c r="N76">
        <v>0.8908368074</v>
      </c>
      <c r="O76">
        <v>1.210967932</v>
      </c>
      <c r="P76" s="28">
        <v>2.827393E-19</v>
      </c>
      <c r="Q76">
        <v>0.9999523968</v>
      </c>
      <c r="R76">
        <v>0.901527149</v>
      </c>
      <c r="S76">
        <v>0.7394621966</v>
      </c>
      <c r="T76">
        <v>0.1558681961</v>
      </c>
    </row>
    <row r="77" spans="1:20" ht="13.5" thickBot="1">
      <c r="A77" s="7" t="s">
        <v>69</v>
      </c>
      <c r="B77" t="s">
        <v>11</v>
      </c>
      <c r="C77">
        <v>22146</v>
      </c>
      <c r="D77">
        <v>6.4040224465</v>
      </c>
      <c r="E77">
        <v>8.3194698881</v>
      </c>
      <c r="F77">
        <v>10.807828954</v>
      </c>
      <c r="G77">
        <v>67</v>
      </c>
      <c r="H77">
        <v>3.0253770433</v>
      </c>
      <c r="I77">
        <v>0.0283182046</v>
      </c>
      <c r="J77">
        <v>0.0311</v>
      </c>
      <c r="K77">
        <v>0.2928</v>
      </c>
      <c r="L77">
        <v>0.5544</v>
      </c>
      <c r="M77">
        <v>1.0315806915</v>
      </c>
      <c r="N77">
        <v>1.3401271735</v>
      </c>
      <c r="O77">
        <v>1.7409601168</v>
      </c>
      <c r="P77" s="28">
        <v>2.827393E-19</v>
      </c>
      <c r="Q77">
        <v>0.9999523968</v>
      </c>
      <c r="R77">
        <v>0.901527149</v>
      </c>
      <c r="S77">
        <v>0.7394621966</v>
      </c>
      <c r="T77">
        <v>0.0047621246</v>
      </c>
    </row>
    <row r="78" spans="1:20" ht="13.5" thickTop="1">
      <c r="A78" s="9" t="s">
        <v>68</v>
      </c>
      <c r="B78" t="s">
        <v>11</v>
      </c>
      <c r="C78">
        <v>191392</v>
      </c>
      <c r="D78">
        <v>4.918261214</v>
      </c>
      <c r="E78">
        <v>5.4616271095</v>
      </c>
      <c r="F78">
        <v>6.0650236712</v>
      </c>
      <c r="G78">
        <v>1237</v>
      </c>
      <c r="H78">
        <v>6.4631750543</v>
      </c>
      <c r="I78">
        <v>0.0165899671</v>
      </c>
      <c r="J78">
        <v>-0.2329</v>
      </c>
      <c r="K78">
        <v>-0.1281</v>
      </c>
      <c r="L78">
        <v>-0.0233</v>
      </c>
      <c r="M78">
        <v>0.7922494568</v>
      </c>
      <c r="N78">
        <v>0.8797765963</v>
      </c>
      <c r="O78">
        <v>0.9769736701</v>
      </c>
      <c r="P78" s="28">
        <v>2.827393E-19</v>
      </c>
      <c r="Q78">
        <v>0.9999523968</v>
      </c>
      <c r="R78">
        <v>0.901527149</v>
      </c>
      <c r="S78">
        <v>0.7394621966</v>
      </c>
      <c r="T78" s="28">
        <v>3.0496884E-06</v>
      </c>
    </row>
    <row r="79" spans="1:20" ht="12.75">
      <c r="A79" s="7" t="s">
        <v>67</v>
      </c>
      <c r="B79" t="s">
        <v>11</v>
      </c>
      <c r="C79">
        <v>34957</v>
      </c>
      <c r="D79">
        <v>5.9512405211</v>
      </c>
      <c r="E79">
        <v>7.3090661557</v>
      </c>
      <c r="F79">
        <v>8.9766911418</v>
      </c>
      <c r="G79">
        <v>119</v>
      </c>
      <c r="H79">
        <v>3.4041822811</v>
      </c>
      <c r="I79">
        <v>0.1194269339</v>
      </c>
      <c r="J79">
        <v>-0.0422</v>
      </c>
      <c r="K79">
        <v>0.1633</v>
      </c>
      <c r="L79">
        <v>0.3688</v>
      </c>
      <c r="M79">
        <v>0.9586451115</v>
      </c>
      <c r="N79">
        <v>1.1773680655</v>
      </c>
      <c r="O79">
        <v>1.4459945032</v>
      </c>
      <c r="P79" s="28">
        <v>2.827393E-19</v>
      </c>
      <c r="Q79">
        <v>0.9999523968</v>
      </c>
      <c r="R79">
        <v>0.901527149</v>
      </c>
      <c r="S79">
        <v>0.7394621966</v>
      </c>
      <c r="T79">
        <v>0.0770032932</v>
      </c>
    </row>
    <row r="80" spans="1:20" ht="12.75">
      <c r="A80" s="7" t="s">
        <v>66</v>
      </c>
      <c r="B80" t="s">
        <v>11</v>
      </c>
      <c r="C80">
        <v>338505</v>
      </c>
      <c r="D80">
        <v>5.9407014691</v>
      </c>
      <c r="E80">
        <v>6.6621039908</v>
      </c>
      <c r="F80">
        <v>7.471109231</v>
      </c>
      <c r="G80">
        <v>2668</v>
      </c>
      <c r="H80">
        <v>7.8817151888</v>
      </c>
      <c r="I80">
        <v>0.2272841769</v>
      </c>
      <c r="J80">
        <v>-0.044</v>
      </c>
      <c r="K80">
        <v>0.0706</v>
      </c>
      <c r="L80">
        <v>0.1852</v>
      </c>
      <c r="M80">
        <v>0.9569474468</v>
      </c>
      <c r="N80">
        <v>1.0731533032</v>
      </c>
      <c r="O80">
        <v>1.2034704893</v>
      </c>
      <c r="P80" s="28">
        <v>2.827393E-19</v>
      </c>
      <c r="Q80">
        <v>0.9999523968</v>
      </c>
      <c r="R80">
        <v>0.901527149</v>
      </c>
      <c r="S80">
        <v>0.7394621966</v>
      </c>
      <c r="T80">
        <v>0.0044289142</v>
      </c>
    </row>
    <row r="81" spans="1:20" ht="13.5" thickBot="1">
      <c r="A81" s="7" t="s">
        <v>65</v>
      </c>
      <c r="B81" t="s">
        <v>11</v>
      </c>
      <c r="C81">
        <v>589806</v>
      </c>
      <c r="D81">
        <v>5.5816403312</v>
      </c>
      <c r="E81">
        <v>6.2079704467</v>
      </c>
      <c r="F81">
        <v>6.9045826639</v>
      </c>
      <c r="G81">
        <v>4238</v>
      </c>
      <c r="H81">
        <v>7.1854135088</v>
      </c>
      <c r="I81">
        <v>0.9264845366</v>
      </c>
      <c r="J81">
        <v>-0.1114</v>
      </c>
      <c r="K81">
        <v>-0.005</v>
      </c>
      <c r="L81">
        <v>0.1013</v>
      </c>
      <c r="M81">
        <v>0.8946184208</v>
      </c>
      <c r="N81">
        <v>0.9950058384</v>
      </c>
      <c r="O81">
        <v>1.1066579845</v>
      </c>
      <c r="P81" s="28">
        <v>2.827393E-19</v>
      </c>
      <c r="Q81">
        <v>0.9999523968</v>
      </c>
      <c r="R81">
        <v>0.901527149</v>
      </c>
      <c r="S81">
        <v>0.7394621966</v>
      </c>
      <c r="T81" t="s">
        <v>90</v>
      </c>
    </row>
    <row r="82" spans="1:20" ht="13.5" thickTop="1">
      <c r="A82" s="9" t="s">
        <v>64</v>
      </c>
      <c r="B82" t="s">
        <v>11</v>
      </c>
      <c r="C82">
        <v>8034</v>
      </c>
      <c r="D82">
        <v>3.4098230011</v>
      </c>
      <c r="E82">
        <v>5.3152596501</v>
      </c>
      <c r="F82">
        <v>8.2854696971</v>
      </c>
      <c r="G82">
        <v>32</v>
      </c>
      <c r="H82">
        <v>3.9830719442</v>
      </c>
      <c r="I82">
        <v>0.5734090763</v>
      </c>
      <c r="J82">
        <v>-0.5714</v>
      </c>
      <c r="K82">
        <v>-0.1275</v>
      </c>
      <c r="L82">
        <v>0.3164</v>
      </c>
      <c r="M82">
        <v>0.5647079489</v>
      </c>
      <c r="N82">
        <v>0.8802713144</v>
      </c>
      <c r="O82">
        <v>1.3721740386</v>
      </c>
      <c r="P82" s="28">
        <v>6.022062E-21</v>
      </c>
      <c r="Q82">
        <v>0.9999992221</v>
      </c>
      <c r="R82">
        <v>0.9999987917</v>
      </c>
      <c r="S82">
        <v>0.9987333948</v>
      </c>
      <c r="T82">
        <v>0.0081545358</v>
      </c>
    </row>
    <row r="83" spans="1:20" ht="12.75">
      <c r="A83" s="7" t="s">
        <v>63</v>
      </c>
      <c r="B83" t="s">
        <v>11</v>
      </c>
      <c r="C83">
        <v>12129</v>
      </c>
      <c r="D83">
        <v>2.7567529206</v>
      </c>
      <c r="E83">
        <v>4.1127653763</v>
      </c>
      <c r="F83">
        <v>6.1357834844</v>
      </c>
      <c r="G83">
        <v>50</v>
      </c>
      <c r="H83">
        <v>4.1223513892</v>
      </c>
      <c r="I83">
        <v>0.0599144351</v>
      </c>
      <c r="J83">
        <v>-0.7841</v>
      </c>
      <c r="K83">
        <v>-0.384</v>
      </c>
      <c r="L83">
        <v>0.016</v>
      </c>
      <c r="M83">
        <v>0.4565516412</v>
      </c>
      <c r="N83">
        <v>0.6811237121</v>
      </c>
      <c r="O83">
        <v>1.0161599899</v>
      </c>
      <c r="P83" s="28">
        <v>6.022062E-21</v>
      </c>
      <c r="Q83">
        <v>0.9999992221</v>
      </c>
      <c r="R83">
        <v>0.9999987917</v>
      </c>
      <c r="S83">
        <v>0.9987333948</v>
      </c>
      <c r="T83">
        <v>5.34039E-05</v>
      </c>
    </row>
    <row r="84" spans="1:20" ht="12.75">
      <c r="A84" s="7" t="s">
        <v>62</v>
      </c>
      <c r="B84" t="s">
        <v>11</v>
      </c>
      <c r="C84">
        <v>5390</v>
      </c>
      <c r="D84">
        <v>3.3089254561</v>
      </c>
      <c r="E84">
        <v>5.3662769225</v>
      </c>
      <c r="F84">
        <v>8.7028034906</v>
      </c>
      <c r="G84">
        <v>26</v>
      </c>
      <c r="H84">
        <v>4.8237476809</v>
      </c>
      <c r="I84">
        <v>0.6324972939</v>
      </c>
      <c r="J84">
        <v>-0.6015</v>
      </c>
      <c r="K84">
        <v>-0.118</v>
      </c>
      <c r="L84">
        <v>0.3655</v>
      </c>
      <c r="M84">
        <v>0.5479980946</v>
      </c>
      <c r="N84">
        <v>0.888720392</v>
      </c>
      <c r="O84">
        <v>1.4412895647</v>
      </c>
      <c r="P84" s="28">
        <v>6.022062E-21</v>
      </c>
      <c r="Q84">
        <v>0.9999992221</v>
      </c>
      <c r="R84">
        <v>0.9999987917</v>
      </c>
      <c r="S84">
        <v>0.9987333948</v>
      </c>
      <c r="T84">
        <v>0.1837418119</v>
      </c>
    </row>
    <row r="85" spans="1:20" ht="12.75">
      <c r="A85" s="7" t="s">
        <v>61</v>
      </c>
      <c r="B85" t="s">
        <v>11</v>
      </c>
      <c r="C85">
        <v>2835</v>
      </c>
      <c r="D85">
        <v>2.0375717101</v>
      </c>
      <c r="E85">
        <v>3.7417802692</v>
      </c>
      <c r="F85">
        <v>6.8713751342</v>
      </c>
      <c r="G85">
        <v>14</v>
      </c>
      <c r="H85">
        <v>4.9382716049</v>
      </c>
      <c r="I85">
        <v>0.1227939592</v>
      </c>
      <c r="J85">
        <v>-1.0863</v>
      </c>
      <c r="K85">
        <v>-0.4785</v>
      </c>
      <c r="L85">
        <v>0.1293</v>
      </c>
      <c r="M85">
        <v>0.3374465305</v>
      </c>
      <c r="N85">
        <v>0.6196840893</v>
      </c>
      <c r="O85">
        <v>1.137982868</v>
      </c>
      <c r="P85" s="28">
        <v>6.022062E-21</v>
      </c>
      <c r="Q85">
        <v>0.9999992221</v>
      </c>
      <c r="R85">
        <v>0.9999987917</v>
      </c>
      <c r="S85">
        <v>0.9987333948</v>
      </c>
      <c r="T85">
        <v>0.4638412294</v>
      </c>
    </row>
    <row r="86" spans="1:20" ht="12.75">
      <c r="A86" s="7" t="s">
        <v>60</v>
      </c>
      <c r="B86" t="s">
        <v>11</v>
      </c>
      <c r="C86">
        <v>2659</v>
      </c>
      <c r="D86">
        <v>3.9368995004</v>
      </c>
      <c r="E86">
        <v>7.2619095273</v>
      </c>
      <c r="F86">
        <v>13.395142542</v>
      </c>
      <c r="G86">
        <v>13</v>
      </c>
      <c r="H86">
        <v>4.8890560361</v>
      </c>
      <c r="I86">
        <v>0.5546908774</v>
      </c>
      <c r="J86">
        <v>-0.4277</v>
      </c>
      <c r="K86">
        <v>0.1845</v>
      </c>
      <c r="L86">
        <v>0.7968</v>
      </c>
      <c r="M86">
        <v>0.651998195</v>
      </c>
      <c r="N86">
        <v>1.2026600891</v>
      </c>
      <c r="O86">
        <v>2.2183976905</v>
      </c>
      <c r="P86" s="28">
        <v>6.022062E-21</v>
      </c>
      <c r="Q86">
        <v>0.9999992221</v>
      </c>
      <c r="R86">
        <v>0.9999987917</v>
      </c>
      <c r="S86">
        <v>0.9987333948</v>
      </c>
      <c r="T86">
        <v>0.8218613797</v>
      </c>
    </row>
    <row r="87" spans="1:20" ht="12.75">
      <c r="A87" s="7" t="s">
        <v>59</v>
      </c>
      <c r="B87" t="s">
        <v>11</v>
      </c>
      <c r="C87">
        <v>11614</v>
      </c>
      <c r="D87">
        <v>4.5828848506</v>
      </c>
      <c r="E87">
        <v>6.5228018091</v>
      </c>
      <c r="F87">
        <v>9.2838779125</v>
      </c>
      <c r="G87">
        <v>96</v>
      </c>
      <c r="H87">
        <v>8.2658859997</v>
      </c>
      <c r="I87">
        <v>0.6681768373</v>
      </c>
      <c r="J87">
        <v>-0.2758</v>
      </c>
      <c r="K87">
        <v>0.0772</v>
      </c>
      <c r="L87">
        <v>0.4302</v>
      </c>
      <c r="M87">
        <v>0.7589811856</v>
      </c>
      <c r="N87">
        <v>1.0802549075</v>
      </c>
      <c r="O87">
        <v>1.5375225202</v>
      </c>
      <c r="P87" s="28">
        <v>6.022062E-21</v>
      </c>
      <c r="Q87">
        <v>0.9999992221</v>
      </c>
      <c r="R87">
        <v>0.9999987917</v>
      </c>
      <c r="S87">
        <v>0.9987333948</v>
      </c>
      <c r="T87">
        <v>0.6397927993</v>
      </c>
    </row>
    <row r="88" spans="1:20" ht="12.75">
      <c r="A88" s="7" t="s">
        <v>58</v>
      </c>
      <c r="B88" t="s">
        <v>11</v>
      </c>
      <c r="C88">
        <v>10679</v>
      </c>
      <c r="D88">
        <v>4.8063216785</v>
      </c>
      <c r="E88">
        <v>6.8170721138</v>
      </c>
      <c r="F88">
        <v>9.6690307709</v>
      </c>
      <c r="G88">
        <v>105</v>
      </c>
      <c r="H88">
        <v>9.8323813091</v>
      </c>
      <c r="I88">
        <v>0.4962684883</v>
      </c>
      <c r="J88">
        <v>-0.2282</v>
      </c>
      <c r="K88">
        <v>0.1213</v>
      </c>
      <c r="L88">
        <v>0.4708</v>
      </c>
      <c r="M88">
        <v>0.795985028</v>
      </c>
      <c r="N88">
        <v>1.1289896308</v>
      </c>
      <c r="O88">
        <v>1.601308494</v>
      </c>
      <c r="P88" s="28">
        <v>6.022062E-21</v>
      </c>
      <c r="Q88">
        <v>0.9999992221</v>
      </c>
      <c r="R88">
        <v>0.9999987917</v>
      </c>
      <c r="S88">
        <v>0.9987333948</v>
      </c>
      <c r="T88">
        <v>0.1163549174</v>
      </c>
    </row>
    <row r="89" spans="1:20" ht="12.75">
      <c r="A89" s="7" t="s">
        <v>17</v>
      </c>
      <c r="B89" t="s">
        <v>11</v>
      </c>
      <c r="C89">
        <v>4626</v>
      </c>
      <c r="D89">
        <v>4.278088121</v>
      </c>
      <c r="E89">
        <v>6.4118558739</v>
      </c>
      <c r="F89">
        <v>9.6098758569</v>
      </c>
      <c r="G89">
        <v>58</v>
      </c>
      <c r="H89">
        <v>12.537829658</v>
      </c>
      <c r="I89">
        <v>0.7711859756</v>
      </c>
      <c r="J89">
        <v>-0.3446</v>
      </c>
      <c r="K89">
        <v>0.06</v>
      </c>
      <c r="L89">
        <v>0.4647</v>
      </c>
      <c r="M89">
        <v>0.7085031591</v>
      </c>
      <c r="N89">
        <v>1.0618809182</v>
      </c>
      <c r="O89">
        <v>1.5915117244</v>
      </c>
      <c r="P89" s="28">
        <v>6.022062E-21</v>
      </c>
      <c r="Q89">
        <v>0.9999992221</v>
      </c>
      <c r="R89">
        <v>0.9999987917</v>
      </c>
      <c r="S89">
        <v>0.9987333948</v>
      </c>
      <c r="T89">
        <v>0.4878775028</v>
      </c>
    </row>
    <row r="90" spans="1:20" ht="12.75">
      <c r="A90" s="7" t="s">
        <v>16</v>
      </c>
      <c r="B90" t="s">
        <v>11</v>
      </c>
      <c r="C90">
        <v>6438</v>
      </c>
      <c r="D90">
        <v>3.6097464639</v>
      </c>
      <c r="E90">
        <v>5.3858785827</v>
      </c>
      <c r="F90">
        <v>8.0359350437</v>
      </c>
      <c r="G90">
        <v>57</v>
      </c>
      <c r="H90">
        <v>8.8536812675</v>
      </c>
      <c r="I90">
        <v>0.5754865479</v>
      </c>
      <c r="J90">
        <v>-0.5145</v>
      </c>
      <c r="K90">
        <v>-0.1143</v>
      </c>
      <c r="L90">
        <v>0.2858</v>
      </c>
      <c r="M90">
        <v>0.5978176935</v>
      </c>
      <c r="N90">
        <v>0.8919666641</v>
      </c>
      <c r="O90">
        <v>1.3308480806</v>
      </c>
      <c r="P90" s="28">
        <v>6.022062E-21</v>
      </c>
      <c r="Q90">
        <v>0.9999992221</v>
      </c>
      <c r="R90">
        <v>0.9999987917</v>
      </c>
      <c r="S90">
        <v>0.9987333948</v>
      </c>
      <c r="T90">
        <v>0.191475944</v>
      </c>
    </row>
    <row r="91" spans="1:20" ht="12.75">
      <c r="A91" s="7" t="s">
        <v>15</v>
      </c>
      <c r="B91" t="s">
        <v>11</v>
      </c>
      <c r="C91">
        <v>5256</v>
      </c>
      <c r="D91">
        <v>2.2790608731</v>
      </c>
      <c r="E91">
        <v>3.6529947525</v>
      </c>
      <c r="F91">
        <v>5.8552058961</v>
      </c>
      <c r="G91">
        <v>31</v>
      </c>
      <c r="H91">
        <v>5.898021309</v>
      </c>
      <c r="I91">
        <v>0.0368142523</v>
      </c>
      <c r="J91">
        <v>-0.9743</v>
      </c>
      <c r="K91">
        <v>-0.5026</v>
      </c>
      <c r="L91">
        <v>-0.0308</v>
      </c>
      <c r="M91">
        <v>0.3774400579</v>
      </c>
      <c r="N91">
        <v>0.6049801334</v>
      </c>
      <c r="O91">
        <v>0.9696929462</v>
      </c>
      <c r="P91" s="28">
        <v>6.022062E-21</v>
      </c>
      <c r="Q91">
        <v>0.9999992221</v>
      </c>
      <c r="R91">
        <v>0.9999987917</v>
      </c>
      <c r="S91">
        <v>0.9987333948</v>
      </c>
      <c r="T91">
        <v>0.0012889939</v>
      </c>
    </row>
    <row r="92" spans="1:20" ht="12.75">
      <c r="A92" s="7" t="s">
        <v>14</v>
      </c>
      <c r="B92" t="s">
        <v>11</v>
      </c>
      <c r="C92">
        <v>4954</v>
      </c>
      <c r="D92">
        <v>3.4170484465</v>
      </c>
      <c r="E92">
        <v>5.3159068187</v>
      </c>
      <c r="F92">
        <v>8.269963317</v>
      </c>
      <c r="G92">
        <v>39</v>
      </c>
      <c r="H92">
        <v>7.8724263222</v>
      </c>
      <c r="I92">
        <v>0.5720467646</v>
      </c>
      <c r="J92">
        <v>-0.5693</v>
      </c>
      <c r="K92">
        <v>-0.1274</v>
      </c>
      <c r="L92">
        <v>0.3145</v>
      </c>
      <c r="M92">
        <v>0.5659045701</v>
      </c>
      <c r="N92">
        <v>0.8803784933</v>
      </c>
      <c r="O92">
        <v>1.3696059945</v>
      </c>
      <c r="P92" s="28">
        <v>6.022062E-21</v>
      </c>
      <c r="Q92">
        <v>0.9999992221</v>
      </c>
      <c r="R92">
        <v>0.9999987917</v>
      </c>
      <c r="S92">
        <v>0.9987333948</v>
      </c>
      <c r="T92">
        <v>0.1136985624</v>
      </c>
    </row>
    <row r="93" spans="1:20" ht="12.75">
      <c r="A93" s="7" t="s">
        <v>18</v>
      </c>
      <c r="B93" t="s">
        <v>11</v>
      </c>
      <c r="C93">
        <v>7319</v>
      </c>
      <c r="D93">
        <v>3.0507390676</v>
      </c>
      <c r="E93">
        <v>4.5228003809</v>
      </c>
      <c r="F93">
        <v>6.7051697415</v>
      </c>
      <c r="G93">
        <v>59</v>
      </c>
      <c r="H93">
        <v>8.0612105479</v>
      </c>
      <c r="I93">
        <v>0.1503094827</v>
      </c>
      <c r="J93">
        <v>-0.6827</v>
      </c>
      <c r="K93">
        <v>-0.289</v>
      </c>
      <c r="L93">
        <v>0.1048</v>
      </c>
      <c r="M93">
        <v>0.5052393045</v>
      </c>
      <c r="N93">
        <v>0.7490304704</v>
      </c>
      <c r="O93">
        <v>1.1104572439</v>
      </c>
      <c r="P93" s="28">
        <v>6.022062E-21</v>
      </c>
      <c r="Q93">
        <v>0.9999992221</v>
      </c>
      <c r="R93">
        <v>0.9999987917</v>
      </c>
      <c r="S93">
        <v>0.9987333948</v>
      </c>
      <c r="T93">
        <v>0.0014503196</v>
      </c>
    </row>
    <row r="94" spans="1:20" ht="12.75">
      <c r="A94" s="7" t="s">
        <v>19</v>
      </c>
      <c r="B94" t="s">
        <v>11</v>
      </c>
      <c r="C94">
        <v>6428</v>
      </c>
      <c r="D94">
        <v>3.7741010797</v>
      </c>
      <c r="E94">
        <v>5.5866809575</v>
      </c>
      <c r="F94">
        <v>8.2697849003</v>
      </c>
      <c r="G94">
        <v>66</v>
      </c>
      <c r="H94">
        <v>10.26757934</v>
      </c>
      <c r="I94">
        <v>0.6977349802</v>
      </c>
      <c r="J94">
        <v>-0.4699</v>
      </c>
      <c r="K94">
        <v>-0.0777</v>
      </c>
      <c r="L94">
        <v>0.3145</v>
      </c>
      <c r="M94">
        <v>0.6250368066</v>
      </c>
      <c r="N94">
        <v>0.9252219672</v>
      </c>
      <c r="O94">
        <v>1.3695764465</v>
      </c>
      <c r="P94" s="28">
        <v>6.022062E-21</v>
      </c>
      <c r="Q94">
        <v>0.9999992221</v>
      </c>
      <c r="R94">
        <v>0.9999987917</v>
      </c>
      <c r="S94">
        <v>0.9987333948</v>
      </c>
      <c r="T94">
        <v>0.8003270355</v>
      </c>
    </row>
    <row r="95" spans="1:20" ht="12.75">
      <c r="A95" s="7" t="s">
        <v>51</v>
      </c>
      <c r="B95" t="s">
        <v>11</v>
      </c>
      <c r="C95">
        <v>4416</v>
      </c>
      <c r="D95">
        <v>3.7280449464</v>
      </c>
      <c r="E95">
        <v>6.03558824</v>
      </c>
      <c r="F95">
        <v>9.7714287051</v>
      </c>
      <c r="G95">
        <v>28</v>
      </c>
      <c r="H95">
        <v>6.3405797101</v>
      </c>
      <c r="I95">
        <v>0.9985924332</v>
      </c>
      <c r="J95">
        <v>-0.4822</v>
      </c>
      <c r="K95">
        <v>-0.0004</v>
      </c>
      <c r="L95">
        <v>0.4814</v>
      </c>
      <c r="M95">
        <v>0.6174093536</v>
      </c>
      <c r="N95">
        <v>0.9995664451</v>
      </c>
      <c r="O95">
        <v>1.618266831</v>
      </c>
      <c r="P95" s="28">
        <v>6.022062E-21</v>
      </c>
      <c r="Q95">
        <v>0.9999992221</v>
      </c>
      <c r="R95">
        <v>0.9999987917</v>
      </c>
      <c r="S95">
        <v>0.9987333948</v>
      </c>
      <c r="T95">
        <v>0.7354436586</v>
      </c>
    </row>
    <row r="96" spans="1:20" ht="12.75">
      <c r="A96" s="7" t="s">
        <v>52</v>
      </c>
      <c r="B96" t="s">
        <v>11</v>
      </c>
      <c r="C96">
        <v>2921</v>
      </c>
      <c r="D96">
        <v>4.0665420189</v>
      </c>
      <c r="E96">
        <v>7.2572264353</v>
      </c>
      <c r="F96">
        <v>12.951381121</v>
      </c>
      <c r="G96">
        <v>15</v>
      </c>
      <c r="H96">
        <v>5.1352276618</v>
      </c>
      <c r="I96">
        <v>0.5337671414</v>
      </c>
      <c r="J96">
        <v>-0.3953</v>
      </c>
      <c r="K96">
        <v>0.1839</v>
      </c>
      <c r="L96">
        <v>0.7631</v>
      </c>
      <c r="M96">
        <v>0.6734685648</v>
      </c>
      <c r="N96">
        <v>1.2018845124</v>
      </c>
      <c r="O96">
        <v>2.1449054295</v>
      </c>
      <c r="P96" s="28">
        <v>6.022062E-21</v>
      </c>
      <c r="Q96">
        <v>0.9999992221</v>
      </c>
      <c r="R96">
        <v>0.9999987917</v>
      </c>
      <c r="S96">
        <v>0.9987333948</v>
      </c>
      <c r="T96">
        <v>0.2882860786</v>
      </c>
    </row>
    <row r="97" spans="1:20" ht="12.75">
      <c r="A97" s="7" t="s">
        <v>53</v>
      </c>
      <c r="B97" t="s">
        <v>11</v>
      </c>
      <c r="C97">
        <v>6391</v>
      </c>
      <c r="D97">
        <v>1.882927567</v>
      </c>
      <c r="E97">
        <v>3.1859635011</v>
      </c>
      <c r="F97">
        <v>5.390734943</v>
      </c>
      <c r="G97">
        <v>20</v>
      </c>
      <c r="H97">
        <v>3.1294007198</v>
      </c>
      <c r="I97">
        <v>0.0171878699</v>
      </c>
      <c r="J97">
        <v>-1.1653</v>
      </c>
      <c r="K97">
        <v>-0.6394</v>
      </c>
      <c r="L97">
        <v>-0.1134</v>
      </c>
      <c r="M97">
        <v>0.3118355891</v>
      </c>
      <c r="N97">
        <v>0.527634107</v>
      </c>
      <c r="O97">
        <v>0.8927709362</v>
      </c>
      <c r="P97" s="28">
        <v>6.022062E-21</v>
      </c>
      <c r="Q97">
        <v>0.9999992221</v>
      </c>
      <c r="R97">
        <v>0.9999987917</v>
      </c>
      <c r="S97">
        <v>0.9987333948</v>
      </c>
      <c r="T97">
        <v>0.0005115012</v>
      </c>
    </row>
    <row r="98" spans="1:20" ht="12.75">
      <c r="A98" s="7" t="s">
        <v>20</v>
      </c>
      <c r="B98" t="s">
        <v>11</v>
      </c>
      <c r="C98">
        <v>11096</v>
      </c>
      <c r="D98">
        <v>3.3256132972</v>
      </c>
      <c r="E98">
        <v>4.8571809643</v>
      </c>
      <c r="F98">
        <v>7.0940920703</v>
      </c>
      <c r="G98">
        <v>66</v>
      </c>
      <c r="H98">
        <v>5.9480894016</v>
      </c>
      <c r="I98">
        <v>0.2601093435</v>
      </c>
      <c r="J98">
        <v>-0.5965</v>
      </c>
      <c r="K98">
        <v>-0.2176</v>
      </c>
      <c r="L98">
        <v>0.1612</v>
      </c>
      <c r="M98">
        <v>0.550761803</v>
      </c>
      <c r="N98">
        <v>0.8044079411</v>
      </c>
      <c r="O98">
        <v>1.1748674876</v>
      </c>
      <c r="P98" s="28">
        <v>6.022062E-21</v>
      </c>
      <c r="Q98">
        <v>0.9999992221</v>
      </c>
      <c r="R98">
        <v>0.9999987917</v>
      </c>
      <c r="S98">
        <v>0.9987333948</v>
      </c>
      <c r="T98">
        <v>0.0075225302</v>
      </c>
    </row>
    <row r="99" spans="1:20" ht="12.75">
      <c r="A99" s="7" t="s">
        <v>21</v>
      </c>
      <c r="B99" t="s">
        <v>11</v>
      </c>
      <c r="C99">
        <v>1813</v>
      </c>
      <c r="D99">
        <v>3.7277945575</v>
      </c>
      <c r="E99">
        <v>6.4890704909</v>
      </c>
      <c r="F99">
        <v>11.295696473</v>
      </c>
      <c r="G99">
        <v>18</v>
      </c>
      <c r="H99">
        <v>9.9282956426</v>
      </c>
      <c r="I99">
        <v>0.7990095523</v>
      </c>
      <c r="J99">
        <v>-0.4823</v>
      </c>
      <c r="K99">
        <v>0.072</v>
      </c>
      <c r="L99">
        <v>0.6263</v>
      </c>
      <c r="M99">
        <v>0.6173678862</v>
      </c>
      <c r="N99">
        <v>1.0746685931</v>
      </c>
      <c r="O99">
        <v>1.8707040175</v>
      </c>
      <c r="P99" s="28">
        <v>6.022062E-21</v>
      </c>
      <c r="Q99">
        <v>0.9999992221</v>
      </c>
      <c r="R99">
        <v>0.9999987917</v>
      </c>
      <c r="S99">
        <v>0.9987333948</v>
      </c>
      <c r="T99">
        <v>0.3481337522</v>
      </c>
    </row>
    <row r="100" spans="1:20" ht="12.75">
      <c r="A100" s="7" t="s">
        <v>54</v>
      </c>
      <c r="B100" t="s">
        <v>11</v>
      </c>
      <c r="C100">
        <v>2305</v>
      </c>
      <c r="D100">
        <v>4.3017879553</v>
      </c>
      <c r="E100">
        <v>6.9935825425</v>
      </c>
      <c r="F100">
        <v>11.36973679</v>
      </c>
      <c r="G100">
        <v>29</v>
      </c>
      <c r="H100">
        <v>12.581344902</v>
      </c>
      <c r="I100">
        <v>0.553572826</v>
      </c>
      <c r="J100">
        <v>-0.3391</v>
      </c>
      <c r="K100">
        <v>0.1469</v>
      </c>
      <c r="L100">
        <v>0.6328</v>
      </c>
      <c r="M100">
        <v>0.7124281384</v>
      </c>
      <c r="N100">
        <v>1.1582218936</v>
      </c>
      <c r="O100">
        <v>1.8829659898</v>
      </c>
      <c r="P100" s="28">
        <v>6.022062E-21</v>
      </c>
      <c r="Q100">
        <v>0.9999992221</v>
      </c>
      <c r="R100">
        <v>0.9999987917</v>
      </c>
      <c r="S100">
        <v>0.9987333948</v>
      </c>
      <c r="T100">
        <v>0.9324612277</v>
      </c>
    </row>
    <row r="101" spans="1:20" ht="12.75">
      <c r="A101" s="7" t="s">
        <v>55</v>
      </c>
      <c r="B101" t="s">
        <v>11</v>
      </c>
      <c r="C101">
        <v>5015</v>
      </c>
      <c r="D101">
        <v>2.465773638</v>
      </c>
      <c r="E101">
        <v>3.98014946</v>
      </c>
      <c r="F101">
        <v>6.4245920548</v>
      </c>
      <c r="G101">
        <v>29</v>
      </c>
      <c r="H101">
        <v>5.7826520439</v>
      </c>
      <c r="I101">
        <v>0.0879954811</v>
      </c>
      <c r="J101">
        <v>-0.8956</v>
      </c>
      <c r="K101">
        <v>-0.4168</v>
      </c>
      <c r="L101">
        <v>0.062</v>
      </c>
      <c r="M101">
        <v>0.4083619511</v>
      </c>
      <c r="N101">
        <v>0.6591609116</v>
      </c>
      <c r="O101">
        <v>1.0639901839</v>
      </c>
      <c r="P101" s="28">
        <v>6.022062E-21</v>
      </c>
      <c r="Q101">
        <v>0.9999992221</v>
      </c>
      <c r="R101">
        <v>0.9999987917</v>
      </c>
      <c r="S101">
        <v>0.9987333948</v>
      </c>
      <c r="T101">
        <v>0.0041661632</v>
      </c>
    </row>
    <row r="102" spans="1:20" ht="12.75">
      <c r="A102" s="7" t="s">
        <v>56</v>
      </c>
      <c r="B102" t="s">
        <v>11</v>
      </c>
      <c r="C102">
        <v>12695</v>
      </c>
      <c r="D102">
        <v>3.7085300282</v>
      </c>
      <c r="E102">
        <v>5.3041011536</v>
      </c>
      <c r="F102">
        <v>7.5861564645</v>
      </c>
      <c r="G102">
        <v>86</v>
      </c>
      <c r="H102">
        <v>6.7743205987</v>
      </c>
      <c r="I102">
        <v>0.4777148987</v>
      </c>
      <c r="J102">
        <v>-0.4875</v>
      </c>
      <c r="K102">
        <v>-0.1296</v>
      </c>
      <c r="L102">
        <v>0.2282</v>
      </c>
      <c r="M102">
        <v>0.6141774471</v>
      </c>
      <c r="N102">
        <v>0.8784233323</v>
      </c>
      <c r="O102">
        <v>1.2563593054</v>
      </c>
      <c r="P102" s="28">
        <v>6.022062E-21</v>
      </c>
      <c r="Q102">
        <v>0.9999992221</v>
      </c>
      <c r="R102">
        <v>0.9999987917</v>
      </c>
      <c r="S102">
        <v>0.9987333948</v>
      </c>
      <c r="T102">
        <v>0.2744715291</v>
      </c>
    </row>
    <row r="103" spans="1:20" ht="12.75">
      <c r="A103" s="7" t="s">
        <v>57</v>
      </c>
      <c r="B103" t="s">
        <v>11</v>
      </c>
      <c r="C103">
        <v>2811</v>
      </c>
      <c r="D103">
        <v>3.1572295455</v>
      </c>
      <c r="E103">
        <v>5.6822650473</v>
      </c>
      <c r="F103">
        <v>10.22673062</v>
      </c>
      <c r="G103">
        <v>15</v>
      </c>
      <c r="H103">
        <v>5.3361792956</v>
      </c>
      <c r="I103">
        <v>0.8394174866</v>
      </c>
      <c r="J103">
        <v>-0.6484</v>
      </c>
      <c r="K103">
        <v>-0.0608</v>
      </c>
      <c r="L103">
        <v>0.5269</v>
      </c>
      <c r="M103">
        <v>0.5228754162</v>
      </c>
      <c r="N103">
        <v>0.941051849</v>
      </c>
      <c r="O103">
        <v>1.6936703373</v>
      </c>
      <c r="P103" s="28">
        <v>6.022062E-21</v>
      </c>
      <c r="Q103">
        <v>0.9999992221</v>
      </c>
      <c r="R103">
        <v>0.9999987917</v>
      </c>
      <c r="S103">
        <v>0.9987333948</v>
      </c>
      <c r="T103">
        <v>0.2498162939</v>
      </c>
    </row>
    <row r="104" spans="1:20" ht="12.75">
      <c r="A104" s="7" t="s">
        <v>22</v>
      </c>
      <c r="B104" t="s">
        <v>11</v>
      </c>
      <c r="C104">
        <v>9373</v>
      </c>
      <c r="D104">
        <v>2.698833791</v>
      </c>
      <c r="E104">
        <v>4.1052272881</v>
      </c>
      <c r="F104">
        <v>6.2445086997</v>
      </c>
      <c r="G104">
        <v>43</v>
      </c>
      <c r="H104">
        <v>4.5876453643</v>
      </c>
      <c r="I104">
        <v>0.0713915028</v>
      </c>
      <c r="J104">
        <v>-0.8053</v>
      </c>
      <c r="K104">
        <v>-0.3858</v>
      </c>
      <c r="L104">
        <v>0.0336</v>
      </c>
      <c r="M104">
        <v>0.4469595325</v>
      </c>
      <c r="N104">
        <v>0.6798753135</v>
      </c>
      <c r="O104">
        <v>1.0341662012</v>
      </c>
      <c r="P104" s="28">
        <v>6.022062E-21</v>
      </c>
      <c r="Q104">
        <v>0.9999992221</v>
      </c>
      <c r="R104">
        <v>0.9999987917</v>
      </c>
      <c r="S104">
        <v>0.9987333948</v>
      </c>
      <c r="T104">
        <v>8.58009E-05</v>
      </c>
    </row>
    <row r="105" spans="1:20" ht="12.75">
      <c r="A105" s="7" t="s">
        <v>23</v>
      </c>
      <c r="B105" t="s">
        <v>11</v>
      </c>
      <c r="C105">
        <v>14507</v>
      </c>
      <c r="D105">
        <v>3.5627503527</v>
      </c>
      <c r="E105">
        <v>5.1092433167</v>
      </c>
      <c r="F105">
        <v>7.3270267868</v>
      </c>
      <c r="G105">
        <v>80</v>
      </c>
      <c r="H105">
        <v>5.5145791687</v>
      </c>
      <c r="I105">
        <v>0.3637723149</v>
      </c>
      <c r="J105">
        <v>-0.5276</v>
      </c>
      <c r="K105">
        <v>-0.1671</v>
      </c>
      <c r="L105">
        <v>0.1935</v>
      </c>
      <c r="M105">
        <v>0.5900345688</v>
      </c>
      <c r="N105">
        <v>0.8461525167</v>
      </c>
      <c r="O105">
        <v>1.2134442952</v>
      </c>
      <c r="P105" s="28">
        <v>6.022062E-21</v>
      </c>
      <c r="Q105">
        <v>0.9999992221</v>
      </c>
      <c r="R105">
        <v>0.9999987917</v>
      </c>
      <c r="S105">
        <v>0.9987333948</v>
      </c>
      <c r="T105">
        <v>0.0446976471</v>
      </c>
    </row>
    <row r="106" spans="1:20" ht="12.75">
      <c r="A106" s="7" t="s">
        <v>24</v>
      </c>
      <c r="B106" t="s">
        <v>11</v>
      </c>
      <c r="C106">
        <v>9022</v>
      </c>
      <c r="D106">
        <v>2.3315593395</v>
      </c>
      <c r="E106">
        <v>3.605025273</v>
      </c>
      <c r="F106">
        <v>5.574040943</v>
      </c>
      <c r="G106">
        <v>39</v>
      </c>
      <c r="H106">
        <v>4.3227665706</v>
      </c>
      <c r="I106">
        <v>0.0203569693</v>
      </c>
      <c r="J106">
        <v>-0.9516</v>
      </c>
      <c r="K106">
        <v>-0.5158</v>
      </c>
      <c r="L106">
        <v>-0.08</v>
      </c>
      <c r="M106">
        <v>0.3861344392</v>
      </c>
      <c r="N106">
        <v>0.5970358072</v>
      </c>
      <c r="O106">
        <v>0.9231286278</v>
      </c>
      <c r="P106" s="28">
        <v>6.022062E-21</v>
      </c>
      <c r="Q106">
        <v>0.9999992221</v>
      </c>
      <c r="R106">
        <v>0.9999987917</v>
      </c>
      <c r="S106">
        <v>0.9987333948</v>
      </c>
      <c r="T106">
        <v>0.0003154524</v>
      </c>
    </row>
    <row r="107" spans="1:20" ht="12.75">
      <c r="A107" s="7" t="s">
        <v>25</v>
      </c>
      <c r="B107" t="s">
        <v>11</v>
      </c>
      <c r="C107">
        <v>4607</v>
      </c>
      <c r="D107">
        <v>1.9482378934</v>
      </c>
      <c r="E107">
        <v>3.4184474475</v>
      </c>
      <c r="F107">
        <v>5.9981293819</v>
      </c>
      <c r="G107">
        <v>17</v>
      </c>
      <c r="H107">
        <v>3.6900369004</v>
      </c>
      <c r="I107">
        <v>0.0473476127</v>
      </c>
      <c r="J107">
        <v>-1.1312</v>
      </c>
      <c r="K107">
        <v>-0.5689</v>
      </c>
      <c r="L107">
        <v>-0.0067</v>
      </c>
      <c r="M107">
        <v>0.3226517694</v>
      </c>
      <c r="N107">
        <v>0.5661362616</v>
      </c>
      <c r="O107">
        <v>0.9933628049</v>
      </c>
      <c r="P107" s="28">
        <v>6.022062E-21</v>
      </c>
      <c r="Q107">
        <v>0.9999992221</v>
      </c>
      <c r="R107">
        <v>0.9999987917</v>
      </c>
      <c r="S107">
        <v>0.9987333948</v>
      </c>
      <c r="T107">
        <v>0.3719641622</v>
      </c>
    </row>
    <row r="108" spans="1:20" ht="12.75">
      <c r="A108" s="7" t="s">
        <v>26</v>
      </c>
      <c r="B108" t="s">
        <v>11</v>
      </c>
      <c r="C108">
        <v>7217</v>
      </c>
      <c r="D108">
        <v>4.3343866227</v>
      </c>
      <c r="E108">
        <v>6.2679666748</v>
      </c>
      <c r="F108">
        <v>9.0641213292</v>
      </c>
      <c r="G108">
        <v>89</v>
      </c>
      <c r="H108">
        <v>12.331993903</v>
      </c>
      <c r="I108">
        <v>0.842709332</v>
      </c>
      <c r="J108">
        <v>-0.3315</v>
      </c>
      <c r="K108">
        <v>0.0373</v>
      </c>
      <c r="L108">
        <v>0.4062</v>
      </c>
      <c r="M108">
        <v>0.7178268722</v>
      </c>
      <c r="N108">
        <v>1.0380511257</v>
      </c>
      <c r="O108">
        <v>1.5011281708</v>
      </c>
      <c r="P108" s="28">
        <v>6.022062E-21</v>
      </c>
      <c r="Q108">
        <v>0.9999992221</v>
      </c>
      <c r="R108">
        <v>0.9999987917</v>
      </c>
      <c r="S108">
        <v>0.9987333948</v>
      </c>
      <c r="T108">
        <v>0.7184382395</v>
      </c>
    </row>
    <row r="109" spans="1:20" ht="12.75">
      <c r="A109" s="7" t="s">
        <v>27</v>
      </c>
      <c r="B109" t="s">
        <v>11</v>
      </c>
      <c r="C109">
        <v>2922</v>
      </c>
      <c r="D109">
        <v>3.7233134256</v>
      </c>
      <c r="E109">
        <v>5.8729709552</v>
      </c>
      <c r="F109">
        <v>9.2637347163</v>
      </c>
      <c r="G109">
        <v>35</v>
      </c>
      <c r="H109">
        <v>11.978097194</v>
      </c>
      <c r="I109">
        <v>0.9050181283</v>
      </c>
      <c r="J109">
        <v>-0.4835</v>
      </c>
      <c r="K109">
        <v>-0.0277</v>
      </c>
      <c r="L109">
        <v>0.428</v>
      </c>
      <c r="M109">
        <v>0.6166257565</v>
      </c>
      <c r="N109">
        <v>0.972635055</v>
      </c>
      <c r="O109">
        <v>1.5341865631</v>
      </c>
      <c r="P109" s="28">
        <v>6.022062E-21</v>
      </c>
      <c r="Q109">
        <v>0.9999992221</v>
      </c>
      <c r="R109">
        <v>0.9999987917</v>
      </c>
      <c r="S109">
        <v>0.9987333948</v>
      </c>
      <c r="T109">
        <v>0.3972090663</v>
      </c>
    </row>
    <row r="110" spans="1:20" ht="12.75">
      <c r="A110" s="7" t="s">
        <v>28</v>
      </c>
      <c r="B110" t="s">
        <v>11</v>
      </c>
      <c r="C110">
        <v>3851</v>
      </c>
      <c r="D110">
        <v>4.2462639985</v>
      </c>
      <c r="E110">
        <v>6.7437050555</v>
      </c>
      <c r="F110">
        <v>10.710016591</v>
      </c>
      <c r="G110">
        <v>32</v>
      </c>
      <c r="H110">
        <v>8.3095299922</v>
      </c>
      <c r="I110">
        <v>0.6396327605</v>
      </c>
      <c r="J110">
        <v>-0.3521</v>
      </c>
      <c r="K110">
        <v>0.1105</v>
      </c>
      <c r="L110">
        <v>0.5731</v>
      </c>
      <c r="M110">
        <v>0.7032326993</v>
      </c>
      <c r="N110">
        <v>1.1168391582</v>
      </c>
      <c r="O110">
        <v>1.7737083421</v>
      </c>
      <c r="P110" s="28">
        <v>6.022062E-21</v>
      </c>
      <c r="Q110">
        <v>0.9999992221</v>
      </c>
      <c r="R110">
        <v>0.9999987917</v>
      </c>
      <c r="S110">
        <v>0.9987333948</v>
      </c>
      <c r="T110">
        <v>0.2709375659</v>
      </c>
    </row>
    <row r="111" spans="1:20" ht="12.75">
      <c r="A111" s="7" t="s">
        <v>29</v>
      </c>
      <c r="B111" t="s">
        <v>11</v>
      </c>
      <c r="C111">
        <v>7479</v>
      </c>
      <c r="D111">
        <v>4.4300760263</v>
      </c>
      <c r="E111">
        <v>6.4577161146</v>
      </c>
      <c r="F111">
        <v>9.4134044584</v>
      </c>
      <c r="G111">
        <v>70</v>
      </c>
      <c r="H111">
        <v>9.3595400455</v>
      </c>
      <c r="I111">
        <v>0.7268412336</v>
      </c>
      <c r="J111">
        <v>-0.3097</v>
      </c>
      <c r="K111">
        <v>0.0672</v>
      </c>
      <c r="L111">
        <v>0.444</v>
      </c>
      <c r="M111">
        <v>0.7336741953</v>
      </c>
      <c r="N111">
        <v>1.069475929</v>
      </c>
      <c r="O111">
        <v>1.5589736835</v>
      </c>
      <c r="P111" s="28">
        <v>6.022062E-21</v>
      </c>
      <c r="Q111">
        <v>0.9999992221</v>
      </c>
      <c r="R111">
        <v>0.9999987917</v>
      </c>
      <c r="S111">
        <v>0.9987333948</v>
      </c>
      <c r="T111">
        <v>0.7560432941</v>
      </c>
    </row>
    <row r="112" spans="1:20" ht="12.75">
      <c r="A112" s="7" t="s">
        <v>30</v>
      </c>
      <c r="B112" t="s">
        <v>11</v>
      </c>
      <c r="C112">
        <v>5968</v>
      </c>
      <c r="D112">
        <v>2.4613384338</v>
      </c>
      <c r="E112">
        <v>4.1870540768</v>
      </c>
      <c r="F112">
        <v>7.1227189247</v>
      </c>
      <c r="G112">
        <v>19</v>
      </c>
      <c r="H112">
        <v>3.1836461126</v>
      </c>
      <c r="I112">
        <v>0.1768245492</v>
      </c>
      <c r="J112">
        <v>-0.8974</v>
      </c>
      <c r="K112">
        <v>-0.3661</v>
      </c>
      <c r="L112">
        <v>0.1652</v>
      </c>
      <c r="M112">
        <v>0.4076274276</v>
      </c>
      <c r="N112">
        <v>0.6934268198</v>
      </c>
      <c r="O112">
        <v>1.1796084411</v>
      </c>
      <c r="P112" s="28">
        <v>6.022062E-21</v>
      </c>
      <c r="Q112">
        <v>0.9999992221</v>
      </c>
      <c r="R112">
        <v>0.9999987917</v>
      </c>
      <c r="S112">
        <v>0.9987333948</v>
      </c>
      <c r="T112">
        <v>0.0563377961</v>
      </c>
    </row>
    <row r="113" spans="1:16" ht="12.75">
      <c r="A113" s="7" t="s">
        <v>31</v>
      </c>
      <c r="B113" t="s">
        <v>11</v>
      </c>
      <c r="J113"/>
      <c r="K113"/>
      <c r="P113" s="28"/>
    </row>
    <row r="114" spans="1:20" ht="12.75">
      <c r="A114" s="7" t="s">
        <v>32</v>
      </c>
      <c r="B114" t="s">
        <v>11</v>
      </c>
      <c r="C114">
        <v>2743</v>
      </c>
      <c r="D114">
        <v>4.2415434717</v>
      </c>
      <c r="E114">
        <v>6.8944382496</v>
      </c>
      <c r="F114">
        <v>11.20659946</v>
      </c>
      <c r="G114">
        <v>26</v>
      </c>
      <c r="H114">
        <v>9.4786729858</v>
      </c>
      <c r="I114">
        <v>0.5926348311</v>
      </c>
      <c r="J114">
        <v>-0.3532</v>
      </c>
      <c r="K114">
        <v>0.1326</v>
      </c>
      <c r="L114">
        <v>0.6184</v>
      </c>
      <c r="M114">
        <v>0.7024509229</v>
      </c>
      <c r="N114">
        <v>1.141802399</v>
      </c>
      <c r="O114">
        <v>1.8559484739</v>
      </c>
      <c r="P114" s="28">
        <v>6.022062E-21</v>
      </c>
      <c r="Q114">
        <v>0.9999992221</v>
      </c>
      <c r="R114">
        <v>0.9999987917</v>
      </c>
      <c r="S114">
        <v>0.9987333948</v>
      </c>
      <c r="T114">
        <v>0.2590147724</v>
      </c>
    </row>
    <row r="115" spans="1:20" ht="12.75">
      <c r="A115" s="7" t="s">
        <v>33</v>
      </c>
      <c r="B115" t="s">
        <v>11</v>
      </c>
      <c r="C115">
        <v>3675</v>
      </c>
      <c r="D115">
        <v>2.2470768487</v>
      </c>
      <c r="E115">
        <v>3.8339398689</v>
      </c>
      <c r="F115">
        <v>6.5414295587</v>
      </c>
      <c r="G115">
        <v>20</v>
      </c>
      <c r="H115">
        <v>5.4421768707</v>
      </c>
      <c r="I115">
        <v>0.0956532856</v>
      </c>
      <c r="J115">
        <v>-0.9885</v>
      </c>
      <c r="K115">
        <v>-0.4542</v>
      </c>
      <c r="L115">
        <v>0.08</v>
      </c>
      <c r="M115">
        <v>0.3721431165</v>
      </c>
      <c r="N115">
        <v>0.6349468342</v>
      </c>
      <c r="O115">
        <v>1.0833398883</v>
      </c>
      <c r="P115" s="28">
        <v>6.022062E-21</v>
      </c>
      <c r="Q115">
        <v>0.9999992221</v>
      </c>
      <c r="R115">
        <v>0.9999987917</v>
      </c>
      <c r="S115">
        <v>0.9987333948</v>
      </c>
      <c r="T115">
        <v>0.0344388813</v>
      </c>
    </row>
    <row r="116" spans="1:20" ht="12.75">
      <c r="A116" s="7" t="s">
        <v>34</v>
      </c>
      <c r="B116" t="s">
        <v>11</v>
      </c>
      <c r="C116">
        <v>3954</v>
      </c>
      <c r="D116">
        <v>3.2529422436</v>
      </c>
      <c r="E116">
        <v>5.6142358599</v>
      </c>
      <c r="F116">
        <v>9.6895800571</v>
      </c>
      <c r="G116">
        <v>18</v>
      </c>
      <c r="H116">
        <v>4.5523520486</v>
      </c>
      <c r="I116">
        <v>0.793741133</v>
      </c>
      <c r="J116">
        <v>-0.6185</v>
      </c>
      <c r="K116">
        <v>-0.0728</v>
      </c>
      <c r="L116">
        <v>0.4729</v>
      </c>
      <c r="M116">
        <v>0.5387265972</v>
      </c>
      <c r="N116">
        <v>0.9297853924</v>
      </c>
      <c r="O116">
        <v>1.6047117044</v>
      </c>
      <c r="P116" s="28">
        <v>6.022062E-21</v>
      </c>
      <c r="Q116">
        <v>0.9999992221</v>
      </c>
      <c r="R116">
        <v>0.9999987917</v>
      </c>
      <c r="S116">
        <v>0.9987333948</v>
      </c>
      <c r="T116">
        <v>0.7563360395</v>
      </c>
    </row>
    <row r="117" spans="1:20" ht="12.75">
      <c r="A117" s="7" t="s">
        <v>35</v>
      </c>
      <c r="B117" t="s">
        <v>11</v>
      </c>
      <c r="C117">
        <v>1720</v>
      </c>
      <c r="D117">
        <v>6.0932641188</v>
      </c>
      <c r="E117">
        <v>12.79832172</v>
      </c>
      <c r="F117">
        <v>26.881657459</v>
      </c>
      <c r="G117">
        <v>8</v>
      </c>
      <c r="H117">
        <v>4.6511627907</v>
      </c>
      <c r="I117">
        <v>0.0472629545</v>
      </c>
      <c r="J117">
        <v>0.0091</v>
      </c>
      <c r="K117">
        <v>0.7512</v>
      </c>
      <c r="L117">
        <v>1.4933</v>
      </c>
      <c r="M117">
        <v>1.0091182685</v>
      </c>
      <c r="N117">
        <v>2.1195569406</v>
      </c>
      <c r="O117">
        <v>4.4519277517</v>
      </c>
      <c r="P117" s="28">
        <v>6.022062E-21</v>
      </c>
      <c r="Q117">
        <v>0.9999992221</v>
      </c>
      <c r="R117">
        <v>0.9999987917</v>
      </c>
      <c r="S117">
        <v>0.9987333948</v>
      </c>
      <c r="T117">
        <v>0.0164495094</v>
      </c>
    </row>
    <row r="118" spans="1:20" ht="12.75">
      <c r="A118" s="7" t="s">
        <v>37</v>
      </c>
      <c r="B118" t="s">
        <v>11</v>
      </c>
      <c r="C118">
        <v>4143</v>
      </c>
      <c r="D118">
        <v>2.5663557258</v>
      </c>
      <c r="E118">
        <v>4.3634584886</v>
      </c>
      <c r="F118">
        <v>7.4189909803</v>
      </c>
      <c r="G118">
        <v>20</v>
      </c>
      <c r="H118">
        <v>4.8274197441</v>
      </c>
      <c r="I118">
        <v>0.2303260459</v>
      </c>
      <c r="J118">
        <v>-0.8556</v>
      </c>
      <c r="K118">
        <v>-0.3248</v>
      </c>
      <c r="L118">
        <v>0.2059</v>
      </c>
      <c r="M118">
        <v>0.4250195619</v>
      </c>
      <c r="N118">
        <v>0.7226415249</v>
      </c>
      <c r="O118">
        <v>1.2286746785</v>
      </c>
      <c r="P118" s="28">
        <v>6.022062E-21</v>
      </c>
      <c r="Q118">
        <v>0.9999992221</v>
      </c>
      <c r="R118">
        <v>0.9999987917</v>
      </c>
      <c r="S118">
        <v>0.9987333948</v>
      </c>
      <c r="T118">
        <v>0.1102387825</v>
      </c>
    </row>
    <row r="119" spans="1:20" ht="12.75">
      <c r="A119" s="7" t="s">
        <v>38</v>
      </c>
      <c r="B119" t="s">
        <v>11</v>
      </c>
      <c r="C119">
        <v>5412</v>
      </c>
      <c r="D119">
        <v>2.7706730345</v>
      </c>
      <c r="E119">
        <v>4.7847259434</v>
      </c>
      <c r="F119">
        <v>8.2628307522</v>
      </c>
      <c r="G119">
        <v>17</v>
      </c>
      <c r="H119">
        <v>3.1411677753</v>
      </c>
      <c r="I119">
        <v>0.4038740666</v>
      </c>
      <c r="J119">
        <v>-0.779</v>
      </c>
      <c r="K119">
        <v>-0.2327</v>
      </c>
      <c r="L119">
        <v>0.3137</v>
      </c>
      <c r="M119">
        <v>0.4588569805</v>
      </c>
      <c r="N119">
        <v>0.7924085129</v>
      </c>
      <c r="O119">
        <v>1.3684247554</v>
      </c>
      <c r="P119" s="28">
        <v>6.022062E-21</v>
      </c>
      <c r="Q119">
        <v>0.9999992221</v>
      </c>
      <c r="R119">
        <v>0.9999987917</v>
      </c>
      <c r="S119">
        <v>0.9987333948</v>
      </c>
      <c r="T119">
        <v>0.071671442</v>
      </c>
    </row>
    <row r="120" spans="1:20" ht="12.75">
      <c r="A120" s="7" t="s">
        <v>39</v>
      </c>
      <c r="B120" t="s">
        <v>11</v>
      </c>
      <c r="C120">
        <v>2755</v>
      </c>
      <c r="D120">
        <v>4.2953669573</v>
      </c>
      <c r="E120">
        <v>8.442972164</v>
      </c>
      <c r="F120">
        <v>16.59550387</v>
      </c>
      <c r="G120">
        <v>10</v>
      </c>
      <c r="H120">
        <v>3.6297640653</v>
      </c>
      <c r="I120">
        <v>0.3309338045</v>
      </c>
      <c r="J120">
        <v>-0.3406</v>
      </c>
      <c r="K120">
        <v>0.3352</v>
      </c>
      <c r="L120">
        <v>1.011</v>
      </c>
      <c r="M120">
        <v>0.7113647434</v>
      </c>
      <c r="N120">
        <v>1.398258353</v>
      </c>
      <c r="O120">
        <v>2.7484162517</v>
      </c>
      <c r="P120" s="28">
        <v>6.022062E-21</v>
      </c>
      <c r="Q120">
        <v>0.9999992221</v>
      </c>
      <c r="R120">
        <v>0.9999987917</v>
      </c>
      <c r="S120">
        <v>0.9987333948</v>
      </c>
      <c r="T120">
        <v>0.2205911577</v>
      </c>
    </row>
    <row r="121" spans="1:16" ht="12.75">
      <c r="A121" s="7" t="s">
        <v>40</v>
      </c>
      <c r="B121" t="s">
        <v>11</v>
      </c>
      <c r="J121"/>
      <c r="K121"/>
      <c r="P121" s="28"/>
    </row>
    <row r="122" spans="1:20" ht="12.75">
      <c r="A122" s="7" t="s">
        <v>41</v>
      </c>
      <c r="B122" t="s">
        <v>11</v>
      </c>
      <c r="C122">
        <v>6918</v>
      </c>
      <c r="D122">
        <v>2.6489956157</v>
      </c>
      <c r="E122">
        <v>4.8590703384</v>
      </c>
      <c r="F122">
        <v>8.9130251533</v>
      </c>
      <c r="G122">
        <v>13</v>
      </c>
      <c r="H122">
        <v>1.8791558254</v>
      </c>
      <c r="I122">
        <v>0.4827392776</v>
      </c>
      <c r="J122">
        <v>-0.8239</v>
      </c>
      <c r="K122">
        <v>-0.2173</v>
      </c>
      <c r="L122">
        <v>0.3894</v>
      </c>
      <c r="M122">
        <v>0.4387057276</v>
      </c>
      <c r="N122">
        <v>0.8047208443</v>
      </c>
      <c r="O122">
        <v>1.4761048158</v>
      </c>
      <c r="P122" s="28">
        <v>6.022062E-21</v>
      </c>
      <c r="Q122">
        <v>0.9999992221</v>
      </c>
      <c r="R122">
        <v>0.9999987917</v>
      </c>
      <c r="S122">
        <v>0.9987333948</v>
      </c>
      <c r="T122">
        <v>0.1869019247</v>
      </c>
    </row>
    <row r="123" spans="1:16" ht="12.75">
      <c r="A123" s="7" t="s">
        <v>42</v>
      </c>
      <c r="B123" t="s">
        <v>11</v>
      </c>
      <c r="J123"/>
      <c r="K123"/>
      <c r="P123" s="28"/>
    </row>
    <row r="124" spans="1:16" ht="12.75">
      <c r="A124" s="7" t="s">
        <v>43</v>
      </c>
      <c r="B124" t="s">
        <v>11</v>
      </c>
      <c r="J124"/>
      <c r="K124"/>
      <c r="P124" s="28"/>
    </row>
    <row r="125" spans="1:16" ht="12.75">
      <c r="A125" s="7" t="s">
        <v>44</v>
      </c>
      <c r="B125" t="s">
        <v>11</v>
      </c>
      <c r="J125"/>
      <c r="K125"/>
      <c r="P125" s="28"/>
    </row>
    <row r="126" spans="1:20" ht="12.75">
      <c r="A126" s="7" t="s">
        <v>45</v>
      </c>
      <c r="B126" t="s">
        <v>11</v>
      </c>
      <c r="C126">
        <v>750</v>
      </c>
      <c r="D126">
        <v>0</v>
      </c>
      <c r="E126" s="28">
        <v>4.7241878E-08</v>
      </c>
      <c r="F126" t="s">
        <v>90</v>
      </c>
      <c r="G126">
        <v>0</v>
      </c>
      <c r="H126">
        <v>0</v>
      </c>
      <c r="I126">
        <v>0.9980247591</v>
      </c>
      <c r="J126">
        <v>-14796.8</v>
      </c>
      <c r="K126">
        <v>-18.6661</v>
      </c>
      <c r="L126">
        <v>14759.52</v>
      </c>
      <c r="M126">
        <v>0</v>
      </c>
      <c r="N126" s="28">
        <v>7.8238267E-09</v>
      </c>
      <c r="O126" t="s">
        <v>90</v>
      </c>
      <c r="P126" s="28">
        <v>6.022062E-21</v>
      </c>
      <c r="Q126">
        <v>0.9999992221</v>
      </c>
      <c r="R126">
        <v>0.9999987917</v>
      </c>
      <c r="S126">
        <v>0.9987333948</v>
      </c>
      <c r="T126">
        <v>0.9964439368</v>
      </c>
    </row>
    <row r="127" spans="1:20" ht="12.75">
      <c r="A127" s="7" t="s">
        <v>46</v>
      </c>
      <c r="B127" t="s">
        <v>11</v>
      </c>
      <c r="C127">
        <v>3494</v>
      </c>
      <c r="D127">
        <v>8.1952026266</v>
      </c>
      <c r="E127">
        <v>14.274619002</v>
      </c>
      <c r="F127">
        <v>24.863905987</v>
      </c>
      <c r="G127">
        <v>16</v>
      </c>
      <c r="H127">
        <v>4.5792787636</v>
      </c>
      <c r="I127">
        <v>0.0023756179</v>
      </c>
      <c r="J127">
        <v>0.3054</v>
      </c>
      <c r="K127">
        <v>0.8604</v>
      </c>
      <c r="L127">
        <v>1.4153</v>
      </c>
      <c r="M127">
        <v>1.3572247195</v>
      </c>
      <c r="N127">
        <v>2.3640496341</v>
      </c>
      <c r="O127">
        <v>4.1177636926</v>
      </c>
      <c r="P127" s="28">
        <v>6.022062E-21</v>
      </c>
      <c r="Q127">
        <v>0.9999992221</v>
      </c>
      <c r="R127">
        <v>0.9999987917</v>
      </c>
      <c r="S127">
        <v>0.9987333948</v>
      </c>
      <c r="T127" s="28">
        <v>3.0333052E-06</v>
      </c>
    </row>
    <row r="128" spans="1:20" ht="12.75">
      <c r="A128" s="7" t="s">
        <v>47</v>
      </c>
      <c r="B128" t="s">
        <v>11</v>
      </c>
      <c r="C128">
        <v>2282</v>
      </c>
      <c r="D128">
        <v>3.5025730831</v>
      </c>
      <c r="E128">
        <v>7.696763313</v>
      </c>
      <c r="F128">
        <v>16.913327457</v>
      </c>
      <c r="G128">
        <v>7</v>
      </c>
      <c r="H128">
        <v>3.0674846626</v>
      </c>
      <c r="I128">
        <v>0.5457263011</v>
      </c>
      <c r="J128">
        <v>-0.5446</v>
      </c>
      <c r="K128">
        <v>0.2427</v>
      </c>
      <c r="L128">
        <v>1.03</v>
      </c>
      <c r="M128">
        <v>0.5800684848</v>
      </c>
      <c r="N128">
        <v>1.2746771379</v>
      </c>
      <c r="O128">
        <v>2.8010516835</v>
      </c>
      <c r="P128" s="28">
        <v>6.022062E-21</v>
      </c>
      <c r="Q128">
        <v>0.9999992221</v>
      </c>
      <c r="R128">
        <v>0.9999987917</v>
      </c>
      <c r="S128">
        <v>0.9987333948</v>
      </c>
      <c r="T128">
        <v>0.4089529503</v>
      </c>
    </row>
    <row r="129" spans="1:20" ht="12.75">
      <c r="A129" s="7" t="s">
        <v>48</v>
      </c>
      <c r="B129" t="s">
        <v>11</v>
      </c>
      <c r="C129">
        <v>1734</v>
      </c>
      <c r="D129">
        <v>6.3882577965</v>
      </c>
      <c r="E129">
        <v>12.942392235</v>
      </c>
      <c r="F129">
        <v>26.220844887</v>
      </c>
      <c r="G129">
        <v>9</v>
      </c>
      <c r="H129">
        <v>5.1903114187</v>
      </c>
      <c r="I129">
        <v>0.0343105726</v>
      </c>
      <c r="J129">
        <v>0.0564</v>
      </c>
      <c r="K129">
        <v>0.7624</v>
      </c>
      <c r="L129">
        <v>1.4684</v>
      </c>
      <c r="M129">
        <v>1.057972791</v>
      </c>
      <c r="N129">
        <v>2.1434167612</v>
      </c>
      <c r="O129">
        <v>4.3424891938</v>
      </c>
      <c r="P129" s="28">
        <v>6.022062E-21</v>
      </c>
      <c r="Q129">
        <v>0.9999992221</v>
      </c>
      <c r="R129">
        <v>0.9999987917</v>
      </c>
      <c r="S129">
        <v>0.9987333948</v>
      </c>
      <c r="T129">
        <v>0.5225922503</v>
      </c>
    </row>
    <row r="130" spans="1:16" ht="12.75">
      <c r="A130" s="7" t="s">
        <v>50</v>
      </c>
      <c r="J130"/>
      <c r="K130"/>
      <c r="P130" s="28"/>
    </row>
    <row r="131" spans="1:16" ht="13.5" thickBot="1">
      <c r="A131" s="7" t="s">
        <v>49</v>
      </c>
      <c r="B131" t="s">
        <v>11</v>
      </c>
      <c r="J131"/>
      <c r="K131"/>
      <c r="P131" s="28"/>
    </row>
    <row r="132" spans="1:20" ht="13.5" thickTop="1">
      <c r="A132" s="8" t="s">
        <v>77</v>
      </c>
      <c r="B132" t="s">
        <v>95</v>
      </c>
      <c r="C132" t="s">
        <v>90</v>
      </c>
      <c r="D132" t="s">
        <v>90</v>
      </c>
      <c r="E132" t="s">
        <v>90</v>
      </c>
      <c r="F132" t="s">
        <v>90</v>
      </c>
      <c r="G132" t="s">
        <v>90</v>
      </c>
      <c r="H132" t="s">
        <v>90</v>
      </c>
      <c r="I132">
        <v>0.9739842768</v>
      </c>
      <c r="J132">
        <v>-0.2926</v>
      </c>
      <c r="K132">
        <v>-0.0048</v>
      </c>
      <c r="L132">
        <v>0.2831</v>
      </c>
      <c r="M132">
        <v>0.7462951759</v>
      </c>
      <c r="N132">
        <v>0.9952220312</v>
      </c>
      <c r="O132">
        <v>1.3271784723</v>
      </c>
      <c r="P132" s="28">
        <v>2.827393E-19</v>
      </c>
      <c r="Q132">
        <v>0.9999523968</v>
      </c>
      <c r="R132">
        <v>0.901527149</v>
      </c>
      <c r="S132">
        <v>0.7394621966</v>
      </c>
      <c r="T132">
        <v>9.53645E-05</v>
      </c>
    </row>
    <row r="133" spans="1:20" ht="12.75">
      <c r="A133" s="7" t="s">
        <v>76</v>
      </c>
      <c r="B133" t="s">
        <v>95</v>
      </c>
      <c r="C133" t="s">
        <v>90</v>
      </c>
      <c r="D133" t="s">
        <v>90</v>
      </c>
      <c r="E133" t="s">
        <v>90</v>
      </c>
      <c r="F133" t="s">
        <v>90</v>
      </c>
      <c r="G133" t="s">
        <v>90</v>
      </c>
      <c r="H133" t="s">
        <v>90</v>
      </c>
      <c r="I133">
        <v>0.6545295177</v>
      </c>
      <c r="J133">
        <v>-0.1868</v>
      </c>
      <c r="K133">
        <v>0.0553</v>
      </c>
      <c r="L133">
        <v>0.2974</v>
      </c>
      <c r="M133">
        <v>0.8295868157</v>
      </c>
      <c r="N133">
        <v>1.0568302887</v>
      </c>
      <c r="O133">
        <v>1.34632113</v>
      </c>
      <c r="P133" s="28">
        <v>2.827393E-19</v>
      </c>
      <c r="Q133">
        <v>0.9999523968</v>
      </c>
      <c r="R133">
        <v>0.901527149</v>
      </c>
      <c r="S133">
        <v>0.7394621966</v>
      </c>
      <c r="T133">
        <v>0.0009301745</v>
      </c>
    </row>
    <row r="134" spans="1:20" ht="12.75">
      <c r="A134" s="7" t="s">
        <v>75</v>
      </c>
      <c r="B134" t="s">
        <v>95</v>
      </c>
      <c r="C134" t="s">
        <v>90</v>
      </c>
      <c r="D134" t="s">
        <v>90</v>
      </c>
      <c r="E134" t="s">
        <v>90</v>
      </c>
      <c r="F134" t="s">
        <v>90</v>
      </c>
      <c r="G134" t="s">
        <v>90</v>
      </c>
      <c r="H134" t="s">
        <v>90</v>
      </c>
      <c r="I134">
        <v>0.8111127388</v>
      </c>
      <c r="J134">
        <v>-0.2402</v>
      </c>
      <c r="K134">
        <v>-0.0261</v>
      </c>
      <c r="L134">
        <v>0.188</v>
      </c>
      <c r="M134">
        <v>0.7864331944</v>
      </c>
      <c r="N134">
        <v>0.9742269321</v>
      </c>
      <c r="O134">
        <v>1.20686426</v>
      </c>
      <c r="P134" s="28">
        <v>2.827393E-19</v>
      </c>
      <c r="Q134">
        <v>0.9999523968</v>
      </c>
      <c r="R134">
        <v>0.901527149</v>
      </c>
      <c r="S134">
        <v>0.7394621966</v>
      </c>
      <c r="T134">
        <v>0.0112064377</v>
      </c>
    </row>
    <row r="135" spans="1:20" ht="12.75">
      <c r="A135" s="7" t="s">
        <v>74</v>
      </c>
      <c r="B135" t="s">
        <v>95</v>
      </c>
      <c r="C135" t="s">
        <v>90</v>
      </c>
      <c r="D135" t="s">
        <v>90</v>
      </c>
      <c r="E135" t="s">
        <v>90</v>
      </c>
      <c r="F135" t="s">
        <v>90</v>
      </c>
      <c r="G135" t="s">
        <v>90</v>
      </c>
      <c r="H135" t="s">
        <v>90</v>
      </c>
      <c r="I135">
        <v>0.9878411782</v>
      </c>
      <c r="J135">
        <v>-0.209</v>
      </c>
      <c r="K135">
        <v>-0.0016</v>
      </c>
      <c r="L135">
        <v>0.2058</v>
      </c>
      <c r="M135">
        <v>0.8114098674</v>
      </c>
      <c r="N135">
        <v>0.9983889272</v>
      </c>
      <c r="O135">
        <v>1.2284549278</v>
      </c>
      <c r="P135" s="28">
        <v>2.827393E-19</v>
      </c>
      <c r="Q135">
        <v>0.9999523968</v>
      </c>
      <c r="R135">
        <v>0.901527149</v>
      </c>
      <c r="S135">
        <v>0.7394621966</v>
      </c>
      <c r="T135">
        <v>0.0123319751</v>
      </c>
    </row>
    <row r="136" spans="1:20" ht="12.75">
      <c r="A136" s="7" t="s">
        <v>73</v>
      </c>
      <c r="B136" t="s">
        <v>95</v>
      </c>
      <c r="C136" t="s">
        <v>90</v>
      </c>
      <c r="D136" t="s">
        <v>90</v>
      </c>
      <c r="E136" t="s">
        <v>90</v>
      </c>
      <c r="F136" t="s">
        <v>90</v>
      </c>
      <c r="G136" t="s">
        <v>90</v>
      </c>
      <c r="H136" t="s">
        <v>90</v>
      </c>
      <c r="I136">
        <v>0.2297204689</v>
      </c>
      <c r="J136">
        <v>-0.0931</v>
      </c>
      <c r="K136">
        <v>0.1474</v>
      </c>
      <c r="L136">
        <v>0.3879</v>
      </c>
      <c r="M136">
        <v>0.9110898728</v>
      </c>
      <c r="N136">
        <v>1.1587828245</v>
      </c>
      <c r="O136">
        <v>1.4738146856</v>
      </c>
      <c r="P136" s="28">
        <v>2.827393E-19</v>
      </c>
      <c r="Q136">
        <v>0.9999523968</v>
      </c>
      <c r="R136">
        <v>0.901527149</v>
      </c>
      <c r="S136">
        <v>0.7394621966</v>
      </c>
      <c r="T136" s="28">
        <v>3.8967215E-06</v>
      </c>
    </row>
    <row r="137" spans="1:20" ht="12.75">
      <c r="A137" s="7" t="s">
        <v>72</v>
      </c>
      <c r="B137" t="s">
        <v>95</v>
      </c>
      <c r="C137" t="s">
        <v>90</v>
      </c>
      <c r="D137" t="s">
        <v>90</v>
      </c>
      <c r="E137" t="s">
        <v>90</v>
      </c>
      <c r="F137" t="s">
        <v>90</v>
      </c>
      <c r="G137" t="s">
        <v>90</v>
      </c>
      <c r="H137" t="s">
        <v>90</v>
      </c>
      <c r="I137">
        <v>0.4647738698</v>
      </c>
      <c r="J137">
        <v>-0.332</v>
      </c>
      <c r="K137">
        <v>-0.0902</v>
      </c>
      <c r="L137">
        <v>0.1516</v>
      </c>
      <c r="M137">
        <v>0.7174684147</v>
      </c>
      <c r="N137">
        <v>0.9137523546</v>
      </c>
      <c r="O137">
        <v>1.1637353624</v>
      </c>
      <c r="P137" s="28">
        <v>2.827393E-19</v>
      </c>
      <c r="Q137">
        <v>0.9999523968</v>
      </c>
      <c r="R137">
        <v>0.901527149</v>
      </c>
      <c r="S137">
        <v>0.7394621966</v>
      </c>
      <c r="T137">
        <v>0.3128085539</v>
      </c>
    </row>
    <row r="138" spans="1:20" ht="12.75">
      <c r="A138" s="7" t="s">
        <v>71</v>
      </c>
      <c r="B138" t="s">
        <v>95</v>
      </c>
      <c r="C138" t="s">
        <v>90</v>
      </c>
      <c r="D138" t="s">
        <v>90</v>
      </c>
      <c r="E138" t="s">
        <v>90</v>
      </c>
      <c r="F138" t="s">
        <v>90</v>
      </c>
      <c r="G138" t="s">
        <v>90</v>
      </c>
      <c r="H138" t="s">
        <v>90</v>
      </c>
      <c r="I138">
        <v>0.6190853897</v>
      </c>
      <c r="J138">
        <v>-0.2324</v>
      </c>
      <c r="K138">
        <v>0.079</v>
      </c>
      <c r="L138">
        <v>0.3904</v>
      </c>
      <c r="M138">
        <v>0.7926151057</v>
      </c>
      <c r="N138">
        <v>1.0821918508</v>
      </c>
      <c r="O138">
        <v>1.4775635657</v>
      </c>
      <c r="P138" s="28">
        <v>2.827393E-19</v>
      </c>
      <c r="Q138">
        <v>0.9999523968</v>
      </c>
      <c r="R138">
        <v>0.901527149</v>
      </c>
      <c r="S138">
        <v>0.7394621966</v>
      </c>
      <c r="T138">
        <v>0.0427693141</v>
      </c>
    </row>
    <row r="139" spans="1:20" ht="12.75">
      <c r="A139" s="7" t="s">
        <v>36</v>
      </c>
      <c r="B139" t="s">
        <v>95</v>
      </c>
      <c r="C139" t="s">
        <v>90</v>
      </c>
      <c r="D139" t="s">
        <v>90</v>
      </c>
      <c r="E139" t="s">
        <v>90</v>
      </c>
      <c r="F139" t="s">
        <v>90</v>
      </c>
      <c r="G139" t="s">
        <v>90</v>
      </c>
      <c r="H139" t="s">
        <v>90</v>
      </c>
      <c r="I139">
        <v>0.5304519019</v>
      </c>
      <c r="J139">
        <v>-1.898</v>
      </c>
      <c r="K139">
        <v>-0.4602</v>
      </c>
      <c r="L139">
        <v>0.9776</v>
      </c>
      <c r="M139">
        <v>0.1498694105</v>
      </c>
      <c r="N139">
        <v>0.6311636656</v>
      </c>
      <c r="O139">
        <v>2.6580979497</v>
      </c>
      <c r="P139" s="28">
        <v>2.827393E-19</v>
      </c>
      <c r="Q139">
        <v>0.9999523968</v>
      </c>
      <c r="R139">
        <v>0.901527149</v>
      </c>
      <c r="S139">
        <v>0.7394621966</v>
      </c>
      <c r="T139">
        <v>0.0002633979</v>
      </c>
    </row>
    <row r="140" spans="1:20" ht="12.75">
      <c r="A140" s="7" t="s">
        <v>70</v>
      </c>
      <c r="B140" t="s">
        <v>95</v>
      </c>
      <c r="C140" t="s">
        <v>90</v>
      </c>
      <c r="D140" t="s">
        <v>90</v>
      </c>
      <c r="E140" t="s">
        <v>90</v>
      </c>
      <c r="F140" t="s">
        <v>90</v>
      </c>
      <c r="G140" t="s">
        <v>90</v>
      </c>
      <c r="H140" t="s">
        <v>90</v>
      </c>
      <c r="I140">
        <v>0.9279242605</v>
      </c>
      <c r="J140">
        <v>-0.4189</v>
      </c>
      <c r="K140">
        <v>0.0203</v>
      </c>
      <c r="L140">
        <v>0.4595</v>
      </c>
      <c r="M140">
        <v>0.6577393577</v>
      </c>
      <c r="N140">
        <v>1.020477722</v>
      </c>
      <c r="O140">
        <v>1.5832635967</v>
      </c>
      <c r="P140" s="28">
        <v>2.827393E-19</v>
      </c>
      <c r="Q140">
        <v>0.9999523968</v>
      </c>
      <c r="R140">
        <v>0.901527149</v>
      </c>
      <c r="S140">
        <v>0.7394621966</v>
      </c>
      <c r="T140">
        <v>0.1558681961</v>
      </c>
    </row>
    <row r="141" spans="1:20" ht="13.5" thickBot="1">
      <c r="A141" s="7" t="s">
        <v>69</v>
      </c>
      <c r="B141" t="s">
        <v>95</v>
      </c>
      <c r="C141" t="s">
        <v>90</v>
      </c>
      <c r="D141" t="s">
        <v>90</v>
      </c>
      <c r="E141" t="s">
        <v>90</v>
      </c>
      <c r="F141" t="s">
        <v>90</v>
      </c>
      <c r="G141" t="s">
        <v>90</v>
      </c>
      <c r="H141" t="s">
        <v>90</v>
      </c>
      <c r="I141">
        <v>0.4428377487</v>
      </c>
      <c r="J141">
        <v>-0.505</v>
      </c>
      <c r="K141">
        <v>-0.1421</v>
      </c>
      <c r="L141">
        <v>0.2208</v>
      </c>
      <c r="M141">
        <v>0.603506984</v>
      </c>
      <c r="N141">
        <v>0.8675407212</v>
      </c>
      <c r="O141">
        <v>1.2470889697</v>
      </c>
      <c r="P141" s="28">
        <v>2.827393E-19</v>
      </c>
      <c r="Q141">
        <v>0.9999523968</v>
      </c>
      <c r="R141">
        <v>0.901527149</v>
      </c>
      <c r="S141">
        <v>0.7394621966</v>
      </c>
      <c r="T141">
        <v>0.0047621246</v>
      </c>
    </row>
    <row r="142" spans="1:20" ht="13.5" thickTop="1">
      <c r="A142" s="9" t="s">
        <v>68</v>
      </c>
      <c r="B142" t="s">
        <v>95</v>
      </c>
      <c r="C142" t="s">
        <v>90</v>
      </c>
      <c r="D142" t="s">
        <v>90</v>
      </c>
      <c r="E142" t="s">
        <v>90</v>
      </c>
      <c r="F142" t="s">
        <v>90</v>
      </c>
      <c r="G142" t="s">
        <v>90</v>
      </c>
      <c r="H142" t="s">
        <v>90</v>
      </c>
      <c r="I142">
        <v>0.6804907335</v>
      </c>
      <c r="J142">
        <v>-0.0799</v>
      </c>
      <c r="K142">
        <v>0.0212</v>
      </c>
      <c r="L142">
        <v>0.1224</v>
      </c>
      <c r="M142">
        <v>0.9232294192</v>
      </c>
      <c r="N142">
        <v>1.0214737119</v>
      </c>
      <c r="O142">
        <v>1.1301725469</v>
      </c>
      <c r="P142" s="28">
        <v>2.827393E-19</v>
      </c>
      <c r="Q142">
        <v>0.9999523968</v>
      </c>
      <c r="R142">
        <v>0.901527149</v>
      </c>
      <c r="S142">
        <v>0.7394621966</v>
      </c>
      <c r="T142" s="28">
        <v>3.0496884E-06</v>
      </c>
    </row>
    <row r="143" spans="1:20" ht="12.75">
      <c r="A143" s="7" t="s">
        <v>67</v>
      </c>
      <c r="B143" t="s">
        <v>95</v>
      </c>
      <c r="C143" t="s">
        <v>90</v>
      </c>
      <c r="D143" t="s">
        <v>90</v>
      </c>
      <c r="E143" t="s">
        <v>90</v>
      </c>
      <c r="F143" t="s">
        <v>90</v>
      </c>
      <c r="G143" t="s">
        <v>90</v>
      </c>
      <c r="H143" t="s">
        <v>90</v>
      </c>
      <c r="I143">
        <v>0.5265370451</v>
      </c>
      <c r="J143">
        <v>-0.3678</v>
      </c>
      <c r="K143">
        <v>-0.0898</v>
      </c>
      <c r="L143">
        <v>0.1881</v>
      </c>
      <c r="M143">
        <v>0.692275547</v>
      </c>
      <c r="N143">
        <v>0.9141017565</v>
      </c>
      <c r="O143">
        <v>1.2070078523</v>
      </c>
      <c r="P143" s="28">
        <v>2.827393E-19</v>
      </c>
      <c r="Q143">
        <v>0.9999523968</v>
      </c>
      <c r="R143">
        <v>0.901527149</v>
      </c>
      <c r="S143">
        <v>0.7394621966</v>
      </c>
      <c r="T143">
        <v>0.0770032932</v>
      </c>
    </row>
    <row r="144" spans="1:20" ht="12.75">
      <c r="A144" s="7" t="s">
        <v>66</v>
      </c>
      <c r="B144" t="s">
        <v>95</v>
      </c>
      <c r="C144" t="s">
        <v>90</v>
      </c>
      <c r="D144" t="s">
        <v>90</v>
      </c>
      <c r="E144" t="s">
        <v>90</v>
      </c>
      <c r="F144" t="s">
        <v>90</v>
      </c>
      <c r="G144" t="s">
        <v>90</v>
      </c>
      <c r="H144" t="s">
        <v>90</v>
      </c>
      <c r="I144">
        <v>0.1393659635</v>
      </c>
      <c r="J144">
        <v>-0.0298</v>
      </c>
      <c r="K144">
        <v>0.0913</v>
      </c>
      <c r="L144">
        <v>0.2124</v>
      </c>
      <c r="M144">
        <v>0.9706756253</v>
      </c>
      <c r="N144">
        <v>1.0956094877</v>
      </c>
      <c r="O144">
        <v>1.2366233563</v>
      </c>
      <c r="P144" s="28">
        <v>2.827393E-19</v>
      </c>
      <c r="Q144">
        <v>0.9999523968</v>
      </c>
      <c r="R144">
        <v>0.901527149</v>
      </c>
      <c r="S144">
        <v>0.7394621966</v>
      </c>
      <c r="T144">
        <v>0.0044289142</v>
      </c>
    </row>
    <row r="145" spans="1:20" ht="13.5" thickBot="1">
      <c r="A145" s="7" t="s">
        <v>65</v>
      </c>
      <c r="B145" t="s">
        <v>95</v>
      </c>
      <c r="C145" t="s">
        <v>90</v>
      </c>
      <c r="D145" t="s">
        <v>90</v>
      </c>
      <c r="E145" t="s">
        <v>90</v>
      </c>
      <c r="F145" t="s">
        <v>90</v>
      </c>
      <c r="G145" t="s">
        <v>90</v>
      </c>
      <c r="H145" t="s">
        <v>90</v>
      </c>
      <c r="I145">
        <v>0.433532814</v>
      </c>
      <c r="J145">
        <v>-0.067</v>
      </c>
      <c r="K145">
        <v>0.0446</v>
      </c>
      <c r="L145">
        <v>0.1562</v>
      </c>
      <c r="M145">
        <v>0.9351838596</v>
      </c>
      <c r="N145">
        <v>1.0456058239</v>
      </c>
      <c r="O145">
        <v>1.169065877</v>
      </c>
      <c r="P145" s="28">
        <v>2.827393E-19</v>
      </c>
      <c r="Q145">
        <v>0.9999523968</v>
      </c>
      <c r="R145">
        <v>0.901527149</v>
      </c>
      <c r="S145">
        <v>0.7394621966</v>
      </c>
      <c r="T145" t="s">
        <v>90</v>
      </c>
    </row>
    <row r="146" spans="1:20" ht="13.5" thickTop="1">
      <c r="A146" s="9" t="s">
        <v>64</v>
      </c>
      <c r="B146" t="s">
        <v>95</v>
      </c>
      <c r="C146" t="s">
        <v>90</v>
      </c>
      <c r="D146" t="s">
        <v>90</v>
      </c>
      <c r="E146" t="s">
        <v>90</v>
      </c>
      <c r="F146" t="s">
        <v>90</v>
      </c>
      <c r="G146" t="s">
        <v>90</v>
      </c>
      <c r="H146" t="s">
        <v>90</v>
      </c>
      <c r="I146">
        <v>0.1983950755</v>
      </c>
      <c r="J146">
        <v>-1.0479</v>
      </c>
      <c r="K146">
        <v>-0.4152</v>
      </c>
      <c r="L146">
        <v>0.2175</v>
      </c>
      <c r="M146">
        <v>0.3506801439</v>
      </c>
      <c r="N146">
        <v>0.6602209605</v>
      </c>
      <c r="O146">
        <v>1.2429894428</v>
      </c>
      <c r="P146" s="28">
        <v>6.022062E-21</v>
      </c>
      <c r="Q146">
        <v>0.9999992221</v>
      </c>
      <c r="R146">
        <v>0.9999987917</v>
      </c>
      <c r="S146">
        <v>0.9987333948</v>
      </c>
      <c r="T146">
        <v>0.0081545358</v>
      </c>
    </row>
    <row r="147" spans="1:20" ht="12.75">
      <c r="A147" s="7" t="s">
        <v>63</v>
      </c>
      <c r="B147" t="s">
        <v>95</v>
      </c>
      <c r="C147" t="s">
        <v>90</v>
      </c>
      <c r="D147" t="s">
        <v>90</v>
      </c>
      <c r="E147" t="s">
        <v>90</v>
      </c>
      <c r="F147" t="s">
        <v>90</v>
      </c>
      <c r="G147" t="s">
        <v>90</v>
      </c>
      <c r="H147" t="s">
        <v>90</v>
      </c>
      <c r="I147">
        <v>0.6595911107</v>
      </c>
      <c r="J147">
        <v>-0.6565</v>
      </c>
      <c r="K147">
        <v>-0.1205</v>
      </c>
      <c r="L147">
        <v>0.4156</v>
      </c>
      <c r="M147">
        <v>0.5186395008</v>
      </c>
      <c r="N147">
        <v>0.8864989532</v>
      </c>
      <c r="O147">
        <v>1.515272926</v>
      </c>
      <c r="P147" s="28">
        <v>6.022062E-21</v>
      </c>
      <c r="Q147">
        <v>0.9999992221</v>
      </c>
      <c r="R147">
        <v>0.9999987917</v>
      </c>
      <c r="S147">
        <v>0.9987333948</v>
      </c>
      <c r="T147">
        <v>5.34039E-05</v>
      </c>
    </row>
    <row r="148" spans="1:20" ht="12.75">
      <c r="A148" s="7" t="s">
        <v>62</v>
      </c>
      <c r="B148" t="s">
        <v>95</v>
      </c>
      <c r="C148" t="s">
        <v>90</v>
      </c>
      <c r="D148" t="s">
        <v>90</v>
      </c>
      <c r="E148" t="s">
        <v>90</v>
      </c>
      <c r="F148" t="s">
        <v>90</v>
      </c>
      <c r="G148" t="s">
        <v>90</v>
      </c>
      <c r="H148" t="s">
        <v>90</v>
      </c>
      <c r="I148">
        <v>0.827591209</v>
      </c>
      <c r="J148">
        <v>-0.7425</v>
      </c>
      <c r="K148">
        <v>-0.0743</v>
      </c>
      <c r="L148">
        <v>0.594</v>
      </c>
      <c r="M148">
        <v>0.4759254879</v>
      </c>
      <c r="N148">
        <v>0.9284349338</v>
      </c>
      <c r="O148">
        <v>1.8111898777</v>
      </c>
      <c r="P148" s="28">
        <v>6.022062E-21</v>
      </c>
      <c r="Q148">
        <v>0.9999992221</v>
      </c>
      <c r="R148">
        <v>0.9999987917</v>
      </c>
      <c r="S148">
        <v>0.9987333948</v>
      </c>
      <c r="T148">
        <v>0.1837418119</v>
      </c>
    </row>
    <row r="149" spans="1:20" ht="12.75">
      <c r="A149" s="7" t="s">
        <v>61</v>
      </c>
      <c r="B149" t="s">
        <v>95</v>
      </c>
      <c r="C149" t="s">
        <v>90</v>
      </c>
      <c r="D149" t="s">
        <v>90</v>
      </c>
      <c r="E149" t="s">
        <v>90</v>
      </c>
      <c r="F149" t="s">
        <v>90</v>
      </c>
      <c r="G149" t="s">
        <v>90</v>
      </c>
      <c r="H149" t="s">
        <v>90</v>
      </c>
      <c r="I149">
        <v>0.0378072492</v>
      </c>
      <c r="J149">
        <v>0.0432</v>
      </c>
      <c r="K149">
        <v>0.7672</v>
      </c>
      <c r="L149">
        <v>1.4911</v>
      </c>
      <c r="M149">
        <v>1.0441546005</v>
      </c>
      <c r="N149">
        <v>2.1536667644</v>
      </c>
      <c r="O149">
        <v>4.4421396312</v>
      </c>
      <c r="P149" s="28">
        <v>6.022062E-21</v>
      </c>
      <c r="Q149">
        <v>0.9999992221</v>
      </c>
      <c r="R149">
        <v>0.9999987917</v>
      </c>
      <c r="S149">
        <v>0.9987333948</v>
      </c>
      <c r="T149">
        <v>0.4638412294</v>
      </c>
    </row>
    <row r="150" spans="1:20" ht="12.75">
      <c r="A150" s="7" t="s">
        <v>60</v>
      </c>
      <c r="B150" t="s">
        <v>95</v>
      </c>
      <c r="C150" t="s">
        <v>90</v>
      </c>
      <c r="D150" t="s">
        <v>90</v>
      </c>
      <c r="E150" t="s">
        <v>90</v>
      </c>
      <c r="F150" t="s">
        <v>90</v>
      </c>
      <c r="G150" t="s">
        <v>90</v>
      </c>
      <c r="H150" t="s">
        <v>90</v>
      </c>
      <c r="I150">
        <v>0.3724143622</v>
      </c>
      <c r="J150">
        <v>-1.3174</v>
      </c>
      <c r="K150">
        <v>-0.412</v>
      </c>
      <c r="L150">
        <v>0.4933</v>
      </c>
      <c r="M150">
        <v>0.2678430671</v>
      </c>
      <c r="N150">
        <v>0.6623162764</v>
      </c>
      <c r="O150">
        <v>1.6377607035</v>
      </c>
      <c r="P150" s="28">
        <v>6.022062E-21</v>
      </c>
      <c r="Q150">
        <v>0.9999992221</v>
      </c>
      <c r="R150">
        <v>0.9999987917</v>
      </c>
      <c r="S150">
        <v>0.9987333948</v>
      </c>
      <c r="T150">
        <v>0.8218613797</v>
      </c>
    </row>
    <row r="151" spans="1:20" ht="12.75">
      <c r="A151" s="7" t="s">
        <v>59</v>
      </c>
      <c r="B151" t="s">
        <v>95</v>
      </c>
      <c r="C151" t="s">
        <v>90</v>
      </c>
      <c r="D151" t="s">
        <v>90</v>
      </c>
      <c r="E151" t="s">
        <v>90</v>
      </c>
      <c r="F151" t="s">
        <v>90</v>
      </c>
      <c r="G151" t="s">
        <v>90</v>
      </c>
      <c r="H151" t="s">
        <v>90</v>
      </c>
      <c r="I151">
        <v>0.9942439507</v>
      </c>
      <c r="J151">
        <v>-0.4408</v>
      </c>
      <c r="K151">
        <v>0.0016</v>
      </c>
      <c r="L151">
        <v>0.444</v>
      </c>
      <c r="M151">
        <v>0.6435439843</v>
      </c>
      <c r="N151">
        <v>1.0016296797</v>
      </c>
      <c r="O151">
        <v>1.558964173</v>
      </c>
      <c r="P151" s="28">
        <v>6.022062E-21</v>
      </c>
      <c r="Q151">
        <v>0.9999992221</v>
      </c>
      <c r="R151">
        <v>0.9999987917</v>
      </c>
      <c r="S151">
        <v>0.9987333948</v>
      </c>
      <c r="T151">
        <v>0.6397927993</v>
      </c>
    </row>
    <row r="152" spans="1:20" ht="12.75">
      <c r="A152" s="7" t="s">
        <v>58</v>
      </c>
      <c r="B152" t="s">
        <v>95</v>
      </c>
      <c r="C152" t="s">
        <v>90</v>
      </c>
      <c r="D152" t="s">
        <v>90</v>
      </c>
      <c r="E152" t="s">
        <v>90</v>
      </c>
      <c r="F152" t="s">
        <v>90</v>
      </c>
      <c r="G152" t="s">
        <v>90</v>
      </c>
      <c r="H152" t="s">
        <v>90</v>
      </c>
      <c r="I152">
        <v>0.5099866309</v>
      </c>
      <c r="J152">
        <v>-0.2883</v>
      </c>
      <c r="K152">
        <v>0.146</v>
      </c>
      <c r="L152">
        <v>0.5804</v>
      </c>
      <c r="M152">
        <v>0.7494995514</v>
      </c>
      <c r="N152">
        <v>1.1572141202</v>
      </c>
      <c r="O152">
        <v>1.7867182408</v>
      </c>
      <c r="P152" s="28">
        <v>6.022062E-21</v>
      </c>
      <c r="Q152">
        <v>0.9999992221</v>
      </c>
      <c r="R152">
        <v>0.9999987917</v>
      </c>
      <c r="S152">
        <v>0.9987333948</v>
      </c>
      <c r="T152">
        <v>0.1163549174</v>
      </c>
    </row>
    <row r="153" spans="1:20" ht="12.75">
      <c r="A153" s="7" t="s">
        <v>17</v>
      </c>
      <c r="B153" t="s">
        <v>95</v>
      </c>
      <c r="C153" t="s">
        <v>90</v>
      </c>
      <c r="D153" t="s">
        <v>90</v>
      </c>
      <c r="E153" t="s">
        <v>90</v>
      </c>
      <c r="F153" t="s">
        <v>90</v>
      </c>
      <c r="G153" t="s">
        <v>90</v>
      </c>
      <c r="H153" t="s">
        <v>90</v>
      </c>
      <c r="I153">
        <v>0.3591131595</v>
      </c>
      <c r="J153">
        <v>-0.8498</v>
      </c>
      <c r="K153">
        <v>-0.2709</v>
      </c>
      <c r="L153">
        <v>0.3081</v>
      </c>
      <c r="M153">
        <v>0.4274880199</v>
      </c>
      <c r="N153">
        <v>0.7627043643</v>
      </c>
      <c r="O153">
        <v>1.3607818703</v>
      </c>
      <c r="P153" s="28">
        <v>6.022062E-21</v>
      </c>
      <c r="Q153">
        <v>0.9999992221</v>
      </c>
      <c r="R153">
        <v>0.9999987917</v>
      </c>
      <c r="S153">
        <v>0.9987333948</v>
      </c>
      <c r="T153">
        <v>0.4878775028</v>
      </c>
    </row>
    <row r="154" spans="1:20" ht="12.75">
      <c r="A154" s="7" t="s">
        <v>16</v>
      </c>
      <c r="B154" t="s">
        <v>95</v>
      </c>
      <c r="C154" t="s">
        <v>90</v>
      </c>
      <c r="D154" t="s">
        <v>90</v>
      </c>
      <c r="E154" t="s">
        <v>90</v>
      </c>
      <c r="F154" t="s">
        <v>90</v>
      </c>
      <c r="G154" t="s">
        <v>90</v>
      </c>
      <c r="H154" t="s">
        <v>90</v>
      </c>
      <c r="I154">
        <v>0.9545703951</v>
      </c>
      <c r="J154">
        <v>-0.54</v>
      </c>
      <c r="K154">
        <v>-0.0153</v>
      </c>
      <c r="L154">
        <v>0.5095</v>
      </c>
      <c r="M154">
        <v>0.5827480667</v>
      </c>
      <c r="N154">
        <v>0.9848633891</v>
      </c>
      <c r="O154">
        <v>1.6644515023</v>
      </c>
      <c r="P154" s="28">
        <v>6.022062E-21</v>
      </c>
      <c r="Q154">
        <v>0.9999992221</v>
      </c>
      <c r="R154">
        <v>0.9999987917</v>
      </c>
      <c r="S154">
        <v>0.9987333948</v>
      </c>
      <c r="T154">
        <v>0.191475944</v>
      </c>
    </row>
    <row r="155" spans="1:20" ht="12.75">
      <c r="A155" s="7" t="s">
        <v>15</v>
      </c>
      <c r="B155" t="s">
        <v>95</v>
      </c>
      <c r="C155" t="s">
        <v>90</v>
      </c>
      <c r="D155" t="s">
        <v>90</v>
      </c>
      <c r="E155" t="s">
        <v>90</v>
      </c>
      <c r="F155" t="s">
        <v>90</v>
      </c>
      <c r="G155" t="s">
        <v>90</v>
      </c>
      <c r="H155" t="s">
        <v>90</v>
      </c>
      <c r="I155">
        <v>0.436022889</v>
      </c>
      <c r="J155">
        <v>-0.3667</v>
      </c>
      <c r="K155">
        <v>0.2419</v>
      </c>
      <c r="L155">
        <v>0.8504</v>
      </c>
      <c r="M155">
        <v>0.6930129804</v>
      </c>
      <c r="N155">
        <v>1.2736070859</v>
      </c>
      <c r="O155">
        <v>2.3406127373</v>
      </c>
      <c r="P155" s="28">
        <v>6.022062E-21</v>
      </c>
      <c r="Q155">
        <v>0.9999992221</v>
      </c>
      <c r="R155">
        <v>0.9999987917</v>
      </c>
      <c r="S155">
        <v>0.9987333948</v>
      </c>
      <c r="T155">
        <v>0.0012889939</v>
      </c>
    </row>
    <row r="156" spans="1:20" ht="12.75">
      <c r="A156" s="7" t="s">
        <v>14</v>
      </c>
      <c r="B156" t="s">
        <v>95</v>
      </c>
      <c r="C156" t="s">
        <v>90</v>
      </c>
      <c r="D156" t="s">
        <v>90</v>
      </c>
      <c r="E156" t="s">
        <v>90</v>
      </c>
      <c r="F156" t="s">
        <v>90</v>
      </c>
      <c r="G156" t="s">
        <v>90</v>
      </c>
      <c r="H156" t="s">
        <v>90</v>
      </c>
      <c r="I156">
        <v>0.7346891712</v>
      </c>
      <c r="J156">
        <v>-0.6832</v>
      </c>
      <c r="K156">
        <v>-0.1007</v>
      </c>
      <c r="L156">
        <v>0.4817</v>
      </c>
      <c r="M156">
        <v>0.5050182085</v>
      </c>
      <c r="N156">
        <v>0.9041946506</v>
      </c>
      <c r="O156">
        <v>1.6188880963</v>
      </c>
      <c r="P156" s="28">
        <v>6.022062E-21</v>
      </c>
      <c r="Q156">
        <v>0.9999992221</v>
      </c>
      <c r="R156">
        <v>0.9999987917</v>
      </c>
      <c r="S156">
        <v>0.9987333948</v>
      </c>
      <c r="T156">
        <v>0.1136985624</v>
      </c>
    </row>
    <row r="157" spans="1:20" ht="12.75">
      <c r="A157" s="7" t="s">
        <v>18</v>
      </c>
      <c r="B157" t="s">
        <v>95</v>
      </c>
      <c r="C157" t="s">
        <v>90</v>
      </c>
      <c r="D157" t="s">
        <v>90</v>
      </c>
      <c r="E157" t="s">
        <v>90</v>
      </c>
      <c r="F157" t="s">
        <v>90</v>
      </c>
      <c r="G157" t="s">
        <v>90</v>
      </c>
      <c r="H157" t="s">
        <v>90</v>
      </c>
      <c r="I157">
        <v>0.6354723062</v>
      </c>
      <c r="J157">
        <v>-0.6682</v>
      </c>
      <c r="K157">
        <v>-0.1301</v>
      </c>
      <c r="L157">
        <v>0.4079</v>
      </c>
      <c r="M157">
        <v>0.5126364893</v>
      </c>
      <c r="N157">
        <v>0.8779775566</v>
      </c>
      <c r="O157">
        <v>1.5036865419</v>
      </c>
      <c r="P157" s="28">
        <v>6.022062E-21</v>
      </c>
      <c r="Q157">
        <v>0.9999992221</v>
      </c>
      <c r="R157">
        <v>0.9999987917</v>
      </c>
      <c r="S157">
        <v>0.9987333948</v>
      </c>
      <c r="T157">
        <v>0.0014503196</v>
      </c>
    </row>
    <row r="158" spans="1:20" ht="12.75">
      <c r="A158" s="7" t="s">
        <v>19</v>
      </c>
      <c r="B158" t="s">
        <v>95</v>
      </c>
      <c r="C158" t="s">
        <v>90</v>
      </c>
      <c r="D158" t="s">
        <v>90</v>
      </c>
      <c r="E158" t="s">
        <v>90</v>
      </c>
      <c r="F158" t="s">
        <v>90</v>
      </c>
      <c r="G158" t="s">
        <v>90</v>
      </c>
      <c r="H158" t="s">
        <v>90</v>
      </c>
      <c r="I158">
        <v>0.5186027764</v>
      </c>
      <c r="J158">
        <v>-0.3307</v>
      </c>
      <c r="K158">
        <v>0.1624</v>
      </c>
      <c r="L158">
        <v>0.6555</v>
      </c>
      <c r="M158">
        <v>0.7184219031</v>
      </c>
      <c r="N158">
        <v>1.176328103</v>
      </c>
      <c r="O158">
        <v>1.9260935668</v>
      </c>
      <c r="P158" s="28">
        <v>6.022062E-21</v>
      </c>
      <c r="Q158">
        <v>0.9999992221</v>
      </c>
      <c r="R158">
        <v>0.9999987917</v>
      </c>
      <c r="S158">
        <v>0.9987333948</v>
      </c>
      <c r="T158">
        <v>0.8003270355</v>
      </c>
    </row>
    <row r="159" spans="1:20" ht="12.75">
      <c r="A159" s="7" t="s">
        <v>51</v>
      </c>
      <c r="B159" t="s">
        <v>95</v>
      </c>
      <c r="C159" t="s">
        <v>90</v>
      </c>
      <c r="D159" t="s">
        <v>90</v>
      </c>
      <c r="E159" t="s">
        <v>90</v>
      </c>
      <c r="F159" t="s">
        <v>90</v>
      </c>
      <c r="G159" t="s">
        <v>90</v>
      </c>
      <c r="H159" t="s">
        <v>90</v>
      </c>
      <c r="I159">
        <v>0.9422709698</v>
      </c>
      <c r="J159">
        <v>-0.6783</v>
      </c>
      <c r="K159">
        <v>-0.0242</v>
      </c>
      <c r="L159">
        <v>0.6299</v>
      </c>
      <c r="M159">
        <v>0.50750368</v>
      </c>
      <c r="N159">
        <v>0.9761228645</v>
      </c>
      <c r="O159">
        <v>1.8774560347</v>
      </c>
      <c r="P159" s="28">
        <v>6.022062E-21</v>
      </c>
      <c r="Q159">
        <v>0.9999992221</v>
      </c>
      <c r="R159">
        <v>0.9999987917</v>
      </c>
      <c r="S159">
        <v>0.9987333948</v>
      </c>
      <c r="T159">
        <v>0.7354436586</v>
      </c>
    </row>
    <row r="160" spans="1:20" ht="12.75">
      <c r="A160" s="7" t="s">
        <v>52</v>
      </c>
      <c r="B160" t="s">
        <v>95</v>
      </c>
      <c r="C160" t="s">
        <v>90</v>
      </c>
      <c r="D160" t="s">
        <v>90</v>
      </c>
      <c r="E160" t="s">
        <v>90</v>
      </c>
      <c r="F160" t="s">
        <v>90</v>
      </c>
      <c r="G160" t="s">
        <v>90</v>
      </c>
      <c r="H160" t="s">
        <v>90</v>
      </c>
      <c r="I160">
        <v>0.1072629215</v>
      </c>
      <c r="J160">
        <v>-1.7269</v>
      </c>
      <c r="K160">
        <v>-0.779</v>
      </c>
      <c r="L160">
        <v>0.169</v>
      </c>
      <c r="M160">
        <v>0.1778259755</v>
      </c>
      <c r="N160">
        <v>0.4588680445</v>
      </c>
      <c r="O160">
        <v>1.1840783193</v>
      </c>
      <c r="P160" s="28">
        <v>6.022062E-21</v>
      </c>
      <c r="Q160">
        <v>0.9999992221</v>
      </c>
      <c r="R160">
        <v>0.9999987917</v>
      </c>
      <c r="S160">
        <v>0.9987333948</v>
      </c>
      <c r="T160">
        <v>0.2882860786</v>
      </c>
    </row>
    <row r="161" spans="1:20" ht="12.75">
      <c r="A161" s="7" t="s">
        <v>53</v>
      </c>
      <c r="B161" t="s">
        <v>95</v>
      </c>
      <c r="C161" t="s">
        <v>90</v>
      </c>
      <c r="D161" t="s">
        <v>90</v>
      </c>
      <c r="E161" t="s">
        <v>90</v>
      </c>
      <c r="F161" t="s">
        <v>90</v>
      </c>
      <c r="G161" t="s">
        <v>90</v>
      </c>
      <c r="H161" t="s">
        <v>90</v>
      </c>
      <c r="I161">
        <v>0.3337913527</v>
      </c>
      <c r="J161">
        <v>-0.3453</v>
      </c>
      <c r="K161">
        <v>0.336</v>
      </c>
      <c r="L161">
        <v>1.0173</v>
      </c>
      <c r="M161">
        <v>0.7079870209</v>
      </c>
      <c r="N161">
        <v>1.3992837402</v>
      </c>
      <c r="O161">
        <v>2.7655803392</v>
      </c>
      <c r="P161" s="28">
        <v>6.022062E-21</v>
      </c>
      <c r="Q161">
        <v>0.9999992221</v>
      </c>
      <c r="R161">
        <v>0.9999987917</v>
      </c>
      <c r="S161">
        <v>0.9987333948</v>
      </c>
      <c r="T161">
        <v>0.0005115012</v>
      </c>
    </row>
    <row r="162" spans="1:20" ht="12.75">
      <c r="A162" s="7" t="s">
        <v>20</v>
      </c>
      <c r="B162" t="s">
        <v>95</v>
      </c>
      <c r="C162" t="s">
        <v>90</v>
      </c>
      <c r="D162" t="s">
        <v>90</v>
      </c>
      <c r="E162" t="s">
        <v>90</v>
      </c>
      <c r="F162" t="s">
        <v>90</v>
      </c>
      <c r="G162" t="s">
        <v>90</v>
      </c>
      <c r="H162" t="s">
        <v>90</v>
      </c>
      <c r="I162">
        <v>0.7519532538</v>
      </c>
      <c r="J162">
        <v>-0.5641</v>
      </c>
      <c r="K162">
        <v>-0.0783</v>
      </c>
      <c r="L162">
        <v>0.4074</v>
      </c>
      <c r="M162">
        <v>0.5688726778</v>
      </c>
      <c r="N162">
        <v>0.9246550005</v>
      </c>
      <c r="O162">
        <v>1.5029494352</v>
      </c>
      <c r="P162" s="28">
        <v>6.022062E-21</v>
      </c>
      <c r="Q162">
        <v>0.9999992221</v>
      </c>
      <c r="R162">
        <v>0.9999987917</v>
      </c>
      <c r="S162">
        <v>0.9987333948</v>
      </c>
      <c r="T162">
        <v>0.0075225302</v>
      </c>
    </row>
    <row r="163" spans="1:20" ht="12.75">
      <c r="A163" s="7" t="s">
        <v>21</v>
      </c>
      <c r="B163" t="s">
        <v>95</v>
      </c>
      <c r="C163" t="s">
        <v>90</v>
      </c>
      <c r="D163" t="s">
        <v>90</v>
      </c>
      <c r="E163" t="s">
        <v>90</v>
      </c>
      <c r="F163" t="s">
        <v>90</v>
      </c>
      <c r="G163" t="s">
        <v>90</v>
      </c>
      <c r="H163" t="s">
        <v>90</v>
      </c>
      <c r="I163">
        <v>0.3136622365</v>
      </c>
      <c r="J163">
        <v>-1.4164</v>
      </c>
      <c r="K163">
        <v>-0.4809</v>
      </c>
      <c r="L163">
        <v>0.4546</v>
      </c>
      <c r="M163">
        <v>0.2425828961</v>
      </c>
      <c r="N163">
        <v>0.6182174874</v>
      </c>
      <c r="O163">
        <v>1.5755144648</v>
      </c>
      <c r="P163" s="28">
        <v>6.022062E-21</v>
      </c>
      <c r="Q163">
        <v>0.9999992221</v>
      </c>
      <c r="R163">
        <v>0.9999987917</v>
      </c>
      <c r="S163">
        <v>0.9987333948</v>
      </c>
      <c r="T163">
        <v>0.3481337522</v>
      </c>
    </row>
    <row r="164" spans="1:20" ht="12.75">
      <c r="A164" s="7" t="s">
        <v>54</v>
      </c>
      <c r="B164" t="s">
        <v>95</v>
      </c>
      <c r="C164" t="s">
        <v>90</v>
      </c>
      <c r="D164" t="s">
        <v>90</v>
      </c>
      <c r="E164" t="s">
        <v>90</v>
      </c>
      <c r="F164" t="s">
        <v>90</v>
      </c>
      <c r="G164" t="s">
        <v>90</v>
      </c>
      <c r="H164" t="s">
        <v>90</v>
      </c>
      <c r="I164">
        <v>0.4020272023</v>
      </c>
      <c r="J164">
        <v>-1.0507</v>
      </c>
      <c r="K164">
        <v>-0.3147</v>
      </c>
      <c r="L164">
        <v>0.4213</v>
      </c>
      <c r="M164">
        <v>0.3496869069</v>
      </c>
      <c r="N164">
        <v>0.7300114358</v>
      </c>
      <c r="O164">
        <v>1.5239824135</v>
      </c>
      <c r="P164" s="28">
        <v>6.022062E-21</v>
      </c>
      <c r="Q164">
        <v>0.9999992221</v>
      </c>
      <c r="R164">
        <v>0.9999987917</v>
      </c>
      <c r="S164">
        <v>0.9987333948</v>
      </c>
      <c r="T164">
        <v>0.9324612277</v>
      </c>
    </row>
    <row r="165" spans="1:20" ht="12.75">
      <c r="A165" s="7" t="s">
        <v>55</v>
      </c>
      <c r="B165" t="s">
        <v>95</v>
      </c>
      <c r="C165" t="s">
        <v>90</v>
      </c>
      <c r="D165" t="s">
        <v>90</v>
      </c>
      <c r="E165" t="s">
        <v>90</v>
      </c>
      <c r="F165" t="s">
        <v>90</v>
      </c>
      <c r="G165" t="s">
        <v>90</v>
      </c>
      <c r="H165" t="s">
        <v>90</v>
      </c>
      <c r="I165">
        <v>0.6832021324</v>
      </c>
      <c r="J165">
        <v>-0.5022</v>
      </c>
      <c r="K165">
        <v>0.1321</v>
      </c>
      <c r="L165">
        <v>0.7663</v>
      </c>
      <c r="M165">
        <v>0.6052011585</v>
      </c>
      <c r="N165">
        <v>1.1411802824</v>
      </c>
      <c r="O165">
        <v>2.1518340119</v>
      </c>
      <c r="P165" s="28">
        <v>6.022062E-21</v>
      </c>
      <c r="Q165">
        <v>0.9999992221</v>
      </c>
      <c r="R165">
        <v>0.9999987917</v>
      </c>
      <c r="S165">
        <v>0.9987333948</v>
      </c>
      <c r="T165">
        <v>0.0041661632</v>
      </c>
    </row>
    <row r="166" spans="1:20" ht="12.75">
      <c r="A166" s="7" t="s">
        <v>56</v>
      </c>
      <c r="B166" t="s">
        <v>95</v>
      </c>
      <c r="C166" t="s">
        <v>90</v>
      </c>
      <c r="D166" t="s">
        <v>90</v>
      </c>
      <c r="E166" t="s">
        <v>90</v>
      </c>
      <c r="F166" t="s">
        <v>90</v>
      </c>
      <c r="G166" t="s">
        <v>90</v>
      </c>
      <c r="H166" t="s">
        <v>90</v>
      </c>
      <c r="I166">
        <v>0.6479122367</v>
      </c>
      <c r="J166">
        <v>-0.3436</v>
      </c>
      <c r="K166">
        <v>0.1044</v>
      </c>
      <c r="L166">
        <v>0.5523</v>
      </c>
      <c r="M166">
        <v>0.7092375677</v>
      </c>
      <c r="N166">
        <v>1.1100069734</v>
      </c>
      <c r="O166">
        <v>1.7372394487</v>
      </c>
      <c r="P166" s="28">
        <v>6.022062E-21</v>
      </c>
      <c r="Q166">
        <v>0.9999992221</v>
      </c>
      <c r="R166">
        <v>0.9999987917</v>
      </c>
      <c r="S166">
        <v>0.9987333948</v>
      </c>
      <c r="T166">
        <v>0.2744715291</v>
      </c>
    </row>
    <row r="167" spans="1:20" ht="12.75">
      <c r="A167" s="7" t="s">
        <v>57</v>
      </c>
      <c r="B167" t="s">
        <v>95</v>
      </c>
      <c r="C167" t="s">
        <v>90</v>
      </c>
      <c r="D167" t="s">
        <v>90</v>
      </c>
      <c r="E167" t="s">
        <v>90</v>
      </c>
      <c r="F167" t="s">
        <v>90</v>
      </c>
      <c r="G167" t="s">
        <v>90</v>
      </c>
      <c r="H167" t="s">
        <v>90</v>
      </c>
      <c r="I167">
        <v>0.1889514357</v>
      </c>
      <c r="J167">
        <v>-0.2427</v>
      </c>
      <c r="K167">
        <v>0.4933</v>
      </c>
      <c r="L167">
        <v>1.2293</v>
      </c>
      <c r="M167">
        <v>0.7845118905</v>
      </c>
      <c r="N167">
        <v>1.6377502584</v>
      </c>
      <c r="O167">
        <v>3.4189741948</v>
      </c>
      <c r="P167" s="28">
        <v>6.022062E-21</v>
      </c>
      <c r="Q167">
        <v>0.9999992221</v>
      </c>
      <c r="R167">
        <v>0.9999987917</v>
      </c>
      <c r="S167">
        <v>0.9987333948</v>
      </c>
      <c r="T167">
        <v>0.2498162939</v>
      </c>
    </row>
    <row r="168" spans="1:20" ht="12.75">
      <c r="A168" s="7" t="s">
        <v>22</v>
      </c>
      <c r="B168" t="s">
        <v>95</v>
      </c>
      <c r="C168" t="s">
        <v>90</v>
      </c>
      <c r="D168" t="s">
        <v>90</v>
      </c>
      <c r="E168" t="s">
        <v>90</v>
      </c>
      <c r="F168" t="s">
        <v>90</v>
      </c>
      <c r="G168" t="s">
        <v>90</v>
      </c>
      <c r="H168" t="s">
        <v>90</v>
      </c>
      <c r="I168">
        <v>0.661364196</v>
      </c>
      <c r="J168">
        <v>-0.6763</v>
      </c>
      <c r="K168">
        <v>-0.1235</v>
      </c>
      <c r="L168">
        <v>0.4293</v>
      </c>
      <c r="M168">
        <v>0.5084715471</v>
      </c>
      <c r="N168">
        <v>0.8837818924</v>
      </c>
      <c r="O168">
        <v>1.5361143367</v>
      </c>
      <c r="P168" s="28">
        <v>6.022062E-21</v>
      </c>
      <c r="Q168">
        <v>0.9999992221</v>
      </c>
      <c r="R168">
        <v>0.9999987917</v>
      </c>
      <c r="S168">
        <v>0.9987333948</v>
      </c>
      <c r="T168">
        <v>8.58009E-05</v>
      </c>
    </row>
    <row r="169" spans="1:20" ht="12.75">
      <c r="A169" s="7" t="s">
        <v>23</v>
      </c>
      <c r="B169" t="s">
        <v>95</v>
      </c>
      <c r="C169" t="s">
        <v>90</v>
      </c>
      <c r="D169" t="s">
        <v>90</v>
      </c>
      <c r="E169" t="s">
        <v>90</v>
      </c>
      <c r="F169" t="s">
        <v>90</v>
      </c>
      <c r="G169" t="s">
        <v>90</v>
      </c>
      <c r="H169" t="s">
        <v>90</v>
      </c>
      <c r="I169">
        <v>0.9488691898</v>
      </c>
      <c r="J169">
        <v>-0.4623</v>
      </c>
      <c r="K169">
        <v>-0.0146</v>
      </c>
      <c r="L169">
        <v>0.433</v>
      </c>
      <c r="M169">
        <v>0.6298616222</v>
      </c>
      <c r="N169">
        <v>0.9854616319</v>
      </c>
      <c r="O169">
        <v>1.5418221934</v>
      </c>
      <c r="P169" s="28">
        <v>6.022062E-21</v>
      </c>
      <c r="Q169">
        <v>0.9999992221</v>
      </c>
      <c r="R169">
        <v>0.9999987917</v>
      </c>
      <c r="S169">
        <v>0.9987333948</v>
      </c>
      <c r="T169">
        <v>0.0446976471</v>
      </c>
    </row>
    <row r="170" spans="1:20" ht="12.75">
      <c r="A170" s="7" t="s">
        <v>24</v>
      </c>
      <c r="B170" t="s">
        <v>95</v>
      </c>
      <c r="C170" t="s">
        <v>90</v>
      </c>
      <c r="D170" t="s">
        <v>90</v>
      </c>
      <c r="E170" t="s">
        <v>90</v>
      </c>
      <c r="F170" t="s">
        <v>90</v>
      </c>
      <c r="G170" t="s">
        <v>90</v>
      </c>
      <c r="H170" t="s">
        <v>90</v>
      </c>
      <c r="I170">
        <v>0.5052123532</v>
      </c>
      <c r="J170">
        <v>-0.3657</v>
      </c>
      <c r="K170">
        <v>0.1883</v>
      </c>
      <c r="L170">
        <v>0.7424</v>
      </c>
      <c r="M170">
        <v>0.6937318239</v>
      </c>
      <c r="N170">
        <v>1.2072468962</v>
      </c>
      <c r="O170">
        <v>2.1008767628</v>
      </c>
      <c r="P170" s="28">
        <v>6.022062E-21</v>
      </c>
      <c r="Q170">
        <v>0.9999992221</v>
      </c>
      <c r="R170">
        <v>0.9999987917</v>
      </c>
      <c r="S170">
        <v>0.9987333948</v>
      </c>
      <c r="T170">
        <v>0.0003154524</v>
      </c>
    </row>
    <row r="171" spans="1:20" ht="12.75">
      <c r="A171" s="7" t="s">
        <v>25</v>
      </c>
      <c r="B171" t="s">
        <v>95</v>
      </c>
      <c r="C171" t="s">
        <v>90</v>
      </c>
      <c r="D171" t="s">
        <v>90</v>
      </c>
      <c r="E171" t="s">
        <v>90</v>
      </c>
      <c r="F171" t="s">
        <v>90</v>
      </c>
      <c r="G171" t="s">
        <v>90</v>
      </c>
      <c r="H171" t="s">
        <v>90</v>
      </c>
      <c r="I171">
        <v>0.0081369756</v>
      </c>
      <c r="J171">
        <v>0.2319</v>
      </c>
      <c r="K171">
        <v>0.8941</v>
      </c>
      <c r="L171">
        <v>1.5564</v>
      </c>
      <c r="M171">
        <v>1.2610036129</v>
      </c>
      <c r="N171">
        <v>2.445217119</v>
      </c>
      <c r="O171">
        <v>4.7415302369</v>
      </c>
      <c r="P171" s="28">
        <v>6.022062E-21</v>
      </c>
      <c r="Q171">
        <v>0.9999992221</v>
      </c>
      <c r="R171">
        <v>0.9999987917</v>
      </c>
      <c r="S171">
        <v>0.9987333948</v>
      </c>
      <c r="T171">
        <v>0.3719641622</v>
      </c>
    </row>
    <row r="172" spans="1:20" ht="12.75">
      <c r="A172" s="7" t="s">
        <v>26</v>
      </c>
      <c r="B172" t="s">
        <v>95</v>
      </c>
      <c r="C172" t="s">
        <v>90</v>
      </c>
      <c r="D172" t="s">
        <v>90</v>
      </c>
      <c r="E172" t="s">
        <v>90</v>
      </c>
      <c r="F172" t="s">
        <v>90</v>
      </c>
      <c r="G172" t="s">
        <v>90</v>
      </c>
      <c r="H172" t="s">
        <v>90</v>
      </c>
      <c r="I172">
        <v>0.7350719022</v>
      </c>
      <c r="J172">
        <v>-0.5504</v>
      </c>
      <c r="K172">
        <v>-0.081</v>
      </c>
      <c r="L172">
        <v>0.3883</v>
      </c>
      <c r="M172">
        <v>0.5767215322</v>
      </c>
      <c r="N172">
        <v>0.9221615417</v>
      </c>
      <c r="O172">
        <v>1.4745104206</v>
      </c>
      <c r="P172" s="28">
        <v>6.022062E-21</v>
      </c>
      <c r="Q172">
        <v>0.9999992221</v>
      </c>
      <c r="R172">
        <v>0.9999987917</v>
      </c>
      <c r="S172">
        <v>0.9987333948</v>
      </c>
      <c r="T172">
        <v>0.7184382395</v>
      </c>
    </row>
    <row r="173" spans="1:20" ht="12.75">
      <c r="A173" s="7" t="s">
        <v>27</v>
      </c>
      <c r="B173" t="s">
        <v>95</v>
      </c>
      <c r="C173" t="s">
        <v>90</v>
      </c>
      <c r="D173" t="s">
        <v>90</v>
      </c>
      <c r="E173" t="s">
        <v>90</v>
      </c>
      <c r="F173" t="s">
        <v>90</v>
      </c>
      <c r="G173" t="s">
        <v>90</v>
      </c>
      <c r="H173" t="s">
        <v>90</v>
      </c>
      <c r="I173">
        <v>0.6976762473</v>
      </c>
      <c r="J173">
        <v>-0.7846</v>
      </c>
      <c r="K173">
        <v>-0.1298</v>
      </c>
      <c r="L173">
        <v>0.525</v>
      </c>
      <c r="M173">
        <v>0.4563138774</v>
      </c>
      <c r="N173">
        <v>0.8782898413</v>
      </c>
      <c r="O173">
        <v>1.6904878058</v>
      </c>
      <c r="P173" s="28">
        <v>6.022062E-21</v>
      </c>
      <c r="Q173">
        <v>0.9999992221</v>
      </c>
      <c r="R173">
        <v>0.9999987917</v>
      </c>
      <c r="S173">
        <v>0.9987333948</v>
      </c>
      <c r="T173">
        <v>0.3972090663</v>
      </c>
    </row>
    <row r="174" spans="1:20" ht="12.75">
      <c r="A174" s="7" t="s">
        <v>28</v>
      </c>
      <c r="B174" t="s">
        <v>95</v>
      </c>
      <c r="C174" t="s">
        <v>90</v>
      </c>
      <c r="D174" t="s">
        <v>90</v>
      </c>
      <c r="E174" t="s">
        <v>90</v>
      </c>
      <c r="F174" t="s">
        <v>90</v>
      </c>
      <c r="G174" t="s">
        <v>90</v>
      </c>
      <c r="H174" t="s">
        <v>90</v>
      </c>
      <c r="I174">
        <v>0.1402497966</v>
      </c>
      <c r="J174">
        <v>-1.19</v>
      </c>
      <c r="K174">
        <v>-0.511</v>
      </c>
      <c r="L174">
        <v>0.1681</v>
      </c>
      <c r="M174">
        <v>0.3042285628</v>
      </c>
      <c r="N174">
        <v>0.5999208928</v>
      </c>
      <c r="O174">
        <v>1.1830088346</v>
      </c>
      <c r="P174" s="28">
        <v>6.022062E-21</v>
      </c>
      <c r="Q174">
        <v>0.9999992221</v>
      </c>
      <c r="R174">
        <v>0.9999987917</v>
      </c>
      <c r="S174">
        <v>0.9987333948</v>
      </c>
      <c r="T174">
        <v>0.2709375659</v>
      </c>
    </row>
    <row r="175" spans="1:20" ht="12.75">
      <c r="A175" s="7" t="s">
        <v>29</v>
      </c>
      <c r="B175" t="s">
        <v>95</v>
      </c>
      <c r="C175" t="s">
        <v>90</v>
      </c>
      <c r="D175" t="s">
        <v>90</v>
      </c>
      <c r="E175" t="s">
        <v>90</v>
      </c>
      <c r="F175" t="s">
        <v>90</v>
      </c>
      <c r="G175" t="s">
        <v>90</v>
      </c>
      <c r="H175" t="s">
        <v>90</v>
      </c>
      <c r="I175">
        <v>0.9961597481</v>
      </c>
      <c r="J175">
        <v>-0.4812</v>
      </c>
      <c r="K175">
        <v>0.0012</v>
      </c>
      <c r="L175">
        <v>0.4836</v>
      </c>
      <c r="M175">
        <v>0.6180393789</v>
      </c>
      <c r="N175">
        <v>1.0011852957</v>
      </c>
      <c r="O175">
        <v>1.6218578147</v>
      </c>
      <c r="P175" s="28">
        <v>6.022062E-21</v>
      </c>
      <c r="Q175">
        <v>0.9999992221</v>
      </c>
      <c r="R175">
        <v>0.9999987917</v>
      </c>
      <c r="S175">
        <v>0.9987333948</v>
      </c>
      <c r="T175">
        <v>0.7560432941</v>
      </c>
    </row>
    <row r="176" spans="1:20" ht="12.75">
      <c r="A176" s="7" t="s">
        <v>30</v>
      </c>
      <c r="B176" t="s">
        <v>95</v>
      </c>
      <c r="C176" t="s">
        <v>90</v>
      </c>
      <c r="D176" t="s">
        <v>90</v>
      </c>
      <c r="E176" t="s">
        <v>90</v>
      </c>
      <c r="F176" t="s">
        <v>90</v>
      </c>
      <c r="G176" t="s">
        <v>90</v>
      </c>
      <c r="H176" t="s">
        <v>90</v>
      </c>
      <c r="I176">
        <v>0.5337380559</v>
      </c>
      <c r="J176">
        <v>-0.4644</v>
      </c>
      <c r="K176">
        <v>0.216</v>
      </c>
      <c r="L176">
        <v>0.8964</v>
      </c>
      <c r="M176">
        <v>0.6285395717</v>
      </c>
      <c r="N176">
        <v>1.2411397647</v>
      </c>
      <c r="O176">
        <v>2.4508049849</v>
      </c>
      <c r="P176" s="28">
        <v>6.022062E-21</v>
      </c>
      <c r="Q176">
        <v>0.9999992221</v>
      </c>
      <c r="R176">
        <v>0.9999987917</v>
      </c>
      <c r="S176">
        <v>0.9987333948</v>
      </c>
      <c r="T176">
        <v>0.0563377961</v>
      </c>
    </row>
    <row r="177" spans="1:20" ht="12.75">
      <c r="A177" s="7" t="s">
        <v>31</v>
      </c>
      <c r="B177" t="s">
        <v>95</v>
      </c>
      <c r="C177" t="s">
        <v>90</v>
      </c>
      <c r="D177" t="s">
        <v>90</v>
      </c>
      <c r="E177" t="s">
        <v>90</v>
      </c>
      <c r="F177" t="s">
        <v>90</v>
      </c>
      <c r="G177" t="s">
        <v>90</v>
      </c>
      <c r="H177" t="s">
        <v>90</v>
      </c>
      <c r="I177">
        <v>0.3923121422</v>
      </c>
      <c r="J177">
        <v>-0.8307</v>
      </c>
      <c r="K177">
        <v>0.6433</v>
      </c>
      <c r="L177">
        <v>2.1174</v>
      </c>
      <c r="M177">
        <v>0.4357491031</v>
      </c>
      <c r="N177">
        <v>1.9028390876</v>
      </c>
      <c r="O177">
        <v>8.3093609785</v>
      </c>
      <c r="P177" s="28">
        <v>6.022062E-21</v>
      </c>
      <c r="Q177">
        <v>0.9999992221</v>
      </c>
      <c r="R177">
        <v>0.9999987917</v>
      </c>
      <c r="S177">
        <v>0.9987333948</v>
      </c>
      <c r="T177">
        <v>0.0002567042</v>
      </c>
    </row>
    <row r="178" spans="1:20" ht="12.75">
      <c r="A178" s="7" t="s">
        <v>32</v>
      </c>
      <c r="B178" t="s">
        <v>95</v>
      </c>
      <c r="C178" t="s">
        <v>90</v>
      </c>
      <c r="D178" t="s">
        <v>90</v>
      </c>
      <c r="E178" t="s">
        <v>90</v>
      </c>
      <c r="F178" t="s">
        <v>90</v>
      </c>
      <c r="G178" t="s">
        <v>90</v>
      </c>
      <c r="H178" t="s">
        <v>90</v>
      </c>
      <c r="I178">
        <v>0.1177042772</v>
      </c>
      <c r="J178">
        <v>-1.3719</v>
      </c>
      <c r="K178">
        <v>-0.609</v>
      </c>
      <c r="L178">
        <v>0.1539</v>
      </c>
      <c r="M178">
        <v>0.2536300807</v>
      </c>
      <c r="N178">
        <v>0.5439111603</v>
      </c>
      <c r="O178">
        <v>1.1664205976</v>
      </c>
      <c r="P178" s="28">
        <v>6.022062E-21</v>
      </c>
      <c r="Q178">
        <v>0.9999992221</v>
      </c>
      <c r="R178">
        <v>0.9999987917</v>
      </c>
      <c r="S178">
        <v>0.9987333948</v>
      </c>
      <c r="T178">
        <v>0.2590147724</v>
      </c>
    </row>
    <row r="179" spans="1:20" ht="12.75">
      <c r="A179" s="7" t="s">
        <v>33</v>
      </c>
      <c r="B179" t="s">
        <v>95</v>
      </c>
      <c r="C179" t="s">
        <v>90</v>
      </c>
      <c r="D179" t="s">
        <v>90</v>
      </c>
      <c r="E179" t="s">
        <v>90</v>
      </c>
      <c r="F179" t="s">
        <v>90</v>
      </c>
      <c r="G179" t="s">
        <v>90</v>
      </c>
      <c r="H179" t="s">
        <v>90</v>
      </c>
      <c r="I179">
        <v>0.2813161058</v>
      </c>
      <c r="J179">
        <v>-0.3112</v>
      </c>
      <c r="K179">
        <v>0.3799</v>
      </c>
      <c r="L179">
        <v>1.0711</v>
      </c>
      <c r="M179">
        <v>0.7325388097</v>
      </c>
      <c r="N179">
        <v>1.4621720823</v>
      </c>
      <c r="O179">
        <v>2.918544615</v>
      </c>
      <c r="P179" s="28">
        <v>6.022062E-21</v>
      </c>
      <c r="Q179">
        <v>0.9999992221</v>
      </c>
      <c r="R179">
        <v>0.9999987917</v>
      </c>
      <c r="S179">
        <v>0.9987333948</v>
      </c>
      <c r="T179">
        <v>0.0344388813</v>
      </c>
    </row>
    <row r="180" spans="1:20" ht="12.75">
      <c r="A180" s="7" t="s">
        <v>34</v>
      </c>
      <c r="B180" t="s">
        <v>95</v>
      </c>
      <c r="C180" t="s">
        <v>90</v>
      </c>
      <c r="D180" t="s">
        <v>90</v>
      </c>
      <c r="E180" t="s">
        <v>90</v>
      </c>
      <c r="F180" t="s">
        <v>90</v>
      </c>
      <c r="G180" t="s">
        <v>90</v>
      </c>
      <c r="H180" t="s">
        <v>90</v>
      </c>
      <c r="I180">
        <v>0.4342824021</v>
      </c>
      <c r="J180">
        <v>-0.4175</v>
      </c>
      <c r="K180">
        <v>0.2771</v>
      </c>
      <c r="L180">
        <v>0.9717</v>
      </c>
      <c r="M180">
        <v>0.6586969932</v>
      </c>
      <c r="N180">
        <v>1.3192809205</v>
      </c>
      <c r="O180">
        <v>2.6423411147</v>
      </c>
      <c r="P180" s="28">
        <v>6.022062E-21</v>
      </c>
      <c r="Q180">
        <v>0.9999992221</v>
      </c>
      <c r="R180">
        <v>0.9999987917</v>
      </c>
      <c r="S180">
        <v>0.9987333948</v>
      </c>
      <c r="T180">
        <v>0.7563360395</v>
      </c>
    </row>
    <row r="181" spans="1:20" ht="12.75">
      <c r="A181" s="7" t="s">
        <v>35</v>
      </c>
      <c r="B181" t="s">
        <v>95</v>
      </c>
      <c r="C181" t="s">
        <v>90</v>
      </c>
      <c r="D181" t="s">
        <v>90</v>
      </c>
      <c r="E181" t="s">
        <v>90</v>
      </c>
      <c r="F181" t="s">
        <v>90</v>
      </c>
      <c r="G181" t="s">
        <v>90</v>
      </c>
      <c r="H181" t="s">
        <v>90</v>
      </c>
      <c r="I181">
        <v>0.4483378688</v>
      </c>
      <c r="J181">
        <v>-1.5174</v>
      </c>
      <c r="K181">
        <v>-0.4232</v>
      </c>
      <c r="L181">
        <v>0.6709</v>
      </c>
      <c r="M181">
        <v>0.2192881955</v>
      </c>
      <c r="N181">
        <v>0.6549163833</v>
      </c>
      <c r="O181">
        <v>1.9559441777</v>
      </c>
      <c r="P181" s="28">
        <v>6.022062E-21</v>
      </c>
      <c r="Q181">
        <v>0.9999992221</v>
      </c>
      <c r="R181">
        <v>0.9999987917</v>
      </c>
      <c r="S181">
        <v>0.9987333948</v>
      </c>
      <c r="T181">
        <v>0.0164495094</v>
      </c>
    </row>
    <row r="182" spans="1:20" ht="12.75">
      <c r="A182" s="7" t="s">
        <v>37</v>
      </c>
      <c r="B182" t="s">
        <v>95</v>
      </c>
      <c r="C182" t="s">
        <v>90</v>
      </c>
      <c r="D182" t="s">
        <v>90</v>
      </c>
      <c r="E182" t="s">
        <v>90</v>
      </c>
      <c r="F182" t="s">
        <v>90</v>
      </c>
      <c r="G182" t="s">
        <v>90</v>
      </c>
      <c r="H182" t="s">
        <v>90</v>
      </c>
      <c r="I182">
        <v>0.5491158676</v>
      </c>
      <c r="J182">
        <v>-0.5016</v>
      </c>
      <c r="K182">
        <v>0.2208</v>
      </c>
      <c r="L182">
        <v>0.9431</v>
      </c>
      <c r="M182">
        <v>0.6055865494</v>
      </c>
      <c r="N182">
        <v>1.2470685215</v>
      </c>
      <c r="O182">
        <v>2.568055547</v>
      </c>
      <c r="P182" s="28">
        <v>6.022062E-21</v>
      </c>
      <c r="Q182">
        <v>0.9999992221</v>
      </c>
      <c r="R182">
        <v>0.9999987917</v>
      </c>
      <c r="S182">
        <v>0.9987333948</v>
      </c>
      <c r="T182">
        <v>0.1102387825</v>
      </c>
    </row>
    <row r="183" spans="1:20" ht="12.75">
      <c r="A183" s="7" t="s">
        <v>38</v>
      </c>
      <c r="B183" t="s">
        <v>95</v>
      </c>
      <c r="C183" t="s">
        <v>90</v>
      </c>
      <c r="D183" t="s">
        <v>90</v>
      </c>
      <c r="E183" t="s">
        <v>90</v>
      </c>
      <c r="F183" t="s">
        <v>90</v>
      </c>
      <c r="G183" t="s">
        <v>90</v>
      </c>
      <c r="H183" t="s">
        <v>90</v>
      </c>
      <c r="I183">
        <v>0.885220339</v>
      </c>
      <c r="J183">
        <v>-0.8194</v>
      </c>
      <c r="K183">
        <v>-0.0562</v>
      </c>
      <c r="L183">
        <v>0.7069</v>
      </c>
      <c r="M183">
        <v>0.4407177617</v>
      </c>
      <c r="N183">
        <v>0.9453435571</v>
      </c>
      <c r="O183">
        <v>2.0277704203</v>
      </c>
      <c r="P183" s="28">
        <v>6.022062E-21</v>
      </c>
      <c r="Q183">
        <v>0.9999992221</v>
      </c>
      <c r="R183">
        <v>0.9999987917</v>
      </c>
      <c r="S183">
        <v>0.9987333948</v>
      </c>
      <c r="T183">
        <v>0.071671442</v>
      </c>
    </row>
    <row r="184" spans="1:20" ht="12.75">
      <c r="A184" s="7" t="s">
        <v>39</v>
      </c>
      <c r="B184" t="s">
        <v>95</v>
      </c>
      <c r="C184" t="s">
        <v>90</v>
      </c>
      <c r="D184" t="s">
        <v>90</v>
      </c>
      <c r="E184" t="s">
        <v>90</v>
      </c>
      <c r="F184" t="s">
        <v>90</v>
      </c>
      <c r="G184" t="s">
        <v>90</v>
      </c>
      <c r="H184" t="s">
        <v>90</v>
      </c>
      <c r="I184">
        <v>0.7465767814</v>
      </c>
      <c r="J184">
        <v>-1.1313</v>
      </c>
      <c r="K184">
        <v>-0.1601</v>
      </c>
      <c r="L184">
        <v>0.8111</v>
      </c>
      <c r="M184">
        <v>0.3226097403</v>
      </c>
      <c r="N184">
        <v>0.8520350168</v>
      </c>
      <c r="O184">
        <v>2.2502844126</v>
      </c>
      <c r="P184" s="28">
        <v>6.022062E-21</v>
      </c>
      <c r="Q184">
        <v>0.9999992221</v>
      </c>
      <c r="R184">
        <v>0.9999987917</v>
      </c>
      <c r="S184">
        <v>0.9987333948</v>
      </c>
      <c r="T184">
        <v>0.2205911577</v>
      </c>
    </row>
    <row r="185" spans="1:20" ht="12.75">
      <c r="A185" s="7" t="s">
        <v>40</v>
      </c>
      <c r="B185" t="s">
        <v>95</v>
      </c>
      <c r="C185" t="s">
        <v>90</v>
      </c>
      <c r="D185" t="s">
        <v>90</v>
      </c>
      <c r="E185" t="s">
        <v>90</v>
      </c>
      <c r="F185" t="s">
        <v>90</v>
      </c>
      <c r="G185" t="s">
        <v>90</v>
      </c>
      <c r="H185" t="s">
        <v>90</v>
      </c>
      <c r="I185">
        <v>0.2642122402</v>
      </c>
      <c r="J185">
        <v>-3.5853</v>
      </c>
      <c r="K185">
        <v>-1.3012</v>
      </c>
      <c r="L185">
        <v>0.983</v>
      </c>
      <c r="M185">
        <v>0.0277279371</v>
      </c>
      <c r="N185">
        <v>0.2722149208</v>
      </c>
      <c r="O185">
        <v>2.6724297184</v>
      </c>
      <c r="P185" s="28">
        <v>6.022062E-21</v>
      </c>
      <c r="Q185">
        <v>0.9999992221</v>
      </c>
      <c r="R185">
        <v>0.9999987917</v>
      </c>
      <c r="S185">
        <v>0.9987333948</v>
      </c>
      <c r="T185">
        <v>0.4862374436</v>
      </c>
    </row>
    <row r="186" spans="1:20" ht="12.75">
      <c r="A186" s="7" t="s">
        <v>41</v>
      </c>
      <c r="B186" t="s">
        <v>95</v>
      </c>
      <c r="C186" t="s">
        <v>90</v>
      </c>
      <c r="D186" t="s">
        <v>90</v>
      </c>
      <c r="E186" t="s">
        <v>90</v>
      </c>
      <c r="F186" t="s">
        <v>90</v>
      </c>
      <c r="G186" t="s">
        <v>90</v>
      </c>
      <c r="H186" t="s">
        <v>90</v>
      </c>
      <c r="I186">
        <v>0.9447447704</v>
      </c>
      <c r="J186">
        <v>-0.78</v>
      </c>
      <c r="K186">
        <v>0.0286</v>
      </c>
      <c r="L186">
        <v>0.8372</v>
      </c>
      <c r="M186">
        <v>0.4583848793</v>
      </c>
      <c r="N186">
        <v>1.0290076584</v>
      </c>
      <c r="O186">
        <v>2.3099731448</v>
      </c>
      <c r="P186" s="28">
        <v>6.022062E-21</v>
      </c>
      <c r="Q186">
        <v>0.9999992221</v>
      </c>
      <c r="R186">
        <v>0.9999987917</v>
      </c>
      <c r="S186">
        <v>0.9987333948</v>
      </c>
      <c r="T186">
        <v>0.1869019247</v>
      </c>
    </row>
    <row r="187" spans="1:20" ht="12.75">
      <c r="A187" s="7" t="s">
        <v>42</v>
      </c>
      <c r="B187" t="s">
        <v>95</v>
      </c>
      <c r="C187" t="s">
        <v>90</v>
      </c>
      <c r="D187" t="s">
        <v>90</v>
      </c>
      <c r="E187" t="s">
        <v>90</v>
      </c>
      <c r="F187" t="s">
        <v>90</v>
      </c>
      <c r="G187" t="s">
        <v>90</v>
      </c>
      <c r="H187" t="s">
        <v>90</v>
      </c>
      <c r="I187">
        <v>0.996733158</v>
      </c>
      <c r="J187">
        <v>-8001.06</v>
      </c>
      <c r="K187">
        <v>-16.6795</v>
      </c>
      <c r="L187">
        <v>7967.703</v>
      </c>
      <c r="M187">
        <v>0</v>
      </c>
      <c r="N187" s="28">
        <v>5.7041849E-08</v>
      </c>
      <c r="O187" t="s">
        <v>90</v>
      </c>
      <c r="P187" s="28">
        <v>6.022062E-21</v>
      </c>
      <c r="Q187">
        <v>0.9999992221</v>
      </c>
      <c r="R187">
        <v>0.9999987917</v>
      </c>
      <c r="S187">
        <v>0.9987333948</v>
      </c>
      <c r="T187">
        <v>0.996419661</v>
      </c>
    </row>
    <row r="188" spans="1:20" ht="12.75">
      <c r="A188" s="7" t="s">
        <v>43</v>
      </c>
      <c r="B188" t="s">
        <v>95</v>
      </c>
      <c r="C188" t="s">
        <v>90</v>
      </c>
      <c r="D188" t="s">
        <v>90</v>
      </c>
      <c r="E188" t="s">
        <v>90</v>
      </c>
      <c r="F188" t="s">
        <v>90</v>
      </c>
      <c r="G188" t="s">
        <v>90</v>
      </c>
      <c r="H188" t="s">
        <v>90</v>
      </c>
      <c r="I188">
        <v>0.2347099914</v>
      </c>
      <c r="J188">
        <v>-2.6771</v>
      </c>
      <c r="K188">
        <v>-1.0105</v>
      </c>
      <c r="L188">
        <v>0.6562</v>
      </c>
      <c r="M188">
        <v>0.0687653702</v>
      </c>
      <c r="N188">
        <v>0.3640547345</v>
      </c>
      <c r="O188">
        <v>1.9273632837</v>
      </c>
      <c r="P188" s="28">
        <v>6.022062E-21</v>
      </c>
      <c r="Q188">
        <v>0.9999992221</v>
      </c>
      <c r="R188">
        <v>0.9999987917</v>
      </c>
      <c r="S188">
        <v>0.9987333948</v>
      </c>
      <c r="T188">
        <v>0.9726929896</v>
      </c>
    </row>
    <row r="189" spans="1:20" ht="12.75">
      <c r="A189" s="7" t="s">
        <v>44</v>
      </c>
      <c r="B189" t="s">
        <v>95</v>
      </c>
      <c r="C189" t="s">
        <v>90</v>
      </c>
      <c r="D189" t="s">
        <v>90</v>
      </c>
      <c r="E189" t="s">
        <v>90</v>
      </c>
      <c r="F189" t="s">
        <v>90</v>
      </c>
      <c r="G189" t="s">
        <v>90</v>
      </c>
      <c r="H189" t="s">
        <v>90</v>
      </c>
      <c r="I189">
        <v>0.0831670272</v>
      </c>
      <c r="J189">
        <v>-0.185</v>
      </c>
      <c r="K189">
        <v>1.4099</v>
      </c>
      <c r="L189">
        <v>3.0048</v>
      </c>
      <c r="M189">
        <v>0.8310886532</v>
      </c>
      <c r="N189">
        <v>4.0955633008</v>
      </c>
      <c r="O189">
        <v>20.182731032</v>
      </c>
      <c r="P189" s="28">
        <v>6.022062E-21</v>
      </c>
      <c r="Q189">
        <v>0.9999992221</v>
      </c>
      <c r="R189">
        <v>0.9999987917</v>
      </c>
      <c r="S189">
        <v>0.9987333948</v>
      </c>
      <c r="T189">
        <v>0.4265770461</v>
      </c>
    </row>
    <row r="190" spans="1:20" ht="12.75">
      <c r="A190" s="7" t="s">
        <v>45</v>
      </c>
      <c r="B190" t="s">
        <v>95</v>
      </c>
      <c r="C190" t="s">
        <v>90</v>
      </c>
      <c r="D190" t="s">
        <v>90</v>
      </c>
      <c r="E190" t="s">
        <v>90</v>
      </c>
      <c r="F190" t="s">
        <v>90</v>
      </c>
      <c r="G190" t="s">
        <v>90</v>
      </c>
      <c r="H190" t="s">
        <v>90</v>
      </c>
      <c r="I190">
        <v>0.9999932413</v>
      </c>
      <c r="J190">
        <v>-22291.5</v>
      </c>
      <c r="K190">
        <v>-0.0963</v>
      </c>
      <c r="L190">
        <v>22291.29</v>
      </c>
      <c r="M190">
        <v>0</v>
      </c>
      <c r="N190">
        <v>0.9081541186</v>
      </c>
      <c r="O190" t="s">
        <v>90</v>
      </c>
      <c r="P190" s="28">
        <v>6.022062E-21</v>
      </c>
      <c r="Q190">
        <v>0.9999992221</v>
      </c>
      <c r="R190">
        <v>0.9999987917</v>
      </c>
      <c r="S190">
        <v>0.9987333948</v>
      </c>
      <c r="T190">
        <v>0.9964439368</v>
      </c>
    </row>
    <row r="191" spans="1:20" ht="12.75">
      <c r="A191" s="7" t="s">
        <v>46</v>
      </c>
      <c r="B191" t="s">
        <v>95</v>
      </c>
      <c r="C191" t="s">
        <v>90</v>
      </c>
      <c r="D191" t="s">
        <v>90</v>
      </c>
      <c r="E191" t="s">
        <v>90</v>
      </c>
      <c r="F191" t="s">
        <v>90</v>
      </c>
      <c r="G191" t="s">
        <v>90</v>
      </c>
      <c r="H191" t="s">
        <v>90</v>
      </c>
      <c r="I191">
        <v>0.6186958918</v>
      </c>
      <c r="J191">
        <v>-0.9755</v>
      </c>
      <c r="K191">
        <v>-0.1975</v>
      </c>
      <c r="L191">
        <v>0.5804</v>
      </c>
      <c r="M191">
        <v>0.3770154094</v>
      </c>
      <c r="N191">
        <v>0.8207460868</v>
      </c>
      <c r="O191">
        <v>1.7867283991</v>
      </c>
      <c r="P191" s="28">
        <v>6.022062E-21</v>
      </c>
      <c r="Q191">
        <v>0.9999992221</v>
      </c>
      <c r="R191">
        <v>0.9999987917</v>
      </c>
      <c r="S191">
        <v>0.9987333948</v>
      </c>
      <c r="T191" s="28">
        <v>3.0333052E-06</v>
      </c>
    </row>
    <row r="192" spans="1:20" ht="12.75">
      <c r="A192" s="7" t="s">
        <v>47</v>
      </c>
      <c r="B192" t="s">
        <v>95</v>
      </c>
      <c r="C192" t="s">
        <v>90</v>
      </c>
      <c r="D192" t="s">
        <v>90</v>
      </c>
      <c r="E192" t="s">
        <v>90</v>
      </c>
      <c r="F192" t="s">
        <v>90</v>
      </c>
      <c r="G192" t="s">
        <v>90</v>
      </c>
      <c r="H192" t="s">
        <v>90</v>
      </c>
      <c r="I192">
        <v>0.8861051171</v>
      </c>
      <c r="J192">
        <v>-1.2079</v>
      </c>
      <c r="K192">
        <v>-0.0823</v>
      </c>
      <c r="L192">
        <v>1.0433</v>
      </c>
      <c r="M192">
        <v>0.2988338504</v>
      </c>
      <c r="N192">
        <v>0.9210328943</v>
      </c>
      <c r="O192">
        <v>2.8387064959</v>
      </c>
      <c r="P192" s="28">
        <v>6.022062E-21</v>
      </c>
      <c r="Q192">
        <v>0.9999992221</v>
      </c>
      <c r="R192">
        <v>0.9999987917</v>
      </c>
      <c r="S192">
        <v>0.9987333948</v>
      </c>
      <c r="T192">
        <v>0.4089529503</v>
      </c>
    </row>
    <row r="193" spans="1:20" ht="12.75">
      <c r="A193" s="7" t="s">
        <v>48</v>
      </c>
      <c r="B193" t="s">
        <v>95</v>
      </c>
      <c r="C193" t="s">
        <v>90</v>
      </c>
      <c r="D193" t="s">
        <v>90</v>
      </c>
      <c r="E193" t="s">
        <v>90</v>
      </c>
      <c r="F193" t="s">
        <v>90</v>
      </c>
      <c r="G193" t="s">
        <v>90</v>
      </c>
      <c r="H193" t="s">
        <v>90</v>
      </c>
      <c r="I193">
        <v>0.065022388</v>
      </c>
      <c r="J193">
        <v>-2.5915</v>
      </c>
      <c r="K193">
        <v>-1.2566</v>
      </c>
      <c r="L193">
        <v>0.0782</v>
      </c>
      <c r="M193">
        <v>0.0749085975</v>
      </c>
      <c r="N193">
        <v>0.2846115574</v>
      </c>
      <c r="O193">
        <v>1.0813677115</v>
      </c>
      <c r="P193" s="28">
        <v>6.022062E-21</v>
      </c>
      <c r="Q193">
        <v>0.9999992221</v>
      </c>
      <c r="R193">
        <v>0.9999987917</v>
      </c>
      <c r="S193">
        <v>0.9987333948</v>
      </c>
      <c r="T193">
        <v>0.5225922503</v>
      </c>
    </row>
    <row r="194" spans="1:20" ht="12.75">
      <c r="A194" s="7" t="s">
        <v>50</v>
      </c>
      <c r="B194" t="s">
        <v>95</v>
      </c>
      <c r="C194" t="s">
        <v>90</v>
      </c>
      <c r="D194" t="s">
        <v>90</v>
      </c>
      <c r="E194" t="s">
        <v>90</v>
      </c>
      <c r="F194" t="s">
        <v>90</v>
      </c>
      <c r="G194" t="s">
        <v>90</v>
      </c>
      <c r="H194" t="s">
        <v>90</v>
      </c>
      <c r="I194">
        <v>0.3795601549</v>
      </c>
      <c r="J194">
        <v>-0.6355</v>
      </c>
      <c r="K194">
        <v>0.5165</v>
      </c>
      <c r="L194">
        <v>1.6685</v>
      </c>
      <c r="M194">
        <v>0.5296458345</v>
      </c>
      <c r="N194">
        <v>1.6761355676</v>
      </c>
      <c r="O194">
        <v>5.3043567193</v>
      </c>
      <c r="P194" s="28">
        <v>6.022062E-21</v>
      </c>
      <c r="Q194">
        <v>0.9999992221</v>
      </c>
      <c r="R194">
        <v>0.9999987917</v>
      </c>
      <c r="S194">
        <v>0.9987333948</v>
      </c>
      <c r="T194">
        <v>6.86231E-05</v>
      </c>
    </row>
    <row r="195" spans="1:20" ht="12.75">
      <c r="A195" s="7" t="s">
        <v>49</v>
      </c>
      <c r="B195" t="s">
        <v>95</v>
      </c>
      <c r="C195" t="s">
        <v>90</v>
      </c>
      <c r="D195" t="s">
        <v>90</v>
      </c>
      <c r="E195" t="s">
        <v>90</v>
      </c>
      <c r="F195" t="s">
        <v>90</v>
      </c>
      <c r="G195" t="s">
        <v>90</v>
      </c>
      <c r="H195" t="s">
        <v>90</v>
      </c>
      <c r="I195">
        <v>0.9216899177</v>
      </c>
      <c r="J195">
        <v>-1.2791</v>
      </c>
      <c r="K195">
        <v>-0.0611</v>
      </c>
      <c r="L195">
        <v>1.157</v>
      </c>
      <c r="M195">
        <v>0.2782747561</v>
      </c>
      <c r="N195">
        <v>0.9407353158</v>
      </c>
      <c r="O195">
        <v>3.180248711</v>
      </c>
      <c r="P195" s="28">
        <v>6.022062E-21</v>
      </c>
      <c r="Q195">
        <v>0.9999992221</v>
      </c>
      <c r="R195">
        <v>0.9999987917</v>
      </c>
      <c r="S195">
        <v>0.9987333948</v>
      </c>
      <c r="T195">
        <v>0.1196686718</v>
      </c>
    </row>
  </sheetData>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Randy Fransoo</dc:creator>
  <cp:keywords/>
  <dc:description/>
  <cp:lastModifiedBy>jeremyD</cp:lastModifiedBy>
  <cp:lastPrinted>2005-08-05T16:31:21Z</cp:lastPrinted>
  <dcterms:created xsi:type="dcterms:W3CDTF">2002-03-11T20:47:31Z</dcterms:created>
  <dcterms:modified xsi:type="dcterms:W3CDTF">2005-09-29T19:35:55Z</dcterms:modified>
  <cp:category/>
  <cp:version/>
  <cp:contentType/>
  <cp:contentStatus/>
</cp:coreProperties>
</file>