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581-RHA" sheetId="1" r:id="rId1"/>
    <sheet name="582-District " sheetId="2" r:id="rId2"/>
    <sheet name="ordered-data" sheetId="3" r:id="rId3"/>
    <sheet name="orig-data" sheetId="4" r:id="rId4"/>
  </sheets>
  <definedNames/>
  <calcPr fullCalcOnLoad="1"/>
</workbook>
</file>

<file path=xl/sharedStrings.xml><?xml version="1.0" encoding="utf-8"?>
<sst xmlns="http://schemas.openxmlformats.org/spreadsheetml/2006/main" count="877" uniqueCount="172">
  <si>
    <t>pop</t>
  </si>
  <si>
    <t>prob</t>
  </si>
  <si>
    <t>SE Northern</t>
  </si>
  <si>
    <t>SE Central</t>
  </si>
  <si>
    <t>SE Western</t>
  </si>
  <si>
    <t>SE Southern</t>
  </si>
  <si>
    <t>PL West</t>
  </si>
  <si>
    <t>PL Central</t>
  </si>
  <si>
    <t>PL North</t>
  </si>
  <si>
    <t>IL Southwest</t>
  </si>
  <si>
    <t>IL Southeast</t>
  </si>
  <si>
    <t>IL Northeast</t>
  </si>
  <si>
    <t>IL Northwest</t>
  </si>
  <si>
    <t>Assiniboine</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</si>
  <si>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</si>
  <si>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</si>
  <si>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</si>
  <si>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</si>
  <si>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</si>
  <si>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</si>
  <si>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</si>
  <si>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</si>
  <si>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</si>
  <si>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</si>
  <si>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</si>
  <si>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</si>
  <si>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</si>
  <si>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</si>
  <si>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</si>
  <si>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</si>
  <si>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</si>
  <si>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</si>
  <si>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</si>
  <si>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</si>
  <si>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</si>
  <si>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</si>
  <si>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</si>
  <si>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</si>
  <si>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</si>
  <si>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</si>
  <si>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</si>
  <si>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</si>
  <si>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</si>
  <si>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</si>
  <si>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</si>
  <si>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</si>
  <si>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</si>
  <si>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</si>
  <si>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</si>
  <si>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</si>
  <si>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</si>
  <si>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</si>
  <si>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</si>
  <si>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</si>
  <si>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</si>
  <si>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</si>
  <si>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</si>
  <si>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</si>
  <si>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</si>
  <si>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</si>
  <si>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</si>
  <si>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</si>
  <si>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</si>
  <si>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</si>
  <si>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</si>
  <si>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</si>
  <si>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</si>
  <si>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</si>
  <si>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</si>
  <si>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</si>
  <si>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</si>
  <si>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</si>
  <si>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</si>
  <si>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</si>
  <si>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</si>
  <si>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</si>
  <si>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</si>
  <si>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</si>
  <si>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</si>
  <si>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</si>
  <si>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</si>
  <si>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</si>
  <si>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South Eastman</t>
  </si>
  <si>
    <t>Brandon</t>
  </si>
  <si>
    <t>Interlake</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</si>
  <si>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</si>
  <si>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</si>
  <si>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</si>
  <si>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</si>
  <si>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</si>
  <si>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</si>
  <si>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</si>
  <si>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</si>
  <si>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</si>
  <si>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</si>
  <si>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</si>
  <si>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</si>
  <si>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</si>
  <si>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</si>
  <si>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</si>
  <si>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</si>
  <si>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Winnipeg</t>
  </si>
  <si>
    <t>Manitoba</t>
  </si>
  <si>
    <t>m = males significant</t>
  </si>
  <si>
    <t>f   = females significant</t>
  </si>
  <si>
    <t>d  = males &amp; females signif different</t>
  </si>
  <si>
    <t>Supression</t>
  </si>
  <si>
    <t>mc   = supress male count</t>
  </si>
  <si>
    <t>fc     = suppress female count</t>
  </si>
  <si>
    <t>mp   = supress male pop</t>
  </si>
  <si>
    <t>fp     = supress female pop</t>
  </si>
  <si>
    <t>NE Springfield</t>
  </si>
  <si>
    <t>NE Iron Rose</t>
  </si>
  <si>
    <t>NE Brokenhead</t>
  </si>
  <si>
    <t>NE Blue Water</t>
  </si>
  <si>
    <t>NM F Flon/Snow L/Cran</t>
  </si>
  <si>
    <t>NM The Pas/OCN/Kelsey</t>
  </si>
  <si>
    <t>BW Thompson</t>
  </si>
  <si>
    <t>BW Tad/Broch/Lac Br</t>
  </si>
  <si>
    <t>BDN West</t>
  </si>
  <si>
    <t>BDN East</t>
  </si>
  <si>
    <t>AS West 1</t>
  </si>
  <si>
    <t>AS  East 2</t>
  </si>
  <si>
    <t>AS  East 1</t>
  </si>
  <si>
    <t>AS  North 2</t>
  </si>
  <si>
    <t>AS  West 2</t>
  </si>
  <si>
    <t>AS  North 1</t>
  </si>
  <si>
    <t>CE Altona</t>
  </si>
  <si>
    <t>CE  Red River</t>
  </si>
  <si>
    <t>CE  Morden/Winkler</t>
  </si>
  <si>
    <t>CE  Swan Lake</t>
  </si>
  <si>
    <t>CE  Carman</t>
  </si>
  <si>
    <t>CE  Portage</t>
  </si>
  <si>
    <t>areaType3prob</t>
  </si>
  <si>
    <t>area_sexType3pr</t>
  </si>
  <si>
    <t>sexType3prob</t>
  </si>
  <si>
    <t>sexEstprob</t>
  </si>
  <si>
    <t>areaEstprob</t>
  </si>
  <si>
    <t>Males</t>
  </si>
  <si>
    <t>Females</t>
  </si>
  <si>
    <t>Total Hospital Days Rates 2003/04 per 1000</t>
  </si>
  <si>
    <t>LOS M</t>
  </si>
  <si>
    <t>LOS F</t>
  </si>
  <si>
    <t>Rural South (d)</t>
  </si>
  <si>
    <t>BDN Rural (d)</t>
  </si>
  <si>
    <t>CE  Louise/Pembina (d)</t>
  </si>
  <si>
    <t>NE Winnipeg River (d)</t>
  </si>
  <si>
    <t>Parkland (f,d)</t>
  </si>
  <si>
    <t>Churchill (m,f,d)</t>
  </si>
  <si>
    <t>Burntwood (m,f,d)</t>
  </si>
  <si>
    <t>North (m,f,d)</t>
  </si>
  <si>
    <t>BW Island Lake (m,f,d)</t>
  </si>
  <si>
    <t>CE  Cartier/SFX (m,d)</t>
  </si>
  <si>
    <t>CE  Seven Regions (m,f)</t>
  </si>
  <si>
    <t>PL East (f)</t>
  </si>
  <si>
    <t>NE Northern Remote (f,d)</t>
  </si>
  <si>
    <t>NM Nor-Man Other (f)</t>
  </si>
  <si>
    <t>BW Gillam/Fox Lake (f,d)</t>
  </si>
  <si>
    <t>BW Thick Por/Pik/Wab (m,d)</t>
  </si>
  <si>
    <t>BW Lynn/Leaf/SIL (f)</t>
  </si>
  <si>
    <t>BW Cross Lake (m,f)</t>
  </si>
  <si>
    <t>BW Norway House (m,f)</t>
  </si>
  <si>
    <t>BW Oxford H &amp; Gods (m,f)</t>
  </si>
  <si>
    <t>BW Nelson House (m,f)</t>
  </si>
  <si>
    <t>BW Sha/York/Split/War (m,f)</t>
  </si>
  <si>
    <t>New</t>
  </si>
  <si>
    <t>Old</t>
  </si>
  <si>
    <t>Order</t>
  </si>
  <si>
    <t>order</t>
  </si>
  <si>
    <t>Central</t>
  </si>
  <si>
    <t>North Eastman</t>
  </si>
  <si>
    <t>Nor-Man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</si>
</sst>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 numFmtId="178" formatCode="#,##0.0"/>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b/>
      <sz val="5"/>
      <name val="Arial MT"/>
      <family val="3"/>
    </font>
    <font>
      <sz val="9"/>
      <name val="Univers 45 Light"/>
      <family val="2"/>
    </font>
    <font>
      <b/>
      <sz val="11"/>
      <name val="Univers 45 Light"/>
      <family val="2"/>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5.8.1: Total Hospital Days Used by RHA, 2003/04 
</a:t>
            </a:r>
            <a:r>
              <a:rPr lang="en-US" cap="none" sz="800" b="0" i="0" u="none" baseline="0"/>
              <a:t>Age-adjusted rate of total hospital days used per 1,000 residents</a:t>
            </a:r>
          </a:p>
        </c:rich>
      </c:tx>
      <c:layout>
        <c:manualLayout>
          <c:xMode val="factor"/>
          <c:yMode val="factor"/>
          <c:x val="0.017"/>
          <c:y val="-0.01925"/>
        </c:manualLayout>
      </c:layout>
      <c:spPr>
        <a:noFill/>
        <a:ln>
          <a:noFill/>
        </a:ln>
      </c:spPr>
    </c:title>
    <c:plotArea>
      <c:layout>
        <c:manualLayout>
          <c:xMode val="edge"/>
          <c:yMode val="edge"/>
          <c:x val="0"/>
          <c:y val="0.13"/>
          <c:w val="0.951"/>
          <c:h val="0.7587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c:v>
                </c:pt>
                <c:pt idx="1">
                  <c:v>Central</c:v>
                </c:pt>
                <c:pt idx="2">
                  <c:v>Assiniboine</c:v>
                </c:pt>
                <c:pt idx="3">
                  <c:v>Brandon</c:v>
                </c:pt>
                <c:pt idx="4">
                  <c:v>Parkland (f,d)</c:v>
                </c:pt>
                <c:pt idx="5">
                  <c:v>Interlake</c:v>
                </c:pt>
                <c:pt idx="6">
                  <c:v>North Eastman</c:v>
                </c:pt>
                <c:pt idx="7">
                  <c:v>Churchill (m,f,d)</c:v>
                </c:pt>
                <c:pt idx="8">
                  <c:v>Nor-Man</c:v>
                </c:pt>
                <c:pt idx="9">
                  <c:v>Burntwood (m,f,d)</c:v>
                </c:pt>
                <c:pt idx="11">
                  <c:v>Rural South (d)</c:v>
                </c:pt>
                <c:pt idx="12">
                  <c:v>North (m,f,d)</c:v>
                </c:pt>
                <c:pt idx="13">
                  <c:v>Winnipeg</c:v>
                </c:pt>
                <c:pt idx="14">
                  <c:v>Manitoba</c:v>
                </c:pt>
              </c:strCache>
            </c:strRef>
          </c:cat>
          <c:val>
            <c:numRef>
              <c:f>'ordered-data'!$I$4:$I$18</c:f>
              <c:numCache>
                <c:ptCount val="15"/>
                <c:pt idx="0">
                  <c:v>878.20536955</c:v>
                </c:pt>
                <c:pt idx="1">
                  <c:v>878.20536955</c:v>
                </c:pt>
                <c:pt idx="2">
                  <c:v>878.20536955</c:v>
                </c:pt>
                <c:pt idx="3">
                  <c:v>878.20536955</c:v>
                </c:pt>
                <c:pt idx="4">
                  <c:v>878.20536955</c:v>
                </c:pt>
                <c:pt idx="5">
                  <c:v>878.20536955</c:v>
                </c:pt>
                <c:pt idx="6">
                  <c:v>878.20536955</c:v>
                </c:pt>
                <c:pt idx="7">
                  <c:v>878.20536955</c:v>
                </c:pt>
                <c:pt idx="8">
                  <c:v>878.20536955</c:v>
                </c:pt>
                <c:pt idx="9">
                  <c:v>878.20536955</c:v>
                </c:pt>
                <c:pt idx="11">
                  <c:v>878.20536955</c:v>
                </c:pt>
                <c:pt idx="12">
                  <c:v>878.20536955</c:v>
                </c:pt>
                <c:pt idx="13">
                  <c:v>878.20536955</c:v>
                </c:pt>
                <c:pt idx="14">
                  <c:v>878.20536955</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c:v>
                </c:pt>
                <c:pt idx="1">
                  <c:v>Central</c:v>
                </c:pt>
                <c:pt idx="2">
                  <c:v>Assiniboine</c:v>
                </c:pt>
                <c:pt idx="3">
                  <c:v>Brandon</c:v>
                </c:pt>
                <c:pt idx="4">
                  <c:v>Parkland (f,d)</c:v>
                </c:pt>
                <c:pt idx="5">
                  <c:v>Interlake</c:v>
                </c:pt>
                <c:pt idx="6">
                  <c:v>North Eastman</c:v>
                </c:pt>
                <c:pt idx="7">
                  <c:v>Churchill (m,f,d)</c:v>
                </c:pt>
                <c:pt idx="8">
                  <c:v>Nor-Man</c:v>
                </c:pt>
                <c:pt idx="9">
                  <c:v>Burntwood (m,f,d)</c:v>
                </c:pt>
                <c:pt idx="11">
                  <c:v>Rural South (d)</c:v>
                </c:pt>
                <c:pt idx="12">
                  <c:v>North (m,f,d)</c:v>
                </c:pt>
                <c:pt idx="13">
                  <c:v>Winnipeg</c:v>
                </c:pt>
                <c:pt idx="14">
                  <c:v>Manitoba</c:v>
                </c:pt>
              </c:strCache>
            </c:strRef>
          </c:cat>
          <c:val>
            <c:numRef>
              <c:f>'ordered-data'!$J$4:$J$18</c:f>
              <c:numCache>
                <c:ptCount val="15"/>
                <c:pt idx="0">
                  <c:v>745.79172414</c:v>
                </c:pt>
                <c:pt idx="1">
                  <c:v>907.56234817</c:v>
                </c:pt>
                <c:pt idx="2">
                  <c:v>1033.6629385</c:v>
                </c:pt>
                <c:pt idx="3">
                  <c:v>1025.1758655</c:v>
                </c:pt>
                <c:pt idx="4">
                  <c:v>1113.3251982</c:v>
                </c:pt>
                <c:pt idx="5">
                  <c:v>797.76845998</c:v>
                </c:pt>
                <c:pt idx="6">
                  <c:v>965.8302234</c:v>
                </c:pt>
                <c:pt idx="7">
                  <c:v>5356.7243211</c:v>
                </c:pt>
                <c:pt idx="8">
                  <c:v>1021.1636724</c:v>
                </c:pt>
                <c:pt idx="9">
                  <c:v>1449.5897353</c:v>
                </c:pt>
                <c:pt idx="11">
                  <c:v>905.80682754</c:v>
                </c:pt>
                <c:pt idx="12">
                  <c:v>1306.6134051</c:v>
                </c:pt>
                <c:pt idx="13">
                  <c:v>854.36227361</c:v>
                </c:pt>
                <c:pt idx="14">
                  <c:v>878.20536955</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c:v>
                </c:pt>
                <c:pt idx="1">
                  <c:v>Central</c:v>
                </c:pt>
                <c:pt idx="2">
                  <c:v>Assiniboine</c:v>
                </c:pt>
                <c:pt idx="3">
                  <c:v>Brandon</c:v>
                </c:pt>
                <c:pt idx="4">
                  <c:v>Parkland (f,d)</c:v>
                </c:pt>
                <c:pt idx="5">
                  <c:v>Interlake</c:v>
                </c:pt>
                <c:pt idx="6">
                  <c:v>North Eastman</c:v>
                </c:pt>
                <c:pt idx="7">
                  <c:v>Churchill (m,f,d)</c:v>
                </c:pt>
                <c:pt idx="8">
                  <c:v>Nor-Man</c:v>
                </c:pt>
                <c:pt idx="9">
                  <c:v>Burntwood (m,f,d)</c:v>
                </c:pt>
                <c:pt idx="11">
                  <c:v>Rural South (d)</c:v>
                </c:pt>
                <c:pt idx="12">
                  <c:v>North (m,f,d)</c:v>
                </c:pt>
                <c:pt idx="13">
                  <c:v>Winnipeg</c:v>
                </c:pt>
                <c:pt idx="14">
                  <c:v>Manitoba</c:v>
                </c:pt>
              </c:strCache>
            </c:strRef>
          </c:cat>
          <c:val>
            <c:numRef>
              <c:f>'ordered-data'!$K$4:$K$18</c:f>
              <c:numCache>
                <c:ptCount val="15"/>
                <c:pt idx="0">
                  <c:v>900.76417554</c:v>
                </c:pt>
                <c:pt idx="1">
                  <c:v>1075.4794034</c:v>
                </c:pt>
                <c:pt idx="2">
                  <c:v>1209.2236064</c:v>
                </c:pt>
                <c:pt idx="3">
                  <c:v>1053.2449172</c:v>
                </c:pt>
                <c:pt idx="4">
                  <c:v>1584.4221401</c:v>
                </c:pt>
                <c:pt idx="5">
                  <c:v>955.28694299</c:v>
                </c:pt>
                <c:pt idx="6">
                  <c:v>1056.1272864</c:v>
                </c:pt>
                <c:pt idx="7">
                  <c:v>1979.6594347</c:v>
                </c:pt>
                <c:pt idx="8">
                  <c:v>1323.2062862</c:v>
                </c:pt>
                <c:pt idx="9">
                  <c:v>2161.2237381</c:v>
                </c:pt>
                <c:pt idx="11">
                  <c:v>1089.2532478</c:v>
                </c:pt>
                <c:pt idx="12">
                  <c:v>1817.6669907</c:v>
                </c:pt>
                <c:pt idx="13">
                  <c:v>911.26559265</c:v>
                </c:pt>
                <c:pt idx="14">
                  <c:v>998.13999048</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c:v>
                </c:pt>
                <c:pt idx="1">
                  <c:v>Central</c:v>
                </c:pt>
                <c:pt idx="2">
                  <c:v>Assiniboine</c:v>
                </c:pt>
                <c:pt idx="3">
                  <c:v>Brandon</c:v>
                </c:pt>
                <c:pt idx="4">
                  <c:v>Parkland (f,d)</c:v>
                </c:pt>
                <c:pt idx="5">
                  <c:v>Interlake</c:v>
                </c:pt>
                <c:pt idx="6">
                  <c:v>North Eastman</c:v>
                </c:pt>
                <c:pt idx="7">
                  <c:v>Churchill (m,f,d)</c:v>
                </c:pt>
                <c:pt idx="8">
                  <c:v>Nor-Man</c:v>
                </c:pt>
                <c:pt idx="9">
                  <c:v>Burntwood (m,f,d)</c:v>
                </c:pt>
                <c:pt idx="11">
                  <c:v>Rural South (d)</c:v>
                </c:pt>
                <c:pt idx="12">
                  <c:v>North (m,f,d)</c:v>
                </c:pt>
                <c:pt idx="13">
                  <c:v>Winnipeg</c:v>
                </c:pt>
                <c:pt idx="14">
                  <c:v>Manitoba</c:v>
                </c:pt>
              </c:strCache>
            </c:strRef>
          </c:cat>
          <c:val>
            <c:numRef>
              <c:f>'ordered-data'!$L$4:$L$18</c:f>
              <c:numCache>
                <c:ptCount val="15"/>
                <c:pt idx="0">
                  <c:v>998.13999048</c:v>
                </c:pt>
                <c:pt idx="1">
                  <c:v>998.13999048</c:v>
                </c:pt>
                <c:pt idx="2">
                  <c:v>998.13999048</c:v>
                </c:pt>
                <c:pt idx="3">
                  <c:v>998.13999048</c:v>
                </c:pt>
                <c:pt idx="4">
                  <c:v>998.13999048</c:v>
                </c:pt>
                <c:pt idx="5">
                  <c:v>998.13999048</c:v>
                </c:pt>
                <c:pt idx="6">
                  <c:v>998.13999048</c:v>
                </c:pt>
                <c:pt idx="7">
                  <c:v>998.13999048</c:v>
                </c:pt>
                <c:pt idx="8">
                  <c:v>998.13999048</c:v>
                </c:pt>
                <c:pt idx="9">
                  <c:v>998.13999048</c:v>
                </c:pt>
                <c:pt idx="11">
                  <c:v>998.13999048</c:v>
                </c:pt>
                <c:pt idx="12">
                  <c:v>998.13999048</c:v>
                </c:pt>
                <c:pt idx="13">
                  <c:v>998.13999048</c:v>
                </c:pt>
                <c:pt idx="14">
                  <c:v>998.13999048</c:v>
                </c:pt>
              </c:numCache>
            </c:numRef>
          </c:val>
        </c:ser>
        <c:gapWidth val="50"/>
        <c:axId val="38689977"/>
        <c:axId val="12665474"/>
      </c:barChart>
      <c:catAx>
        <c:axId val="38689977"/>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12665474"/>
        <c:crosses val="autoZero"/>
        <c:auto val="0"/>
        <c:lblOffset val="100"/>
        <c:noMultiLvlLbl val="0"/>
      </c:catAx>
      <c:valAx>
        <c:axId val="12665474"/>
        <c:scaling>
          <c:orientation val="minMax"/>
          <c:max val="3000"/>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38689977"/>
        <c:crossesAt val="1"/>
        <c:crossBetween val="between"/>
        <c:dispUnits/>
        <c:majorUnit val="50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691"/>
          <c:y val="0.147"/>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5.8.2: Total Hospital Days Used by District, 2003/04 
</a:t>
            </a:r>
            <a:r>
              <a:rPr lang="en-US" cap="none" sz="800" b="0" i="0" u="none" baseline="0"/>
              <a:t>Age-adjusted rate of total hospital days used per 1,000 residents</a:t>
            </a:r>
          </a:p>
        </c:rich>
      </c:tx>
      <c:layout>
        <c:manualLayout>
          <c:xMode val="factor"/>
          <c:yMode val="factor"/>
          <c:x val="0"/>
          <c:y val="-0.02"/>
        </c:manualLayout>
      </c:layout>
      <c:spPr>
        <a:noFill/>
        <a:ln>
          <a:noFill/>
        </a:ln>
      </c:spPr>
    </c:title>
    <c:plotArea>
      <c:layout>
        <c:manualLayout>
          <c:xMode val="edge"/>
          <c:yMode val="edge"/>
          <c:x val="0.00175"/>
          <c:y val="0.07025"/>
          <c:w val="0.95225"/>
          <c:h val="0.917"/>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c:v>
                </c:pt>
                <c:pt idx="1">
                  <c:v>SE Central</c:v>
                </c:pt>
                <c:pt idx="2">
                  <c:v>SE Western</c:v>
                </c:pt>
                <c:pt idx="3">
                  <c:v>SE Southern</c:v>
                </c:pt>
                <c:pt idx="5">
                  <c:v>CE Altona</c:v>
                </c:pt>
                <c:pt idx="6">
                  <c:v>CE  Cartier/SFX (m,d)</c:v>
                </c:pt>
                <c:pt idx="7">
                  <c:v>CE  Red River</c:v>
                </c:pt>
                <c:pt idx="8">
                  <c:v>CE  Louise/Pembina (d)</c:v>
                </c:pt>
                <c:pt idx="9">
                  <c:v>CE  Morden/Winkler</c:v>
                </c:pt>
                <c:pt idx="10">
                  <c:v>CE  Carman</c:v>
                </c:pt>
                <c:pt idx="11">
                  <c:v>CE  Swan Lake</c:v>
                </c:pt>
                <c:pt idx="12">
                  <c:v>CE  Portage</c:v>
                </c:pt>
                <c:pt idx="13">
                  <c:v>CE  Seven Regions (m,f)</c:v>
                </c:pt>
                <c:pt idx="15">
                  <c:v>AS  East 2</c:v>
                </c:pt>
                <c:pt idx="16">
                  <c:v>AS West 1</c:v>
                </c:pt>
                <c:pt idx="17">
                  <c:v>AS  North 2</c:v>
                </c:pt>
                <c:pt idx="18">
                  <c:v>AS  West 2</c:v>
                </c:pt>
                <c:pt idx="19">
                  <c:v>AS  North 1</c:v>
                </c:pt>
                <c:pt idx="20">
                  <c:v>AS  East 1</c:v>
                </c:pt>
                <c:pt idx="22">
                  <c:v>BDN Rural (d)</c:v>
                </c:pt>
                <c:pt idx="23">
                  <c:v>BDN West</c:v>
                </c:pt>
                <c:pt idx="24">
                  <c:v>BDN East</c:v>
                </c:pt>
                <c:pt idx="26">
                  <c:v>PL West</c:v>
                </c:pt>
                <c:pt idx="27">
                  <c:v>PL Central</c:v>
                </c:pt>
                <c:pt idx="28">
                  <c:v>PL East (f)</c:v>
                </c:pt>
                <c:pt idx="29">
                  <c:v>PL North</c:v>
                </c:pt>
                <c:pt idx="31">
                  <c:v>IL Southwest</c:v>
                </c:pt>
                <c:pt idx="32">
                  <c:v>IL Southeast</c:v>
                </c:pt>
                <c:pt idx="33">
                  <c:v>IL Northeast</c:v>
                </c:pt>
                <c:pt idx="34">
                  <c:v>IL Northwest</c:v>
                </c:pt>
                <c:pt idx="36">
                  <c:v>NE Springfield</c:v>
                </c:pt>
                <c:pt idx="37">
                  <c:v>NE Iron Rose</c:v>
                </c:pt>
                <c:pt idx="38">
                  <c:v>NE Winnipeg River (d)</c:v>
                </c:pt>
                <c:pt idx="39">
                  <c:v>NE Brokenhead</c:v>
                </c:pt>
                <c:pt idx="40">
                  <c:v>NE Blue Water</c:v>
                </c:pt>
                <c:pt idx="41">
                  <c:v>NE Northern Remote (f,d)</c:v>
                </c:pt>
                <c:pt idx="43">
                  <c:v>NM F Flon/Snow L/Cran</c:v>
                </c:pt>
                <c:pt idx="44">
                  <c:v>NM The Pas/OCN/Kelsey</c:v>
                </c:pt>
                <c:pt idx="45">
                  <c:v>NM Nor-Man Other (f)</c:v>
                </c:pt>
                <c:pt idx="47">
                  <c:v>BW Thompson</c:v>
                </c:pt>
                <c:pt idx="48">
                  <c:v>BW Gillam/Fox Lake (f,d)</c:v>
                </c:pt>
                <c:pt idx="49">
                  <c:v>BW Lynn/Leaf/SIL (f)</c:v>
                </c:pt>
                <c:pt idx="50">
                  <c:v>BW Thick Por/Pik/Wab (m,d)</c:v>
                </c:pt>
                <c:pt idx="51">
                  <c:v>BW Island Lake (m,f,d)</c:v>
                </c:pt>
                <c:pt idx="52">
                  <c:v>BW Cross Lake (m,f)</c:v>
                </c:pt>
                <c:pt idx="53">
                  <c:v>BW Norway House (m,f)</c:v>
                </c:pt>
                <c:pt idx="54">
                  <c:v>BW Tad/Broch/Lac Br</c:v>
                </c:pt>
                <c:pt idx="55">
                  <c:v>BW Oxford H &amp; Gods (m,f)</c:v>
                </c:pt>
                <c:pt idx="56">
                  <c:v>BW Sha/York/Split/War (m,f)</c:v>
                </c:pt>
                <c:pt idx="57">
                  <c:v>BW Nelson House (m,f)</c:v>
                </c:pt>
              </c:strCache>
            </c:strRef>
          </c:cat>
          <c:val>
            <c:numRef>
              <c:f>'ordered-data'!$I$20:$I$77</c:f>
              <c:numCache>
                <c:ptCount val="58"/>
                <c:pt idx="0">
                  <c:v>878.20536955</c:v>
                </c:pt>
                <c:pt idx="1">
                  <c:v>878.20536955</c:v>
                </c:pt>
                <c:pt idx="2">
                  <c:v>878.20536955</c:v>
                </c:pt>
                <c:pt idx="3">
                  <c:v>878.20536955</c:v>
                </c:pt>
                <c:pt idx="5">
                  <c:v>878.20536955</c:v>
                </c:pt>
                <c:pt idx="6">
                  <c:v>878.20536955</c:v>
                </c:pt>
                <c:pt idx="7">
                  <c:v>878.20536955</c:v>
                </c:pt>
                <c:pt idx="8">
                  <c:v>878.20536955</c:v>
                </c:pt>
                <c:pt idx="9">
                  <c:v>878.20536955</c:v>
                </c:pt>
                <c:pt idx="10">
                  <c:v>878.20536955</c:v>
                </c:pt>
                <c:pt idx="11">
                  <c:v>878.20536955</c:v>
                </c:pt>
                <c:pt idx="12">
                  <c:v>878.20536955</c:v>
                </c:pt>
                <c:pt idx="13">
                  <c:v>878.20536955</c:v>
                </c:pt>
                <c:pt idx="15">
                  <c:v>878.20536955</c:v>
                </c:pt>
                <c:pt idx="16">
                  <c:v>878.20536955</c:v>
                </c:pt>
                <c:pt idx="17">
                  <c:v>878.20536955</c:v>
                </c:pt>
                <c:pt idx="18">
                  <c:v>878.20536955</c:v>
                </c:pt>
                <c:pt idx="19">
                  <c:v>878.20536955</c:v>
                </c:pt>
                <c:pt idx="20">
                  <c:v>878.20536955</c:v>
                </c:pt>
                <c:pt idx="22">
                  <c:v>878.20536955</c:v>
                </c:pt>
                <c:pt idx="23">
                  <c:v>878.20536955</c:v>
                </c:pt>
                <c:pt idx="24">
                  <c:v>878.20536955</c:v>
                </c:pt>
                <c:pt idx="26">
                  <c:v>878.20536955</c:v>
                </c:pt>
                <c:pt idx="27">
                  <c:v>878.20536955</c:v>
                </c:pt>
                <c:pt idx="28">
                  <c:v>878.20536955</c:v>
                </c:pt>
                <c:pt idx="29">
                  <c:v>878.20536955</c:v>
                </c:pt>
                <c:pt idx="31">
                  <c:v>878.20536955</c:v>
                </c:pt>
                <c:pt idx="32">
                  <c:v>878.20536955</c:v>
                </c:pt>
                <c:pt idx="33">
                  <c:v>878.20536955</c:v>
                </c:pt>
                <c:pt idx="34">
                  <c:v>878.20536955</c:v>
                </c:pt>
                <c:pt idx="36">
                  <c:v>878.20536955</c:v>
                </c:pt>
                <c:pt idx="37">
                  <c:v>878.20536955</c:v>
                </c:pt>
                <c:pt idx="38">
                  <c:v>878.20536955</c:v>
                </c:pt>
                <c:pt idx="39">
                  <c:v>878.20536955</c:v>
                </c:pt>
                <c:pt idx="40">
                  <c:v>878.20536955</c:v>
                </c:pt>
                <c:pt idx="41">
                  <c:v>878.20536955</c:v>
                </c:pt>
                <c:pt idx="43">
                  <c:v>878.20536955</c:v>
                </c:pt>
                <c:pt idx="44">
                  <c:v>878.20536955</c:v>
                </c:pt>
                <c:pt idx="45">
                  <c:v>878.20536955</c:v>
                </c:pt>
                <c:pt idx="47">
                  <c:v>878.20536955</c:v>
                </c:pt>
                <c:pt idx="48">
                  <c:v>878.20536955</c:v>
                </c:pt>
                <c:pt idx="49">
                  <c:v>878.20536955</c:v>
                </c:pt>
                <c:pt idx="50">
                  <c:v>878.20536955</c:v>
                </c:pt>
                <c:pt idx="51">
                  <c:v>878.20536955</c:v>
                </c:pt>
                <c:pt idx="52">
                  <c:v>878.20536955</c:v>
                </c:pt>
                <c:pt idx="53">
                  <c:v>878.20536955</c:v>
                </c:pt>
                <c:pt idx="54">
                  <c:v>878.20536955</c:v>
                </c:pt>
                <c:pt idx="55">
                  <c:v>878.20536955</c:v>
                </c:pt>
                <c:pt idx="56">
                  <c:v>878.20536955</c:v>
                </c:pt>
                <c:pt idx="57">
                  <c:v>878.20536955</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c:v>
                </c:pt>
                <c:pt idx="2">
                  <c:v>SE Western</c:v>
                </c:pt>
                <c:pt idx="3">
                  <c:v>SE Southern</c:v>
                </c:pt>
                <c:pt idx="5">
                  <c:v>CE Altona</c:v>
                </c:pt>
                <c:pt idx="6">
                  <c:v>CE  Cartier/SFX (m,d)</c:v>
                </c:pt>
                <c:pt idx="7">
                  <c:v>CE  Red River</c:v>
                </c:pt>
                <c:pt idx="8">
                  <c:v>CE  Louise/Pembina (d)</c:v>
                </c:pt>
                <c:pt idx="9">
                  <c:v>CE  Morden/Winkler</c:v>
                </c:pt>
                <c:pt idx="10">
                  <c:v>CE  Carman</c:v>
                </c:pt>
                <c:pt idx="11">
                  <c:v>CE  Swan Lake</c:v>
                </c:pt>
                <c:pt idx="12">
                  <c:v>CE  Portage</c:v>
                </c:pt>
                <c:pt idx="13">
                  <c:v>CE  Seven Regions (m,f)</c:v>
                </c:pt>
                <c:pt idx="15">
                  <c:v>AS  East 2</c:v>
                </c:pt>
                <c:pt idx="16">
                  <c:v>AS West 1</c:v>
                </c:pt>
                <c:pt idx="17">
                  <c:v>AS  North 2</c:v>
                </c:pt>
                <c:pt idx="18">
                  <c:v>AS  West 2</c:v>
                </c:pt>
                <c:pt idx="19">
                  <c:v>AS  North 1</c:v>
                </c:pt>
                <c:pt idx="20">
                  <c:v>AS  East 1</c:v>
                </c:pt>
                <c:pt idx="22">
                  <c:v>BDN Rural (d)</c:v>
                </c:pt>
                <c:pt idx="23">
                  <c:v>BDN West</c:v>
                </c:pt>
                <c:pt idx="24">
                  <c:v>BDN East</c:v>
                </c:pt>
                <c:pt idx="26">
                  <c:v>PL West</c:v>
                </c:pt>
                <c:pt idx="27">
                  <c:v>PL Central</c:v>
                </c:pt>
                <c:pt idx="28">
                  <c:v>PL East (f)</c:v>
                </c:pt>
                <c:pt idx="29">
                  <c:v>PL North</c:v>
                </c:pt>
                <c:pt idx="31">
                  <c:v>IL Southwest</c:v>
                </c:pt>
                <c:pt idx="32">
                  <c:v>IL Southeast</c:v>
                </c:pt>
                <c:pt idx="33">
                  <c:v>IL Northeast</c:v>
                </c:pt>
                <c:pt idx="34">
                  <c:v>IL Northwest</c:v>
                </c:pt>
                <c:pt idx="36">
                  <c:v>NE Springfield</c:v>
                </c:pt>
                <c:pt idx="37">
                  <c:v>NE Iron Rose</c:v>
                </c:pt>
                <c:pt idx="38">
                  <c:v>NE Winnipeg River (d)</c:v>
                </c:pt>
                <c:pt idx="39">
                  <c:v>NE Brokenhead</c:v>
                </c:pt>
                <c:pt idx="40">
                  <c:v>NE Blue Water</c:v>
                </c:pt>
                <c:pt idx="41">
                  <c:v>NE Northern Remote (f,d)</c:v>
                </c:pt>
                <c:pt idx="43">
                  <c:v>NM F Flon/Snow L/Cran</c:v>
                </c:pt>
                <c:pt idx="44">
                  <c:v>NM The Pas/OCN/Kelsey</c:v>
                </c:pt>
                <c:pt idx="45">
                  <c:v>NM Nor-Man Other (f)</c:v>
                </c:pt>
                <c:pt idx="47">
                  <c:v>BW Thompson</c:v>
                </c:pt>
                <c:pt idx="48">
                  <c:v>BW Gillam/Fox Lake (f,d)</c:v>
                </c:pt>
                <c:pt idx="49">
                  <c:v>BW Lynn/Leaf/SIL (f)</c:v>
                </c:pt>
                <c:pt idx="50">
                  <c:v>BW Thick Por/Pik/Wab (m,d)</c:v>
                </c:pt>
                <c:pt idx="51">
                  <c:v>BW Island Lake (m,f,d)</c:v>
                </c:pt>
                <c:pt idx="52">
                  <c:v>BW Cross Lake (m,f)</c:v>
                </c:pt>
                <c:pt idx="53">
                  <c:v>BW Norway House (m,f)</c:v>
                </c:pt>
                <c:pt idx="54">
                  <c:v>BW Tad/Broch/Lac Br</c:v>
                </c:pt>
                <c:pt idx="55">
                  <c:v>BW Oxford H &amp; Gods (m,f)</c:v>
                </c:pt>
                <c:pt idx="56">
                  <c:v>BW Sha/York/Split/War (m,f)</c:v>
                </c:pt>
                <c:pt idx="57">
                  <c:v>BW Nelson House (m,f)</c:v>
                </c:pt>
              </c:strCache>
            </c:strRef>
          </c:cat>
          <c:val>
            <c:numRef>
              <c:f>'ordered-data'!$J$20:$J$77</c:f>
              <c:numCache>
                <c:ptCount val="58"/>
                <c:pt idx="0">
                  <c:v>705.4803194</c:v>
                </c:pt>
                <c:pt idx="1">
                  <c:v>719.82061083</c:v>
                </c:pt>
                <c:pt idx="2">
                  <c:v>788.99167099</c:v>
                </c:pt>
                <c:pt idx="3">
                  <c:v>1018.8563459</c:v>
                </c:pt>
                <c:pt idx="5">
                  <c:v>848.41814212</c:v>
                </c:pt>
                <c:pt idx="6">
                  <c:v>526.07846314</c:v>
                </c:pt>
                <c:pt idx="7">
                  <c:v>764.22704053</c:v>
                </c:pt>
                <c:pt idx="8">
                  <c:v>900.32901652</c:v>
                </c:pt>
                <c:pt idx="9">
                  <c:v>805.76488675</c:v>
                </c:pt>
                <c:pt idx="10">
                  <c:v>867.06712817</c:v>
                </c:pt>
                <c:pt idx="11">
                  <c:v>1143.6269417</c:v>
                </c:pt>
                <c:pt idx="12">
                  <c:v>932.25776448</c:v>
                </c:pt>
                <c:pt idx="13">
                  <c:v>1667.79862</c:v>
                </c:pt>
                <c:pt idx="15">
                  <c:v>981.57635822</c:v>
                </c:pt>
                <c:pt idx="16">
                  <c:v>1028.5137352</c:v>
                </c:pt>
                <c:pt idx="17">
                  <c:v>1199.551732</c:v>
                </c:pt>
                <c:pt idx="18">
                  <c:v>1143.1429833</c:v>
                </c:pt>
                <c:pt idx="19">
                  <c:v>1079.5392173</c:v>
                </c:pt>
                <c:pt idx="20">
                  <c:v>1042.1172697</c:v>
                </c:pt>
                <c:pt idx="22">
                  <c:v>694.59402007</c:v>
                </c:pt>
                <c:pt idx="23">
                  <c:v>927.67024146</c:v>
                </c:pt>
                <c:pt idx="24">
                  <c:v>1210.9081217</c:v>
                </c:pt>
                <c:pt idx="26">
                  <c:v>1048.0442047</c:v>
                </c:pt>
                <c:pt idx="27">
                  <c:v>1004.4818633</c:v>
                </c:pt>
                <c:pt idx="28">
                  <c:v>1241.2909241</c:v>
                </c:pt>
                <c:pt idx="29">
                  <c:v>1265.9445157</c:v>
                </c:pt>
                <c:pt idx="31">
                  <c:v>688.05582774</c:v>
                </c:pt>
                <c:pt idx="32">
                  <c:v>730.96301857</c:v>
                </c:pt>
                <c:pt idx="33">
                  <c:v>844.81029812</c:v>
                </c:pt>
                <c:pt idx="34">
                  <c:v>1284.3233906</c:v>
                </c:pt>
                <c:pt idx="36">
                  <c:v>806.09167228</c:v>
                </c:pt>
                <c:pt idx="37">
                  <c:v>620.07000663</c:v>
                </c:pt>
                <c:pt idx="38">
                  <c:v>574.60729569</c:v>
                </c:pt>
                <c:pt idx="39">
                  <c:v>909.49634004</c:v>
                </c:pt>
                <c:pt idx="40">
                  <c:v>1303.7974738</c:v>
                </c:pt>
                <c:pt idx="41">
                  <c:v>1234.4973362</c:v>
                </c:pt>
                <c:pt idx="43">
                  <c:v>968.11737892</c:v>
                </c:pt>
                <c:pt idx="44">
                  <c:v>1001.2928424</c:v>
                </c:pt>
                <c:pt idx="45">
                  <c:v>1300.091204</c:v>
                </c:pt>
                <c:pt idx="47">
                  <c:v>1195.4794943</c:v>
                </c:pt>
                <c:pt idx="48">
                  <c:v>1326.0537555</c:v>
                </c:pt>
                <c:pt idx="49">
                  <c:v>1354.7758999</c:v>
                </c:pt>
                <c:pt idx="50">
                  <c:v>448.29639432</c:v>
                </c:pt>
                <c:pt idx="51">
                  <c:v>1506.1031889</c:v>
                </c:pt>
                <c:pt idx="52">
                  <c:v>1959.1033212</c:v>
                </c:pt>
                <c:pt idx="53">
                  <c:v>1853.8898375</c:v>
                </c:pt>
                <c:pt idx="54">
                  <c:v>951.54205364</c:v>
                </c:pt>
                <c:pt idx="55">
                  <c:v>1403.7837316</c:v>
                </c:pt>
                <c:pt idx="56">
                  <c:v>2342.7186509</c:v>
                </c:pt>
                <c:pt idx="57">
                  <c:v>2409.3605326</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c:v>
                </c:pt>
                <c:pt idx="2">
                  <c:v>SE Western</c:v>
                </c:pt>
                <c:pt idx="3">
                  <c:v>SE Southern</c:v>
                </c:pt>
                <c:pt idx="5">
                  <c:v>CE Altona</c:v>
                </c:pt>
                <c:pt idx="6">
                  <c:v>CE  Cartier/SFX (m,d)</c:v>
                </c:pt>
                <c:pt idx="7">
                  <c:v>CE  Red River</c:v>
                </c:pt>
                <c:pt idx="8">
                  <c:v>CE  Louise/Pembina (d)</c:v>
                </c:pt>
                <c:pt idx="9">
                  <c:v>CE  Morden/Winkler</c:v>
                </c:pt>
                <c:pt idx="10">
                  <c:v>CE  Carman</c:v>
                </c:pt>
                <c:pt idx="11">
                  <c:v>CE  Swan Lake</c:v>
                </c:pt>
                <c:pt idx="12">
                  <c:v>CE  Portage</c:v>
                </c:pt>
                <c:pt idx="13">
                  <c:v>CE  Seven Regions (m,f)</c:v>
                </c:pt>
                <c:pt idx="15">
                  <c:v>AS  East 2</c:v>
                </c:pt>
                <c:pt idx="16">
                  <c:v>AS West 1</c:v>
                </c:pt>
                <c:pt idx="17">
                  <c:v>AS  North 2</c:v>
                </c:pt>
                <c:pt idx="18">
                  <c:v>AS  West 2</c:v>
                </c:pt>
                <c:pt idx="19">
                  <c:v>AS  North 1</c:v>
                </c:pt>
                <c:pt idx="20">
                  <c:v>AS  East 1</c:v>
                </c:pt>
                <c:pt idx="22">
                  <c:v>BDN Rural (d)</c:v>
                </c:pt>
                <c:pt idx="23">
                  <c:v>BDN West</c:v>
                </c:pt>
                <c:pt idx="24">
                  <c:v>BDN East</c:v>
                </c:pt>
                <c:pt idx="26">
                  <c:v>PL West</c:v>
                </c:pt>
                <c:pt idx="27">
                  <c:v>PL Central</c:v>
                </c:pt>
                <c:pt idx="28">
                  <c:v>PL East (f)</c:v>
                </c:pt>
                <c:pt idx="29">
                  <c:v>PL North</c:v>
                </c:pt>
                <c:pt idx="31">
                  <c:v>IL Southwest</c:v>
                </c:pt>
                <c:pt idx="32">
                  <c:v>IL Southeast</c:v>
                </c:pt>
                <c:pt idx="33">
                  <c:v>IL Northeast</c:v>
                </c:pt>
                <c:pt idx="34">
                  <c:v>IL Northwest</c:v>
                </c:pt>
                <c:pt idx="36">
                  <c:v>NE Springfield</c:v>
                </c:pt>
                <c:pt idx="37">
                  <c:v>NE Iron Rose</c:v>
                </c:pt>
                <c:pt idx="38">
                  <c:v>NE Winnipeg River (d)</c:v>
                </c:pt>
                <c:pt idx="39">
                  <c:v>NE Brokenhead</c:v>
                </c:pt>
                <c:pt idx="40">
                  <c:v>NE Blue Water</c:v>
                </c:pt>
                <c:pt idx="41">
                  <c:v>NE Northern Remote (f,d)</c:v>
                </c:pt>
                <c:pt idx="43">
                  <c:v>NM F Flon/Snow L/Cran</c:v>
                </c:pt>
                <c:pt idx="44">
                  <c:v>NM The Pas/OCN/Kelsey</c:v>
                </c:pt>
                <c:pt idx="45">
                  <c:v>NM Nor-Man Other (f)</c:v>
                </c:pt>
                <c:pt idx="47">
                  <c:v>BW Thompson</c:v>
                </c:pt>
                <c:pt idx="48">
                  <c:v>BW Gillam/Fox Lake (f,d)</c:v>
                </c:pt>
                <c:pt idx="49">
                  <c:v>BW Lynn/Leaf/SIL (f)</c:v>
                </c:pt>
                <c:pt idx="50">
                  <c:v>BW Thick Por/Pik/Wab (m,d)</c:v>
                </c:pt>
                <c:pt idx="51">
                  <c:v>BW Island Lake (m,f,d)</c:v>
                </c:pt>
                <c:pt idx="52">
                  <c:v>BW Cross Lake (m,f)</c:v>
                </c:pt>
                <c:pt idx="53">
                  <c:v>BW Norway House (m,f)</c:v>
                </c:pt>
                <c:pt idx="54">
                  <c:v>BW Tad/Broch/Lac Br</c:v>
                </c:pt>
                <c:pt idx="55">
                  <c:v>BW Oxford H &amp; Gods (m,f)</c:v>
                </c:pt>
                <c:pt idx="56">
                  <c:v>BW Sha/York/Split/War (m,f)</c:v>
                </c:pt>
                <c:pt idx="57">
                  <c:v>BW Nelson House (m,f)</c:v>
                </c:pt>
              </c:strCache>
            </c:strRef>
          </c:cat>
          <c:val>
            <c:numRef>
              <c:f>'ordered-data'!$K$20:$K$77</c:f>
              <c:numCache>
                <c:ptCount val="58"/>
                <c:pt idx="0">
                  <c:v>1078.0497091</c:v>
                </c:pt>
                <c:pt idx="1">
                  <c:v>913.89822304</c:v>
                </c:pt>
                <c:pt idx="2">
                  <c:v>801.86288676</c:v>
                </c:pt>
                <c:pt idx="3">
                  <c:v>1022.323397</c:v>
                </c:pt>
                <c:pt idx="5">
                  <c:v>1107.8685478</c:v>
                </c:pt>
                <c:pt idx="6">
                  <c:v>991.1509593</c:v>
                </c:pt>
                <c:pt idx="7">
                  <c:v>835.80229155</c:v>
                </c:pt>
                <c:pt idx="8">
                  <c:v>1489.0855016</c:v>
                </c:pt>
                <c:pt idx="9">
                  <c:v>1052.2936069</c:v>
                </c:pt>
                <c:pt idx="10">
                  <c:v>1022.1962086</c:v>
                </c:pt>
                <c:pt idx="11">
                  <c:v>1319.9075164</c:v>
                </c:pt>
                <c:pt idx="12">
                  <c:v>1176.7661942</c:v>
                </c:pt>
                <c:pt idx="13">
                  <c:v>1657.6074042</c:v>
                </c:pt>
                <c:pt idx="15">
                  <c:v>1039.6788028</c:v>
                </c:pt>
                <c:pt idx="16">
                  <c:v>1135.9847674</c:v>
                </c:pt>
                <c:pt idx="17">
                  <c:v>1411.9910467</c:v>
                </c:pt>
                <c:pt idx="18">
                  <c:v>1144.4022117</c:v>
                </c:pt>
                <c:pt idx="19">
                  <c:v>1501.8187068</c:v>
                </c:pt>
                <c:pt idx="20">
                  <c:v>1182.86014</c:v>
                </c:pt>
                <c:pt idx="22">
                  <c:v>1223.7019757</c:v>
                </c:pt>
                <c:pt idx="23">
                  <c:v>965.63528383</c:v>
                </c:pt>
                <c:pt idx="24">
                  <c:v>1235.4065526</c:v>
                </c:pt>
                <c:pt idx="26">
                  <c:v>1362.888194</c:v>
                </c:pt>
                <c:pt idx="27">
                  <c:v>1388.4415486</c:v>
                </c:pt>
                <c:pt idx="28">
                  <c:v>1899.6593198</c:v>
                </c:pt>
                <c:pt idx="29">
                  <c:v>1476.9576647</c:v>
                </c:pt>
                <c:pt idx="31">
                  <c:v>886.35654673</c:v>
                </c:pt>
                <c:pt idx="32">
                  <c:v>933.66584172</c:v>
                </c:pt>
                <c:pt idx="33">
                  <c:v>1089.6568306</c:v>
                </c:pt>
                <c:pt idx="34">
                  <c:v>1216.2163355</c:v>
                </c:pt>
                <c:pt idx="36">
                  <c:v>842.49132243</c:v>
                </c:pt>
                <c:pt idx="37">
                  <c:v>870.79703575</c:v>
                </c:pt>
                <c:pt idx="38">
                  <c:v>998.4500497</c:v>
                </c:pt>
                <c:pt idx="39">
                  <c:v>848.73143544</c:v>
                </c:pt>
                <c:pt idx="40">
                  <c:v>1457.2108103</c:v>
                </c:pt>
                <c:pt idx="41">
                  <c:v>2663.2462486</c:v>
                </c:pt>
                <c:pt idx="43">
                  <c:v>1179.7450775</c:v>
                </c:pt>
                <c:pt idx="44">
                  <c:v>1243.592934</c:v>
                </c:pt>
                <c:pt idx="45">
                  <c:v>2013.6734049</c:v>
                </c:pt>
                <c:pt idx="47">
                  <c:v>1565.1183391</c:v>
                </c:pt>
                <c:pt idx="48">
                  <c:v>10422.110868</c:v>
                </c:pt>
                <c:pt idx="49">
                  <c:v>2103.6515154</c:v>
                </c:pt>
                <c:pt idx="50">
                  <c:v>1144.1633589</c:v>
                </c:pt>
                <c:pt idx="51">
                  <c:v>2853.5749755</c:v>
                </c:pt>
                <c:pt idx="52">
                  <c:v>2131.7260788</c:v>
                </c:pt>
                <c:pt idx="53">
                  <c:v>2457.8347048</c:v>
                </c:pt>
                <c:pt idx="54">
                  <c:v>1187.8534557</c:v>
                </c:pt>
                <c:pt idx="55">
                  <c:v>2294.7384599</c:v>
                </c:pt>
                <c:pt idx="56">
                  <c:v>3074.3478854</c:v>
                </c:pt>
                <c:pt idx="57">
                  <c:v>3232.3346285</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c:v>
                </c:pt>
                <c:pt idx="1">
                  <c:v>SE Central</c:v>
                </c:pt>
                <c:pt idx="2">
                  <c:v>SE Western</c:v>
                </c:pt>
                <c:pt idx="3">
                  <c:v>SE Southern</c:v>
                </c:pt>
                <c:pt idx="5">
                  <c:v>CE Altona</c:v>
                </c:pt>
                <c:pt idx="6">
                  <c:v>CE  Cartier/SFX (m,d)</c:v>
                </c:pt>
                <c:pt idx="7">
                  <c:v>CE  Red River</c:v>
                </c:pt>
                <c:pt idx="8">
                  <c:v>CE  Louise/Pembina (d)</c:v>
                </c:pt>
                <c:pt idx="9">
                  <c:v>CE  Morden/Winkler</c:v>
                </c:pt>
                <c:pt idx="10">
                  <c:v>CE  Carman</c:v>
                </c:pt>
                <c:pt idx="11">
                  <c:v>CE  Swan Lake</c:v>
                </c:pt>
                <c:pt idx="12">
                  <c:v>CE  Portage</c:v>
                </c:pt>
                <c:pt idx="13">
                  <c:v>CE  Seven Regions (m,f)</c:v>
                </c:pt>
                <c:pt idx="15">
                  <c:v>AS  East 2</c:v>
                </c:pt>
                <c:pt idx="16">
                  <c:v>AS West 1</c:v>
                </c:pt>
                <c:pt idx="17">
                  <c:v>AS  North 2</c:v>
                </c:pt>
                <c:pt idx="18">
                  <c:v>AS  West 2</c:v>
                </c:pt>
                <c:pt idx="19">
                  <c:v>AS  North 1</c:v>
                </c:pt>
                <c:pt idx="20">
                  <c:v>AS  East 1</c:v>
                </c:pt>
                <c:pt idx="22">
                  <c:v>BDN Rural (d)</c:v>
                </c:pt>
                <c:pt idx="23">
                  <c:v>BDN West</c:v>
                </c:pt>
                <c:pt idx="24">
                  <c:v>BDN East</c:v>
                </c:pt>
                <c:pt idx="26">
                  <c:v>PL West</c:v>
                </c:pt>
                <c:pt idx="27">
                  <c:v>PL Central</c:v>
                </c:pt>
                <c:pt idx="28">
                  <c:v>PL East (f)</c:v>
                </c:pt>
                <c:pt idx="29">
                  <c:v>PL North</c:v>
                </c:pt>
                <c:pt idx="31">
                  <c:v>IL Southwest</c:v>
                </c:pt>
                <c:pt idx="32">
                  <c:v>IL Southeast</c:v>
                </c:pt>
                <c:pt idx="33">
                  <c:v>IL Northeast</c:v>
                </c:pt>
                <c:pt idx="34">
                  <c:v>IL Northwest</c:v>
                </c:pt>
                <c:pt idx="36">
                  <c:v>NE Springfield</c:v>
                </c:pt>
                <c:pt idx="37">
                  <c:v>NE Iron Rose</c:v>
                </c:pt>
                <c:pt idx="38">
                  <c:v>NE Winnipeg River (d)</c:v>
                </c:pt>
                <c:pt idx="39">
                  <c:v>NE Brokenhead</c:v>
                </c:pt>
                <c:pt idx="40">
                  <c:v>NE Blue Water</c:v>
                </c:pt>
                <c:pt idx="41">
                  <c:v>NE Northern Remote (f,d)</c:v>
                </c:pt>
                <c:pt idx="43">
                  <c:v>NM F Flon/Snow L/Cran</c:v>
                </c:pt>
                <c:pt idx="44">
                  <c:v>NM The Pas/OCN/Kelsey</c:v>
                </c:pt>
                <c:pt idx="45">
                  <c:v>NM Nor-Man Other (f)</c:v>
                </c:pt>
                <c:pt idx="47">
                  <c:v>BW Thompson</c:v>
                </c:pt>
                <c:pt idx="48">
                  <c:v>BW Gillam/Fox Lake (f,d)</c:v>
                </c:pt>
                <c:pt idx="49">
                  <c:v>BW Lynn/Leaf/SIL (f)</c:v>
                </c:pt>
                <c:pt idx="50">
                  <c:v>BW Thick Por/Pik/Wab (m,d)</c:v>
                </c:pt>
                <c:pt idx="51">
                  <c:v>BW Island Lake (m,f,d)</c:v>
                </c:pt>
                <c:pt idx="52">
                  <c:v>BW Cross Lake (m,f)</c:v>
                </c:pt>
                <c:pt idx="53">
                  <c:v>BW Norway House (m,f)</c:v>
                </c:pt>
                <c:pt idx="54">
                  <c:v>BW Tad/Broch/Lac Br</c:v>
                </c:pt>
                <c:pt idx="55">
                  <c:v>BW Oxford H &amp; Gods (m,f)</c:v>
                </c:pt>
                <c:pt idx="56">
                  <c:v>BW Sha/York/Split/War (m,f)</c:v>
                </c:pt>
                <c:pt idx="57">
                  <c:v>BW Nelson House (m,f)</c:v>
                </c:pt>
              </c:strCache>
            </c:strRef>
          </c:cat>
          <c:val>
            <c:numRef>
              <c:f>'ordered-data'!$L$20:$L$77</c:f>
              <c:numCache>
                <c:ptCount val="58"/>
                <c:pt idx="0">
                  <c:v>998.13999048</c:v>
                </c:pt>
                <c:pt idx="1">
                  <c:v>998.13999048</c:v>
                </c:pt>
                <c:pt idx="2">
                  <c:v>998.13999048</c:v>
                </c:pt>
                <c:pt idx="3">
                  <c:v>998.13999048</c:v>
                </c:pt>
                <c:pt idx="5">
                  <c:v>998.13999048</c:v>
                </c:pt>
                <c:pt idx="6">
                  <c:v>998.13999048</c:v>
                </c:pt>
                <c:pt idx="7">
                  <c:v>998.13999048</c:v>
                </c:pt>
                <c:pt idx="8">
                  <c:v>998.13999048</c:v>
                </c:pt>
                <c:pt idx="9">
                  <c:v>998.13999048</c:v>
                </c:pt>
                <c:pt idx="10">
                  <c:v>998.13999048</c:v>
                </c:pt>
                <c:pt idx="11">
                  <c:v>998.13999048</c:v>
                </c:pt>
                <c:pt idx="12">
                  <c:v>998.13999048</c:v>
                </c:pt>
                <c:pt idx="13">
                  <c:v>998.13999048</c:v>
                </c:pt>
                <c:pt idx="15">
                  <c:v>998.13999048</c:v>
                </c:pt>
                <c:pt idx="16">
                  <c:v>998.13999048</c:v>
                </c:pt>
                <c:pt idx="17">
                  <c:v>998.13999048</c:v>
                </c:pt>
                <c:pt idx="18">
                  <c:v>998.13999048</c:v>
                </c:pt>
                <c:pt idx="19">
                  <c:v>998.13999048</c:v>
                </c:pt>
                <c:pt idx="20">
                  <c:v>998.13999048</c:v>
                </c:pt>
                <c:pt idx="22">
                  <c:v>998.13999048</c:v>
                </c:pt>
                <c:pt idx="23">
                  <c:v>998.13999048</c:v>
                </c:pt>
                <c:pt idx="24">
                  <c:v>998.13999048</c:v>
                </c:pt>
                <c:pt idx="26">
                  <c:v>998.13999048</c:v>
                </c:pt>
                <c:pt idx="27">
                  <c:v>998.13999048</c:v>
                </c:pt>
                <c:pt idx="28">
                  <c:v>998.13999048</c:v>
                </c:pt>
                <c:pt idx="29">
                  <c:v>998.13999048</c:v>
                </c:pt>
                <c:pt idx="31">
                  <c:v>998.13999048</c:v>
                </c:pt>
                <c:pt idx="32">
                  <c:v>998.13999048</c:v>
                </c:pt>
                <c:pt idx="33">
                  <c:v>998.13999048</c:v>
                </c:pt>
                <c:pt idx="34">
                  <c:v>998.13999048</c:v>
                </c:pt>
                <c:pt idx="36">
                  <c:v>998.13999048</c:v>
                </c:pt>
                <c:pt idx="37">
                  <c:v>998.13999048</c:v>
                </c:pt>
                <c:pt idx="38">
                  <c:v>998.13999048</c:v>
                </c:pt>
                <c:pt idx="39">
                  <c:v>998.13999048</c:v>
                </c:pt>
                <c:pt idx="40">
                  <c:v>998.13999048</c:v>
                </c:pt>
                <c:pt idx="41">
                  <c:v>998.13999048</c:v>
                </c:pt>
                <c:pt idx="43">
                  <c:v>998.13999048</c:v>
                </c:pt>
                <c:pt idx="44">
                  <c:v>998.13999048</c:v>
                </c:pt>
                <c:pt idx="45">
                  <c:v>998.13999048</c:v>
                </c:pt>
                <c:pt idx="47">
                  <c:v>998.13999048</c:v>
                </c:pt>
                <c:pt idx="48">
                  <c:v>998.13999048</c:v>
                </c:pt>
                <c:pt idx="49">
                  <c:v>998.13999048</c:v>
                </c:pt>
                <c:pt idx="50">
                  <c:v>998.13999048</c:v>
                </c:pt>
                <c:pt idx="51">
                  <c:v>998.13999048</c:v>
                </c:pt>
                <c:pt idx="52">
                  <c:v>998.13999048</c:v>
                </c:pt>
                <c:pt idx="53">
                  <c:v>998.13999048</c:v>
                </c:pt>
                <c:pt idx="54">
                  <c:v>998.13999048</c:v>
                </c:pt>
                <c:pt idx="55">
                  <c:v>998.13999048</c:v>
                </c:pt>
                <c:pt idx="56">
                  <c:v>998.13999048</c:v>
                </c:pt>
                <c:pt idx="57">
                  <c:v>998.13999048</c:v>
                </c:pt>
              </c:numCache>
            </c:numRef>
          </c:val>
        </c:ser>
        <c:gapWidth val="30"/>
        <c:axId val="46880403"/>
        <c:axId val="19270444"/>
      </c:barChart>
      <c:catAx>
        <c:axId val="46880403"/>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19270444"/>
        <c:crosses val="autoZero"/>
        <c:auto val="0"/>
        <c:lblOffset val="100"/>
        <c:noMultiLvlLbl val="0"/>
      </c:catAx>
      <c:valAx>
        <c:axId val="19270444"/>
        <c:scaling>
          <c:orientation val="minMax"/>
          <c:max val="3000"/>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46880403"/>
        <c:crossesAt val="1"/>
        <c:crossBetween val="between"/>
        <c:dispUnits/>
        <c:majorUnit val="500"/>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686"/>
          <c:y val="0.078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0.16425</cdr:x>
      <cdr:y>0.88475</cdr:y>
    </cdr:from>
    <cdr:to>
      <cdr:x>0.99075</cdr:x>
      <cdr:y>1</cdr:y>
    </cdr:to>
    <cdr:sp>
      <cdr:nvSpPr>
        <cdr:cNvPr id="1" name="TextBox 2"/>
        <cdr:cNvSpPr txBox="1">
          <a:spLocks noChangeArrowheads="1"/>
        </cdr:cNvSpPr>
      </cdr:nvSpPr>
      <cdr:spPr>
        <a:xfrm>
          <a:off x="933450" y="4029075"/>
          <a:ext cx="4714875"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0.93025</cdr:x>
      <cdr:y>0.46025</cdr:y>
    </cdr:from>
    <cdr:to>
      <cdr:x>1</cdr:x>
      <cdr:y>0.4965</cdr:y>
    </cdr:to>
    <cdr:sp>
      <cdr:nvSpPr>
        <cdr:cNvPr id="2" name="TextBox 3"/>
        <cdr:cNvSpPr txBox="1">
          <a:spLocks noChangeArrowheads="1"/>
        </cdr:cNvSpPr>
      </cdr:nvSpPr>
      <cdr:spPr>
        <a:xfrm>
          <a:off x="5305425" y="2095500"/>
          <a:ext cx="400050" cy="161925"/>
        </a:xfrm>
        <a:prstGeom prst="rect">
          <a:avLst/>
        </a:prstGeom>
        <a:noFill/>
        <a:ln w="9525" cmpd="sng">
          <a:noFill/>
        </a:ln>
      </cdr:spPr>
      <cdr:txBody>
        <a:bodyPr vertOverflow="clip" wrap="square"/>
        <a:p>
          <a:pPr algn="l">
            <a:defRPr/>
          </a:pPr>
          <a:r>
            <a:rPr lang="en-US" cap="none" sz="800" b="0" i="0" u="none" baseline="0"/>
            <a:t>5,355</a:t>
          </a:r>
        </a:p>
      </cdr:txBody>
    </cdr:sp>
  </cdr:relSizeAnchor>
  <cdr:relSizeAnchor xmlns:cdr="http://schemas.openxmlformats.org/drawingml/2006/chartDrawing">
    <cdr:from>
      <cdr:x>0.627</cdr:x>
      <cdr:y>0.97225</cdr:y>
    </cdr:from>
    <cdr:to>
      <cdr:x>1</cdr:x>
      <cdr:y>1</cdr:y>
    </cdr:to>
    <cdr:sp>
      <cdr:nvSpPr>
        <cdr:cNvPr id="3"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0.9285</cdr:x>
      <cdr:y>0.79775</cdr:y>
    </cdr:from>
    <cdr:to>
      <cdr:x>0.99825</cdr:x>
      <cdr:y>0.819</cdr:y>
    </cdr:to>
    <cdr:sp>
      <cdr:nvSpPr>
        <cdr:cNvPr id="1" name="TextBox 3"/>
        <cdr:cNvSpPr txBox="1">
          <a:spLocks noChangeArrowheads="1"/>
        </cdr:cNvSpPr>
      </cdr:nvSpPr>
      <cdr:spPr>
        <a:xfrm>
          <a:off x="5295900" y="6553200"/>
          <a:ext cx="400050" cy="171450"/>
        </a:xfrm>
        <a:prstGeom prst="rect">
          <a:avLst/>
        </a:prstGeom>
        <a:noFill/>
        <a:ln w="9525" cmpd="sng">
          <a:noFill/>
        </a:ln>
      </cdr:spPr>
      <cdr:txBody>
        <a:bodyPr vertOverflow="clip" wrap="square"/>
        <a:p>
          <a:pPr algn="l">
            <a:defRPr/>
          </a:pPr>
          <a:r>
            <a:rPr lang="en-US" cap="none" sz="800" b="0" i="0" u="none" baseline="0"/>
            <a:t>10,422</a:t>
          </a:r>
        </a:p>
      </cdr:txBody>
    </cdr:sp>
  </cdr:relSizeAnchor>
  <cdr:relSizeAnchor xmlns:cdr="http://schemas.openxmlformats.org/drawingml/2006/chartDrawing">
    <cdr:from>
      <cdr:x>0.9285</cdr:x>
      <cdr:y>0.9195</cdr:y>
    </cdr:from>
    <cdr:to>
      <cdr:x>0.99825</cdr:x>
      <cdr:y>0.93975</cdr:y>
    </cdr:to>
    <cdr:sp>
      <cdr:nvSpPr>
        <cdr:cNvPr id="2" name="TextBox 4"/>
        <cdr:cNvSpPr txBox="1">
          <a:spLocks noChangeArrowheads="1"/>
        </cdr:cNvSpPr>
      </cdr:nvSpPr>
      <cdr:spPr>
        <a:xfrm>
          <a:off x="5295900" y="7553325"/>
          <a:ext cx="400050" cy="161925"/>
        </a:xfrm>
        <a:prstGeom prst="rect">
          <a:avLst/>
        </a:prstGeom>
        <a:noFill/>
        <a:ln w="9525" cmpd="sng">
          <a:noFill/>
        </a:ln>
      </cdr:spPr>
      <cdr:txBody>
        <a:bodyPr vertOverflow="clip" wrap="square"/>
        <a:p>
          <a:pPr algn="ctr">
            <a:defRPr/>
          </a:pPr>
          <a:r>
            <a:rPr lang="en-US" cap="none" sz="800" b="0" i="0" u="none" baseline="0"/>
            <a:t>3,074</a:t>
          </a:r>
        </a:p>
      </cdr:txBody>
    </cdr:sp>
  </cdr:relSizeAnchor>
  <cdr:relSizeAnchor xmlns:cdr="http://schemas.openxmlformats.org/drawingml/2006/chartDrawing">
    <cdr:from>
      <cdr:x>0.9285</cdr:x>
      <cdr:y>0.9335</cdr:y>
    </cdr:from>
    <cdr:to>
      <cdr:x>0.99825</cdr:x>
      <cdr:y>0.95425</cdr:y>
    </cdr:to>
    <cdr:sp>
      <cdr:nvSpPr>
        <cdr:cNvPr id="3" name="TextBox 5"/>
        <cdr:cNvSpPr txBox="1">
          <a:spLocks noChangeArrowheads="1"/>
        </cdr:cNvSpPr>
      </cdr:nvSpPr>
      <cdr:spPr>
        <a:xfrm>
          <a:off x="5295900" y="7667625"/>
          <a:ext cx="400050" cy="171450"/>
        </a:xfrm>
        <a:prstGeom prst="rect">
          <a:avLst/>
        </a:prstGeom>
        <a:noFill/>
        <a:ln w="9525" cmpd="sng">
          <a:noFill/>
        </a:ln>
      </cdr:spPr>
      <cdr:txBody>
        <a:bodyPr vertOverflow="clip" wrap="square"/>
        <a:p>
          <a:pPr algn="ctr">
            <a:defRPr/>
          </a:pPr>
          <a:r>
            <a:rPr lang="en-US" cap="none" sz="800" b="0" i="0" u="none" baseline="0"/>
            <a:t>3,232</a:t>
          </a:r>
        </a:p>
      </cdr:txBody>
    </cdr:sp>
  </cdr:relSizeAnchor>
  <cdr:relSizeAnchor xmlns:cdr="http://schemas.openxmlformats.org/drawingml/2006/chartDrawing">
    <cdr:from>
      <cdr:x>0.62725</cdr:x>
      <cdr:y>0.98475</cdr:y>
    </cdr:from>
    <cdr:to>
      <cdr:x>1</cdr:x>
      <cdr:y>1</cdr:y>
    </cdr:to>
    <cdr:sp>
      <cdr:nvSpPr>
        <cdr:cNvPr id="4" name="mchp"/>
        <cdr:cNvSpPr txBox="1">
          <a:spLocks noChangeArrowheads="1"/>
        </cdr:cNvSpPr>
      </cdr:nvSpPr>
      <cdr:spPr>
        <a:xfrm>
          <a:off x="3571875" y="8086725"/>
          <a:ext cx="2124075"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workbookViewId="0" topLeftCell="A1">
      <pane xSplit="8" ySplit="3" topLeftCell="S73" activePane="bottomRight" state="frozen"/>
      <selection pane="topLeft" activeCell="A1" sqref="A1"/>
      <selection pane="topRight" activeCell="F1" sqref="F1"/>
      <selection pane="bottomLeft" activeCell="A4" sqref="A4"/>
      <selection pane="bottomRight" activeCell="C20" sqref="C20"/>
    </sheetView>
  </sheetViews>
  <sheetFormatPr defaultColWidth="9.140625" defaultRowHeight="12.75"/>
  <cols>
    <col min="1" max="2" width="7.140625" style="29" customWidth="1"/>
    <col min="3" max="3" width="25.421875" style="0" customWidth="1"/>
    <col min="4" max="6" width="2.57421875" style="0" customWidth="1"/>
    <col min="7" max="8" width="4.7109375" style="0" customWidth="1"/>
    <col min="9" max="9" width="7.140625" style="2" customWidth="1"/>
    <col min="10" max="11" width="9.140625" style="4" customWidth="1"/>
    <col min="12" max="12" width="8.8515625" style="2" customWidth="1"/>
    <col min="13" max="13" width="9.140625" style="3" customWidth="1"/>
    <col min="14" max="15" width="9.140625" style="2" customWidth="1"/>
    <col min="16" max="16" width="9.140625" style="3" customWidth="1"/>
    <col min="17" max="17" width="9.140625" style="2" customWidth="1"/>
    <col min="18" max="18" width="2.8515625" style="25" customWidth="1"/>
    <col min="19" max="19" width="9.00390625" style="0" customWidth="1"/>
    <col min="20" max="21" width="9.140625" style="2" customWidth="1"/>
    <col min="22" max="22" width="9.57421875" style="3" bestFit="1" customWidth="1"/>
    <col min="23" max="23" width="9.140625" style="2" customWidth="1"/>
  </cols>
  <sheetData>
    <row r="1" spans="1:23" s="10" customFormat="1" ht="12.75">
      <c r="A1" s="29" t="s">
        <v>165</v>
      </c>
      <c r="B1" s="29" t="s">
        <v>166</v>
      </c>
      <c r="D1" s="30" t="s">
        <v>100</v>
      </c>
      <c r="E1" s="30"/>
      <c r="F1" s="30"/>
      <c r="G1" s="30" t="s">
        <v>106</v>
      </c>
      <c r="H1" s="30"/>
      <c r="I1" s="11" t="str">
        <f>J3</f>
        <v>Males</v>
      </c>
      <c r="J1" s="6" t="s">
        <v>141</v>
      </c>
      <c r="K1" s="6" t="s">
        <v>142</v>
      </c>
      <c r="L1" s="11" t="str">
        <f>K3</f>
        <v>Females</v>
      </c>
      <c r="M1" s="13" t="str">
        <f>J3</f>
        <v>Males</v>
      </c>
      <c r="N1" s="14" t="str">
        <f>J3</f>
        <v>Males</v>
      </c>
      <c r="O1" s="14" t="str">
        <f>J3</f>
        <v>Males</v>
      </c>
      <c r="P1" s="13" t="str">
        <f>J3</f>
        <v>Males</v>
      </c>
      <c r="Q1" s="14" t="str">
        <f>J3</f>
        <v>Males</v>
      </c>
      <c r="R1" s="21"/>
      <c r="S1" s="13" t="str">
        <f>K3</f>
        <v>Females</v>
      </c>
      <c r="T1" s="14" t="str">
        <f>K3</f>
        <v>Females</v>
      </c>
      <c r="U1" s="14" t="str">
        <f>K3</f>
        <v>Females</v>
      </c>
      <c r="V1" s="13" t="str">
        <f>K3</f>
        <v>Females</v>
      </c>
      <c r="W1" s="14" t="str">
        <f>K3</f>
        <v>Females</v>
      </c>
    </row>
    <row r="2" spans="1:23" s="10" customFormat="1" ht="12.75">
      <c r="A2" s="29" t="s">
        <v>167</v>
      </c>
      <c r="B2" s="29" t="s">
        <v>168</v>
      </c>
      <c r="D2" s="26" t="s">
        <v>103</v>
      </c>
      <c r="E2" s="26" t="s">
        <v>104</v>
      </c>
      <c r="F2" s="26" t="s">
        <v>105</v>
      </c>
      <c r="G2" s="26" t="s">
        <v>109</v>
      </c>
      <c r="H2" s="26" t="s">
        <v>110</v>
      </c>
      <c r="I2" s="11" t="s">
        <v>94</v>
      </c>
      <c r="J2" s="12" t="str">
        <f>'orig-data'!E3</f>
        <v>adj_rate</v>
      </c>
      <c r="K2" s="12" t="str">
        <f>'orig-data'!E3</f>
        <v>adj_rate</v>
      </c>
      <c r="L2" s="11"/>
      <c r="M2" s="13" t="str">
        <f>'orig-data'!C3</f>
        <v>pop</v>
      </c>
      <c r="N2" s="14" t="str">
        <f>'orig-data'!D3</f>
        <v>Lci_adj</v>
      </c>
      <c r="O2" s="14" t="str">
        <f>'orig-data'!F3</f>
        <v>Uci_adj</v>
      </c>
      <c r="P2" s="13" t="str">
        <f>'orig-data'!G3</f>
        <v>count</v>
      </c>
      <c r="Q2" s="14" t="str">
        <f>'orig-data'!H3</f>
        <v>crd_rate</v>
      </c>
      <c r="R2" s="22"/>
      <c r="S2" s="15" t="str">
        <f>'orig-data'!C3</f>
        <v>pop</v>
      </c>
      <c r="T2" s="14" t="str">
        <f>'orig-data'!D3</f>
        <v>Lci_adj</v>
      </c>
      <c r="U2" s="14" t="str">
        <f>'orig-data'!F3</f>
        <v>Uci_adj</v>
      </c>
      <c r="V2" s="13" t="str">
        <f>'orig-data'!G3</f>
        <v>count</v>
      </c>
      <c r="W2" s="14" t="str">
        <f>'orig-data'!H3</f>
        <v>crd_rate</v>
      </c>
    </row>
    <row r="3" spans="1:23" s="10" customFormat="1" ht="12.75">
      <c r="A3" s="29"/>
      <c r="B3" s="29"/>
      <c r="G3" s="26" t="s">
        <v>107</v>
      </c>
      <c r="H3" s="26" t="s">
        <v>108</v>
      </c>
      <c r="I3" s="14" t="s">
        <v>85</v>
      </c>
      <c r="J3" s="6" t="s">
        <v>138</v>
      </c>
      <c r="K3" s="6" t="s">
        <v>139</v>
      </c>
      <c r="L3" s="14" t="s">
        <v>86</v>
      </c>
      <c r="M3" s="16" t="s">
        <v>94</v>
      </c>
      <c r="N3" s="11"/>
      <c r="O3" s="11"/>
      <c r="P3" s="16"/>
      <c r="Q3" s="11"/>
      <c r="R3" s="21"/>
      <c r="T3" s="11"/>
      <c r="U3" s="11"/>
      <c r="V3" s="16"/>
      <c r="W3" s="11"/>
    </row>
    <row r="4" spans="1:23" ht="12.75">
      <c r="A4" s="29">
        <v>1</v>
      </c>
      <c r="B4" s="29">
        <v>1</v>
      </c>
      <c r="C4" s="7" t="s">
        <v>82</v>
      </c>
      <c r="D4" s="7" t="str">
        <f>IF(AND('orig-data'!Q4&gt;0,'orig-data'!Q4&lt;0.1),IF(AND('orig-data'!I4&lt;0.01,'orig-data'!I4&gt;0),"m"," "),IF(AND('orig-data'!T4&lt;0.01,'orig-data'!T4&gt;0),"m",""))</f>
        <v> </v>
      </c>
      <c r="E4" s="7" t="str">
        <f>IF(AND('orig-data'!Q68&gt;0,'orig-data'!Q68&lt;0.1),IF(AND('orig-data'!I68&lt;0.01,'orig-data'!I68&gt;0),"f"," "),IF(AND('orig-data'!T68&lt;0.01,'orig-data'!T68&gt;0),"f",""))</f>
        <v> </v>
      </c>
      <c r="F4" s="7" t="str">
        <f>IF(AND('orig-data'!Q4&gt;0,'orig-data'!Q4&lt;0.1),IF(AND('orig-data'!I132&lt;0.01,'orig-data'!I132&gt;0),"d"," "),IF(AND('orig-data'!S4&lt;0.05,'orig-data'!S4&gt;0),"d",""))</f>
        <v> </v>
      </c>
      <c r="G4" s="7" t="str">
        <f aca="true" t="shared" si="0" ref="G4:G13">IF(AND(M4&gt;0,M4&lt;=5),"mp"," ")&amp;IF(AND(P4&gt;0,P4&lt;=5),"mc"," ")</f>
        <v>  </v>
      </c>
      <c r="H4" s="7" t="str">
        <f aca="true" t="shared" si="1" ref="H4:H13">IF(AND(S4&gt;0,S4&lt;=5),"fp"," ")&amp;IF(AND(V4&gt;0,V4&lt;=5),"fc"," ")</f>
        <v>  </v>
      </c>
      <c r="I4" s="2">
        <f aca="true" t="shared" si="2" ref="I4:I13">J$18</f>
        <v>878.20536955</v>
      </c>
      <c r="J4" s="4">
        <f>'orig-data'!E4</f>
        <v>745.79172414</v>
      </c>
      <c r="K4" s="18">
        <f>'orig-data'!E68</f>
        <v>900.76417554</v>
      </c>
      <c r="L4" s="17">
        <f aca="true" t="shared" si="3" ref="L4:L13">K$18</f>
        <v>998.13999048</v>
      </c>
      <c r="M4" s="19">
        <f>'orig-data'!C4</f>
        <v>29101</v>
      </c>
      <c r="N4" s="17">
        <f>'orig-data'!D4</f>
        <v>587.29298813</v>
      </c>
      <c r="O4" s="17">
        <f>'orig-data'!F4</f>
        <v>947.06612719</v>
      </c>
      <c r="P4" s="19">
        <f>'orig-data'!G4</f>
        <v>18447</v>
      </c>
      <c r="Q4" s="17">
        <f>'orig-data'!H4</f>
        <v>633.89574241</v>
      </c>
      <c r="R4" s="23"/>
      <c r="S4" s="19">
        <f>'orig-data'!C68</f>
        <v>28388</v>
      </c>
      <c r="T4" s="17">
        <f>'orig-data'!D68</f>
        <v>709.7686619</v>
      </c>
      <c r="U4" s="17">
        <f>'orig-data'!F68</f>
        <v>1143.1557119</v>
      </c>
      <c r="V4" s="19">
        <f>'orig-data'!G68</f>
        <v>21397</v>
      </c>
      <c r="W4" s="17">
        <f>'orig-data'!H68</f>
        <v>753.7339721</v>
      </c>
    </row>
    <row r="5" spans="1:23" ht="12.75">
      <c r="A5" s="29">
        <v>2</v>
      </c>
      <c r="B5" s="29">
        <v>4</v>
      </c>
      <c r="C5" s="7" t="s">
        <v>169</v>
      </c>
      <c r="D5" s="7" t="str">
        <f>IF(AND('orig-data'!Q7&gt;0,'orig-data'!Q7&lt;0.1),IF(AND('orig-data'!I7&lt;0.01,'orig-data'!I7&gt;0),"m"," "),IF(AND('orig-data'!T7&lt;0.01,'orig-data'!T7&gt;0),"m",""))</f>
        <v> </v>
      </c>
      <c r="E5" s="7" t="str">
        <f>IF(AND('orig-data'!Q71&gt;0,'orig-data'!Q71&lt;0.1),IF(AND('orig-data'!I71&lt;0.01,'orig-data'!I71&gt;0),"f"," "),IF(AND('orig-data'!T71&lt;0.01,'orig-data'!T71&gt;0),"f",""))</f>
        <v> </v>
      </c>
      <c r="F5" s="7" t="str">
        <f>IF(AND('orig-data'!Q7&gt;0,'orig-data'!Q7&lt;0.1),IF(AND('orig-data'!I135&lt;0.01,'orig-data'!I135&gt;0),"d"," "),IF(AND('orig-data'!S7&lt;0.05,'orig-data'!S7&gt;0),"d",""))</f>
        <v> </v>
      </c>
      <c r="G5" s="7" t="str">
        <f t="shared" si="0"/>
        <v>  </v>
      </c>
      <c r="H5" s="7" t="str">
        <f t="shared" si="1"/>
        <v>  </v>
      </c>
      <c r="I5" s="2">
        <f t="shared" si="2"/>
        <v>878.20536955</v>
      </c>
      <c r="J5" s="4">
        <f>'orig-data'!E7</f>
        <v>907.56234817</v>
      </c>
      <c r="K5" s="18">
        <f>'orig-data'!E71</f>
        <v>1075.4794034</v>
      </c>
      <c r="L5" s="17">
        <f t="shared" si="3"/>
        <v>998.13999048</v>
      </c>
      <c r="M5" s="19">
        <f>'orig-data'!C7</f>
        <v>49878</v>
      </c>
      <c r="N5" s="17">
        <f>'orig-data'!D7</f>
        <v>716.63382248</v>
      </c>
      <c r="O5" s="17">
        <f>'orig-data'!F7</f>
        <v>1149.3588357</v>
      </c>
      <c r="P5" s="19">
        <f>'orig-data'!G7</f>
        <v>39708</v>
      </c>
      <c r="Q5" s="17">
        <f>'orig-data'!H7</f>
        <v>796.10249008</v>
      </c>
      <c r="R5" s="23"/>
      <c r="S5" s="19">
        <f>'orig-data'!C71</f>
        <v>49463</v>
      </c>
      <c r="T5" s="17">
        <f>'orig-data'!D71</f>
        <v>849.23933202</v>
      </c>
      <c r="U5" s="17">
        <f>'orig-data'!F71</f>
        <v>1361.9905526</v>
      </c>
      <c r="V5" s="19">
        <f>'orig-data'!G71</f>
        <v>54428</v>
      </c>
      <c r="W5" s="17">
        <f>'orig-data'!H71</f>
        <v>1100.3780604</v>
      </c>
    </row>
    <row r="6" spans="1:23" ht="12.75">
      <c r="A6" s="29">
        <v>3</v>
      </c>
      <c r="B6" s="29">
        <v>3</v>
      </c>
      <c r="C6" s="7" t="s">
        <v>13</v>
      </c>
      <c r="D6" s="7" t="str">
        <f>IF(AND('orig-data'!Q6&gt;0,'orig-data'!Q6&lt;0.1),IF(AND('orig-data'!I6&lt;0.01,'orig-data'!I6&gt;0),"m"," "),IF(AND('orig-data'!T6&lt;0.01,'orig-data'!T6&gt;0),"m",""))</f>
        <v> </v>
      </c>
      <c r="E6" s="7" t="str">
        <f>IF(AND('orig-data'!Q70&gt;0,'orig-data'!Q70&lt;0.1),IF(AND('orig-data'!I70&lt;0.01,'orig-data'!I70&gt;0),"f"," "),IF(AND('orig-data'!T70&lt;0.01,'orig-data'!T70&gt;0),"f",""))</f>
        <v> </v>
      </c>
      <c r="F6" s="7" t="str">
        <f>IF(AND('orig-data'!Q6&gt;0,'orig-data'!Q6&lt;0.1),IF(AND('orig-data'!I134&lt;0.01,'orig-data'!I134&gt;0),"d"," "),IF(AND('orig-data'!S6&lt;0.05,'orig-data'!S6&gt;0),"d",""))</f>
        <v> </v>
      </c>
      <c r="G6" s="7" t="str">
        <f t="shared" si="0"/>
        <v>  </v>
      </c>
      <c r="H6" s="7" t="str">
        <f t="shared" si="1"/>
        <v>  </v>
      </c>
      <c r="I6" s="2">
        <f t="shared" si="2"/>
        <v>878.20536955</v>
      </c>
      <c r="J6" s="4">
        <f>'orig-data'!E6</f>
        <v>1033.6629385</v>
      </c>
      <c r="K6" s="18">
        <f>'orig-data'!E70</f>
        <v>1209.2236064</v>
      </c>
      <c r="L6" s="17">
        <f t="shared" si="3"/>
        <v>998.13999048</v>
      </c>
      <c r="M6" s="19">
        <f>'orig-data'!C6</f>
        <v>34639</v>
      </c>
      <c r="N6" s="17">
        <f>'orig-data'!D6</f>
        <v>816.1971941</v>
      </c>
      <c r="O6" s="17">
        <f>'orig-data'!F6</f>
        <v>1309.0697666</v>
      </c>
      <c r="P6" s="19">
        <f>'orig-data'!G6</f>
        <v>43914</v>
      </c>
      <c r="Q6" s="17">
        <f>'orig-data'!H6</f>
        <v>1267.7617714</v>
      </c>
      <c r="R6" s="23"/>
      <c r="S6" s="19">
        <f>'orig-data'!C70</f>
        <v>35021</v>
      </c>
      <c r="T6" s="17">
        <f>'orig-data'!D70</f>
        <v>956.37685748</v>
      </c>
      <c r="U6" s="17">
        <f>'orig-data'!F70</f>
        <v>1528.9179353</v>
      </c>
      <c r="V6" s="19">
        <f>'orig-data'!G70</f>
        <v>55196</v>
      </c>
      <c r="W6" s="17">
        <f>'orig-data'!H70</f>
        <v>1576.0829217</v>
      </c>
    </row>
    <row r="7" spans="1:23" ht="12.75">
      <c r="A7" s="29">
        <v>4</v>
      </c>
      <c r="B7" s="29">
        <v>2</v>
      </c>
      <c r="C7" s="7" t="s">
        <v>83</v>
      </c>
      <c r="D7" s="7" t="str">
        <f>IF(AND('orig-data'!Q5&gt;0,'orig-data'!Q5&lt;0.1),IF(AND('orig-data'!I5&lt;0.01,'orig-data'!I5&gt;0),"m"," "),IF(AND('orig-data'!T5&lt;0.01,'orig-data'!T5&gt;0),"m",""))</f>
        <v> </v>
      </c>
      <c r="E7" s="7" t="str">
        <f>IF(AND('orig-data'!Q69&gt;0,'orig-data'!Q69&lt;0.1),IF(AND('orig-data'!I69&lt;0.01,'orig-data'!I69&gt;0),"f"," "),IF(AND('orig-data'!T69&lt;0.01,'orig-data'!T69&gt;0),"f",""))</f>
        <v> </v>
      </c>
      <c r="F7" s="7" t="str">
        <f>IF(AND('orig-data'!Q5&gt;0,'orig-data'!Q5&lt;0.1),IF(AND('orig-data'!I133&lt;0.01,'orig-data'!I133&gt;0),"d"," "),IF(AND('orig-data'!S5&lt;0.05,'orig-data'!S5&gt;0),"d",""))</f>
        <v> </v>
      </c>
      <c r="G7" s="7" t="str">
        <f t="shared" si="0"/>
        <v>  </v>
      </c>
      <c r="H7" s="7" t="str">
        <f t="shared" si="1"/>
        <v>  </v>
      </c>
      <c r="I7" s="2">
        <f t="shared" si="2"/>
        <v>878.20536955</v>
      </c>
      <c r="J7" s="4">
        <f>'orig-data'!E5</f>
        <v>1025.1758655</v>
      </c>
      <c r="K7" s="18">
        <f>'orig-data'!E69</f>
        <v>1053.2449172</v>
      </c>
      <c r="L7" s="17">
        <f t="shared" si="3"/>
        <v>998.13999048</v>
      </c>
      <c r="M7" s="19">
        <f>'orig-data'!C5</f>
        <v>22915</v>
      </c>
      <c r="N7" s="17">
        <f>'orig-data'!D5</f>
        <v>807.34730377</v>
      </c>
      <c r="O7" s="17">
        <f>'orig-data'!F5</f>
        <v>1301.776262</v>
      </c>
      <c r="P7" s="19">
        <f>'orig-data'!G5</f>
        <v>22248</v>
      </c>
      <c r="Q7" s="17">
        <f>'orig-data'!H5</f>
        <v>970.89242854</v>
      </c>
      <c r="R7" s="23"/>
      <c r="S7" s="19">
        <f>'orig-data'!C69</f>
        <v>24952</v>
      </c>
      <c r="T7" s="17">
        <f>'orig-data'!D69</f>
        <v>832.43960428</v>
      </c>
      <c r="U7" s="17">
        <f>'orig-data'!F69</f>
        <v>1332.6190271</v>
      </c>
      <c r="V7" s="19">
        <f>'orig-data'!G69</f>
        <v>29619</v>
      </c>
      <c r="W7" s="17">
        <f>'orig-data'!H69</f>
        <v>1187.0391151</v>
      </c>
    </row>
    <row r="8" spans="1:23" ht="12.75">
      <c r="A8" s="29">
        <v>5</v>
      </c>
      <c r="B8" s="29">
        <v>6</v>
      </c>
      <c r="C8" s="7" t="s">
        <v>147</v>
      </c>
      <c r="D8" s="7" t="str">
        <f>IF(AND('orig-data'!Q9&gt;0,'orig-data'!Q9&lt;0.1),IF(AND('orig-data'!I9&lt;0.01,'orig-data'!I9&gt;0),"m"," "),IF(AND('orig-data'!T9&lt;0.01,'orig-data'!T9&gt;0),"m",""))</f>
        <v> </v>
      </c>
      <c r="E8" s="7" t="str">
        <f>IF(AND('orig-data'!Q73&gt;0,'orig-data'!Q73&lt;0.1),IF(AND('orig-data'!I73&lt;0.01,'orig-data'!I73&gt;0),"f"," "),IF(AND('orig-data'!T73&lt;0.01,'orig-data'!T73&gt;0),"f",""))</f>
        <v>f</v>
      </c>
      <c r="F8" s="7" t="str">
        <f>IF(AND('orig-data'!Q9&gt;0,'orig-data'!Q9&lt;0.1),IF(AND('orig-data'!I137&lt;0.01,'orig-data'!I137&gt;0),"d"," "),IF(AND('orig-data'!S9&lt;0.05,'orig-data'!S9&gt;0),"d",""))</f>
        <v>d</v>
      </c>
      <c r="G8" s="7" t="str">
        <f t="shared" si="0"/>
        <v>  </v>
      </c>
      <c r="H8" s="7" t="str">
        <f t="shared" si="1"/>
        <v>  </v>
      </c>
      <c r="I8" s="2">
        <f t="shared" si="2"/>
        <v>878.20536955</v>
      </c>
      <c r="J8" s="4">
        <f>'orig-data'!E9</f>
        <v>1113.3251982</v>
      </c>
      <c r="K8" s="18">
        <f>'orig-data'!E73</f>
        <v>1584.4221401</v>
      </c>
      <c r="L8" s="17">
        <f t="shared" si="3"/>
        <v>998.13999048</v>
      </c>
      <c r="M8" s="19">
        <f>'orig-data'!C9</f>
        <v>21427</v>
      </c>
      <c r="N8" s="17">
        <f>'orig-data'!D9</f>
        <v>876.80239661</v>
      </c>
      <c r="O8" s="17">
        <f>'orig-data'!F9</f>
        <v>1413.6514701</v>
      </c>
      <c r="P8" s="19">
        <f>'orig-data'!G9</f>
        <v>28823</v>
      </c>
      <c r="Q8" s="17">
        <f>'orig-data'!H9</f>
        <v>1345.1719793</v>
      </c>
      <c r="R8" s="23"/>
      <c r="S8" s="19">
        <f>'orig-data'!C73</f>
        <v>21469</v>
      </c>
      <c r="T8" s="17">
        <f>'orig-data'!D73</f>
        <v>1252.7473643</v>
      </c>
      <c r="U8" s="17">
        <f>'orig-data'!F73</f>
        <v>2003.9104367</v>
      </c>
      <c r="V8" s="19">
        <f>'orig-data'!G73</f>
        <v>36701</v>
      </c>
      <c r="W8" s="17">
        <f>'orig-data'!H73</f>
        <v>1709.4880991</v>
      </c>
    </row>
    <row r="9" spans="1:23" ht="12.75">
      <c r="A9" s="29">
        <v>6</v>
      </c>
      <c r="B9" s="29">
        <v>5</v>
      </c>
      <c r="C9" s="7" t="s">
        <v>84</v>
      </c>
      <c r="D9" s="7" t="str">
        <f>IF(AND('orig-data'!Q8&gt;0,'orig-data'!Q8&lt;0.1),IF(AND('orig-data'!I8&lt;0.01,'orig-data'!I8&gt;0),"m"," "),IF(AND('orig-data'!T8&lt;0.01,'orig-data'!T8&gt;0),"m",""))</f>
        <v> </v>
      </c>
      <c r="E9" s="7" t="str">
        <f>IF(AND('orig-data'!Q72&gt;0,'orig-data'!Q72&lt;0.1),IF(AND('orig-data'!I72&lt;0.01,'orig-data'!I72&gt;0),"f"," "),IF(AND('orig-data'!T72&lt;0.01,'orig-data'!T72&gt;0),"f",""))</f>
        <v> </v>
      </c>
      <c r="F9" s="7" t="str">
        <f>IF(AND('orig-data'!Q8&gt;0,'orig-data'!Q8&lt;0.1),IF(AND('orig-data'!I136&lt;0.01,'orig-data'!I136&gt;0),"d"," "),IF(AND('orig-data'!S8&lt;0.05,'orig-data'!S8&gt;0),"d",""))</f>
        <v> </v>
      </c>
      <c r="G9" s="7" t="str">
        <f t="shared" si="0"/>
        <v>  </v>
      </c>
      <c r="H9" s="7" t="str">
        <f t="shared" si="1"/>
        <v>  </v>
      </c>
      <c r="I9" s="2">
        <f t="shared" si="2"/>
        <v>878.20536955</v>
      </c>
      <c r="J9" s="4">
        <f>'orig-data'!E8</f>
        <v>797.76845998</v>
      </c>
      <c r="K9" s="18">
        <f>'orig-data'!E72</f>
        <v>955.28694299</v>
      </c>
      <c r="L9" s="17">
        <f t="shared" si="3"/>
        <v>998.13999048</v>
      </c>
      <c r="M9" s="19">
        <f>'orig-data'!C8</f>
        <v>38208</v>
      </c>
      <c r="N9" s="17">
        <f>'orig-data'!D8</f>
        <v>628.69399725</v>
      </c>
      <c r="O9" s="17">
        <f>'orig-data'!F8</f>
        <v>1012.3120604</v>
      </c>
      <c r="P9" s="19">
        <f>'orig-data'!G8</f>
        <v>29545</v>
      </c>
      <c r="Q9" s="17">
        <f>'orig-data'!H8</f>
        <v>773.26737856</v>
      </c>
      <c r="R9" s="23"/>
      <c r="S9" s="19">
        <f>'orig-data'!C72</f>
        <v>37509</v>
      </c>
      <c r="T9" s="17">
        <f>'orig-data'!D72</f>
        <v>754.15477213</v>
      </c>
      <c r="U9" s="17">
        <f>'orig-data'!F72</f>
        <v>1210.060822</v>
      </c>
      <c r="V9" s="19">
        <f>'orig-data'!G72</f>
        <v>32381</v>
      </c>
      <c r="W9" s="17">
        <f>'orig-data'!H72</f>
        <v>863.28614466</v>
      </c>
    </row>
    <row r="10" spans="1:23" ht="12.75">
      <c r="A10" s="29">
        <v>7</v>
      </c>
      <c r="B10" s="29">
        <v>7</v>
      </c>
      <c r="C10" s="7" t="s">
        <v>170</v>
      </c>
      <c r="D10" s="7" t="str">
        <f>IF(AND('orig-data'!Q10&gt;0,'orig-data'!Q10&lt;0.1),IF(AND('orig-data'!I10&lt;0.01,'orig-data'!I10&gt;0),"m"," "),IF(AND('orig-data'!T10&lt;0.01,'orig-data'!T10&gt;0),"m",""))</f>
        <v> </v>
      </c>
      <c r="E10" s="7" t="str">
        <f>IF(AND('orig-data'!Q74&gt;0,'orig-data'!Q74&lt;0.1),IF(AND('orig-data'!I74&lt;0.01,'orig-data'!I74&gt;0),"f"," "),IF(AND('orig-data'!T74&lt;0.01,'orig-data'!T74&gt;0),"f",""))</f>
        <v> </v>
      </c>
      <c r="F10" s="7" t="str">
        <f>IF(AND('orig-data'!Q10&gt;0,'orig-data'!Q10&lt;0.1),IF(AND('orig-data'!I138&lt;0.01,'orig-data'!I138&gt;0),"d"," "),IF(AND('orig-data'!S10&lt;0.05,'orig-data'!S10&gt;0),"d",""))</f>
        <v> </v>
      </c>
      <c r="G10" s="7" t="str">
        <f t="shared" si="0"/>
        <v>  </v>
      </c>
      <c r="H10" s="7" t="str">
        <f t="shared" si="1"/>
        <v>  </v>
      </c>
      <c r="I10" s="2">
        <f t="shared" si="2"/>
        <v>878.20536955</v>
      </c>
      <c r="J10" s="4">
        <f>'orig-data'!E10</f>
        <v>965.8302234</v>
      </c>
      <c r="K10" s="18">
        <f>'orig-data'!E74</f>
        <v>1056.1272864</v>
      </c>
      <c r="L10" s="17">
        <f t="shared" si="3"/>
        <v>998.13999048</v>
      </c>
      <c r="M10" s="19">
        <f>'orig-data'!C10</f>
        <v>20242</v>
      </c>
      <c r="N10" s="17">
        <f>'orig-data'!D10</f>
        <v>759.79678099</v>
      </c>
      <c r="O10" s="17">
        <f>'orig-data'!F10</f>
        <v>1227.7335779</v>
      </c>
      <c r="P10" s="19">
        <f>'orig-data'!G10</f>
        <v>14975</v>
      </c>
      <c r="Q10" s="17">
        <f>'orig-data'!H10</f>
        <v>739.79843889</v>
      </c>
      <c r="R10" s="23"/>
      <c r="S10" s="19">
        <f>'orig-data'!C74</f>
        <v>19542</v>
      </c>
      <c r="T10" s="17">
        <f>'orig-data'!D74</f>
        <v>833.45866225</v>
      </c>
      <c r="U10" s="17">
        <f>'orig-data'!F74</f>
        <v>1338.2845431</v>
      </c>
      <c r="V10" s="19">
        <f>'orig-data'!G74</f>
        <v>17243</v>
      </c>
      <c r="W10" s="17">
        <f>'orig-data'!H74</f>
        <v>882.35595128</v>
      </c>
    </row>
    <row r="11" spans="1:29" ht="12.75">
      <c r="A11" s="29">
        <v>8</v>
      </c>
      <c r="B11" s="29">
        <v>8</v>
      </c>
      <c r="C11" s="7" t="s">
        <v>148</v>
      </c>
      <c r="D11" s="7" t="str">
        <f>IF(AND('orig-data'!Q11&gt;0,'orig-data'!Q11&lt;0.1),IF(AND('orig-data'!I11&lt;0.01,'orig-data'!I11&gt;0),"m"," "),IF(AND('orig-data'!T11&lt;0.01,'orig-data'!T11&gt;0),"m",""))</f>
        <v>m</v>
      </c>
      <c r="E11" s="7" t="str">
        <f>IF(AND('orig-data'!Q75&gt;0,'orig-data'!Q75&lt;0.1),IF(AND('orig-data'!I75&lt;0.01,'orig-data'!I75&gt;0),"f"," "),IF(AND('orig-data'!T75&lt;0.01,'orig-data'!T75&gt;0),"f",""))</f>
        <v>f</v>
      </c>
      <c r="F11" s="7" t="str">
        <f>IF(AND('orig-data'!Q11&gt;0,'orig-data'!Q11&lt;0.1),IF(AND('orig-data'!I139&lt;0.01,'orig-data'!I139&gt;0),"d"," "),IF(AND('orig-data'!S11&lt;0.05,'orig-data'!S11&gt;0),"d",""))</f>
        <v>d</v>
      </c>
      <c r="G11" s="7" t="str">
        <f t="shared" si="0"/>
        <v>  </v>
      </c>
      <c r="H11" s="7" t="str">
        <f t="shared" si="1"/>
        <v>  </v>
      </c>
      <c r="I11" s="2">
        <f t="shared" si="2"/>
        <v>878.20536955</v>
      </c>
      <c r="J11" s="4">
        <f>'orig-data'!E11</f>
        <v>5356.7243211</v>
      </c>
      <c r="K11" s="18">
        <f>'orig-data'!E75</f>
        <v>1979.6594347</v>
      </c>
      <c r="L11" s="17">
        <f t="shared" si="3"/>
        <v>998.13999048</v>
      </c>
      <c r="M11" s="19">
        <f>'orig-data'!C11</f>
        <v>530</v>
      </c>
      <c r="N11" s="17">
        <f>'orig-data'!D11</f>
        <v>4120.9247208</v>
      </c>
      <c r="O11" s="17">
        <f>'orig-data'!F11</f>
        <v>6963.1205122</v>
      </c>
      <c r="P11" s="19">
        <f>'orig-data'!G11</f>
        <v>1443</v>
      </c>
      <c r="Q11" s="17">
        <f>'orig-data'!H11</f>
        <v>2722.6415094</v>
      </c>
      <c r="R11" s="23"/>
      <c r="S11" s="19">
        <f>'orig-data'!C75</f>
        <v>501</v>
      </c>
      <c r="T11" s="17">
        <f>'orig-data'!D75</f>
        <v>1516.3555597</v>
      </c>
      <c r="U11" s="17">
        <f>'orig-data'!F75</f>
        <v>2584.5201361</v>
      </c>
      <c r="V11" s="19">
        <f>'orig-data'!G75</f>
        <v>879</v>
      </c>
      <c r="W11" s="17">
        <f>'orig-data'!H75</f>
        <v>1754.491018</v>
      </c>
      <c r="AC11" s="10"/>
    </row>
    <row r="12" spans="1:23" ht="12.75">
      <c r="A12" s="29">
        <v>9</v>
      </c>
      <c r="B12" s="29">
        <v>9</v>
      </c>
      <c r="C12" s="7" t="s">
        <v>171</v>
      </c>
      <c r="D12" s="7" t="str">
        <f>IF(AND('orig-data'!Q12&gt;0,'orig-data'!Q12&lt;0.1),IF(AND('orig-data'!I12&lt;0.01,'orig-data'!I12&gt;0),"m"," "),IF(AND('orig-data'!T12&lt;0.01,'orig-data'!T12&gt;0),"m",""))</f>
        <v> </v>
      </c>
      <c r="E12" s="7" t="str">
        <f>IF(AND('orig-data'!Q76&gt;0,'orig-data'!Q76&lt;0.1),IF(AND('orig-data'!I76&lt;0.01,'orig-data'!I76&gt;0),"f"," "),IF(AND('orig-data'!T76&lt;0.01,'orig-data'!T76&gt;0),"f",""))</f>
        <v> </v>
      </c>
      <c r="F12" s="7" t="str">
        <f>IF(AND('orig-data'!Q12&gt;0,'orig-data'!Q12&lt;0.1),IF(AND('orig-data'!I140&lt;0.01,'orig-data'!I140&gt;0),"d"," "),IF(AND('orig-data'!S12&lt;0.05,'orig-data'!S12&gt;0),"d",""))</f>
        <v> </v>
      </c>
      <c r="G12" s="7" t="str">
        <f t="shared" si="0"/>
        <v>  </v>
      </c>
      <c r="H12" s="7" t="str">
        <f t="shared" si="1"/>
        <v>  </v>
      </c>
      <c r="I12" s="2">
        <f t="shared" si="2"/>
        <v>878.20536955</v>
      </c>
      <c r="J12" s="4">
        <f>'orig-data'!E12</f>
        <v>1021.1636724</v>
      </c>
      <c r="K12" s="18">
        <f>'orig-data'!E76</f>
        <v>1323.2062862</v>
      </c>
      <c r="L12" s="17">
        <f t="shared" si="3"/>
        <v>998.13999048</v>
      </c>
      <c r="M12" s="19">
        <f>'orig-data'!C12</f>
        <v>12699</v>
      </c>
      <c r="N12" s="17">
        <f>'orig-data'!D12</f>
        <v>801.2533893</v>
      </c>
      <c r="O12" s="17">
        <f>'orig-data'!F12</f>
        <v>1301.4300592</v>
      </c>
      <c r="P12" s="19">
        <f>'orig-data'!G12</f>
        <v>7527</v>
      </c>
      <c r="Q12" s="17">
        <f>'orig-data'!H12</f>
        <v>592.72383652</v>
      </c>
      <c r="R12" s="23"/>
      <c r="S12" s="19">
        <f>'orig-data'!C76</f>
        <v>12310</v>
      </c>
      <c r="T12" s="17">
        <f>'orig-data'!D76</f>
        <v>1043.3372689</v>
      </c>
      <c r="U12" s="17">
        <f>'orig-data'!F76</f>
        <v>1678.148503</v>
      </c>
      <c r="V12" s="19">
        <f>'orig-data'!G76</f>
        <v>10199</v>
      </c>
      <c r="W12" s="17">
        <f>'orig-data'!H76</f>
        <v>828.51340374</v>
      </c>
    </row>
    <row r="13" spans="1:23" ht="12.75">
      <c r="A13" s="29">
        <v>10</v>
      </c>
      <c r="B13" s="29">
        <v>10</v>
      </c>
      <c r="C13" s="7" t="s">
        <v>149</v>
      </c>
      <c r="D13" s="7" t="str">
        <f>IF(AND('orig-data'!Q13&gt;0,'orig-data'!Q13&lt;0.1),IF(AND('orig-data'!I13&lt;0.01,'orig-data'!I13&gt;0),"m"," "),IF(AND('orig-data'!T13&lt;0.01,'orig-data'!T13&gt;0),"m",""))</f>
        <v>m</v>
      </c>
      <c r="E13" s="7" t="str">
        <f>IF(AND('orig-data'!Q77&gt;0,'orig-data'!Q77&lt;0.1),IF(AND('orig-data'!I77&lt;0.01,'orig-data'!I77&gt;0),"f"," "),IF(AND('orig-data'!T77&lt;0.01,'orig-data'!T77&gt;0),"f",""))</f>
        <v>f</v>
      </c>
      <c r="F13" s="7" t="str">
        <f>IF(AND('orig-data'!Q13&gt;0,'orig-data'!Q13&lt;0.1),IF(AND('orig-data'!I141&lt;0.01,'orig-data'!I141&gt;0),"d"," "),IF(AND('orig-data'!S13&lt;0.05,'orig-data'!S13&gt;0),"d",""))</f>
        <v>d</v>
      </c>
      <c r="G13" s="7" t="str">
        <f t="shared" si="0"/>
        <v>  </v>
      </c>
      <c r="H13" s="7" t="str">
        <f t="shared" si="1"/>
        <v>  </v>
      </c>
      <c r="I13" s="2">
        <f t="shared" si="2"/>
        <v>878.20536955</v>
      </c>
      <c r="J13" s="4">
        <f>'orig-data'!E13</f>
        <v>1449.5897353</v>
      </c>
      <c r="K13" s="18">
        <f>'orig-data'!E77</f>
        <v>2161.2237381</v>
      </c>
      <c r="L13" s="17">
        <f t="shared" si="3"/>
        <v>998.13999048</v>
      </c>
      <c r="M13" s="19">
        <f>'orig-data'!C13</f>
        <v>23211</v>
      </c>
      <c r="N13" s="17">
        <f>'orig-data'!D13</f>
        <v>1138.8519317</v>
      </c>
      <c r="O13" s="17">
        <f>'orig-data'!F13</f>
        <v>1845.1129091</v>
      </c>
      <c r="P13" s="19">
        <f>'orig-data'!G13</f>
        <v>14685</v>
      </c>
      <c r="Q13" s="17">
        <f>'orig-data'!H13</f>
        <v>632.67416311</v>
      </c>
      <c r="R13" s="23"/>
      <c r="S13" s="19">
        <f>'orig-data'!C77</f>
        <v>22146</v>
      </c>
      <c r="T13" s="17">
        <f>'orig-data'!D77</f>
        <v>1703.2555997</v>
      </c>
      <c r="U13" s="17">
        <f>'orig-data'!F77</f>
        <v>2742.3294819</v>
      </c>
      <c r="V13" s="19">
        <f>'orig-data'!G77</f>
        <v>22183</v>
      </c>
      <c r="W13" s="17">
        <f>'orig-data'!H77</f>
        <v>1001.6707306</v>
      </c>
    </row>
    <row r="14" spans="3:23" ht="12.75">
      <c r="C14" s="7"/>
      <c r="D14" s="7"/>
      <c r="E14" s="7"/>
      <c r="F14" s="7"/>
      <c r="G14" s="7"/>
      <c r="H14" s="7"/>
      <c r="K14" s="18"/>
      <c r="L14" s="17"/>
      <c r="M14" s="19"/>
      <c r="N14" s="17"/>
      <c r="O14" s="17"/>
      <c r="P14" s="19"/>
      <c r="Q14" s="17"/>
      <c r="R14" s="23"/>
      <c r="S14" s="19"/>
      <c r="T14" s="17"/>
      <c r="U14" s="17"/>
      <c r="V14" s="19"/>
      <c r="W14" s="17"/>
    </row>
    <row r="15" spans="1:23" ht="12.75">
      <c r="A15" s="29">
        <v>12</v>
      </c>
      <c r="B15" s="29">
        <v>12</v>
      </c>
      <c r="C15" t="s">
        <v>143</v>
      </c>
      <c r="D15" s="7" t="str">
        <f>IF(AND('orig-data'!Q14&gt;0,'orig-data'!Q14&lt;0.1),IF(AND('orig-data'!I14&lt;0.01,'orig-data'!I14&gt;0),"m"," "),IF(AND('orig-data'!T14&lt;0.01,'orig-data'!T14&gt;0),"m",""))</f>
        <v> </v>
      </c>
      <c r="E15" s="7" t="str">
        <f>IF(AND('orig-data'!Q78&gt;0,'orig-data'!Q78&lt;0.1),IF(AND('orig-data'!I78&lt;0.01,'orig-data'!I78&gt;0),"f"," "),IF(AND('orig-data'!T78&lt;0.01,'orig-data'!T78&gt;0),"f",""))</f>
        <v> </v>
      </c>
      <c r="F15" s="7" t="str">
        <f>IF(AND('orig-data'!Q14&gt;0,'orig-data'!Q14&lt;0.1),IF(AND('orig-data'!I142&lt;0.01,'orig-data'!I142&gt;0),"d"," "),IF(AND('orig-data'!S14&lt;0.05,'orig-data'!S14&gt;0),"d",""))</f>
        <v>d</v>
      </c>
      <c r="G15" s="7" t="str">
        <f>IF(AND(M15&gt;0,M15&lt;=5),"mp"," ")&amp;IF(AND(P15&gt;0,P15&lt;=5),"mc"," ")</f>
        <v>  </v>
      </c>
      <c r="H15" s="7" t="str">
        <f>IF(AND(S15&gt;0,S15&lt;=5),"fp"," ")&amp;IF(AND(V15&gt;0,V15&lt;=5),"fc"," ")</f>
        <v>  </v>
      </c>
      <c r="I15" s="2">
        <f>J$18</f>
        <v>878.20536955</v>
      </c>
      <c r="J15" s="4">
        <f>'orig-data'!E14</f>
        <v>905.80682754</v>
      </c>
      <c r="K15" s="18">
        <f>'orig-data'!E78</f>
        <v>1089.2532478</v>
      </c>
      <c r="L15" s="17">
        <f>K$18</f>
        <v>998.13999048</v>
      </c>
      <c r="M15" s="19">
        <f>'orig-data'!C14</f>
        <v>193495</v>
      </c>
      <c r="N15" s="17">
        <f>'orig-data'!D14</f>
        <v>756.558704</v>
      </c>
      <c r="O15" s="17">
        <f>'orig-data'!F14</f>
        <v>1084.4974811</v>
      </c>
      <c r="P15" s="19">
        <f>'orig-data'!G14</f>
        <v>175412</v>
      </c>
      <c r="Q15" s="17">
        <f>'orig-data'!H14</f>
        <v>906.54538877</v>
      </c>
      <c r="R15" s="23"/>
      <c r="S15" s="19">
        <f>'orig-data'!C78</f>
        <v>191392</v>
      </c>
      <c r="T15" s="17">
        <f>'orig-data'!D78</f>
        <v>910.55661203</v>
      </c>
      <c r="U15" s="17">
        <f>'orig-data'!F78</f>
        <v>1303.0190788</v>
      </c>
      <c r="V15" s="19">
        <f>'orig-data'!G78</f>
        <v>217346</v>
      </c>
      <c r="W15" s="17">
        <f>'orig-data'!H78</f>
        <v>1135.6065039</v>
      </c>
    </row>
    <row r="16" spans="1:23" ht="12.75">
      <c r="A16" s="29">
        <v>13</v>
      </c>
      <c r="B16" s="29">
        <v>13</v>
      </c>
      <c r="C16" t="s">
        <v>150</v>
      </c>
      <c r="D16" s="7" t="str">
        <f>IF(AND('orig-data'!Q15&gt;0,'orig-data'!Q15&lt;0.1),IF(AND('orig-data'!I15&lt;0.01,'orig-data'!I15&gt;0),"m"," "),IF(AND('orig-data'!T15&lt;0.01,'orig-data'!T15&gt;0),"m",""))</f>
        <v>m</v>
      </c>
      <c r="E16" s="7" t="str">
        <f>IF(AND('orig-data'!Q79&gt;0,'orig-data'!Q79&lt;0.1),IF(AND('orig-data'!I79&lt;0.01,'orig-data'!I79&gt;0),"f"," "),IF(AND('orig-data'!T79&lt;0.01,'orig-data'!T79&gt;0),"f",""))</f>
        <v>f</v>
      </c>
      <c r="F16" s="7" t="str">
        <f>IF(AND('orig-data'!Q15&gt;0,'orig-data'!Q15&lt;0.1),IF(AND('orig-data'!I143&lt;0.01,'orig-data'!I143&gt;0),"d"," "),IF(AND('orig-data'!S15&lt;0.05,'orig-data'!S15&gt;0),"d",""))</f>
        <v>d</v>
      </c>
      <c r="G16" s="7" t="str">
        <f>IF(AND(M16&gt;0,M16&lt;=5),"mp"," ")&amp;IF(AND(P16&gt;0,P16&lt;=5),"mc"," ")</f>
        <v>  </v>
      </c>
      <c r="H16" s="7" t="str">
        <f>IF(AND(S16&gt;0,S16&lt;=5),"fp"," ")&amp;IF(AND(V16&gt;0,V16&lt;=5),"fc"," ")</f>
        <v>  </v>
      </c>
      <c r="I16" s="2">
        <f>J$18</f>
        <v>878.20536955</v>
      </c>
      <c r="J16" s="4">
        <f>'orig-data'!E15</f>
        <v>1306.6134051</v>
      </c>
      <c r="K16" s="18">
        <f>'orig-data'!E79</f>
        <v>1817.6669907</v>
      </c>
      <c r="L16" s="17">
        <f>K$18</f>
        <v>998.13999048</v>
      </c>
      <c r="M16" s="19">
        <f>'orig-data'!C15</f>
        <v>36440</v>
      </c>
      <c r="N16" s="17">
        <f>'orig-data'!D15</f>
        <v>1060.4543905</v>
      </c>
      <c r="O16" s="17">
        <f>'orig-data'!F15</f>
        <v>1609.9123223</v>
      </c>
      <c r="P16" s="19">
        <f>'orig-data'!G15</f>
        <v>23655</v>
      </c>
      <c r="Q16" s="17">
        <f>'orig-data'!H15</f>
        <v>649.1492865</v>
      </c>
      <c r="R16" s="23"/>
      <c r="S16" s="19">
        <f>'orig-data'!C79</f>
        <v>34957</v>
      </c>
      <c r="T16" s="17">
        <f>'orig-data'!D79</f>
        <v>1478.9403397</v>
      </c>
      <c r="U16" s="17">
        <f>'orig-data'!F79</f>
        <v>2233.9733391</v>
      </c>
      <c r="V16" s="19">
        <f>'orig-data'!G79</f>
        <v>33261</v>
      </c>
      <c r="W16" s="17">
        <f>'orig-data'!H79</f>
        <v>951.48325085</v>
      </c>
    </row>
    <row r="17" spans="1:23" ht="12.75">
      <c r="A17" s="29">
        <v>14</v>
      </c>
      <c r="B17" s="29">
        <v>14</v>
      </c>
      <c r="C17" t="s">
        <v>101</v>
      </c>
      <c r="D17" s="7" t="str">
        <f>IF(AND('orig-data'!Q16&gt;0,'orig-data'!Q16&lt;0.1),IF(AND('orig-data'!I16&lt;0.01,'orig-data'!I16&gt;0),"m"," "),IF(AND('orig-data'!T16&lt;0.01,'orig-data'!T16&gt;0),"m",""))</f>
        <v> </v>
      </c>
      <c r="E17" s="7" t="str">
        <f>IF(AND('orig-data'!Q80&gt;0,'orig-data'!Q80&lt;0.1),IF(AND('orig-data'!I80&lt;0.01,'orig-data'!I80&gt;0),"f"," "),IF(AND('orig-data'!T80&lt;0.01,'orig-data'!T80&gt;0),"f",""))</f>
        <v> </v>
      </c>
      <c r="F17" s="7" t="str">
        <f>IF(AND('orig-data'!Q16&gt;0,'orig-data'!Q16&lt;0.1),IF(AND('orig-data'!I144&lt;0.01,'orig-data'!I144&gt;0),"d"," "),IF(AND('orig-data'!S16&lt;0.05,'orig-data'!S16&gt;0),"d",""))</f>
        <v> </v>
      </c>
      <c r="G17" s="7" t="str">
        <f>IF(AND(M17&gt;0,M17&lt;=5),"mp"," ")&amp;IF(AND(P17&gt;0,P17&lt;=5),"mc"," ")</f>
        <v>  </v>
      </c>
      <c r="H17" s="7" t="str">
        <f>IF(AND(S17&gt;0,S17&lt;=5),"fp"," ")&amp;IF(AND(V17&gt;0,V17&lt;=5),"fc"," ")</f>
        <v>  </v>
      </c>
      <c r="I17" s="2">
        <f>J$18</f>
        <v>878.20536955</v>
      </c>
      <c r="J17" s="4">
        <f>'orig-data'!E16</f>
        <v>854.36227361</v>
      </c>
      <c r="K17" s="18">
        <f>'orig-data'!E80</f>
        <v>911.26559265</v>
      </c>
      <c r="L17" s="17">
        <f>K$18</f>
        <v>998.13999048</v>
      </c>
      <c r="M17" s="19">
        <f>'orig-data'!C16</f>
        <v>320487</v>
      </c>
      <c r="N17" s="17">
        <f>'orig-data'!D16</f>
        <v>676.32439125</v>
      </c>
      <c r="O17" s="17">
        <f>'orig-data'!F16</f>
        <v>1079.2674403</v>
      </c>
      <c r="P17" s="19">
        <f>'orig-data'!G16</f>
        <v>233133</v>
      </c>
      <c r="Q17" s="17">
        <f>'orig-data'!H16</f>
        <v>727.43356205</v>
      </c>
      <c r="R17" s="23"/>
      <c r="S17" s="19">
        <f>'orig-data'!C80</f>
        <v>338505</v>
      </c>
      <c r="T17" s="17">
        <f>'orig-data'!D80</f>
        <v>722.17383195</v>
      </c>
      <c r="U17" s="17">
        <f>'orig-data'!F80</f>
        <v>1149.8685546</v>
      </c>
      <c r="V17" s="19">
        <f>'orig-data'!G80</f>
        <v>330087</v>
      </c>
      <c r="W17" s="17">
        <f>'orig-data'!H80</f>
        <v>975.13182966</v>
      </c>
    </row>
    <row r="18" spans="1:23" ht="12.75">
      <c r="A18" s="29">
        <v>15</v>
      </c>
      <c r="B18" s="29">
        <v>15</v>
      </c>
      <c r="C18" t="s">
        <v>102</v>
      </c>
      <c r="D18" s="7" t="str">
        <f>IF(AND('orig-data'!Q17&gt;0,'orig-data'!Q17&lt;0.1),IF(AND('orig-data'!I17&lt;0.01,'orig-data'!I17&gt;0),"m"," "),IF(AND('orig-data'!T17&lt;0.01,'orig-data'!T17&gt;0),"m",""))</f>
        <v> </v>
      </c>
      <c r="E18" s="7" t="str">
        <f>IF(AND('orig-data'!Q81&gt;0,'orig-data'!Q81&lt;0.1),IF(AND('orig-data'!I81&lt;0.01,'orig-data'!I81&gt;0),"f"," "),IF(AND('orig-data'!T81&lt;0.01,'orig-data'!T81&gt;0),"f",""))</f>
        <v> </v>
      </c>
      <c r="F18" s="7" t="str">
        <f>IF(AND('orig-data'!Q17&gt;0,'orig-data'!Q17&lt;0.1),IF(AND('orig-data'!I145&lt;0.01,'orig-data'!I145&gt;0),"d"," "),IF(AND('orig-data'!S17&lt;0.05,'orig-data'!S17&gt;0),"d",""))</f>
        <v> </v>
      </c>
      <c r="G18" s="7" t="str">
        <f>IF(AND(M18&gt;0,M18&lt;=5),"mp"," ")&amp;IF(AND(P18&gt;0,P18&lt;=5),"mc"," ")</f>
        <v>  </v>
      </c>
      <c r="H18" s="7" t="str">
        <f>IF(AND(S18&gt;0,S18&lt;=5),"fp"," ")&amp;IF(AND(V18&gt;0,V18&lt;=5),"fc"," ")</f>
        <v>  </v>
      </c>
      <c r="I18" s="2">
        <f>J$18</f>
        <v>878.20536955</v>
      </c>
      <c r="J18" s="4">
        <f>'orig-data'!E17</f>
        <v>878.20536955</v>
      </c>
      <c r="K18" s="18">
        <f>'orig-data'!E81</f>
        <v>998.13999048</v>
      </c>
      <c r="L18" s="17">
        <f>K$18</f>
        <v>998.13999048</v>
      </c>
      <c r="M18" s="19">
        <f>'orig-data'!C17</f>
        <v>573337</v>
      </c>
      <c r="N18" s="17">
        <f>'orig-data'!D17</f>
        <v>696.69024428</v>
      </c>
      <c r="O18" s="17">
        <f>'orig-data'!F17</f>
        <v>1107.012302</v>
      </c>
      <c r="P18" s="19">
        <f>'orig-data'!G17</f>
        <v>454448</v>
      </c>
      <c r="Q18" s="17">
        <f>'orig-data'!H17</f>
        <v>792.63679128</v>
      </c>
      <c r="R18" s="23"/>
      <c r="S18" s="19">
        <f>'orig-data'!C81</f>
        <v>589806</v>
      </c>
      <c r="T18" s="17">
        <f>'orig-data'!D81</f>
        <v>792.27781136</v>
      </c>
      <c r="U18" s="17">
        <f>'orig-data'!F81</f>
        <v>1257.4925441</v>
      </c>
      <c r="V18" s="19">
        <f>'orig-data'!G81</f>
        <v>610313</v>
      </c>
      <c r="W18" s="17">
        <f>'orig-data'!H81</f>
        <v>1034.7690597</v>
      </c>
    </row>
    <row r="19" spans="1:23" ht="12.75">
      <c r="A19" s="29">
        <v>16</v>
      </c>
      <c r="B19" s="29">
        <v>16</v>
      </c>
      <c r="C19" s="3">
        <f>+P18+V18</f>
        <v>1064761</v>
      </c>
      <c r="D19" s="7"/>
      <c r="E19" s="7"/>
      <c r="F19" s="7"/>
      <c r="G19" s="7"/>
      <c r="H19" s="7"/>
      <c r="K19" s="18"/>
      <c r="L19" s="17"/>
      <c r="M19" s="19"/>
      <c r="N19" s="17"/>
      <c r="O19" s="17"/>
      <c r="P19" s="19"/>
      <c r="Q19" s="17"/>
      <c r="R19" s="23"/>
      <c r="S19" s="19"/>
      <c r="T19" s="17"/>
      <c r="U19" s="17"/>
      <c r="V19" s="19"/>
      <c r="W19" s="17"/>
    </row>
    <row r="20" spans="1:23" ht="12.75">
      <c r="A20" s="29">
        <v>17</v>
      </c>
      <c r="B20" s="29">
        <v>17</v>
      </c>
      <c r="C20" s="7" t="s">
        <v>2</v>
      </c>
      <c r="D20" s="7" t="str">
        <f>IF(AND('orig-data'!Q18&gt;0,'orig-data'!Q18&lt;0.9999),IF(AND('orig-data'!I18&lt;0.005,'orig-data'!I18&gt;0),"m"," "),IF(AND('orig-data'!T18&lt;0.005,'orig-data'!T18&gt;0),"m",""))</f>
        <v> </v>
      </c>
      <c r="E20" s="7" t="str">
        <f>IF(AND('orig-data'!Q82&lt;0.9999,'orig-data'!Q82&gt;0),IF(AND('orig-data'!I82&lt;0.005,'orig-data'!I82&gt;0),"f"," "),IF(AND('orig-data'!T82&lt;0.005,'orig-data'!T82&gt;0),"f",""))</f>
        <v> </v>
      </c>
      <c r="F20" s="7" t="str">
        <f>IF(AND('orig-data'!Q18&lt;0.9999,'orig-data'!Q18&gt;0),IF(AND('orig-data'!I146&lt;0.005,'orig-data'!I146&gt;0),"d"," "),IF(AND('orig-data'!S18&lt;0.05,'orig-data'!S18&gt;0),"d",""))</f>
        <v> </v>
      </c>
      <c r="G20" s="7" t="str">
        <f>IF(AND(M20&gt;0,M20&lt;=5),"mp"," ")&amp;IF(AND(P20&gt;0,P20&lt;=5),"mc"," ")</f>
        <v>  </v>
      </c>
      <c r="H20" s="7" t="str">
        <f>IF(AND(S20&gt;0,S20&lt;=5),"fp"," ")&amp;IF(AND(V20&gt;0,V20&lt;=5),"fc"," ")</f>
        <v>  </v>
      </c>
      <c r="I20" s="2">
        <f>J$18</f>
        <v>878.20536955</v>
      </c>
      <c r="J20" s="4">
        <f>'orig-data'!E18</f>
        <v>705.4803194</v>
      </c>
      <c r="K20" s="18">
        <f>'orig-data'!E82</f>
        <v>1078.0497091</v>
      </c>
      <c r="L20" s="17">
        <f>K$18</f>
        <v>998.13999048</v>
      </c>
      <c r="M20" s="19">
        <f>'orig-data'!C18</f>
        <v>8402</v>
      </c>
      <c r="N20" s="17">
        <f>'orig-data'!D18</f>
        <v>513.08033002</v>
      </c>
      <c r="O20" s="17">
        <f>'orig-data'!F18</f>
        <v>970.02837946</v>
      </c>
      <c r="P20" s="19">
        <f>'orig-data'!G18</f>
        <v>3909</v>
      </c>
      <c r="Q20" s="17">
        <f>'orig-data'!H18</f>
        <v>465.24636991</v>
      </c>
      <c r="R20" s="23"/>
      <c r="S20" s="19">
        <f>'orig-data'!C82</f>
        <v>8034</v>
      </c>
      <c r="T20" s="17">
        <f>'orig-data'!D82</f>
        <v>788.0515086</v>
      </c>
      <c r="U20" s="17">
        <f>'orig-data'!F82</f>
        <v>1474.7654976</v>
      </c>
      <c r="V20" s="19">
        <f>'orig-data'!G82</f>
        <v>5836</v>
      </c>
      <c r="W20" s="17">
        <f>'orig-data'!H82</f>
        <v>726.41274583</v>
      </c>
    </row>
    <row r="21" spans="1:23" ht="12.75">
      <c r="A21" s="29">
        <v>18</v>
      </c>
      <c r="B21" s="29">
        <v>18</v>
      </c>
      <c r="C21" s="7" t="s">
        <v>3</v>
      </c>
      <c r="D21" s="7" t="str">
        <f>IF(AND('orig-data'!Q19&gt;0,'orig-data'!Q19&lt;0.9999),IF(AND('orig-data'!I19&lt;0.005,'orig-data'!I19&gt;0),"m"," "),IF(AND('orig-data'!T19&lt;0.005,'orig-data'!T19&gt;0),"m",""))</f>
        <v> </v>
      </c>
      <c r="E21" s="7" t="str">
        <f>IF(AND('orig-data'!Q83&lt;0.9999,'orig-data'!Q83&gt;0),IF(AND('orig-data'!I83&lt;0.005,'orig-data'!I83&gt;0),"f"," "),IF(AND('orig-data'!T83&lt;0.005,'orig-data'!T83&gt;0),"f",""))</f>
        <v> </v>
      </c>
      <c r="F21" s="7" t="str">
        <f>IF(AND('orig-data'!Q19&lt;0.9999,'orig-data'!Q19&gt;0),IF(AND('orig-data'!I147&lt;0.005,'orig-data'!I147&gt;0),"d"," "),IF(AND('orig-data'!S19&lt;0.05,'orig-data'!S19&gt;0),"d",""))</f>
        <v> </v>
      </c>
      <c r="G21" s="7" t="str">
        <f>IF(AND(M21&gt;0,M21&lt;=5),"mp"," ")&amp;IF(AND(P21&gt;0,P21&lt;=5),"mc"," ")</f>
        <v>  </v>
      </c>
      <c r="H21" s="7" t="str">
        <f>IF(AND(S21&gt;0,S21&lt;=5),"fp"," ")&amp;IF(AND(V21&gt;0,V21&lt;=5),"fc"," ")</f>
        <v>  </v>
      </c>
      <c r="I21" s="2">
        <f>J$18</f>
        <v>878.20536955</v>
      </c>
      <c r="J21" s="4">
        <f>'orig-data'!E19</f>
        <v>719.82061083</v>
      </c>
      <c r="K21" s="18">
        <f>'orig-data'!E83</f>
        <v>913.89822304</v>
      </c>
      <c r="L21" s="17">
        <f>K$18</f>
        <v>998.13999048</v>
      </c>
      <c r="M21" s="19">
        <f>'orig-data'!C19</f>
        <v>12066</v>
      </c>
      <c r="N21" s="17">
        <f>'orig-data'!D19</f>
        <v>525.57510753</v>
      </c>
      <c r="O21" s="17">
        <f>'orig-data'!F19</f>
        <v>985.85664419</v>
      </c>
      <c r="P21" s="19">
        <f>'orig-data'!G19</f>
        <v>7130</v>
      </c>
      <c r="Q21" s="17">
        <f>'orig-data'!H19</f>
        <v>590.91662523</v>
      </c>
      <c r="R21" s="23"/>
      <c r="S21" s="19">
        <f>'orig-data'!C83</f>
        <v>12129</v>
      </c>
      <c r="T21" s="17">
        <f>'orig-data'!D83</f>
        <v>669.4425056</v>
      </c>
      <c r="U21" s="17">
        <f>'orig-data'!F83</f>
        <v>1247.6201542</v>
      </c>
      <c r="V21" s="19">
        <f>'orig-data'!G83</f>
        <v>8954</v>
      </c>
      <c r="W21" s="17">
        <f>'orig-data'!H83</f>
        <v>738.23068678</v>
      </c>
    </row>
    <row r="22" spans="1:23" ht="12.75">
      <c r="A22" s="29">
        <v>19</v>
      </c>
      <c r="B22" s="29">
        <v>19</v>
      </c>
      <c r="C22" s="7" t="s">
        <v>4</v>
      </c>
      <c r="D22" s="7" t="str">
        <f>IF(AND('orig-data'!Q20&gt;0,'orig-data'!Q20&lt;0.9999),IF(AND('orig-data'!I20&lt;0.005,'orig-data'!I20&gt;0),"m"," "),IF(AND('orig-data'!T20&lt;0.005,'orig-data'!T20&gt;0),"m",""))</f>
        <v> </v>
      </c>
      <c r="E22" s="7" t="str">
        <f>IF(AND('orig-data'!Q84&lt;0.9999,'orig-data'!Q84&gt;0),IF(AND('orig-data'!I84&lt;0.005,'orig-data'!I84&gt;0),"f"," "),IF(AND('orig-data'!T84&lt;0.005,'orig-data'!T84&gt;0),"f",""))</f>
        <v> </v>
      </c>
      <c r="F22" s="7" t="str">
        <f>IF(AND('orig-data'!Q20&lt;0.9999,'orig-data'!Q20&gt;0),IF(AND('orig-data'!I148&lt;0.005,'orig-data'!I148&gt;0),"d"," "),IF(AND('orig-data'!S20&lt;0.05,'orig-data'!S20&gt;0),"d",""))</f>
        <v> </v>
      </c>
      <c r="G22" s="7" t="str">
        <f>IF(AND(M22&gt;0,M22&lt;=5),"mp"," ")&amp;IF(AND(P22&gt;0,P22&lt;=5),"mc"," ")</f>
        <v>  </v>
      </c>
      <c r="H22" s="7" t="str">
        <f>IF(AND(S22&gt;0,S22&lt;=5),"fp"," ")&amp;IF(AND(V22&gt;0,V22&lt;=5),"fc"," ")</f>
        <v>  </v>
      </c>
      <c r="I22" s="2">
        <f>J$18</f>
        <v>878.20536955</v>
      </c>
      <c r="J22" s="4">
        <f>'orig-data'!E20</f>
        <v>788.99167099</v>
      </c>
      <c r="K22" s="18">
        <f>'orig-data'!E84</f>
        <v>801.86288676</v>
      </c>
      <c r="L22" s="17">
        <f>K$18</f>
        <v>998.13999048</v>
      </c>
      <c r="M22" s="19">
        <f>'orig-data'!C20</f>
        <v>5563</v>
      </c>
      <c r="N22" s="17">
        <f>'orig-data'!D20</f>
        <v>574.73238952</v>
      </c>
      <c r="O22" s="17">
        <f>'orig-data'!F20</f>
        <v>1083.1264572</v>
      </c>
      <c r="P22" s="19">
        <f>'orig-data'!G20</f>
        <v>3249</v>
      </c>
      <c r="Q22" s="17">
        <f>'orig-data'!H20</f>
        <v>584.0373899</v>
      </c>
      <c r="R22" s="23"/>
      <c r="S22" s="19">
        <f>'orig-data'!C84</f>
        <v>5390</v>
      </c>
      <c r="T22" s="17">
        <f>'orig-data'!D84</f>
        <v>583.90117847</v>
      </c>
      <c r="U22" s="17">
        <f>'orig-data'!F84</f>
        <v>1101.1864899</v>
      </c>
      <c r="V22" s="19">
        <f>'orig-data'!G84</f>
        <v>3577</v>
      </c>
      <c r="W22" s="17">
        <f>'orig-data'!H84</f>
        <v>663.63636364</v>
      </c>
    </row>
    <row r="23" spans="1:23" ht="12.75">
      <c r="A23" s="29">
        <v>20</v>
      </c>
      <c r="B23" s="29">
        <v>20</v>
      </c>
      <c r="C23" s="7" t="s">
        <v>5</v>
      </c>
      <c r="D23" s="7" t="str">
        <f>IF(AND('orig-data'!Q21&gt;0,'orig-data'!Q21&lt;0.9999),IF(AND('orig-data'!I21&lt;0.005,'orig-data'!I21&gt;0),"m"," "),IF(AND('orig-data'!T21&lt;0.005,'orig-data'!T21&gt;0),"m",""))</f>
        <v> </v>
      </c>
      <c r="E23" s="7" t="str">
        <f>IF(AND('orig-data'!Q85&lt;0.9999,'orig-data'!Q85&gt;0),IF(AND('orig-data'!I85&lt;0.005,'orig-data'!I85&gt;0),"f"," "),IF(AND('orig-data'!T85&lt;0.005,'orig-data'!T85&gt;0),"f",""))</f>
        <v> </v>
      </c>
      <c r="F23" s="7" t="str">
        <f>IF(AND('orig-data'!Q21&lt;0.9999,'orig-data'!Q21&gt;0),IF(AND('orig-data'!I149&lt;0.005,'orig-data'!I149&gt;0),"d"," "),IF(AND('orig-data'!S21&lt;0.05,'orig-data'!S21&gt;0),"d",""))</f>
        <v> </v>
      </c>
      <c r="G23" s="7" t="str">
        <f>IF(AND(M23&gt;0,M23&lt;=5),"mp"," ")&amp;IF(AND(P23&gt;0,P23&lt;=5),"mc"," ")</f>
        <v>  </v>
      </c>
      <c r="H23" s="7" t="str">
        <f>IF(AND(S23&gt;0,S23&lt;=5),"fp"," ")&amp;IF(AND(V23&gt;0,V23&lt;=5),"fc"," ")</f>
        <v>  </v>
      </c>
      <c r="I23" s="2">
        <f>J$18</f>
        <v>878.20536955</v>
      </c>
      <c r="J23" s="4">
        <f>'orig-data'!E21</f>
        <v>1018.8563459</v>
      </c>
      <c r="K23" s="18">
        <f>'orig-data'!E85</f>
        <v>1022.323397</v>
      </c>
      <c r="L23" s="17">
        <f>K$18</f>
        <v>998.13999048</v>
      </c>
      <c r="M23" s="19">
        <f>'orig-data'!C21</f>
        <v>3070</v>
      </c>
      <c r="N23" s="17">
        <f>'orig-data'!D21</f>
        <v>741.44169671</v>
      </c>
      <c r="O23" s="17">
        <f>'orig-data'!F21</f>
        <v>1400.0672718</v>
      </c>
      <c r="P23" s="19">
        <f>'orig-data'!G21</f>
        <v>4159</v>
      </c>
      <c r="Q23" s="17">
        <f>'orig-data'!H21</f>
        <v>1354.723127</v>
      </c>
      <c r="R23" s="23"/>
      <c r="S23" s="19">
        <f>'orig-data'!C85</f>
        <v>2835</v>
      </c>
      <c r="T23" s="17">
        <f>'orig-data'!D85</f>
        <v>745.19095004</v>
      </c>
      <c r="U23" s="17">
        <f>'orig-data'!F85</f>
        <v>1402.5198883</v>
      </c>
      <c r="V23" s="19">
        <f>'orig-data'!G85</f>
        <v>3030</v>
      </c>
      <c r="W23" s="17">
        <f>'orig-data'!H85</f>
        <v>1068.7830688</v>
      </c>
    </row>
    <row r="24" spans="3:23" ht="12.75">
      <c r="C24" s="7"/>
      <c r="D24" s="7"/>
      <c r="E24" s="7"/>
      <c r="F24" s="7"/>
      <c r="G24" s="7"/>
      <c r="H24" s="7"/>
      <c r="K24" s="18"/>
      <c r="L24" s="17"/>
      <c r="M24" s="19"/>
      <c r="N24" s="17"/>
      <c r="O24" s="17"/>
      <c r="P24" s="19"/>
      <c r="Q24" s="17"/>
      <c r="R24" s="23"/>
      <c r="S24" s="19"/>
      <c r="T24" s="17"/>
      <c r="U24" s="17"/>
      <c r="V24" s="19"/>
      <c r="W24" s="17"/>
    </row>
    <row r="25" spans="1:23" ht="12.75">
      <c r="A25" s="29">
        <v>22</v>
      </c>
      <c r="B25" s="29">
        <v>33</v>
      </c>
      <c r="C25" s="7" t="s">
        <v>127</v>
      </c>
      <c r="D25" s="7" t="str">
        <f>IF(AND('orig-data'!Q31&gt;0,'orig-data'!Q31&lt;0.9999),IF(AND('orig-data'!I31&lt;0.005,'orig-data'!I31&gt;0),"m"," "),IF(AND('orig-data'!T31&lt;0.005,'orig-data'!T31&gt;0),"m",""))</f>
        <v> </v>
      </c>
      <c r="E25" s="7" t="str">
        <f>IF(AND('orig-data'!Q95&lt;0.9999,'orig-data'!Q95&gt;0),IF(AND('orig-data'!I95&lt;0.005,'orig-data'!I95&gt;0),"f"," "),IF(AND('orig-data'!T95&lt;0.005,'orig-data'!T95&gt;0),"f",""))</f>
        <v> </v>
      </c>
      <c r="F25" s="7" t="str">
        <f>IF(AND('orig-data'!Q31&lt;0.9999,'orig-data'!Q31&gt;0),IF(AND('orig-data'!I159&lt;0.005,'orig-data'!I159&gt;0),"d"," "),IF(AND('orig-data'!S31&lt;0.05,'orig-data'!S31&gt;0),"d",""))</f>
        <v> </v>
      </c>
      <c r="G25" s="7" t="str">
        <f aca="true" t="shared" si="4" ref="G25:G33">IF(AND(M25&gt;0,M25&lt;=5),"mp"," ")&amp;IF(AND(P25&gt;0,P25&lt;=5),"mc"," ")</f>
        <v>  </v>
      </c>
      <c r="H25" s="7" t="str">
        <f aca="true" t="shared" si="5" ref="H25:H33">IF(AND(S25&gt;0,S25&lt;=5),"fp"," ")&amp;IF(AND(V25&gt;0,V25&lt;=5),"fc"," ")</f>
        <v>  </v>
      </c>
      <c r="I25" s="2">
        <f aca="true" t="shared" si="6" ref="I25:I33">J$18</f>
        <v>878.20536955</v>
      </c>
      <c r="J25" s="4">
        <f>'orig-data'!E31</f>
        <v>848.41814212</v>
      </c>
      <c r="K25" s="18">
        <f>'orig-data'!E95</f>
        <v>1107.8685478</v>
      </c>
      <c r="L25" s="17">
        <f aca="true" t="shared" si="7" ref="L25:L33">K$18</f>
        <v>998.13999048</v>
      </c>
      <c r="M25" s="19">
        <f>'orig-data'!C31</f>
        <v>4405</v>
      </c>
      <c r="N25" s="17">
        <f>'orig-data'!D31</f>
        <v>617.83003527</v>
      </c>
      <c r="O25" s="17">
        <f>'orig-data'!F31</f>
        <v>1165.0669323</v>
      </c>
      <c r="P25" s="19">
        <f>'orig-data'!G31</f>
        <v>3054</v>
      </c>
      <c r="Q25" s="17">
        <f>'orig-data'!H31</f>
        <v>693.3030647</v>
      </c>
      <c r="R25" s="23"/>
      <c r="S25" s="19">
        <f>'orig-data'!C95</f>
        <v>4416</v>
      </c>
      <c r="T25" s="17">
        <f>'orig-data'!D95</f>
        <v>809.01177196</v>
      </c>
      <c r="U25" s="17">
        <f>'orig-data'!F95</f>
        <v>1517.1259081</v>
      </c>
      <c r="V25" s="19">
        <f>'orig-data'!G95</f>
        <v>4224</v>
      </c>
      <c r="W25" s="17">
        <f>'orig-data'!H95</f>
        <v>956.52173913</v>
      </c>
    </row>
    <row r="26" spans="1:23" ht="12.75">
      <c r="A26" s="29">
        <v>23</v>
      </c>
      <c r="B26" s="29">
        <v>34</v>
      </c>
      <c r="C26" s="7" t="s">
        <v>152</v>
      </c>
      <c r="D26" s="7" t="str">
        <f>IF(AND('orig-data'!Q32&gt;0,'orig-data'!Q32&lt;0.9999),IF(AND('orig-data'!I32&lt;0.005,'orig-data'!I32&gt;0),"m"," "),IF(AND('orig-data'!T32&lt;0.005,'orig-data'!T32&gt;0),"m",""))</f>
        <v>m</v>
      </c>
      <c r="E26" s="7" t="str">
        <f>IF(AND('orig-data'!Q96&lt;0.9999,'orig-data'!Q96&gt;0),IF(AND('orig-data'!I96&lt;0.005,'orig-data'!I96&gt;0),"f"," "),IF(AND('orig-data'!T96&lt;0.005,'orig-data'!T96&gt;0),"f",""))</f>
        <v> </v>
      </c>
      <c r="F26" s="7" t="str">
        <f>IF(AND('orig-data'!Q32&lt;0.9999,'orig-data'!Q32&gt;0),IF(AND('orig-data'!I160&lt;0.005,'orig-data'!I160&gt;0),"d"," "),IF(AND('orig-data'!S32&lt;0.05,'orig-data'!S32&gt;0),"d",""))</f>
        <v>d</v>
      </c>
      <c r="G26" s="7" t="str">
        <f t="shared" si="4"/>
        <v>  </v>
      </c>
      <c r="H26" s="7" t="str">
        <f t="shared" si="5"/>
        <v>  </v>
      </c>
      <c r="I26" s="2">
        <f t="shared" si="6"/>
        <v>878.20536955</v>
      </c>
      <c r="J26" s="4">
        <f>'orig-data'!E32</f>
        <v>526.07846314</v>
      </c>
      <c r="K26" s="18">
        <f>'orig-data'!E96</f>
        <v>991.1509593</v>
      </c>
      <c r="L26" s="17">
        <f t="shared" si="7"/>
        <v>998.13999048</v>
      </c>
      <c r="M26" s="19">
        <f>'orig-data'!C32</f>
        <v>3490</v>
      </c>
      <c r="N26" s="17">
        <f>'orig-data'!D32</f>
        <v>379.24088113</v>
      </c>
      <c r="O26" s="17">
        <f>'orig-data'!F32</f>
        <v>729.76981953</v>
      </c>
      <c r="P26" s="19">
        <f>'orig-data'!G32</f>
        <v>1161</v>
      </c>
      <c r="Q26" s="17">
        <f>'orig-data'!H32</f>
        <v>332.66475645</v>
      </c>
      <c r="R26" s="23"/>
      <c r="S26" s="19">
        <f>'orig-data'!C96</f>
        <v>2921</v>
      </c>
      <c r="T26" s="17">
        <f>'orig-data'!D96</f>
        <v>719.5604685</v>
      </c>
      <c r="U26" s="17">
        <f>'orig-data'!F96</f>
        <v>1365.2504093</v>
      </c>
      <c r="V26" s="19">
        <f>'orig-data'!G96</f>
        <v>1850</v>
      </c>
      <c r="W26" s="17">
        <f>'orig-data'!H96</f>
        <v>633.34474495</v>
      </c>
    </row>
    <row r="27" spans="1:23" ht="12.75">
      <c r="A27" s="29">
        <v>24</v>
      </c>
      <c r="B27" s="29">
        <v>35</v>
      </c>
      <c r="C27" s="7" t="s">
        <v>128</v>
      </c>
      <c r="D27" s="7" t="str">
        <f>IF(AND('orig-data'!Q33&gt;0,'orig-data'!Q33&lt;0.9999),IF(AND('orig-data'!I33&lt;0.005,'orig-data'!I33&gt;0),"m"," "),IF(AND('orig-data'!T33&lt;0.005,'orig-data'!T33&gt;0),"m",""))</f>
        <v> </v>
      </c>
      <c r="E27" s="7" t="str">
        <f>IF(AND('orig-data'!Q97&lt;0.9999,'orig-data'!Q97&gt;0),IF(AND('orig-data'!I97&lt;0.005,'orig-data'!I97&gt;0),"f"," "),IF(AND('orig-data'!T97&lt;0.005,'orig-data'!T97&gt;0),"f",""))</f>
        <v> </v>
      </c>
      <c r="F27" s="7" t="str">
        <f>IF(AND('orig-data'!Q33&lt;0.9999,'orig-data'!Q33&gt;0),IF(AND('orig-data'!I161&lt;0.005,'orig-data'!I161&gt;0),"d"," "),IF(AND('orig-data'!S33&lt;0.05,'orig-data'!S33&gt;0),"d",""))</f>
        <v> </v>
      </c>
      <c r="G27" s="7" t="str">
        <f t="shared" si="4"/>
        <v>  </v>
      </c>
      <c r="H27" s="7" t="str">
        <f t="shared" si="5"/>
        <v>  </v>
      </c>
      <c r="I27" s="2">
        <f t="shared" si="6"/>
        <v>878.20536955</v>
      </c>
      <c r="J27" s="4">
        <f>'orig-data'!E33</f>
        <v>764.22704053</v>
      </c>
      <c r="K27" s="18">
        <f>'orig-data'!E97</f>
        <v>835.80229155</v>
      </c>
      <c r="L27" s="17">
        <f t="shared" si="7"/>
        <v>998.13999048</v>
      </c>
      <c r="M27" s="19">
        <f>'orig-data'!C33</f>
        <v>6496</v>
      </c>
      <c r="N27" s="17">
        <f>'orig-data'!D33</f>
        <v>556.73270778</v>
      </c>
      <c r="O27" s="17">
        <f>'orig-data'!F33</f>
        <v>1049.0545307</v>
      </c>
      <c r="P27" s="19">
        <f>'orig-data'!G33</f>
        <v>3643</v>
      </c>
      <c r="Q27" s="17">
        <f>'orig-data'!H33</f>
        <v>560.80665025</v>
      </c>
      <c r="R27" s="23"/>
      <c r="S27" s="19">
        <f>'orig-data'!C97</f>
        <v>6391</v>
      </c>
      <c r="T27" s="17">
        <f>'orig-data'!D97</f>
        <v>611.42362151</v>
      </c>
      <c r="U27" s="17">
        <f>'orig-data'!F97</f>
        <v>1142.5228696</v>
      </c>
      <c r="V27" s="19">
        <f>'orig-data'!G97</f>
        <v>4553</v>
      </c>
      <c r="W27" s="17">
        <f>'orig-data'!H97</f>
        <v>712.40807385</v>
      </c>
    </row>
    <row r="28" spans="1:23" ht="12.75">
      <c r="A28" s="29">
        <v>25</v>
      </c>
      <c r="B28" s="29">
        <v>38</v>
      </c>
      <c r="C28" s="7" t="s">
        <v>145</v>
      </c>
      <c r="D28" s="7" t="str">
        <f>IF(AND('orig-data'!Q36&gt;0,'orig-data'!Q36&lt;0.9999),IF(AND('orig-data'!I36&lt;0.005,'orig-data'!I36&gt;0),"m"," "),IF(AND('orig-data'!T36&lt;0.005,'orig-data'!T36&gt;0),"m",""))</f>
        <v> </v>
      </c>
      <c r="E28" s="7" t="str">
        <f>IF(AND('orig-data'!Q100&lt;0.9999,'orig-data'!Q100&gt;0),IF(AND('orig-data'!I100&lt;0.005,'orig-data'!I100&gt;0),"f"," "),IF(AND('orig-data'!T100&lt;0.005,'orig-data'!T100&gt;0),"f",""))</f>
        <v> </v>
      </c>
      <c r="F28" s="7" t="str">
        <f>IF(AND('orig-data'!Q36&lt;0.9999,'orig-data'!Q36&gt;0),IF(AND('orig-data'!I164&lt;0.005,'orig-data'!I164&gt;0),"d"," "),IF(AND('orig-data'!S36&lt;0.05,'orig-data'!S36&gt;0),"d",""))</f>
        <v>d</v>
      </c>
      <c r="G28" s="7" t="str">
        <f t="shared" si="4"/>
        <v>  </v>
      </c>
      <c r="H28" s="7" t="str">
        <f t="shared" si="5"/>
        <v>  </v>
      </c>
      <c r="I28" s="2">
        <f t="shared" si="6"/>
        <v>878.20536955</v>
      </c>
      <c r="J28" s="4">
        <f>'orig-data'!E36</f>
        <v>900.32901652</v>
      </c>
      <c r="K28" s="18">
        <f>'orig-data'!E100</f>
        <v>1489.0855016</v>
      </c>
      <c r="L28" s="17">
        <f t="shared" si="7"/>
        <v>998.13999048</v>
      </c>
      <c r="M28" s="19">
        <f>'orig-data'!C36</f>
        <v>2256</v>
      </c>
      <c r="N28" s="17">
        <f>'orig-data'!D36</f>
        <v>652.911589</v>
      </c>
      <c r="O28" s="17">
        <f>'orig-data'!F36</f>
        <v>1241.5039825</v>
      </c>
      <c r="P28" s="19">
        <f>'orig-data'!G36</f>
        <v>2667</v>
      </c>
      <c r="Q28" s="17">
        <f>'orig-data'!H36</f>
        <v>1182.1808511</v>
      </c>
      <c r="R28" s="24"/>
      <c r="S28" s="19">
        <f>'orig-data'!C100</f>
        <v>2305</v>
      </c>
      <c r="T28" s="17">
        <f>'orig-data'!D100</f>
        <v>1087.6355697</v>
      </c>
      <c r="U28" s="17">
        <f>'orig-data'!F100</f>
        <v>2038.7119479</v>
      </c>
      <c r="V28" s="19">
        <f>'orig-data'!G100</f>
        <v>4300</v>
      </c>
      <c r="W28" s="17">
        <f>'orig-data'!H100</f>
        <v>1865.5097614</v>
      </c>
    </row>
    <row r="29" spans="1:23" ht="12.75">
      <c r="A29" s="29">
        <v>26</v>
      </c>
      <c r="B29" s="29">
        <v>36</v>
      </c>
      <c r="C29" s="7" t="s">
        <v>129</v>
      </c>
      <c r="D29" s="7" t="str">
        <f>IF(AND('orig-data'!Q34&gt;0,'orig-data'!Q34&lt;0.9999),IF(AND('orig-data'!I34&lt;0.005,'orig-data'!I34&gt;0),"m"," "),IF(AND('orig-data'!T34&lt;0.005,'orig-data'!T34&gt;0),"m",""))</f>
        <v> </v>
      </c>
      <c r="E29" s="7" t="str">
        <f>IF(AND('orig-data'!Q98&lt;0.9999,'orig-data'!Q98&gt;0),IF(AND('orig-data'!I98&lt;0.005,'orig-data'!I98&gt;0),"f"," "),IF(AND('orig-data'!T98&lt;0.005,'orig-data'!T98&gt;0),"f",""))</f>
        <v> </v>
      </c>
      <c r="F29" s="7" t="str">
        <f>IF(AND('orig-data'!Q34&lt;0.9999,'orig-data'!Q34&gt;0),IF(AND('orig-data'!I162&lt;0.005,'orig-data'!I162&gt;0),"d"," "),IF(AND('orig-data'!S34&lt;0.05,'orig-data'!S34&gt;0),"d",""))</f>
        <v> </v>
      </c>
      <c r="G29" s="7" t="str">
        <f t="shared" si="4"/>
        <v>  </v>
      </c>
      <c r="H29" s="7" t="str">
        <f t="shared" si="5"/>
        <v>  </v>
      </c>
      <c r="I29" s="2">
        <f t="shared" si="6"/>
        <v>878.20536955</v>
      </c>
      <c r="J29" s="4">
        <f>'orig-data'!E34</f>
        <v>805.76488675</v>
      </c>
      <c r="K29" s="18">
        <f>'orig-data'!E98</f>
        <v>1052.2936069</v>
      </c>
      <c r="L29" s="17">
        <f t="shared" si="7"/>
        <v>998.13999048</v>
      </c>
      <c r="M29" s="19">
        <f>'orig-data'!C34</f>
        <v>10933</v>
      </c>
      <c r="N29" s="17">
        <f>'orig-data'!D34</f>
        <v>591.23339095</v>
      </c>
      <c r="O29" s="17">
        <f>'orig-data'!F34</f>
        <v>1098.1400284</v>
      </c>
      <c r="P29" s="19">
        <f>'orig-data'!G34</f>
        <v>8669</v>
      </c>
      <c r="Q29" s="17">
        <f>'orig-data'!H34</f>
        <v>792.92051587</v>
      </c>
      <c r="R29" s="23"/>
      <c r="S29" s="19">
        <f>'orig-data'!C98</f>
        <v>11096</v>
      </c>
      <c r="T29" s="17">
        <f>'orig-data'!D98</f>
        <v>770.91123552</v>
      </c>
      <c r="U29" s="17">
        <f>'orig-data'!F98</f>
        <v>1436.3804601</v>
      </c>
      <c r="V29" s="19">
        <f>'orig-data'!G98</f>
        <v>11618</v>
      </c>
      <c r="W29" s="17">
        <f>'orig-data'!H98</f>
        <v>1047.0439798</v>
      </c>
    </row>
    <row r="30" spans="1:23" ht="12.75">
      <c r="A30" s="29">
        <v>27</v>
      </c>
      <c r="B30" s="29">
        <v>39</v>
      </c>
      <c r="C30" s="7" t="s">
        <v>131</v>
      </c>
      <c r="D30" s="7" t="str">
        <f>IF(AND('orig-data'!Q37&gt;0,'orig-data'!Q37&lt;0.9999),IF(AND('orig-data'!I37&lt;0.005,'orig-data'!I37&gt;0),"m"," "),IF(AND('orig-data'!T37&lt;0.005,'orig-data'!T37&gt;0),"m",""))</f>
        <v> </v>
      </c>
      <c r="E30" s="7" t="str">
        <f>IF(AND('orig-data'!Q101&lt;0.9999,'orig-data'!Q101&gt;0),IF(AND('orig-data'!I101&lt;0.005,'orig-data'!I101&gt;0),"f"," "),IF(AND('orig-data'!T101&lt;0.005,'orig-data'!T101&gt;0),"f",""))</f>
        <v> </v>
      </c>
      <c r="F30" s="7" t="str">
        <f>IF(AND('orig-data'!Q37&lt;0.9999,'orig-data'!Q37&gt;0),IF(AND('orig-data'!I165&lt;0.005,'orig-data'!I165&gt;0),"d"," "),IF(AND('orig-data'!S37&lt;0.05,'orig-data'!S37&gt;0),"d",""))</f>
        <v> </v>
      </c>
      <c r="G30" s="7" t="str">
        <f t="shared" si="4"/>
        <v>  </v>
      </c>
      <c r="H30" s="7" t="str">
        <f t="shared" si="5"/>
        <v>  </v>
      </c>
      <c r="I30" s="2">
        <f t="shared" si="6"/>
        <v>878.20536955</v>
      </c>
      <c r="J30" s="4">
        <f>'orig-data'!E37</f>
        <v>867.06712817</v>
      </c>
      <c r="K30" s="18">
        <f>'orig-data'!E101</f>
        <v>1022.1962086</v>
      </c>
      <c r="L30" s="17">
        <f t="shared" si="7"/>
        <v>998.13999048</v>
      </c>
      <c r="M30" s="19">
        <f>'orig-data'!C37</f>
        <v>5136</v>
      </c>
      <c r="N30" s="17">
        <f>'orig-data'!D37</f>
        <v>633.36379604</v>
      </c>
      <c r="O30" s="17">
        <f>'orig-data'!F37</f>
        <v>1187.0040717</v>
      </c>
      <c r="P30" s="19">
        <f>'orig-data'!G37</f>
        <v>5099</v>
      </c>
      <c r="Q30" s="17">
        <f>'orig-data'!H37</f>
        <v>992.79595016</v>
      </c>
      <c r="R30" s="24"/>
      <c r="S30" s="19">
        <f>'orig-data'!C101</f>
        <v>5015</v>
      </c>
      <c r="T30" s="17">
        <f>'orig-data'!D101</f>
        <v>747.80099238</v>
      </c>
      <c r="U30" s="17">
        <f>'orig-data'!F101</f>
        <v>1397.2769488</v>
      </c>
      <c r="V30" s="19">
        <f>'orig-data'!G101</f>
        <v>6061</v>
      </c>
      <c r="W30" s="17">
        <f>'orig-data'!H101</f>
        <v>1208.5742772</v>
      </c>
    </row>
    <row r="31" spans="1:23" ht="12.75">
      <c r="A31" s="29">
        <v>28</v>
      </c>
      <c r="B31" s="29">
        <v>37</v>
      </c>
      <c r="C31" s="7" t="s">
        <v>130</v>
      </c>
      <c r="D31" s="7" t="str">
        <f>IF(AND('orig-data'!Q35&gt;0,'orig-data'!Q35&lt;0.9999),IF(AND('orig-data'!I35&lt;0.005,'orig-data'!I35&gt;0),"m"," "),IF(AND('orig-data'!T35&lt;0.005,'orig-data'!T35&gt;0),"m",""))</f>
        <v> </v>
      </c>
      <c r="E31" s="7" t="str">
        <f>IF(AND('orig-data'!Q99&lt;0.9999,'orig-data'!Q99&gt;0),IF(AND('orig-data'!I99&lt;0.005,'orig-data'!I99&gt;0),"f"," "),IF(AND('orig-data'!T99&lt;0.005,'orig-data'!T99&gt;0),"f",""))</f>
        <v> </v>
      </c>
      <c r="F31" s="7" t="str">
        <f>IF(AND('orig-data'!Q35&lt;0.9999,'orig-data'!Q35&gt;0),IF(AND('orig-data'!I163&lt;0.005,'orig-data'!I163&gt;0),"d"," "),IF(AND('orig-data'!S35&lt;0.05,'orig-data'!S35&gt;0),"d",""))</f>
        <v> </v>
      </c>
      <c r="G31" s="7" t="str">
        <f t="shared" si="4"/>
        <v>  </v>
      </c>
      <c r="H31" s="7" t="str">
        <f t="shared" si="5"/>
        <v>  </v>
      </c>
      <c r="I31" s="2">
        <f t="shared" si="6"/>
        <v>878.20536955</v>
      </c>
      <c r="J31" s="4">
        <f>'orig-data'!E35</f>
        <v>1143.6269417</v>
      </c>
      <c r="K31" s="18">
        <f>'orig-data'!E99</f>
        <v>1319.9075164</v>
      </c>
      <c r="L31" s="17">
        <f t="shared" si="7"/>
        <v>998.13999048</v>
      </c>
      <c r="M31" s="19">
        <f>'orig-data'!C35</f>
        <v>1818</v>
      </c>
      <c r="N31" s="17">
        <f>'orig-data'!D35</f>
        <v>828.45418081</v>
      </c>
      <c r="O31" s="17">
        <f>'orig-data'!F35</f>
        <v>1578.7023738</v>
      </c>
      <c r="P31" s="19">
        <f>'orig-data'!G35</f>
        <v>1611</v>
      </c>
      <c r="Q31" s="17">
        <f>'orig-data'!H35</f>
        <v>886.13861386</v>
      </c>
      <c r="R31" s="23"/>
      <c r="S31" s="19">
        <f>'orig-data'!C99</f>
        <v>1813</v>
      </c>
      <c r="T31" s="17">
        <f>'orig-data'!D99</f>
        <v>962.96779391</v>
      </c>
      <c r="U31" s="17">
        <f>'orig-data'!F99</f>
        <v>1809.15277</v>
      </c>
      <c r="V31" s="19">
        <f>'orig-data'!G99</f>
        <v>2944</v>
      </c>
      <c r="W31" s="17">
        <f>'orig-data'!H99</f>
        <v>1623.8279095</v>
      </c>
    </row>
    <row r="32" spans="1:23" ht="12.75">
      <c r="A32" s="29">
        <v>29</v>
      </c>
      <c r="B32" s="29">
        <v>40</v>
      </c>
      <c r="C32" s="7" t="s">
        <v>132</v>
      </c>
      <c r="D32" s="7" t="str">
        <f>IF(AND('orig-data'!Q38&gt;0,'orig-data'!Q38&lt;0.9999),IF(AND('orig-data'!I38&lt;0.005,'orig-data'!I38&gt;0),"m"," "),IF(AND('orig-data'!T38&lt;0.005,'orig-data'!T38&gt;0),"m",""))</f>
        <v> </v>
      </c>
      <c r="E32" s="7" t="str">
        <f>IF(AND('orig-data'!Q102&lt;0.9999,'orig-data'!Q102&gt;0),IF(AND('orig-data'!I102&lt;0.005,'orig-data'!I102&gt;0),"f"," "),IF(AND('orig-data'!T102&lt;0.005,'orig-data'!T102&gt;0),"f",""))</f>
        <v> </v>
      </c>
      <c r="F32" s="7" t="str">
        <f>IF(AND('orig-data'!Q38&lt;0.9999,'orig-data'!Q38&gt;0),IF(AND('orig-data'!I166&lt;0.005,'orig-data'!I166&gt;0),"d"," "),IF(AND('orig-data'!S38&lt;0.05,'orig-data'!S38&gt;0),"d",""))</f>
        <v> </v>
      </c>
      <c r="G32" s="7" t="str">
        <f t="shared" si="4"/>
        <v>  </v>
      </c>
      <c r="H32" s="7" t="str">
        <f t="shared" si="5"/>
        <v>  </v>
      </c>
      <c r="I32" s="2">
        <f t="shared" si="6"/>
        <v>878.20536955</v>
      </c>
      <c r="J32" s="4">
        <f>'orig-data'!E38</f>
        <v>932.25776448</v>
      </c>
      <c r="K32" s="18">
        <f>'orig-data'!E102</f>
        <v>1176.7661942</v>
      </c>
      <c r="L32" s="17">
        <f t="shared" si="7"/>
        <v>998.13999048</v>
      </c>
      <c r="M32" s="19">
        <f>'orig-data'!C38</f>
        <v>12383</v>
      </c>
      <c r="N32" s="17">
        <f>'orig-data'!D38</f>
        <v>681.37249376</v>
      </c>
      <c r="O32" s="17">
        <f>'orig-data'!F38</f>
        <v>1275.5204347</v>
      </c>
      <c r="P32" s="19">
        <f>'orig-data'!G38</f>
        <v>10485</v>
      </c>
      <c r="Q32" s="17">
        <f>'orig-data'!H38</f>
        <v>846.72534927</v>
      </c>
      <c r="R32" s="23"/>
      <c r="S32" s="19">
        <f>'orig-data'!C102</f>
        <v>12695</v>
      </c>
      <c r="T32" s="17">
        <f>'orig-data'!D102</f>
        <v>862.94046858</v>
      </c>
      <c r="U32" s="17">
        <f>'orig-data'!F102</f>
        <v>1604.7209816</v>
      </c>
      <c r="V32" s="19">
        <f>'orig-data'!G102</f>
        <v>15688</v>
      </c>
      <c r="W32" s="17">
        <f>'orig-data'!H102</f>
        <v>1235.7621111</v>
      </c>
    </row>
    <row r="33" spans="1:23" ht="12.75">
      <c r="A33" s="29">
        <v>30</v>
      </c>
      <c r="B33" s="29">
        <v>41</v>
      </c>
      <c r="C33" s="7" t="s">
        <v>153</v>
      </c>
      <c r="D33" s="7" t="str">
        <f>IF(AND('orig-data'!Q39&gt;0,'orig-data'!Q39&lt;0.9999),IF(AND('orig-data'!I39&lt;0.005,'orig-data'!I39&gt;0),"m"," "),IF(AND('orig-data'!T39&lt;0.005,'orig-data'!T39&gt;0),"m",""))</f>
        <v>m</v>
      </c>
      <c r="E33" s="7" t="str">
        <f>IF(AND('orig-data'!Q103&lt;0.9999,'orig-data'!Q103&gt;0),IF(AND('orig-data'!I103&lt;0.005,'orig-data'!I103&gt;0),"f"," "),IF(AND('orig-data'!T103&lt;0.005,'orig-data'!T103&gt;0),"f",""))</f>
        <v>f</v>
      </c>
      <c r="F33" s="7" t="str">
        <f>IF(AND('orig-data'!Q39&lt;0.9999,'orig-data'!Q39&gt;0),IF(AND('orig-data'!I167&lt;0.005,'orig-data'!I167&gt;0),"d"," "),IF(AND('orig-data'!S39&lt;0.05,'orig-data'!S39&gt;0),"d",""))</f>
        <v> </v>
      </c>
      <c r="G33" s="7" t="str">
        <f t="shared" si="4"/>
        <v>  </v>
      </c>
      <c r="H33" s="7" t="str">
        <f t="shared" si="5"/>
        <v>  </v>
      </c>
      <c r="I33" s="2">
        <f t="shared" si="6"/>
        <v>878.20536955</v>
      </c>
      <c r="J33" s="4">
        <f>'orig-data'!E39</f>
        <v>1667.79862</v>
      </c>
      <c r="K33" s="18">
        <f>'orig-data'!E103</f>
        <v>1657.6074042</v>
      </c>
      <c r="L33" s="17">
        <f t="shared" si="7"/>
        <v>998.13999048</v>
      </c>
      <c r="M33" s="19">
        <f>'orig-data'!C39</f>
        <v>2961</v>
      </c>
      <c r="N33" s="17">
        <f>'orig-data'!D39</f>
        <v>1216.0402465</v>
      </c>
      <c r="O33" s="17">
        <f>'orig-data'!F39</f>
        <v>2287.3850145</v>
      </c>
      <c r="P33" s="19">
        <f>'orig-data'!G39</f>
        <v>3319</v>
      </c>
      <c r="Q33" s="17">
        <f>'orig-data'!H39</f>
        <v>1120.9050996</v>
      </c>
      <c r="R33" s="23"/>
      <c r="S33" s="19">
        <f>'orig-data'!C103</f>
        <v>2811</v>
      </c>
      <c r="T33" s="17">
        <f>'orig-data'!D103</f>
        <v>1210.1331461</v>
      </c>
      <c r="U33" s="17">
        <f>'orig-data'!F103</f>
        <v>2270.5454482</v>
      </c>
      <c r="V33" s="19">
        <f>'orig-data'!G103</f>
        <v>3190</v>
      </c>
      <c r="W33" s="17">
        <f>'orig-data'!H103</f>
        <v>1134.8274635</v>
      </c>
    </row>
    <row r="34" spans="3:23" ht="12.75">
      <c r="C34" s="7"/>
      <c r="D34" s="7"/>
      <c r="E34" s="7"/>
      <c r="F34" s="7"/>
      <c r="G34" s="7"/>
      <c r="H34" s="7"/>
      <c r="K34" s="18"/>
      <c r="L34" s="17"/>
      <c r="M34" s="19"/>
      <c r="N34" s="17"/>
      <c r="O34" s="17"/>
      <c r="P34" s="19"/>
      <c r="Q34" s="17"/>
      <c r="R34" s="23"/>
      <c r="S34" s="19"/>
      <c r="T34" s="17"/>
      <c r="U34" s="17"/>
      <c r="V34" s="19"/>
      <c r="W34" s="17"/>
    </row>
    <row r="35" spans="1:23" ht="12.75">
      <c r="A35" s="29">
        <v>32</v>
      </c>
      <c r="B35" s="29">
        <v>27</v>
      </c>
      <c r="C35" s="7" t="s">
        <v>122</v>
      </c>
      <c r="D35" s="7" t="str">
        <f>IF(AND('orig-data'!Q26&gt;0,'orig-data'!Q26&lt;0.9999),IF(AND('orig-data'!I26&lt;0.005,'orig-data'!I26&gt;0),"m"," "),IF(AND('orig-data'!T26&lt;0.005,'orig-data'!T26&gt;0),"m",""))</f>
        <v> </v>
      </c>
      <c r="E35" s="7" t="str">
        <f>IF(AND('orig-data'!Q90&lt;0.9999,'orig-data'!Q90&gt;0),IF(AND('orig-data'!I90&lt;0.005,'orig-data'!I90&gt;0),"f"," "),IF(AND('orig-data'!T90&lt;0.005,'orig-data'!T90&gt;0),"f",""))</f>
        <v> </v>
      </c>
      <c r="F35" s="7" t="str">
        <f>IF(AND('orig-data'!Q26&lt;0.9999,'orig-data'!Q26&gt;0),IF(AND('orig-data'!I154&lt;0.005,'orig-data'!I154&gt;0),"d"," "),IF(AND('orig-data'!S26&lt;0.05,'orig-data'!S26&gt;0),"d",""))</f>
        <v> </v>
      </c>
      <c r="G35" s="7" t="str">
        <f aca="true" t="shared" si="8" ref="G35:G40">IF(AND(M35&gt;0,M35&lt;=5),"mp"," ")&amp;IF(AND(P35&gt;0,P35&lt;=5),"mc"," ")</f>
        <v>  </v>
      </c>
      <c r="H35" s="7" t="str">
        <f aca="true" t="shared" si="9" ref="H35:H40">IF(AND(S35&gt;0,S35&lt;=5),"fp"," ")&amp;IF(AND(V35&gt;0,V35&lt;=5),"fc"," ")</f>
        <v>  </v>
      </c>
      <c r="I35" s="2">
        <f aca="true" t="shared" si="10" ref="I35:I40">J$18</f>
        <v>878.20536955</v>
      </c>
      <c r="J35" s="4">
        <f>'orig-data'!E26</f>
        <v>981.57635822</v>
      </c>
      <c r="K35" s="18">
        <f>'orig-data'!E90</f>
        <v>1039.6788028</v>
      </c>
      <c r="L35" s="17">
        <f aca="true" t="shared" si="11" ref="L35:L40">K$18</f>
        <v>998.13999048</v>
      </c>
      <c r="M35" s="19">
        <f>'orig-data'!C26</f>
        <v>6515</v>
      </c>
      <c r="N35" s="17">
        <f>'orig-data'!D26</f>
        <v>716.9676099</v>
      </c>
      <c r="O35" s="17">
        <f>'orig-data'!F26</f>
        <v>1343.8433393</v>
      </c>
      <c r="P35" s="19">
        <f>'orig-data'!G26</f>
        <v>7661</v>
      </c>
      <c r="Q35" s="17">
        <f>'orig-data'!H26</f>
        <v>1175.9017652</v>
      </c>
      <c r="R35" s="23"/>
      <c r="S35" s="19">
        <f>'orig-data'!C90</f>
        <v>6438</v>
      </c>
      <c r="T35" s="17">
        <f>'orig-data'!D90</f>
        <v>762.82598181</v>
      </c>
      <c r="U35" s="17">
        <f>'orig-data'!F90</f>
        <v>1417.0099586</v>
      </c>
      <c r="V35" s="19">
        <f>'orig-data'!G90</f>
        <v>9507</v>
      </c>
      <c r="W35" s="17">
        <f>'orig-data'!H90</f>
        <v>1476.7008388</v>
      </c>
    </row>
    <row r="36" spans="1:23" ht="12.75">
      <c r="A36" s="29">
        <v>33</v>
      </c>
      <c r="B36" s="29">
        <v>26</v>
      </c>
      <c r="C36" s="7" t="s">
        <v>121</v>
      </c>
      <c r="D36" s="7" t="str">
        <f>IF(AND('orig-data'!Q25&gt;0,'orig-data'!Q25&lt;0.9999),IF(AND('orig-data'!I25&lt;0.005,'orig-data'!I25&gt;0),"m"," "),IF(AND('orig-data'!T25&lt;0.005,'orig-data'!T25&gt;0),"m",""))</f>
        <v> </v>
      </c>
      <c r="E36" s="7" t="str">
        <f>IF(AND('orig-data'!Q89&lt;0.9999,'orig-data'!Q89&gt;0),IF(AND('orig-data'!I89&lt;0.005,'orig-data'!I89&gt;0),"f"," "),IF(AND('orig-data'!T89&lt;0.005,'orig-data'!T89&gt;0),"f",""))</f>
        <v> </v>
      </c>
      <c r="F36" s="7" t="str">
        <f>IF(AND('orig-data'!Q25&lt;0.9999,'orig-data'!Q25&gt;0),IF(AND('orig-data'!I153&lt;0.005,'orig-data'!I153&gt;0),"d"," "),IF(AND('orig-data'!S25&lt;0.05,'orig-data'!S25&gt;0),"d",""))</f>
        <v> </v>
      </c>
      <c r="G36" s="7" t="str">
        <f t="shared" si="8"/>
        <v>  </v>
      </c>
      <c r="H36" s="7" t="str">
        <f t="shared" si="9"/>
        <v>  </v>
      </c>
      <c r="I36" s="2">
        <f t="shared" si="10"/>
        <v>878.20536955</v>
      </c>
      <c r="J36" s="4">
        <f>'orig-data'!E25</f>
        <v>1028.5137352</v>
      </c>
      <c r="K36" s="18">
        <f>'orig-data'!E89</f>
        <v>1135.9847674</v>
      </c>
      <c r="L36" s="17">
        <f t="shared" si="11"/>
        <v>998.13999048</v>
      </c>
      <c r="M36" s="19">
        <f>'orig-data'!C25</f>
        <v>4472</v>
      </c>
      <c r="N36" s="17">
        <f>'orig-data'!D25</f>
        <v>750.3459894</v>
      </c>
      <c r="O36" s="17">
        <f>'orig-data'!F25</f>
        <v>1409.8036351</v>
      </c>
      <c r="P36" s="19">
        <f>'orig-data'!G25</f>
        <v>4673</v>
      </c>
      <c r="Q36" s="17">
        <f>'orig-data'!H25</f>
        <v>1044.9463327</v>
      </c>
      <c r="R36" s="23"/>
      <c r="S36" s="19">
        <f>'orig-data'!C89</f>
        <v>4626</v>
      </c>
      <c r="T36" s="17">
        <f>'orig-data'!D89</f>
        <v>830.50020697</v>
      </c>
      <c r="U36" s="17">
        <f>'orig-data'!F89</f>
        <v>1553.8363276</v>
      </c>
      <c r="V36" s="19">
        <f>'orig-data'!G89</f>
        <v>8137</v>
      </c>
      <c r="W36" s="17">
        <f>'orig-data'!H89</f>
        <v>1758.9710333</v>
      </c>
    </row>
    <row r="37" spans="1:23" ht="12.75">
      <c r="A37" s="29">
        <v>34</v>
      </c>
      <c r="B37" s="29">
        <v>29</v>
      </c>
      <c r="C37" s="7" t="s">
        <v>124</v>
      </c>
      <c r="D37" s="7" t="str">
        <f>IF(AND('orig-data'!Q28&gt;0,'orig-data'!Q28&lt;0.9999),IF(AND('orig-data'!I28&lt;0.005,'orig-data'!I28&gt;0),"m"," "),IF(AND('orig-data'!T28&lt;0.005,'orig-data'!T28&gt;0),"m",""))</f>
        <v> </v>
      </c>
      <c r="E37" s="7" t="str">
        <f>IF(AND('orig-data'!Q92&lt;0.9999,'orig-data'!Q92&gt;0),IF(AND('orig-data'!I92&lt;0.005,'orig-data'!I92&gt;0),"f"," "),IF(AND('orig-data'!T92&lt;0.005,'orig-data'!T92&gt;0),"f",""))</f>
        <v> </v>
      </c>
      <c r="F37" s="7" t="str">
        <f>IF(AND('orig-data'!Q28&lt;0.9999,'orig-data'!Q28&gt;0),IF(AND('orig-data'!I156&lt;0.005,'orig-data'!I156&gt;0),"d"," "),IF(AND('orig-data'!S28&lt;0.05,'orig-data'!S28&gt;0),"d",""))</f>
        <v> </v>
      </c>
      <c r="G37" s="7" t="str">
        <f t="shared" si="8"/>
        <v>  </v>
      </c>
      <c r="H37" s="7" t="str">
        <f t="shared" si="9"/>
        <v>  </v>
      </c>
      <c r="I37" s="2">
        <f t="shared" si="10"/>
        <v>878.20536955</v>
      </c>
      <c r="J37" s="4">
        <f>'orig-data'!E28</f>
        <v>1199.551732</v>
      </c>
      <c r="K37" s="18">
        <f>'orig-data'!E92</f>
        <v>1411.9910467</v>
      </c>
      <c r="L37" s="17">
        <f t="shared" si="11"/>
        <v>998.13999048</v>
      </c>
      <c r="M37" s="19">
        <f>'orig-data'!C28</f>
        <v>4982</v>
      </c>
      <c r="N37" s="17">
        <f>'orig-data'!D28</f>
        <v>876.54620821</v>
      </c>
      <c r="O37" s="17">
        <f>'orig-data'!F28</f>
        <v>1641.584145</v>
      </c>
      <c r="P37" s="19">
        <f>'orig-data'!G28</f>
        <v>6642</v>
      </c>
      <c r="Q37" s="17">
        <f>'orig-data'!H28</f>
        <v>1333.1995183</v>
      </c>
      <c r="R37" s="23"/>
      <c r="S37" s="19">
        <f>'orig-data'!C92</f>
        <v>4954</v>
      </c>
      <c r="T37" s="17">
        <f>'orig-data'!D92</f>
        <v>1034.6635938</v>
      </c>
      <c r="U37" s="17">
        <f>'orig-data'!F92</f>
        <v>1926.9245848</v>
      </c>
      <c r="V37" s="19">
        <f>'orig-data'!G92</f>
        <v>6746</v>
      </c>
      <c r="W37" s="17">
        <f>'orig-data'!H92</f>
        <v>1361.7278966</v>
      </c>
    </row>
    <row r="38" spans="1:23" ht="12.75">
      <c r="A38" s="29">
        <v>35</v>
      </c>
      <c r="B38" s="29">
        <v>30</v>
      </c>
      <c r="C38" s="7" t="s">
        <v>125</v>
      </c>
      <c r="D38" s="7" t="str">
        <f>IF(AND('orig-data'!Q29&gt;0,'orig-data'!Q29&lt;0.9999),IF(AND('orig-data'!I29&lt;0.005,'orig-data'!I29&gt;0),"m"," "),IF(AND('orig-data'!T29&lt;0.005,'orig-data'!T29&gt;0),"m",""))</f>
        <v> </v>
      </c>
      <c r="E38" s="7" t="str">
        <f>IF(AND('orig-data'!Q93&lt;0.9999,'orig-data'!Q93&gt;0),IF(AND('orig-data'!I93&lt;0.005,'orig-data'!I93&gt;0),"f"," "),IF(AND('orig-data'!T93&lt;0.005,'orig-data'!T93&gt;0),"f",""))</f>
        <v> </v>
      </c>
      <c r="F38" s="7" t="str">
        <f>IF(AND('orig-data'!Q29&lt;0.9999,'orig-data'!Q29&gt;0),IF(AND('orig-data'!I157&lt;0.005,'orig-data'!I157&gt;0),"d"," "),IF(AND('orig-data'!S29&lt;0.05,'orig-data'!S29&gt;0),"d",""))</f>
        <v> </v>
      </c>
      <c r="G38" s="7" t="str">
        <f t="shared" si="8"/>
        <v>  </v>
      </c>
      <c r="H38" s="7" t="str">
        <f t="shared" si="9"/>
        <v>  </v>
      </c>
      <c r="I38" s="2">
        <f t="shared" si="10"/>
        <v>878.20536955</v>
      </c>
      <c r="J38" s="4">
        <f>'orig-data'!E29</f>
        <v>1143.1429833</v>
      </c>
      <c r="K38" s="18">
        <f>'orig-data'!E93</f>
        <v>1144.4022117</v>
      </c>
      <c r="L38" s="17">
        <f t="shared" si="11"/>
        <v>998.13999048</v>
      </c>
      <c r="M38" s="19">
        <f>'orig-data'!C29</f>
        <v>6983</v>
      </c>
      <c r="N38" s="17">
        <f>'orig-data'!D29</f>
        <v>836.39569507</v>
      </c>
      <c r="O38" s="17">
        <f>'orig-data'!F29</f>
        <v>1562.3895339</v>
      </c>
      <c r="P38" s="19">
        <f>'orig-data'!G29</f>
        <v>8933</v>
      </c>
      <c r="Q38" s="17">
        <f>'orig-data'!H29</f>
        <v>1279.2496062</v>
      </c>
      <c r="R38" s="23"/>
      <c r="S38" s="19">
        <f>'orig-data'!C93</f>
        <v>7319</v>
      </c>
      <c r="T38" s="17">
        <f>'orig-data'!D93</f>
        <v>839.36403438</v>
      </c>
      <c r="U38" s="17">
        <f>'orig-data'!F93</f>
        <v>1560.2960915</v>
      </c>
      <c r="V38" s="19">
        <f>'orig-data'!G93</f>
        <v>12403</v>
      </c>
      <c r="W38" s="17">
        <f>'orig-data'!H93</f>
        <v>1694.630414</v>
      </c>
    </row>
    <row r="39" spans="1:23" ht="12.75">
      <c r="A39" s="29">
        <v>36</v>
      </c>
      <c r="B39" s="29">
        <v>31</v>
      </c>
      <c r="C39" s="7" t="s">
        <v>126</v>
      </c>
      <c r="D39" s="7" t="str">
        <f>IF(AND('orig-data'!Q30&gt;0,'orig-data'!Q30&lt;0.9999),IF(AND('orig-data'!I30&lt;0.005,'orig-data'!I30&gt;0),"m"," "),IF(AND('orig-data'!T30&lt;0.005,'orig-data'!T30&gt;0),"m",""))</f>
        <v> </v>
      </c>
      <c r="E39" s="7" t="str">
        <f>IF(AND('orig-data'!Q94&lt;0.9999,'orig-data'!Q94&gt;0),IF(AND('orig-data'!I94&lt;0.005,'orig-data'!I94&gt;0),"f"," "),IF(AND('orig-data'!T94&lt;0.005,'orig-data'!T94&gt;0),"f",""))</f>
        <v> </v>
      </c>
      <c r="F39" s="7" t="str">
        <f>IF(AND('orig-data'!Q30&lt;0.9999,'orig-data'!Q30&gt;0),IF(AND('orig-data'!I158&lt;0.005,'orig-data'!I158&gt;0),"d"," "),IF(AND('orig-data'!S30&lt;0.05,'orig-data'!S30&gt;0),"d",""))</f>
        <v> </v>
      </c>
      <c r="G39" s="7" t="str">
        <f t="shared" si="8"/>
        <v>  </v>
      </c>
      <c r="H39" s="7" t="str">
        <f t="shared" si="9"/>
        <v>  </v>
      </c>
      <c r="I39" s="2">
        <f t="shared" si="10"/>
        <v>878.20536955</v>
      </c>
      <c r="J39" s="4">
        <f>'orig-data'!E30</f>
        <v>1079.5392173</v>
      </c>
      <c r="K39" s="18">
        <f>'orig-data'!E94</f>
        <v>1501.8187068</v>
      </c>
      <c r="L39" s="17">
        <f t="shared" si="11"/>
        <v>998.13999048</v>
      </c>
      <c r="M39" s="19">
        <f>'orig-data'!C30</f>
        <v>6462</v>
      </c>
      <c r="N39" s="17">
        <f>'orig-data'!D30</f>
        <v>789.35103972</v>
      </c>
      <c r="O39" s="17">
        <f>'orig-data'!F30</f>
        <v>1476.4089272</v>
      </c>
      <c r="P39" s="19">
        <f>'orig-data'!G30</f>
        <v>9593</v>
      </c>
      <c r="Q39" s="17">
        <f>'orig-data'!H30</f>
        <v>1484.5249149</v>
      </c>
      <c r="R39" s="23"/>
      <c r="S39" s="19">
        <f>'orig-data'!C94</f>
        <v>6428</v>
      </c>
      <c r="T39" s="17">
        <f>'orig-data'!D94</f>
        <v>1103.889476</v>
      </c>
      <c r="U39" s="17">
        <f>'orig-data'!F94</f>
        <v>2043.1931612</v>
      </c>
      <c r="V39" s="19">
        <f>'orig-data'!G94</f>
        <v>11743</v>
      </c>
      <c r="W39" s="17">
        <f>'orig-data'!H94</f>
        <v>1826.8512757</v>
      </c>
    </row>
    <row r="40" spans="1:23" ht="12.75">
      <c r="A40" s="29">
        <v>37</v>
      </c>
      <c r="B40" s="29">
        <v>28</v>
      </c>
      <c r="C40" s="7" t="s">
        <v>123</v>
      </c>
      <c r="D40" s="7" t="str">
        <f>IF(AND('orig-data'!Q27&gt;0,'orig-data'!Q27&lt;0.9999),IF(AND('orig-data'!I27&lt;0.005,'orig-data'!I27&gt;0),"m"," "),IF(AND('orig-data'!T27&lt;0.005,'orig-data'!T27&gt;0),"m",""))</f>
        <v> </v>
      </c>
      <c r="E40" s="7" t="str">
        <f>IF(AND('orig-data'!Q91&lt;0.9999,'orig-data'!Q91&gt;0),IF(AND('orig-data'!I91&lt;0.005,'orig-data'!I91&gt;0),"f"," "),IF(AND('orig-data'!T91&lt;0.005,'orig-data'!T91&gt;0),"f",""))</f>
        <v> </v>
      </c>
      <c r="F40" s="7" t="str">
        <f>IF(AND('orig-data'!Q27&lt;0.9999,'orig-data'!Q27&gt;0),IF(AND('orig-data'!I155&lt;0.005,'orig-data'!I155&gt;0),"d"," "),IF(AND('orig-data'!S27&lt;0.05,'orig-data'!S27&gt;0),"d",""))</f>
        <v> </v>
      </c>
      <c r="G40" s="7" t="str">
        <f t="shared" si="8"/>
        <v>  </v>
      </c>
      <c r="H40" s="7" t="str">
        <f t="shared" si="9"/>
        <v>  </v>
      </c>
      <c r="I40" s="2">
        <f t="shared" si="10"/>
        <v>878.20536955</v>
      </c>
      <c r="J40" s="4">
        <f>'orig-data'!E27</f>
        <v>1042.1172697</v>
      </c>
      <c r="K40" s="18">
        <f>'orig-data'!E91</f>
        <v>1182.86014</v>
      </c>
      <c r="L40" s="17">
        <f t="shared" si="11"/>
        <v>998.13999048</v>
      </c>
      <c r="M40" s="19">
        <f>'orig-data'!C27</f>
        <v>5225</v>
      </c>
      <c r="N40" s="17">
        <f>'orig-data'!D27</f>
        <v>761.03204243</v>
      </c>
      <c r="O40" s="17">
        <f>'orig-data'!F27</f>
        <v>1427.0206027</v>
      </c>
      <c r="P40" s="19">
        <f>'orig-data'!G27</f>
        <v>6412</v>
      </c>
      <c r="Q40" s="17">
        <f>'orig-data'!H27</f>
        <v>1227.1770335</v>
      </c>
      <c r="R40" s="23"/>
      <c r="S40" s="19">
        <f>'orig-data'!C91</f>
        <v>5256</v>
      </c>
      <c r="T40" s="17">
        <f>'orig-data'!D91</f>
        <v>866.32386872</v>
      </c>
      <c r="U40" s="17">
        <f>'orig-data'!F91</f>
        <v>1615.0520161</v>
      </c>
      <c r="V40" s="19">
        <f>'orig-data'!G91</f>
        <v>6660</v>
      </c>
      <c r="W40" s="17">
        <f>'orig-data'!H91</f>
        <v>1267.1232877</v>
      </c>
    </row>
    <row r="41" spans="3:23" ht="12.75">
      <c r="C41" s="7"/>
      <c r="D41" s="7"/>
      <c r="E41" s="7"/>
      <c r="F41" s="7"/>
      <c r="G41" s="7"/>
      <c r="H41" s="7"/>
      <c r="K41" s="18"/>
      <c r="L41" s="17"/>
      <c r="M41" s="19"/>
      <c r="N41" s="17"/>
      <c r="O41" s="17"/>
      <c r="P41" s="19"/>
      <c r="Q41" s="17"/>
      <c r="R41" s="23"/>
      <c r="S41" s="19"/>
      <c r="T41" s="17"/>
      <c r="U41" s="17"/>
      <c r="V41" s="19"/>
      <c r="W41" s="17"/>
    </row>
    <row r="42" spans="1:23" ht="12.75">
      <c r="A42" s="29">
        <v>39</v>
      </c>
      <c r="B42" s="29">
        <v>22</v>
      </c>
      <c r="C42" s="7" t="s">
        <v>144</v>
      </c>
      <c r="D42" s="7" t="str">
        <f>IF(AND('orig-data'!Q22&gt;0,'orig-data'!Q22&lt;0.9999),IF(AND('orig-data'!I22&lt;0.005,'orig-data'!I22&gt;0),"m"," "),IF(AND('orig-data'!T22&lt;0.005,'orig-data'!T22&gt;0),"m",""))</f>
        <v> </v>
      </c>
      <c r="E42" s="7" t="str">
        <f>IF(AND('orig-data'!Q86&lt;0.9999,'orig-data'!Q86&gt;0),IF(AND('orig-data'!I86&lt;0.005,'orig-data'!I86&gt;0),"f"," "),IF(AND('orig-data'!T86&lt;0.005,'orig-data'!T86&gt;0),"f",""))</f>
        <v> </v>
      </c>
      <c r="F42" s="7" t="str">
        <f>IF(AND('orig-data'!Q22&lt;0.9999,'orig-data'!Q22&gt;0),IF(AND('orig-data'!I150&lt;0.005,'orig-data'!I150&gt;0),"d"," "),IF(AND('orig-data'!S22&lt;0.05,'orig-data'!S22&gt;0),"d",""))</f>
        <v>d</v>
      </c>
      <c r="G42" s="7" t="str">
        <f>IF(AND(M42&gt;0,M42&lt;=5),"mp"," ")&amp;IF(AND(P42&gt;0,P42&lt;=5),"mc"," ")</f>
        <v>  </v>
      </c>
      <c r="H42" s="7" t="str">
        <f>IF(AND(S42&gt;0,S42&lt;=5),"fp"," ")&amp;IF(AND(V42&gt;0,V42&lt;=5),"fc"," ")</f>
        <v>  </v>
      </c>
      <c r="I42" s="2">
        <f>J$18</f>
        <v>878.20536955</v>
      </c>
      <c r="J42" s="4">
        <f>'orig-data'!E22</f>
        <v>694.59402007</v>
      </c>
      <c r="K42" s="18">
        <f>'orig-data'!E86</f>
        <v>1223.7019757</v>
      </c>
      <c r="L42" s="17">
        <f>K$18</f>
        <v>998.13999048</v>
      </c>
      <c r="M42" s="19">
        <f>'orig-data'!C22</f>
        <v>2458</v>
      </c>
      <c r="N42" s="17">
        <f>'orig-data'!D22</f>
        <v>502.32920505</v>
      </c>
      <c r="O42" s="17">
        <f>'orig-data'!F22</f>
        <v>960.44754687</v>
      </c>
      <c r="P42" s="19">
        <f>'orig-data'!G22</f>
        <v>1366</v>
      </c>
      <c r="Q42" s="17">
        <f>'orig-data'!H22</f>
        <v>555.73637103</v>
      </c>
      <c r="R42" s="23"/>
      <c r="S42" s="19">
        <f>'orig-data'!C86</f>
        <v>2659</v>
      </c>
      <c r="T42" s="17">
        <f>'orig-data'!D86</f>
        <v>888.00295311</v>
      </c>
      <c r="U42" s="17">
        <f>'orig-data'!F86</f>
        <v>1686.3080466</v>
      </c>
      <c r="V42" s="19">
        <f>'orig-data'!G86</f>
        <v>1940</v>
      </c>
      <c r="W42" s="17">
        <f>'orig-data'!H86</f>
        <v>729.59759308</v>
      </c>
    </row>
    <row r="43" spans="1:23" ht="12.75">
      <c r="A43" s="29">
        <v>40</v>
      </c>
      <c r="B43" s="29">
        <v>23</v>
      </c>
      <c r="C43" s="7" t="s">
        <v>119</v>
      </c>
      <c r="D43" s="7" t="str">
        <f>IF(AND('orig-data'!Q23&gt;0,'orig-data'!Q23&lt;0.9999),IF(AND('orig-data'!I23&lt;0.005,'orig-data'!I23&gt;0),"m"," "),IF(AND('orig-data'!T23&lt;0.005,'orig-data'!T23&gt;0),"m",""))</f>
        <v> </v>
      </c>
      <c r="E43" s="7" t="str">
        <f>IF(AND('orig-data'!Q87&lt;0.9999,'orig-data'!Q87&gt;0),IF(AND('orig-data'!I87&lt;0.005,'orig-data'!I87&gt;0),"f"," "),IF(AND('orig-data'!T87&lt;0.005,'orig-data'!T87&gt;0),"f",""))</f>
        <v> </v>
      </c>
      <c r="F43" s="7" t="str">
        <f>IF(AND('orig-data'!Q23&lt;0.9999,'orig-data'!Q23&gt;0),IF(AND('orig-data'!I151&lt;0.005,'orig-data'!I151&gt;0),"d"," "),IF(AND('orig-data'!S23&lt;0.05,'orig-data'!S23&gt;0),"d",""))</f>
        <v> </v>
      </c>
      <c r="G43" s="7" t="str">
        <f>IF(AND(M43&gt;0,M43&lt;=5),"mp"," ")&amp;IF(AND(P43&gt;0,P43&lt;=5),"mc"," ")</f>
        <v>  </v>
      </c>
      <c r="H43" s="7" t="str">
        <f>IF(AND(S43&gt;0,S43&lt;=5),"fp"," ")&amp;IF(AND(V43&gt;0,V43&lt;=5),"fc"," ")</f>
        <v>  </v>
      </c>
      <c r="I43" s="2">
        <f>J$18</f>
        <v>878.20536955</v>
      </c>
      <c r="J43" s="4">
        <f>'orig-data'!E23</f>
        <v>927.67024146</v>
      </c>
      <c r="K43" s="18">
        <f>'orig-data'!E87</f>
        <v>965.63528383</v>
      </c>
      <c r="L43" s="17">
        <f>K$18</f>
        <v>998.13999048</v>
      </c>
      <c r="M43" s="19">
        <f>'orig-data'!C23</f>
        <v>10725</v>
      </c>
      <c r="N43" s="17">
        <f>'orig-data'!D23</f>
        <v>677.3541868</v>
      </c>
      <c r="O43" s="17">
        <f>'orig-data'!F23</f>
        <v>1270.4905257</v>
      </c>
      <c r="P43" s="19">
        <f>'orig-data'!G23</f>
        <v>10377</v>
      </c>
      <c r="Q43" s="17">
        <f>'orig-data'!H23</f>
        <v>967.55244755</v>
      </c>
      <c r="R43" s="23"/>
      <c r="S43" s="19">
        <f>'orig-data'!C87</f>
        <v>11614</v>
      </c>
      <c r="T43" s="17">
        <f>'orig-data'!D87</f>
        <v>706.79739718</v>
      </c>
      <c r="U43" s="17">
        <f>'orig-data'!F87</f>
        <v>1319.2627832</v>
      </c>
      <c r="V43" s="19">
        <f>'orig-data'!G87</f>
        <v>12302</v>
      </c>
      <c r="W43" s="17">
        <f>'orig-data'!H87</f>
        <v>1059.2388497</v>
      </c>
    </row>
    <row r="44" spans="1:23" ht="12.75">
      <c r="A44" s="29">
        <v>41</v>
      </c>
      <c r="B44" s="29">
        <v>24</v>
      </c>
      <c r="C44" s="7" t="s">
        <v>120</v>
      </c>
      <c r="D44" s="7" t="str">
        <f>IF(AND('orig-data'!Q24&gt;0,'orig-data'!Q24&lt;0.9999),IF(AND('orig-data'!I24&lt;0.005,'orig-data'!I24&gt;0),"m"," "),IF(AND('orig-data'!T24&lt;0.005,'orig-data'!T24&gt;0),"m",""))</f>
        <v> </v>
      </c>
      <c r="E44" s="7" t="str">
        <f>IF(AND('orig-data'!Q88&lt;0.9999,'orig-data'!Q88&gt;0),IF(AND('orig-data'!I88&lt;0.005,'orig-data'!I88&gt;0),"f"," "),IF(AND('orig-data'!T88&lt;0.005,'orig-data'!T88&gt;0),"f",""))</f>
        <v> </v>
      </c>
      <c r="F44" s="7" t="str">
        <f>IF(AND('orig-data'!Q24&lt;0.9999,'orig-data'!Q24&gt;0),IF(AND('orig-data'!I152&lt;0.005,'orig-data'!I152&gt;0),"d"," "),IF(AND('orig-data'!S24&lt;0.05,'orig-data'!S24&gt;0),"d",""))</f>
        <v> </v>
      </c>
      <c r="G44" s="7" t="str">
        <f>IF(AND(M44&gt;0,M44&lt;=5),"mp"," ")&amp;IF(AND(P44&gt;0,P44&lt;=5),"mc"," ")</f>
        <v>  </v>
      </c>
      <c r="H44" s="7" t="str">
        <f>IF(AND(S44&gt;0,S44&lt;=5),"fp"," ")&amp;IF(AND(V44&gt;0,V44&lt;=5),"fc"," ")</f>
        <v>  </v>
      </c>
      <c r="I44" s="2">
        <f>J$18</f>
        <v>878.20536955</v>
      </c>
      <c r="J44" s="4">
        <f>'orig-data'!E24</f>
        <v>1210.9081217</v>
      </c>
      <c r="K44" s="18">
        <f>'orig-data'!E88</f>
        <v>1235.4065526</v>
      </c>
      <c r="L44" s="17">
        <f>K$18</f>
        <v>998.13999048</v>
      </c>
      <c r="M44" s="19">
        <f>'orig-data'!C24</f>
        <v>9732</v>
      </c>
      <c r="N44" s="17">
        <f>'orig-data'!D24</f>
        <v>885.81068304</v>
      </c>
      <c r="O44" s="17">
        <f>'orig-data'!F24</f>
        <v>1655.3181254</v>
      </c>
      <c r="P44" s="19">
        <f>'orig-data'!G24</f>
        <v>10505</v>
      </c>
      <c r="Q44" s="17">
        <f>'orig-data'!H24</f>
        <v>1079.4286889</v>
      </c>
      <c r="R44" s="23"/>
      <c r="S44" s="19">
        <f>'orig-data'!C88</f>
        <v>10679</v>
      </c>
      <c r="T44" s="17">
        <f>'orig-data'!D88</f>
        <v>908.00444681</v>
      </c>
      <c r="U44" s="17">
        <f>'orig-data'!F88</f>
        <v>1680.8610967</v>
      </c>
      <c r="V44" s="19">
        <f>'orig-data'!G88</f>
        <v>15377</v>
      </c>
      <c r="W44" s="17">
        <f>'orig-data'!H88</f>
        <v>1439.9288323</v>
      </c>
    </row>
    <row r="45" spans="3:23" ht="12.75">
      <c r="C45" s="7"/>
      <c r="D45" s="7"/>
      <c r="E45" s="7"/>
      <c r="F45" s="7"/>
      <c r="G45" s="7"/>
      <c r="H45" s="7"/>
      <c r="K45" s="18"/>
      <c r="L45" s="17"/>
      <c r="M45" s="19"/>
      <c r="N45" s="17"/>
      <c r="O45" s="17"/>
      <c r="P45" s="19"/>
      <c r="Q45" s="17"/>
      <c r="R45" s="23"/>
      <c r="S45" s="19"/>
      <c r="T45" s="17"/>
      <c r="U45" s="17"/>
      <c r="V45" s="19"/>
      <c r="W45" s="17"/>
    </row>
    <row r="46" spans="1:23" ht="12.75">
      <c r="A46" s="29">
        <v>43</v>
      </c>
      <c r="B46" s="29">
        <v>49</v>
      </c>
      <c r="C46" s="7" t="s">
        <v>6</v>
      </c>
      <c r="D46" s="7" t="str">
        <f>IF(AND('orig-data'!Q45&gt;0,'orig-data'!Q45&lt;0.9999),IF(AND('orig-data'!I45&lt;0.005,'orig-data'!I45&gt;0),"m"," "),IF(AND('orig-data'!T45&lt;0.005,'orig-data'!T45&gt;0),"m",""))</f>
        <v> </v>
      </c>
      <c r="E46" s="7" t="str">
        <f>IF(AND('orig-data'!Q109&lt;0.9999,'orig-data'!Q109&gt;0),IF(AND('orig-data'!I109&lt;0.005,'orig-data'!I109&gt;0),"f"," "),IF(AND('orig-data'!T109&lt;0.005,'orig-data'!T109&gt;0),"f",""))</f>
        <v> </v>
      </c>
      <c r="F46" s="7" t="str">
        <f>IF(AND('orig-data'!Q45&lt;0.9999,'orig-data'!Q45&gt;0),IF(AND('orig-data'!I173&lt;0.005,'orig-data'!I173&gt;0),"d"," "),IF(AND('orig-data'!S45&lt;0.05,'orig-data'!S45&gt;0),"d",""))</f>
        <v> </v>
      </c>
      <c r="G46" s="7" t="str">
        <f>IF(AND(M46&gt;0,M46&lt;=5),"mp"," ")&amp;IF(AND(P46&gt;0,P46&lt;=5),"mc"," ")</f>
        <v>  </v>
      </c>
      <c r="H46" s="7" t="str">
        <f>IF(AND(S46&gt;0,S46&lt;=5),"fp"," ")&amp;IF(AND(V46&gt;0,V46&lt;=5),"fc"," ")</f>
        <v>  </v>
      </c>
      <c r="I46" s="2">
        <f>J$18</f>
        <v>878.20536955</v>
      </c>
      <c r="J46" s="4">
        <f>'orig-data'!E45</f>
        <v>1048.0442047</v>
      </c>
      <c r="K46" s="18">
        <f>'orig-data'!E109</f>
        <v>1362.888194</v>
      </c>
      <c r="L46" s="17">
        <f>K$18</f>
        <v>998.13999048</v>
      </c>
      <c r="M46" s="19">
        <f>'orig-data'!C45</f>
        <v>2855</v>
      </c>
      <c r="N46" s="17">
        <f>'orig-data'!D45</f>
        <v>763.01184492</v>
      </c>
      <c r="O46" s="17">
        <f>'orig-data'!F45</f>
        <v>1439.5538712</v>
      </c>
      <c r="P46" s="19">
        <f>'orig-data'!G45</f>
        <v>3644</v>
      </c>
      <c r="Q46" s="17">
        <f>'orig-data'!H45</f>
        <v>1276.357268</v>
      </c>
      <c r="R46" s="23"/>
      <c r="S46" s="19">
        <f>'orig-data'!C109</f>
        <v>2922</v>
      </c>
      <c r="T46" s="17">
        <f>'orig-data'!D109</f>
        <v>997.67686628</v>
      </c>
      <c r="U46" s="17">
        <f>'orig-data'!F109</f>
        <v>1861.7894152</v>
      </c>
      <c r="V46" s="19">
        <f>'orig-data'!G109</f>
        <v>5781</v>
      </c>
      <c r="W46" s="17">
        <f>'orig-data'!H109</f>
        <v>1978.4394251</v>
      </c>
    </row>
    <row r="47" spans="1:23" ht="12.75">
      <c r="A47" s="29">
        <v>44</v>
      </c>
      <c r="B47" s="29">
        <v>48</v>
      </c>
      <c r="C47" s="7" t="s">
        <v>7</v>
      </c>
      <c r="D47" s="7" t="str">
        <f>IF(AND('orig-data'!Q44&gt;0,'orig-data'!Q44&lt;0.9999),IF(AND('orig-data'!I44&lt;0.005,'orig-data'!I44&gt;0),"m"," "),IF(AND('orig-data'!T44&lt;0.005,'orig-data'!T44&gt;0),"m",""))</f>
        <v> </v>
      </c>
      <c r="E47" s="7" t="str">
        <f>IF(AND('orig-data'!Q108&lt;0.9999,'orig-data'!Q108&gt;0),IF(AND('orig-data'!I108&lt;0.005,'orig-data'!I108&gt;0),"f"," "),IF(AND('orig-data'!T108&lt;0.005,'orig-data'!T108&gt;0),"f",""))</f>
        <v> </v>
      </c>
      <c r="F47" s="7" t="str">
        <f>IF(AND('orig-data'!Q44&lt;0.9999,'orig-data'!Q44&gt;0),IF(AND('orig-data'!I172&lt;0.005,'orig-data'!I172&gt;0),"d"," "),IF(AND('orig-data'!S44&lt;0.05,'orig-data'!S44&gt;0),"d",""))</f>
        <v> </v>
      </c>
      <c r="G47" s="7" t="str">
        <f>IF(AND(M47&gt;0,M47&lt;=5),"mp"," ")&amp;IF(AND(P47&gt;0,P47&lt;=5),"mc"," ")</f>
        <v>  </v>
      </c>
      <c r="H47" s="7" t="str">
        <f>IF(AND(S47&gt;0,S47&lt;=5),"fp"," ")&amp;IF(AND(V47&gt;0,V47&lt;=5),"fc"," ")</f>
        <v>  </v>
      </c>
      <c r="I47" s="2">
        <f>J$18</f>
        <v>878.20536955</v>
      </c>
      <c r="J47" s="4">
        <f>'orig-data'!E44</f>
        <v>1004.4818633</v>
      </c>
      <c r="K47" s="18">
        <f>'orig-data'!E108</f>
        <v>1388.4415486</v>
      </c>
      <c r="L47" s="17">
        <f>K$18</f>
        <v>998.13999048</v>
      </c>
      <c r="M47" s="19">
        <f>'orig-data'!C44</f>
        <v>6874</v>
      </c>
      <c r="N47" s="17">
        <f>'orig-data'!D44</f>
        <v>733.68048731</v>
      </c>
      <c r="O47" s="17">
        <f>'orig-data'!F44</f>
        <v>1375.2359932</v>
      </c>
      <c r="P47" s="19">
        <f>'orig-data'!G44</f>
        <v>9781</v>
      </c>
      <c r="Q47" s="17">
        <f>'orig-data'!H44</f>
        <v>1422.8978761</v>
      </c>
      <c r="R47" s="23"/>
      <c r="S47" s="19">
        <f>'orig-data'!C108</f>
        <v>7217</v>
      </c>
      <c r="T47" s="17">
        <f>'orig-data'!D108</f>
        <v>1019.1903162</v>
      </c>
      <c r="U47" s="17">
        <f>'orig-data'!F108</f>
        <v>1891.4719885</v>
      </c>
      <c r="V47" s="19">
        <f>'orig-data'!G108</f>
        <v>13776</v>
      </c>
      <c r="W47" s="17">
        <f>'orig-data'!H108</f>
        <v>1908.8263822</v>
      </c>
    </row>
    <row r="48" spans="1:23" ht="12.75">
      <c r="A48" s="29">
        <v>45</v>
      </c>
      <c r="B48" s="29">
        <v>50</v>
      </c>
      <c r="C48" s="7" t="s">
        <v>154</v>
      </c>
      <c r="D48" s="7" t="str">
        <f>IF(AND('orig-data'!Q46&gt;0,'orig-data'!Q46&lt;0.9999),IF(AND('orig-data'!I46&lt;0.005,'orig-data'!I46&gt;0),"m"," "),IF(AND('orig-data'!T46&lt;0.005,'orig-data'!T46&gt;0),"m",""))</f>
        <v> </v>
      </c>
      <c r="E48" s="7" t="str">
        <f>IF(AND('orig-data'!Q110&lt;0.9999,'orig-data'!Q110&gt;0),IF(AND('orig-data'!I110&lt;0.005,'orig-data'!I110&gt;0),"f"," "),IF(AND('orig-data'!T110&lt;0.005,'orig-data'!T110&gt;0),"f",""))</f>
        <v>f</v>
      </c>
      <c r="F48" s="7" t="str">
        <f>IF(AND('orig-data'!Q46&lt;0.9999,'orig-data'!Q46&gt;0),IF(AND('orig-data'!I174&lt;0.005,'orig-data'!I174&gt;0),"d"," "),IF(AND('orig-data'!S46&lt;0.05,'orig-data'!S46&gt;0),"d",""))</f>
        <v> </v>
      </c>
      <c r="G48" s="7" t="str">
        <f>IF(AND(M48&gt;0,M48&lt;=5),"mp"," ")&amp;IF(AND(P48&gt;0,P48&lt;=5),"mc"," ")</f>
        <v>  </v>
      </c>
      <c r="H48" s="7" t="str">
        <f>IF(AND(S48&gt;0,S48&lt;=5),"fp"," ")&amp;IF(AND(V48&gt;0,V48&lt;=5),"fc"," ")</f>
        <v>  </v>
      </c>
      <c r="I48" s="2">
        <f>J$18</f>
        <v>878.20536955</v>
      </c>
      <c r="J48" s="4">
        <f>'orig-data'!E46</f>
        <v>1241.2909241</v>
      </c>
      <c r="K48" s="18">
        <f>'orig-data'!E110</f>
        <v>1899.6593198</v>
      </c>
      <c r="L48" s="17">
        <f>K$18</f>
        <v>998.13999048</v>
      </c>
      <c r="M48" s="19">
        <f>'orig-data'!C46</f>
        <v>3965</v>
      </c>
      <c r="N48" s="17">
        <f>'orig-data'!D46</f>
        <v>905.02968412</v>
      </c>
      <c r="O48" s="17">
        <f>'orig-data'!F46</f>
        <v>1702.4890844</v>
      </c>
      <c r="P48" s="19">
        <f>'orig-data'!G46</f>
        <v>4425</v>
      </c>
      <c r="Q48" s="17">
        <f>'orig-data'!H46</f>
        <v>1116.0151324</v>
      </c>
      <c r="R48" s="23"/>
      <c r="S48" s="19">
        <f>'orig-data'!C110</f>
        <v>3851</v>
      </c>
      <c r="T48" s="17">
        <f>'orig-data'!D110</f>
        <v>1388.1463589</v>
      </c>
      <c r="U48" s="17">
        <f>'orig-data'!F110</f>
        <v>2599.6578158</v>
      </c>
      <c r="V48" s="19">
        <f>'orig-data'!G110</f>
        <v>6350</v>
      </c>
      <c r="W48" s="17">
        <f>'orig-data'!H110</f>
        <v>1648.9223578</v>
      </c>
    </row>
    <row r="49" spans="1:23" ht="12.75">
      <c r="A49" s="29">
        <v>46</v>
      </c>
      <c r="B49" s="29">
        <v>51</v>
      </c>
      <c r="C49" s="7" t="s">
        <v>8</v>
      </c>
      <c r="D49" s="7" t="str">
        <f>IF(AND('orig-data'!Q47&gt;0,'orig-data'!Q47&lt;0.9999),IF(AND('orig-data'!I47&lt;0.005,'orig-data'!I47&gt;0),"m"," "),IF(AND('orig-data'!T47&lt;0.005,'orig-data'!T47&gt;0),"m",""))</f>
        <v> </v>
      </c>
      <c r="E49" s="7" t="str">
        <f>IF(AND('orig-data'!Q111&lt;0.9999,'orig-data'!Q111&gt;0),IF(AND('orig-data'!I111&lt;0.005,'orig-data'!I111&gt;0),"f"," "),IF(AND('orig-data'!T111&lt;0.005,'orig-data'!T111&gt;0),"f",""))</f>
        <v> </v>
      </c>
      <c r="F49" s="7" t="str">
        <f>IF(AND('orig-data'!Q47&lt;0.9999,'orig-data'!Q47&gt;0),IF(AND('orig-data'!I175&lt;0.005,'orig-data'!I175&gt;0),"d"," "),IF(AND('orig-data'!S47&lt;0.05,'orig-data'!S47&gt;0),"d",""))</f>
        <v> </v>
      </c>
      <c r="G49" s="7" t="str">
        <f>IF(AND(M49&gt;0,M49&lt;=5),"mp"," ")&amp;IF(AND(P49&gt;0,P49&lt;=5),"mc"," ")</f>
        <v>  </v>
      </c>
      <c r="H49" s="7" t="str">
        <f>IF(AND(S49&gt;0,S49&lt;=5),"fp"," ")&amp;IF(AND(V49&gt;0,V49&lt;=5),"fc"," ")</f>
        <v>  </v>
      </c>
      <c r="I49" s="2">
        <f>J$18</f>
        <v>878.20536955</v>
      </c>
      <c r="J49" s="4">
        <f>'orig-data'!E47</f>
        <v>1265.9445157</v>
      </c>
      <c r="K49" s="18">
        <f>'orig-data'!E111</f>
        <v>1476.9576647</v>
      </c>
      <c r="L49" s="17">
        <f>K$18</f>
        <v>998.13999048</v>
      </c>
      <c r="M49" s="19">
        <f>'orig-data'!C47</f>
        <v>7733</v>
      </c>
      <c r="N49" s="17">
        <f>'orig-data'!D47</f>
        <v>925.14013909</v>
      </c>
      <c r="O49" s="17">
        <f>'orig-data'!F47</f>
        <v>1732.2948699</v>
      </c>
      <c r="P49" s="19">
        <f>'orig-data'!G47</f>
        <v>10973</v>
      </c>
      <c r="Q49" s="17">
        <f>'orig-data'!H47</f>
        <v>1418.9835769</v>
      </c>
      <c r="R49" s="23"/>
      <c r="S49" s="19">
        <f>'orig-data'!C111</f>
        <v>7479</v>
      </c>
      <c r="T49" s="17">
        <f>'orig-data'!D111</f>
        <v>1081.6691454</v>
      </c>
      <c r="U49" s="17">
        <f>'orig-data'!F111</f>
        <v>2016.7016437</v>
      </c>
      <c r="V49" s="19">
        <f>'orig-data'!G111</f>
        <v>10794</v>
      </c>
      <c r="W49" s="17">
        <f>'orig-data'!H111</f>
        <v>1443.241075</v>
      </c>
    </row>
    <row r="50" spans="3:23" ht="12.75">
      <c r="C50" s="7"/>
      <c r="D50" s="7"/>
      <c r="E50" s="7"/>
      <c r="F50" s="7"/>
      <c r="G50" s="7"/>
      <c r="H50" s="7"/>
      <c r="K50" s="18"/>
      <c r="L50" s="17"/>
      <c r="M50" s="19"/>
      <c r="N50" s="17"/>
      <c r="O50" s="17"/>
      <c r="P50" s="19"/>
      <c r="Q50" s="17"/>
      <c r="R50" s="23"/>
      <c r="S50" s="19"/>
      <c r="T50" s="17"/>
      <c r="U50" s="17"/>
      <c r="V50" s="19"/>
      <c r="W50" s="17"/>
    </row>
    <row r="51" spans="1:23" ht="12.75">
      <c r="A51" s="29">
        <v>48</v>
      </c>
      <c r="B51" s="29">
        <v>43</v>
      </c>
      <c r="C51" s="7" t="s">
        <v>9</v>
      </c>
      <c r="D51" s="7" t="str">
        <f>IF(AND('orig-data'!Q40&gt;0,'orig-data'!Q40&lt;0.9999),IF(AND('orig-data'!I40&lt;0.005,'orig-data'!I40&gt;0),"m"," "),IF(AND('orig-data'!T40&lt;0.005,'orig-data'!T40&gt;0),"m",""))</f>
        <v> </v>
      </c>
      <c r="E51" s="7" t="str">
        <f>IF(AND('orig-data'!Q104&lt;0.9999,'orig-data'!Q104&gt;0),IF(AND('orig-data'!I104&lt;0.005,'orig-data'!I104&gt;0),"f"," "),IF(AND('orig-data'!T104&lt;0.005,'orig-data'!T104&gt;0),"f",""))</f>
        <v> </v>
      </c>
      <c r="F51" s="7" t="str">
        <f>IF(AND('orig-data'!Q40&lt;0.9999,'orig-data'!Q40&gt;0),IF(AND('orig-data'!I168&lt;0.005,'orig-data'!I168&gt;0),"d"," "),IF(AND('orig-data'!S40&lt;0.05,'orig-data'!S40&gt;0),"d",""))</f>
        <v> </v>
      </c>
      <c r="G51" s="7" t="str">
        <f>IF(AND(M51&gt;0,M51&lt;=5),"mp"," ")&amp;IF(AND(P51&gt;0,P51&lt;=5),"mc"," ")</f>
        <v>  </v>
      </c>
      <c r="H51" s="7" t="str">
        <f>IF(AND(S51&gt;0,S51&lt;=5),"fp"," ")&amp;IF(AND(V51&gt;0,V51&lt;=5),"fc"," ")</f>
        <v>  </v>
      </c>
      <c r="I51" s="2">
        <f>J$18</f>
        <v>878.20536955</v>
      </c>
      <c r="J51" s="4">
        <f>'orig-data'!E40</f>
        <v>688.05582774</v>
      </c>
      <c r="K51" s="18">
        <f>'orig-data'!E104</f>
        <v>886.35654673</v>
      </c>
      <c r="L51" s="17">
        <f>K$18</f>
        <v>998.13999048</v>
      </c>
      <c r="M51" s="19">
        <f>'orig-data'!C40</f>
        <v>9719</v>
      </c>
      <c r="N51" s="17">
        <f>'orig-data'!D40</f>
        <v>502.87168077</v>
      </c>
      <c r="O51" s="17">
        <f>'orig-data'!F40</f>
        <v>941.43464464</v>
      </c>
      <c r="P51" s="19">
        <f>'orig-data'!G40</f>
        <v>6069</v>
      </c>
      <c r="Q51" s="17">
        <f>'orig-data'!H40</f>
        <v>624.44695956</v>
      </c>
      <c r="R51" s="23"/>
      <c r="S51" s="19">
        <f>'orig-data'!C104</f>
        <v>9373</v>
      </c>
      <c r="T51" s="17">
        <f>'orig-data'!D104</f>
        <v>648.9348002</v>
      </c>
      <c r="U51" s="17">
        <f>'orig-data'!F104</f>
        <v>1210.6423137</v>
      </c>
      <c r="V51" s="19">
        <f>'orig-data'!G104</f>
        <v>7611</v>
      </c>
      <c r="W51" s="17">
        <f>'orig-data'!H104</f>
        <v>812.01322949</v>
      </c>
    </row>
    <row r="52" spans="1:23" ht="12.75">
      <c r="A52" s="29">
        <v>49</v>
      </c>
      <c r="B52" s="29">
        <v>44</v>
      </c>
      <c r="C52" s="7" t="s">
        <v>10</v>
      </c>
      <c r="D52" s="7" t="str">
        <f>IF(AND('orig-data'!Q41&gt;0,'orig-data'!Q41&lt;0.9999),IF(AND('orig-data'!I41&lt;0.005,'orig-data'!I41&gt;0),"m"," "),IF(AND('orig-data'!T41&lt;0.005,'orig-data'!T41&gt;0),"m",""))</f>
        <v> </v>
      </c>
      <c r="E52" s="7" t="str">
        <f>IF(AND('orig-data'!Q105&lt;0.9999,'orig-data'!Q105&gt;0),IF(AND('orig-data'!I105&lt;0.005,'orig-data'!I105&gt;0),"f"," "),IF(AND('orig-data'!T105&lt;0.005,'orig-data'!T105&gt;0),"f",""))</f>
        <v> </v>
      </c>
      <c r="F52" s="7" t="str">
        <f>IF(AND('orig-data'!Q41&lt;0.9999,'orig-data'!Q41&gt;0),IF(AND('orig-data'!I169&lt;0.005,'orig-data'!I169&gt;0),"d"," "),IF(AND('orig-data'!S41&lt;0.05,'orig-data'!S41&gt;0),"d",""))</f>
        <v> </v>
      </c>
      <c r="G52" s="7" t="str">
        <f>IF(AND(M52&gt;0,M52&lt;=5),"mp"," ")&amp;IF(AND(P52&gt;0,P52&lt;=5),"mc"," ")</f>
        <v>  </v>
      </c>
      <c r="H52" s="7" t="str">
        <f>IF(AND(S52&gt;0,S52&lt;=5),"fp"," ")&amp;IF(AND(V52&gt;0,V52&lt;=5),"fc"," ")</f>
        <v>  </v>
      </c>
      <c r="I52" s="2">
        <f>J$18</f>
        <v>878.20536955</v>
      </c>
      <c r="J52" s="4">
        <f>'orig-data'!E41</f>
        <v>730.96301857</v>
      </c>
      <c r="K52" s="18">
        <f>'orig-data'!E105</f>
        <v>933.66584172</v>
      </c>
      <c r="L52" s="17">
        <f>K$18</f>
        <v>998.13999048</v>
      </c>
      <c r="M52" s="19">
        <f>'orig-data'!C41</f>
        <v>14495</v>
      </c>
      <c r="N52" s="17">
        <f>'orig-data'!D41</f>
        <v>533.78020948</v>
      </c>
      <c r="O52" s="17">
        <f>'orig-data'!F41</f>
        <v>1000.9867826</v>
      </c>
      <c r="P52" s="19">
        <f>'orig-data'!G41</f>
        <v>10345</v>
      </c>
      <c r="Q52" s="17">
        <f>'orig-data'!H41</f>
        <v>713.69437737</v>
      </c>
      <c r="R52" s="23"/>
      <c r="S52" s="19">
        <f>'orig-data'!C105</f>
        <v>14507</v>
      </c>
      <c r="T52" s="17">
        <f>'orig-data'!D105</f>
        <v>684.42581514</v>
      </c>
      <c r="U52" s="17">
        <f>'orig-data'!F105</f>
        <v>1273.6689422</v>
      </c>
      <c r="V52" s="19">
        <f>'orig-data'!G105</f>
        <v>12010</v>
      </c>
      <c r="W52" s="17">
        <f>'orig-data'!H105</f>
        <v>827.8761977</v>
      </c>
    </row>
    <row r="53" spans="1:23" ht="12.75">
      <c r="A53" s="29">
        <v>50</v>
      </c>
      <c r="B53" s="29">
        <v>45</v>
      </c>
      <c r="C53" s="7" t="s">
        <v>11</v>
      </c>
      <c r="D53" s="7" t="str">
        <f>IF(AND('orig-data'!Q42&gt;0,'orig-data'!Q42&lt;0.9999),IF(AND('orig-data'!I42&lt;0.005,'orig-data'!I42&gt;0),"m"," "),IF(AND('orig-data'!T42&lt;0.005,'orig-data'!T42&gt;0),"m",""))</f>
        <v> </v>
      </c>
      <c r="E53" s="7" t="str">
        <f>IF(AND('orig-data'!Q106&lt;0.9999,'orig-data'!Q106&gt;0),IF(AND('orig-data'!I106&lt;0.005,'orig-data'!I106&gt;0),"f"," "),IF(AND('orig-data'!T106&lt;0.005,'orig-data'!T106&gt;0),"f",""))</f>
        <v> </v>
      </c>
      <c r="F53" s="7" t="str">
        <f>IF(AND('orig-data'!Q42&lt;0.9999,'orig-data'!Q42&gt;0),IF(AND('orig-data'!I170&lt;0.005,'orig-data'!I170&gt;0),"d"," "),IF(AND('orig-data'!S42&lt;0.05,'orig-data'!S42&gt;0),"d",""))</f>
        <v> </v>
      </c>
      <c r="G53" s="7" t="str">
        <f>IF(AND(M53&gt;0,M53&lt;=5),"mp"," ")&amp;IF(AND(P53&gt;0,P53&lt;=5),"mc"," ")</f>
        <v>  </v>
      </c>
      <c r="H53" s="7" t="str">
        <f>IF(AND(S53&gt;0,S53&lt;=5),"fp"," ")&amp;IF(AND(V53&gt;0,V53&lt;=5),"fc"," ")</f>
        <v>  </v>
      </c>
      <c r="I53" s="2">
        <f>J$18</f>
        <v>878.20536955</v>
      </c>
      <c r="J53" s="4">
        <f>'orig-data'!E42</f>
        <v>844.81029812</v>
      </c>
      <c r="K53" s="18">
        <f>'orig-data'!E106</f>
        <v>1089.6568306</v>
      </c>
      <c r="L53" s="17">
        <f>K$18</f>
        <v>998.13999048</v>
      </c>
      <c r="M53" s="19">
        <f>'orig-data'!C42</f>
        <v>9152</v>
      </c>
      <c r="N53" s="17">
        <f>'orig-data'!D42</f>
        <v>616.57507124</v>
      </c>
      <c r="O53" s="17">
        <f>'orig-data'!F42</f>
        <v>1157.5304827</v>
      </c>
      <c r="P53" s="19">
        <f>'orig-data'!G42</f>
        <v>7594</v>
      </c>
      <c r="Q53" s="17">
        <f>'orig-data'!H42</f>
        <v>829.76398601</v>
      </c>
      <c r="R53" s="23"/>
      <c r="S53" s="19">
        <f>'orig-data'!C106</f>
        <v>9022</v>
      </c>
      <c r="T53" s="17">
        <f>'orig-data'!D106</f>
        <v>797.1357337</v>
      </c>
      <c r="U53" s="17">
        <f>'orig-data'!F106</f>
        <v>1489.5229987</v>
      </c>
      <c r="V53" s="19">
        <f>'orig-data'!G106</f>
        <v>8388</v>
      </c>
      <c r="W53" s="17">
        <f>'orig-data'!H106</f>
        <v>929.72733319</v>
      </c>
    </row>
    <row r="54" spans="1:23" ht="12.75">
      <c r="A54" s="29">
        <v>51</v>
      </c>
      <c r="B54" s="29">
        <v>46</v>
      </c>
      <c r="C54" s="7" t="s">
        <v>12</v>
      </c>
      <c r="D54" s="7" t="str">
        <f>IF(AND('orig-data'!Q43&gt;0,'orig-data'!Q43&lt;0.9999),IF(AND('orig-data'!I43&lt;0.005,'orig-data'!I43&gt;0),"m"," "),IF(AND('orig-data'!T43&lt;0.005,'orig-data'!T43&gt;0),"m",""))</f>
        <v> </v>
      </c>
      <c r="E54" s="7" t="str">
        <f>IF(AND('orig-data'!Q107&lt;0.9999,'orig-data'!Q107&gt;0),IF(AND('orig-data'!I107&lt;0.005,'orig-data'!I107&gt;0),"f"," "),IF(AND('orig-data'!T107&lt;0.005,'orig-data'!T107&gt;0),"f",""))</f>
        <v> </v>
      </c>
      <c r="F54" s="7" t="str">
        <f>IF(AND('orig-data'!Q43&lt;0.9999,'orig-data'!Q43&gt;0),IF(AND('orig-data'!I171&lt;0.005,'orig-data'!I171&gt;0),"d"," "),IF(AND('orig-data'!S43&lt;0.05,'orig-data'!S43&gt;0),"d",""))</f>
        <v> </v>
      </c>
      <c r="G54" s="7" t="str">
        <f>IF(AND(M54&gt;0,M54&lt;=5),"mp"," ")&amp;IF(AND(P54&gt;0,P54&lt;=5),"mc"," ")</f>
        <v>  </v>
      </c>
      <c r="H54" s="7" t="str">
        <f>IF(AND(S54&gt;0,S54&lt;=5),"fp"," ")&amp;IF(AND(V54&gt;0,V54&lt;=5),"fc"," ")</f>
        <v>  </v>
      </c>
      <c r="I54" s="2">
        <f>J$18</f>
        <v>878.20536955</v>
      </c>
      <c r="J54" s="4">
        <f>'orig-data'!E43</f>
        <v>1284.3233906</v>
      </c>
      <c r="K54" s="18">
        <f>'orig-data'!E107</f>
        <v>1216.2163355</v>
      </c>
      <c r="L54" s="17">
        <f>K$18</f>
        <v>998.13999048</v>
      </c>
      <c r="M54" s="19">
        <f>'orig-data'!C43</f>
        <v>4842</v>
      </c>
      <c r="N54" s="17">
        <f>'orig-data'!D43</f>
        <v>936.2670907</v>
      </c>
      <c r="O54" s="17">
        <f>'orig-data'!F43</f>
        <v>1761.7692516</v>
      </c>
      <c r="P54" s="19">
        <f>'orig-data'!G43</f>
        <v>5537</v>
      </c>
      <c r="Q54" s="17">
        <f>'orig-data'!H43</f>
        <v>1143.535729</v>
      </c>
      <c r="R54" s="23"/>
      <c r="S54" s="19">
        <f>'orig-data'!C107</f>
        <v>4607</v>
      </c>
      <c r="T54" s="17">
        <f>'orig-data'!D107</f>
        <v>887.4895133</v>
      </c>
      <c r="U54" s="17">
        <f>'orig-data'!F107</f>
        <v>1666.7038343</v>
      </c>
      <c r="V54" s="19">
        <f>'orig-data'!G107</f>
        <v>4372</v>
      </c>
      <c r="W54" s="17">
        <f>'orig-data'!H107</f>
        <v>948.99066638</v>
      </c>
    </row>
    <row r="55" spans="3:23" ht="12.75">
      <c r="C55" s="7"/>
      <c r="D55" s="7"/>
      <c r="E55" s="7"/>
      <c r="F55" s="7"/>
      <c r="G55" s="7"/>
      <c r="H55" s="7"/>
      <c r="K55" s="18"/>
      <c r="L55" s="17"/>
      <c r="M55" s="19"/>
      <c r="N55" s="17"/>
      <c r="O55" s="17"/>
      <c r="P55" s="19"/>
      <c r="Q55" s="17"/>
      <c r="R55" s="23"/>
      <c r="S55" s="19"/>
      <c r="T55" s="17"/>
      <c r="U55" s="17"/>
      <c r="V55" s="19"/>
      <c r="W55" s="17"/>
    </row>
    <row r="56" spans="1:23" ht="12.75">
      <c r="A56" s="29">
        <v>53</v>
      </c>
      <c r="B56" s="29">
        <v>53</v>
      </c>
      <c r="C56" s="7" t="s">
        <v>111</v>
      </c>
      <c r="D56" s="7" t="str">
        <f>IF(AND('orig-data'!Q48&gt;0,'orig-data'!Q48&lt;0.9999),IF(AND('orig-data'!I48&lt;0.005,'orig-data'!I48&gt;0),"m"," "),IF(AND('orig-data'!T48&lt;0.005,'orig-data'!T48&gt;0),"m",""))</f>
        <v> </v>
      </c>
      <c r="E56" s="7" t="str">
        <f>IF(AND('orig-data'!Q112&lt;0.9999,'orig-data'!Q112&gt;0),IF(AND('orig-data'!I112&lt;0.005,'orig-data'!I112&gt;0),"f"," "),IF(AND('orig-data'!T112&lt;0.005,'orig-data'!T112&gt;0),"f",""))</f>
        <v> </v>
      </c>
      <c r="F56" s="7" t="str">
        <f>IF(AND('orig-data'!Q48&lt;0.9999,'orig-data'!Q48&gt;0),IF(AND('orig-data'!I176&lt;0.005,'orig-data'!I176&gt;0),"d"," "),IF(AND('orig-data'!S48&lt;0.05,'orig-data'!S48&gt;0),"d",""))</f>
        <v> </v>
      </c>
      <c r="G56" s="7" t="str">
        <f aca="true" t="shared" si="12" ref="G56:G61">IF(AND(M56&gt;0,M56&lt;=5),"mp"," ")&amp;IF(AND(P56&gt;0,P56&lt;=5),"mc"," ")</f>
        <v>  </v>
      </c>
      <c r="H56" s="7" t="str">
        <f aca="true" t="shared" si="13" ref="H56:H61">IF(AND(S56&gt;0,S56&lt;=5),"fp"," ")&amp;IF(AND(V56&gt;0,V56&lt;=5),"fc"," ")</f>
        <v>  </v>
      </c>
      <c r="I56" s="2">
        <f aca="true" t="shared" si="14" ref="I56:I61">J$18</f>
        <v>878.20536955</v>
      </c>
      <c r="J56" s="4">
        <f>'orig-data'!E48</f>
        <v>806.09167228</v>
      </c>
      <c r="K56" s="18">
        <f>'orig-data'!E112</f>
        <v>842.49132243</v>
      </c>
      <c r="L56" s="17">
        <f aca="true" t="shared" si="15" ref="L56:L61">K$18</f>
        <v>998.13999048</v>
      </c>
      <c r="M56" s="19">
        <f>'orig-data'!C48</f>
        <v>6176</v>
      </c>
      <c r="N56" s="17">
        <f>'orig-data'!D48</f>
        <v>586.73542155</v>
      </c>
      <c r="O56" s="17">
        <f>'orig-data'!F48</f>
        <v>1107.4562064</v>
      </c>
      <c r="P56" s="19">
        <f>'orig-data'!G48</f>
        <v>3131</v>
      </c>
      <c r="Q56" s="17">
        <f>'orig-data'!H48</f>
        <v>506.96243523</v>
      </c>
      <c r="R56" s="23"/>
      <c r="S56" s="19">
        <f>'orig-data'!C112</f>
        <v>5968</v>
      </c>
      <c r="T56" s="17">
        <f>'orig-data'!D112</f>
        <v>613.59956164</v>
      </c>
      <c r="U56" s="17">
        <f>'orig-data'!F112</f>
        <v>1156.7668439</v>
      </c>
      <c r="V56" s="19">
        <f>'orig-data'!G112</f>
        <v>2921</v>
      </c>
      <c r="W56" s="17">
        <f>'orig-data'!H112</f>
        <v>489.44369973</v>
      </c>
    </row>
    <row r="57" spans="1:23" ht="12.75">
      <c r="A57" s="29">
        <v>54</v>
      </c>
      <c r="B57" s="29">
        <v>54</v>
      </c>
      <c r="C57" s="7" t="s">
        <v>112</v>
      </c>
      <c r="D57" s="7" t="str">
        <f>IF(AND('orig-data'!Q49&gt;0,'orig-data'!Q49&lt;0.9999),IF(AND('orig-data'!I49&lt;0.005,'orig-data'!I49&gt;0),"m"," "),IF(AND('orig-data'!T49&lt;0.005,'orig-data'!T49&gt;0),"m",""))</f>
        <v> </v>
      </c>
      <c r="E57" s="7" t="str">
        <f>IF(AND('orig-data'!Q113&lt;0.9999,'orig-data'!Q113&gt;0),IF(AND('orig-data'!I113&lt;0.005,'orig-data'!I113&gt;0),"f"," "),IF(AND('orig-data'!T113&lt;0.005,'orig-data'!T113&gt;0),"f",""))</f>
        <v> </v>
      </c>
      <c r="F57" s="7" t="str">
        <f>IF(AND('orig-data'!Q49&lt;0.9999,'orig-data'!Q49&gt;0),IF(AND('orig-data'!I177&lt;0.005,'orig-data'!I177&gt;0),"d"," "),IF(AND('orig-data'!S49&lt;0.05,'orig-data'!S49&gt;0),"d",""))</f>
        <v> </v>
      </c>
      <c r="G57" s="7" t="str">
        <f t="shared" si="12"/>
        <v>  </v>
      </c>
      <c r="H57" s="7" t="str">
        <f t="shared" si="13"/>
        <v>  </v>
      </c>
      <c r="I57" s="2">
        <f t="shared" si="14"/>
        <v>878.20536955</v>
      </c>
      <c r="J57" s="4">
        <f>'orig-data'!E49</f>
        <v>620.07000663</v>
      </c>
      <c r="K57" s="18">
        <f>'orig-data'!E113</f>
        <v>870.79703575</v>
      </c>
      <c r="L57" s="17">
        <f t="shared" si="15"/>
        <v>998.13999048</v>
      </c>
      <c r="M57" s="19">
        <f>'orig-data'!C49</f>
        <v>1567</v>
      </c>
      <c r="N57" s="17">
        <f>'orig-data'!D49</f>
        <v>446.80685749</v>
      </c>
      <c r="O57" s="17">
        <f>'orig-data'!F49</f>
        <v>860.52128941</v>
      </c>
      <c r="P57" s="19">
        <f>'orig-data'!G49</f>
        <v>1185</v>
      </c>
      <c r="Q57" s="17">
        <f>'orig-data'!H49</f>
        <v>756.22208041</v>
      </c>
      <c r="R57" s="23"/>
      <c r="S57" s="19">
        <f>'orig-data'!C113</f>
        <v>1482</v>
      </c>
      <c r="T57" s="17">
        <f>'orig-data'!D113</f>
        <v>629.75182252</v>
      </c>
      <c r="U57" s="17">
        <f>'orig-data'!F113</f>
        <v>1204.1052528</v>
      </c>
      <c r="V57" s="19">
        <f>'orig-data'!G113</f>
        <v>1382</v>
      </c>
      <c r="W57" s="17">
        <f>'orig-data'!H113</f>
        <v>932.52361673</v>
      </c>
    </row>
    <row r="58" spans="1:23" ht="12.75">
      <c r="A58" s="29">
        <v>55</v>
      </c>
      <c r="B58" s="29">
        <v>55</v>
      </c>
      <c r="C58" s="7" t="s">
        <v>146</v>
      </c>
      <c r="D58" s="7" t="str">
        <f>IF(AND('orig-data'!Q50&gt;0,'orig-data'!Q50&lt;0.9999),IF(AND('orig-data'!I50&lt;0.005,'orig-data'!I50&gt;0),"m"," "),IF(AND('orig-data'!T50&lt;0.005,'orig-data'!T50&gt;0),"m",""))</f>
        <v> </v>
      </c>
      <c r="E58" s="7" t="str">
        <f>IF(AND('orig-data'!Q114&lt;0.9999,'orig-data'!Q114&gt;0),IF(AND('orig-data'!I114&lt;0.005,'orig-data'!I114&gt;0),"f"," "),IF(AND('orig-data'!T114&lt;0.005,'orig-data'!T114&gt;0),"f",""))</f>
        <v> </v>
      </c>
      <c r="F58" s="7" t="str">
        <f>IF(AND('orig-data'!Q50&lt;0.9999,'orig-data'!Q50&gt;0),IF(AND('orig-data'!I178&lt;0.005,'orig-data'!I178&gt;0),"d"," "),IF(AND('orig-data'!S50&lt;0.05,'orig-data'!S50&gt;0),"d",""))</f>
        <v>d</v>
      </c>
      <c r="G58" s="7" t="str">
        <f t="shared" si="12"/>
        <v>  </v>
      </c>
      <c r="H58" s="7" t="str">
        <f t="shared" si="13"/>
        <v>  </v>
      </c>
      <c r="I58" s="2">
        <f t="shared" si="14"/>
        <v>878.20536955</v>
      </c>
      <c r="J58" s="4">
        <f>'orig-data'!E50</f>
        <v>574.60729569</v>
      </c>
      <c r="K58" s="18">
        <f>'orig-data'!E114</f>
        <v>998.4500497</v>
      </c>
      <c r="L58" s="17">
        <f t="shared" si="15"/>
        <v>998.13999048</v>
      </c>
      <c r="M58" s="19">
        <f>'orig-data'!C50</f>
        <v>2925</v>
      </c>
      <c r="N58" s="17">
        <f>'orig-data'!D50</f>
        <v>416.13522725</v>
      </c>
      <c r="O58" s="17">
        <f>'orig-data'!F50</f>
        <v>793.42848825</v>
      </c>
      <c r="P58" s="19">
        <f>'orig-data'!G50</f>
        <v>2200</v>
      </c>
      <c r="Q58" s="17">
        <f>'orig-data'!H50</f>
        <v>752.13675214</v>
      </c>
      <c r="R58" s="23"/>
      <c r="S58" s="19">
        <f>'orig-data'!C114</f>
        <v>2743</v>
      </c>
      <c r="T58" s="17">
        <f>'orig-data'!D114</f>
        <v>726.83480594</v>
      </c>
      <c r="U58" s="17">
        <f>'orig-data'!F114</f>
        <v>1371.5668176</v>
      </c>
      <c r="V58" s="19">
        <f>'orig-data'!G114</f>
        <v>3353</v>
      </c>
      <c r="W58" s="17">
        <f>'orig-data'!H114</f>
        <v>1222.3842508</v>
      </c>
    </row>
    <row r="59" spans="1:23" ht="12.75">
      <c r="A59" s="29">
        <v>56</v>
      </c>
      <c r="B59" s="29">
        <v>56</v>
      </c>
      <c r="C59" s="7" t="s">
        <v>113</v>
      </c>
      <c r="D59" s="7" t="str">
        <f>IF(AND('orig-data'!Q51&gt;0,'orig-data'!Q51&lt;0.9999),IF(AND('orig-data'!I51&lt;0.005,'orig-data'!I51&gt;0),"m"," "),IF(AND('orig-data'!T51&lt;0.005,'orig-data'!T51&gt;0),"m",""))</f>
        <v> </v>
      </c>
      <c r="E59" s="7" t="str">
        <f>IF(AND('orig-data'!Q115&lt;0.9999,'orig-data'!Q115&gt;0),IF(AND('orig-data'!I115&lt;0.005,'orig-data'!I115&gt;0),"f"," "),IF(AND('orig-data'!T115&lt;0.005,'orig-data'!T115&gt;0),"f",""))</f>
        <v> </v>
      </c>
      <c r="F59" s="7" t="str">
        <f>IF(AND('orig-data'!Q51&lt;0.9999,'orig-data'!Q51&gt;0),IF(AND('orig-data'!I179&lt;0.005,'orig-data'!I179&gt;0),"d"," "),IF(AND('orig-data'!S51&lt;0.05,'orig-data'!S51&gt;0),"d",""))</f>
        <v> </v>
      </c>
      <c r="G59" s="7" t="str">
        <f t="shared" si="12"/>
        <v>  </v>
      </c>
      <c r="H59" s="7" t="str">
        <f t="shared" si="13"/>
        <v>  </v>
      </c>
      <c r="I59" s="2">
        <f t="shared" si="14"/>
        <v>878.20536955</v>
      </c>
      <c r="J59" s="4">
        <f>'orig-data'!E51</f>
        <v>909.49634004</v>
      </c>
      <c r="K59" s="18">
        <f>'orig-data'!E115</f>
        <v>848.73143544</v>
      </c>
      <c r="L59" s="17">
        <f t="shared" si="15"/>
        <v>998.13999048</v>
      </c>
      <c r="M59" s="19">
        <f>'orig-data'!C51</f>
        <v>3605</v>
      </c>
      <c r="N59" s="17">
        <f>'orig-data'!D51</f>
        <v>662.19560278</v>
      </c>
      <c r="O59" s="17">
        <f>'orig-data'!F51</f>
        <v>1249.1529528</v>
      </c>
      <c r="P59" s="19">
        <f>'orig-data'!G51</f>
        <v>3665</v>
      </c>
      <c r="Q59" s="17">
        <f>'orig-data'!H51</f>
        <v>1016.6435506</v>
      </c>
      <c r="R59" s="23"/>
      <c r="S59" s="19">
        <f>'orig-data'!C115</f>
        <v>3675</v>
      </c>
      <c r="T59" s="17">
        <f>'orig-data'!D115</f>
        <v>619.62193057</v>
      </c>
      <c r="U59" s="17">
        <f>'orig-data'!F115</f>
        <v>1162.5557682</v>
      </c>
      <c r="V59" s="19">
        <f>'orig-data'!G115</f>
        <v>3987</v>
      </c>
      <c r="W59" s="17">
        <f>'orig-data'!H115</f>
        <v>1084.8979592</v>
      </c>
    </row>
    <row r="60" spans="1:23" ht="12.75">
      <c r="A60" s="29">
        <v>57</v>
      </c>
      <c r="B60" s="29">
        <v>57</v>
      </c>
      <c r="C60" s="7" t="s">
        <v>114</v>
      </c>
      <c r="D60" s="7" t="str">
        <f>IF(AND('orig-data'!Q52&gt;0,'orig-data'!Q52&lt;0.9999),IF(AND('orig-data'!I52&lt;0.005,'orig-data'!I52&gt;0),"m"," "),IF(AND('orig-data'!T52&lt;0.005,'orig-data'!T52&gt;0),"m",""))</f>
        <v> </v>
      </c>
      <c r="E60" s="7" t="str">
        <f>IF(AND('orig-data'!Q116&lt;0.9999,'orig-data'!Q116&gt;0),IF(AND('orig-data'!I116&lt;0.005,'orig-data'!I116&gt;0),"f"," "),IF(AND('orig-data'!T116&lt;0.005,'orig-data'!T116&gt;0),"f",""))</f>
        <v> </v>
      </c>
      <c r="F60" s="7" t="str">
        <f>IF(AND('orig-data'!Q52&lt;0.9999,'orig-data'!Q52&gt;0),IF(AND('orig-data'!I180&lt;0.005,'orig-data'!I180&gt;0),"d"," "),IF(AND('orig-data'!S52&lt;0.05,'orig-data'!S52&gt;0),"d",""))</f>
        <v> </v>
      </c>
      <c r="G60" s="7" t="str">
        <f t="shared" si="12"/>
        <v>  </v>
      </c>
      <c r="H60" s="7" t="str">
        <f t="shared" si="13"/>
        <v>  </v>
      </c>
      <c r="I60" s="2">
        <f t="shared" si="14"/>
        <v>878.20536955</v>
      </c>
      <c r="J60" s="4">
        <f>'orig-data'!E52</f>
        <v>1303.7974738</v>
      </c>
      <c r="K60" s="18">
        <f>'orig-data'!E116</f>
        <v>1457.2108103</v>
      </c>
      <c r="L60" s="17">
        <f t="shared" si="15"/>
        <v>998.13999048</v>
      </c>
      <c r="M60" s="19">
        <f>'orig-data'!C52</f>
        <v>4061</v>
      </c>
      <c r="N60" s="17">
        <f>'orig-data'!D52</f>
        <v>947.06235804</v>
      </c>
      <c r="O60" s="17">
        <f>'orig-data'!F52</f>
        <v>1794.9059408</v>
      </c>
      <c r="P60" s="19">
        <f>'orig-data'!G52</f>
        <v>3809</v>
      </c>
      <c r="Q60" s="17">
        <f>'orig-data'!H52</f>
        <v>937.94631864</v>
      </c>
      <c r="R60" s="23"/>
      <c r="S60" s="19">
        <f>'orig-data'!C116</f>
        <v>3954</v>
      </c>
      <c r="T60" s="17">
        <f>'orig-data'!D116</f>
        <v>1060.4172033</v>
      </c>
      <c r="U60" s="17">
        <f>'orig-data'!F116</f>
        <v>2002.4791555</v>
      </c>
      <c r="V60" s="19">
        <f>'orig-data'!G116</f>
        <v>3736</v>
      </c>
      <c r="W60" s="17">
        <f>'orig-data'!H116</f>
        <v>944.86595852</v>
      </c>
    </row>
    <row r="61" spans="1:23" ht="12.75">
      <c r="A61" s="29">
        <v>58</v>
      </c>
      <c r="B61" s="29">
        <v>58</v>
      </c>
      <c r="C61" s="7" t="s">
        <v>155</v>
      </c>
      <c r="D61" s="7" t="str">
        <f>IF(AND('orig-data'!Q53&gt;0,'orig-data'!Q53&lt;0.9999),IF(AND('orig-data'!I53&lt;0.005,'orig-data'!I53&gt;0),"m"," "),IF(AND('orig-data'!T53&lt;0.005,'orig-data'!T53&gt;0),"m",""))</f>
        <v> </v>
      </c>
      <c r="E61" s="7" t="str">
        <f>IF(AND('orig-data'!Q117&lt;0.9999,'orig-data'!Q117&gt;0),IF(AND('orig-data'!I117&lt;0.005,'orig-data'!I117&gt;0),"f"," "),IF(AND('orig-data'!T117&lt;0.005,'orig-data'!T117&gt;0),"f",""))</f>
        <v>f</v>
      </c>
      <c r="F61" s="7" t="str">
        <f>IF(AND('orig-data'!Q53&lt;0.9999,'orig-data'!Q53&gt;0),IF(AND('orig-data'!I181&lt;0.005,'orig-data'!I181&gt;0),"d"," "),IF(AND('orig-data'!S53&lt;0.05,'orig-data'!S53&gt;0),"d",""))</f>
        <v>d</v>
      </c>
      <c r="G61" s="7" t="str">
        <f t="shared" si="12"/>
        <v>  </v>
      </c>
      <c r="H61" s="7" t="str">
        <f t="shared" si="13"/>
        <v>  </v>
      </c>
      <c r="I61" s="2">
        <f t="shared" si="14"/>
        <v>878.20536955</v>
      </c>
      <c r="J61" s="4">
        <f>'orig-data'!E53</f>
        <v>1234.4973362</v>
      </c>
      <c r="K61" s="18">
        <f>'orig-data'!E117</f>
        <v>2663.2462486</v>
      </c>
      <c r="L61" s="17">
        <f t="shared" si="15"/>
        <v>998.13999048</v>
      </c>
      <c r="M61" s="19">
        <f>'orig-data'!C53</f>
        <v>1908</v>
      </c>
      <c r="N61" s="17">
        <f>'orig-data'!D53</f>
        <v>887.71707466</v>
      </c>
      <c r="O61" s="17">
        <f>'orig-data'!F53</f>
        <v>1716.7448015</v>
      </c>
      <c r="P61" s="19">
        <f>'orig-data'!G53</f>
        <v>985</v>
      </c>
      <c r="Q61" s="17">
        <f>'orig-data'!H53</f>
        <v>516.24737945</v>
      </c>
      <c r="R61" s="23"/>
      <c r="S61" s="19">
        <f>'orig-data'!C117</f>
        <v>1720</v>
      </c>
      <c r="T61" s="17">
        <f>'orig-data'!D117</f>
        <v>1916.9529095</v>
      </c>
      <c r="U61" s="17">
        <f>'orig-data'!F117</f>
        <v>3700.0807612</v>
      </c>
      <c r="V61" s="19">
        <f>'orig-data'!G117</f>
        <v>1864</v>
      </c>
      <c r="W61" s="17">
        <f>'orig-data'!H117</f>
        <v>1083.7209302</v>
      </c>
    </row>
    <row r="62" spans="3:23" ht="12.75">
      <c r="C62" s="7"/>
      <c r="D62" s="7"/>
      <c r="E62" s="7"/>
      <c r="F62" s="7"/>
      <c r="G62" s="7"/>
      <c r="H62" s="7"/>
      <c r="K62" s="18"/>
      <c r="L62" s="17"/>
      <c r="M62" s="19"/>
      <c r="N62" s="17"/>
      <c r="O62" s="17"/>
      <c r="P62" s="19"/>
      <c r="Q62" s="17"/>
      <c r="R62" s="23"/>
      <c r="S62" s="19"/>
      <c r="T62" s="17"/>
      <c r="U62" s="17"/>
      <c r="V62" s="19"/>
      <c r="W62" s="17"/>
    </row>
    <row r="63" spans="1:23" ht="12.75">
      <c r="A63" s="29">
        <v>60</v>
      </c>
      <c r="B63" s="29">
        <v>60</v>
      </c>
      <c r="C63" s="7" t="s">
        <v>115</v>
      </c>
      <c r="D63" s="7" t="str">
        <f>IF(AND('orig-data'!Q54&gt;0,'orig-data'!Q54&lt;0.9999),IF(AND('orig-data'!I54&lt;0.005,'orig-data'!I54&gt;0),"m"," "),IF(AND('orig-data'!T54&lt;0.005,'orig-data'!T54&gt;0),"m",""))</f>
        <v> </v>
      </c>
      <c r="E63" s="7" t="str">
        <f>IF(AND('orig-data'!Q118&lt;0.9999,'orig-data'!Q118&gt;0),IF(AND('orig-data'!I118&lt;0.005,'orig-data'!I118&gt;0),"f"," "),IF(AND('orig-data'!T118&lt;0.005,'orig-data'!T118&gt;0),"f",""))</f>
        <v> </v>
      </c>
      <c r="F63" s="7" t="str">
        <f>IF(AND('orig-data'!Q54&lt;0.9999,'orig-data'!Q54&gt;0),IF(AND('orig-data'!I182&lt;0.005,'orig-data'!I182&gt;0),"d"," "),IF(AND('orig-data'!S54&lt;0.05,'orig-data'!S54&gt;0),"d",""))</f>
        <v> </v>
      </c>
      <c r="G63" s="7" t="str">
        <f>IF(AND(M63&gt;0,M63&lt;=5),"mp"," ")&amp;IF(AND(P63&gt;0,P63&lt;=5),"mc"," ")</f>
        <v>  </v>
      </c>
      <c r="H63" s="7" t="str">
        <f>IF(AND(S63&gt;0,S63&lt;=5),"fp"," ")&amp;IF(AND(V63&gt;0,V63&lt;=5),"fc"," ")</f>
        <v>  </v>
      </c>
      <c r="I63" s="2">
        <f>J$18</f>
        <v>878.20536955</v>
      </c>
      <c r="J63" s="4">
        <f>'orig-data'!E54</f>
        <v>968.11737892</v>
      </c>
      <c r="K63" s="18">
        <f>'orig-data'!E118</f>
        <v>1179.7450775</v>
      </c>
      <c r="L63" s="17">
        <f>K$18</f>
        <v>998.13999048</v>
      </c>
      <c r="M63" s="19">
        <f>'orig-data'!C54</f>
        <v>4192</v>
      </c>
      <c r="N63" s="17">
        <f>'orig-data'!D54</f>
        <v>703.4424564</v>
      </c>
      <c r="O63" s="17">
        <f>'orig-data'!F54</f>
        <v>1332.3780088</v>
      </c>
      <c r="P63" s="19">
        <f>'orig-data'!G54</f>
        <v>2973</v>
      </c>
      <c r="Q63" s="17">
        <f>'orig-data'!H54</f>
        <v>709.20801527</v>
      </c>
      <c r="R63" s="23"/>
      <c r="S63" s="19">
        <f>'orig-data'!C118</f>
        <v>4143</v>
      </c>
      <c r="T63" s="17">
        <f>'orig-data'!D118</f>
        <v>861.10883017</v>
      </c>
      <c r="U63" s="17">
        <f>'orig-data'!F118</f>
        <v>1616.2863497</v>
      </c>
      <c r="V63" s="19">
        <f>'orig-data'!G118</f>
        <v>3974</v>
      </c>
      <c r="W63" s="17">
        <f>'orig-data'!H118</f>
        <v>959.20830316</v>
      </c>
    </row>
    <row r="64" spans="1:23" ht="12.75">
      <c r="A64" s="29">
        <v>61</v>
      </c>
      <c r="B64" s="29">
        <v>61</v>
      </c>
      <c r="C64" s="7" t="s">
        <v>116</v>
      </c>
      <c r="D64" s="7" t="str">
        <f>IF(AND('orig-data'!Q55&gt;0,'orig-data'!Q55&lt;0.9999),IF(AND('orig-data'!I55&lt;0.005,'orig-data'!I55&gt;0),"m"," "),IF(AND('orig-data'!T55&lt;0.005,'orig-data'!T55&gt;0),"m",""))</f>
        <v> </v>
      </c>
      <c r="E64" s="7" t="str">
        <f>IF(AND('orig-data'!Q119&lt;0.9999,'orig-data'!Q119&gt;0),IF(AND('orig-data'!I119&lt;0.005,'orig-data'!I119&gt;0),"f"," "),IF(AND('orig-data'!T119&lt;0.005,'orig-data'!T119&gt;0),"f",""))</f>
        <v> </v>
      </c>
      <c r="F64" s="7" t="str">
        <f>IF(AND('orig-data'!Q55&lt;0.9999,'orig-data'!Q55&gt;0),IF(AND('orig-data'!I183&lt;0.005,'orig-data'!I183&gt;0),"d"," "),IF(AND('orig-data'!S55&lt;0.05,'orig-data'!S55&gt;0),"d",""))</f>
        <v> </v>
      </c>
      <c r="G64" s="7" t="str">
        <f>IF(AND(M64&gt;0,M64&lt;=5),"mp"," ")&amp;IF(AND(P64&gt;0,P64&lt;=5),"mc"," ")</f>
        <v>  </v>
      </c>
      <c r="H64" s="7" t="str">
        <f>IF(AND(S64&gt;0,S64&lt;=5),"fp"," ")&amp;IF(AND(V64&gt;0,V64&lt;=5),"fc"," ")</f>
        <v>  </v>
      </c>
      <c r="I64" s="2">
        <f>J$18</f>
        <v>878.20536955</v>
      </c>
      <c r="J64" s="4">
        <f>'orig-data'!E55</f>
        <v>1001.2928424</v>
      </c>
      <c r="K64" s="18">
        <f>'orig-data'!E119</f>
        <v>1243.592934</v>
      </c>
      <c r="L64" s="17">
        <f>K$18</f>
        <v>998.13999048</v>
      </c>
      <c r="M64" s="19">
        <f>'orig-data'!C55</f>
        <v>5538</v>
      </c>
      <c r="N64" s="17">
        <f>'orig-data'!D55</f>
        <v>728.68944643</v>
      </c>
      <c r="O64" s="17">
        <f>'orig-data'!F55</f>
        <v>1375.8774211</v>
      </c>
      <c r="P64" s="19">
        <f>'orig-data'!G55</f>
        <v>3004</v>
      </c>
      <c r="Q64" s="17">
        <f>'orig-data'!H55</f>
        <v>542.43409173</v>
      </c>
      <c r="R64" s="23"/>
      <c r="S64" s="19">
        <f>'orig-data'!C119</f>
        <v>5412</v>
      </c>
      <c r="T64" s="17">
        <f>'orig-data'!D119</f>
        <v>909.33184594</v>
      </c>
      <c r="U64" s="17">
        <f>'orig-data'!F119</f>
        <v>1700.72498</v>
      </c>
      <c r="V64" s="19">
        <f>'orig-data'!G119</f>
        <v>3851</v>
      </c>
      <c r="W64" s="17">
        <f>'orig-data'!H119</f>
        <v>711.5668884</v>
      </c>
    </row>
    <row r="65" spans="1:23" ht="12.75">
      <c r="A65" s="29">
        <v>62</v>
      </c>
      <c r="B65" s="29">
        <v>62</v>
      </c>
      <c r="C65" s="7" t="s">
        <v>156</v>
      </c>
      <c r="D65" s="7" t="str">
        <f>IF(AND('orig-data'!Q56&gt;0,'orig-data'!Q56&lt;0.9999),IF(AND('orig-data'!I56&lt;0.005,'orig-data'!I56&gt;0),"m"," "),IF(AND('orig-data'!T56&lt;0.005,'orig-data'!T56&gt;0),"m",""))</f>
        <v> </v>
      </c>
      <c r="E65" s="7" t="str">
        <f>IF(AND('orig-data'!Q120&lt;0.9999,'orig-data'!Q120&gt;0),IF(AND('orig-data'!I120&lt;0.005,'orig-data'!I120&gt;0),"f"," "),IF(AND('orig-data'!T120&lt;0.005,'orig-data'!T120&gt;0),"f",""))</f>
        <v>f</v>
      </c>
      <c r="F65" s="7" t="str">
        <f>IF(AND('orig-data'!Q56&lt;0.9999,'orig-data'!Q56&gt;0),IF(AND('orig-data'!I184&lt;0.005,'orig-data'!I184&gt;0),"d"," "),IF(AND('orig-data'!S56&lt;0.05,'orig-data'!S56&gt;0),"d",""))</f>
        <v> </v>
      </c>
      <c r="G65" s="7" t="str">
        <f>IF(AND(M65&gt;0,M65&lt;=5),"mp"," ")&amp;IF(AND(P65&gt;0,P65&lt;=5),"mc"," ")</f>
        <v>  </v>
      </c>
      <c r="H65" s="7" t="str">
        <f>IF(AND(S65&gt;0,S65&lt;=5),"fp"," ")&amp;IF(AND(V65&gt;0,V65&lt;=5),"fc"," ")</f>
        <v>  </v>
      </c>
      <c r="I65" s="2">
        <f>J$18</f>
        <v>878.20536955</v>
      </c>
      <c r="J65" s="4">
        <f>'orig-data'!E56</f>
        <v>1300.091204</v>
      </c>
      <c r="K65" s="18">
        <f>'orig-data'!E120</f>
        <v>2013.6734049</v>
      </c>
      <c r="L65" s="17">
        <f>K$18</f>
        <v>998.13999048</v>
      </c>
      <c r="M65" s="19">
        <f>'orig-data'!C56</f>
        <v>2969</v>
      </c>
      <c r="N65" s="17">
        <f>'orig-data'!D56</f>
        <v>938.28132937</v>
      </c>
      <c r="O65" s="17">
        <f>'orig-data'!F56</f>
        <v>1801.4182802</v>
      </c>
      <c r="P65" s="19">
        <f>'orig-data'!G56</f>
        <v>1550</v>
      </c>
      <c r="Q65" s="17">
        <f>'orig-data'!H56</f>
        <v>522.0613001</v>
      </c>
      <c r="R65" s="23"/>
      <c r="S65" s="19">
        <f>'orig-data'!C120</f>
        <v>2755</v>
      </c>
      <c r="T65" s="17">
        <f>'orig-data'!D120</f>
        <v>1457.9804123</v>
      </c>
      <c r="U65" s="17">
        <f>'orig-data'!F120</f>
        <v>2781.1625915</v>
      </c>
      <c r="V65" s="19">
        <f>'orig-data'!G120</f>
        <v>2374</v>
      </c>
      <c r="W65" s="17">
        <f>'orig-data'!H120</f>
        <v>861.70598911</v>
      </c>
    </row>
    <row r="66" spans="3:23" ht="12.75">
      <c r="C66" s="7"/>
      <c r="D66" s="7"/>
      <c r="E66" s="7"/>
      <c r="F66" s="7"/>
      <c r="G66" s="7"/>
      <c r="H66" s="7"/>
      <c r="K66" s="18"/>
      <c r="L66" s="17"/>
      <c r="M66" s="19"/>
      <c r="N66" s="17"/>
      <c r="O66" s="17"/>
      <c r="P66" s="19"/>
      <c r="Q66" s="17"/>
      <c r="R66" s="23"/>
      <c r="S66" s="19"/>
      <c r="T66" s="17"/>
      <c r="U66" s="17"/>
      <c r="V66" s="19"/>
      <c r="W66" s="17"/>
    </row>
    <row r="67" spans="1:23" ht="12.75">
      <c r="A67" s="29">
        <v>64</v>
      </c>
      <c r="B67" s="29">
        <v>65</v>
      </c>
      <c r="C67" s="7" t="s">
        <v>117</v>
      </c>
      <c r="D67" s="7" t="str">
        <f>IF(AND('orig-data'!Q58&gt;0,'orig-data'!Q58&lt;0.9999),IF(AND('orig-data'!I58&lt;0.005,'orig-data'!I58&gt;0),"m"," "),IF(AND('orig-data'!T58&lt;0.005,'orig-data'!T58&gt;0),"m",""))</f>
        <v> </v>
      </c>
      <c r="E67" s="7" t="str">
        <f>IF(AND('orig-data'!Q122&lt;0.9999,'orig-data'!Q122&gt;0),IF(AND('orig-data'!I122&lt;0.005,'orig-data'!I122&gt;0),"f"," "),IF(AND('orig-data'!T122&lt;0.005,'orig-data'!T122&gt;0),"f",""))</f>
        <v> </v>
      </c>
      <c r="F67" s="7" t="str">
        <f>IF(AND('orig-data'!Q58&lt;0.9999,'orig-data'!Q58&gt;0),IF(AND('orig-data'!I186&lt;0.005,'orig-data'!I186&gt;0),"d"," "),IF(AND('orig-data'!S58&lt;0.05,'orig-data'!S58&gt;0),"d",""))</f>
        <v> </v>
      </c>
      <c r="G67" s="7" t="str">
        <f aca="true" t="shared" si="16" ref="G67:G77">IF(AND(M67&gt;0,M67&lt;=5),"mp"," ")&amp;IF(AND(P67&gt;0,P67&lt;=5),"mc"," ")</f>
        <v>  </v>
      </c>
      <c r="H67" s="7" t="str">
        <f aca="true" t="shared" si="17" ref="H67:H77">IF(AND(S67&gt;0,S67&lt;=5),"fp"," ")&amp;IF(AND(V67&gt;0,V67&lt;=5),"fc"," ")</f>
        <v>  </v>
      </c>
      <c r="I67" s="2">
        <f aca="true" t="shared" si="18" ref="I67:I77">J$18</f>
        <v>878.20536955</v>
      </c>
      <c r="J67" s="4">
        <f>'orig-data'!E58</f>
        <v>1195.4794943</v>
      </c>
      <c r="K67" s="18">
        <f>'orig-data'!E122</f>
        <v>1565.1183391</v>
      </c>
      <c r="L67" s="17">
        <f aca="true" t="shared" si="19" ref="L67:L77">K$18</f>
        <v>998.13999048</v>
      </c>
      <c r="M67" s="19">
        <f>'orig-data'!C58</f>
        <v>7155</v>
      </c>
      <c r="N67" s="17">
        <f>'orig-data'!D58</f>
        <v>864.55275913</v>
      </c>
      <c r="O67" s="17">
        <f>'orig-data'!F58</f>
        <v>1653.0757739</v>
      </c>
      <c r="P67" s="19">
        <f>'orig-data'!G58</f>
        <v>3617</v>
      </c>
      <c r="Q67" s="17">
        <f>'orig-data'!H58</f>
        <v>505.52061495</v>
      </c>
      <c r="R67" s="23"/>
      <c r="S67" s="19">
        <f>'orig-data'!C122</f>
        <v>6918</v>
      </c>
      <c r="T67" s="17">
        <f>'orig-data'!D122</f>
        <v>1137.587286</v>
      </c>
      <c r="U67" s="17">
        <f>'orig-data'!F122</f>
        <v>2153.3252399</v>
      </c>
      <c r="V67" s="19">
        <f>'orig-data'!G122</f>
        <v>4219</v>
      </c>
      <c r="W67" s="17">
        <f>'orig-data'!H122</f>
        <v>609.85834056</v>
      </c>
    </row>
    <row r="68" spans="1:23" ht="12.75">
      <c r="A68" s="29">
        <v>65</v>
      </c>
      <c r="B68" s="29">
        <v>64</v>
      </c>
      <c r="C68" s="7" t="s">
        <v>157</v>
      </c>
      <c r="D68" s="7" t="str">
        <f>IF(AND('orig-data'!Q57&gt;0,'orig-data'!Q57&lt;0.9999),IF(AND('orig-data'!I57&lt;0.005,'orig-data'!I57&gt;0),"m"," "),IF(AND('orig-data'!T57&lt;0.005,'orig-data'!T57&gt;0),"m",""))</f>
        <v> </v>
      </c>
      <c r="E68" s="7" t="str">
        <f>IF(AND('orig-data'!Q121&lt;0.9999,'orig-data'!Q121&gt;0),IF(AND('orig-data'!I121&lt;0.005,'orig-data'!I121&gt;0),"f"," "),IF(AND('orig-data'!T121&lt;0.005,'orig-data'!T121&gt;0),"f",""))</f>
        <v>f</v>
      </c>
      <c r="F68" s="7" t="str">
        <f>IF(AND('orig-data'!Q57&lt;0.9999,'orig-data'!Q57&gt;0),IF(AND('orig-data'!I185&lt;0.005,'orig-data'!I185&gt;0),"d"," "),IF(AND('orig-data'!S57&lt;0.05,'orig-data'!S57&gt;0),"d",""))</f>
        <v>d</v>
      </c>
      <c r="G68" s="7" t="str">
        <f t="shared" si="16"/>
        <v>  </v>
      </c>
      <c r="H68" s="7" t="str">
        <f t="shared" si="17"/>
        <v>  </v>
      </c>
      <c r="I68" s="2">
        <f t="shared" si="18"/>
        <v>878.20536955</v>
      </c>
      <c r="J68" s="4">
        <f>'orig-data'!E57</f>
        <v>1326.0537555</v>
      </c>
      <c r="K68" s="18">
        <f>'orig-data'!E121</f>
        <v>10422.110868</v>
      </c>
      <c r="L68" s="17">
        <f t="shared" si="19"/>
        <v>998.13999048</v>
      </c>
      <c r="M68" s="19">
        <f>'orig-data'!C57</f>
        <v>691</v>
      </c>
      <c r="N68" s="17">
        <f>'orig-data'!D57</f>
        <v>928.78271596</v>
      </c>
      <c r="O68" s="17">
        <f>'orig-data'!F57</f>
        <v>1893.2507381</v>
      </c>
      <c r="P68" s="19">
        <f>'orig-data'!G57</f>
        <v>425</v>
      </c>
      <c r="Q68" s="17">
        <f>'orig-data'!H57</f>
        <v>615.05065123</v>
      </c>
      <c r="R68" s="23"/>
      <c r="S68" s="19">
        <f>'orig-data'!C121</f>
        <v>646</v>
      </c>
      <c r="T68" s="17">
        <f>'orig-data'!D121</f>
        <v>7407.1673626</v>
      </c>
      <c r="U68" s="17">
        <f>'orig-data'!F121</f>
        <v>14664.228527</v>
      </c>
      <c r="V68" s="19">
        <f>'orig-data'!G121</f>
        <v>3159</v>
      </c>
      <c r="W68" s="17">
        <f>'orig-data'!H121</f>
        <v>4890.0928793</v>
      </c>
    </row>
    <row r="69" spans="1:23" ht="12.75">
      <c r="A69" s="29">
        <v>66</v>
      </c>
      <c r="B69" s="29">
        <v>67</v>
      </c>
      <c r="C69" s="7" t="s">
        <v>159</v>
      </c>
      <c r="D69" s="7" t="str">
        <f>IF(AND('orig-data'!Q60&gt;0,'orig-data'!Q60&lt;0.9999),IF(AND('orig-data'!I60&lt;0.005,'orig-data'!I60&gt;0),"m"," "),IF(AND('orig-data'!T60&lt;0.005,'orig-data'!T60&gt;0),"m",""))</f>
        <v> </v>
      </c>
      <c r="E69" s="7" t="str">
        <f>IF(AND('orig-data'!Q124&lt;0.9999,'orig-data'!Q124&gt;0),IF(AND('orig-data'!I124&lt;0.005,'orig-data'!I124&gt;0),"f"," "),IF(AND('orig-data'!T124&lt;0.005,'orig-data'!T124&gt;0),"f",""))</f>
        <v>f</v>
      </c>
      <c r="F69" s="7" t="str">
        <f>IF(AND('orig-data'!Q60&lt;0.9999,'orig-data'!Q60&gt;0),IF(AND('orig-data'!I188&lt;0.005,'orig-data'!I188&gt;0),"d"," "),IF(AND('orig-data'!S60&lt;0.05,'orig-data'!S60&gt;0),"d",""))</f>
        <v> </v>
      </c>
      <c r="G69" s="7" t="str">
        <f t="shared" si="16"/>
        <v>  </v>
      </c>
      <c r="H69" s="7" t="str">
        <f t="shared" si="17"/>
        <v>  </v>
      </c>
      <c r="I69" s="2">
        <f t="shared" si="18"/>
        <v>878.20536955</v>
      </c>
      <c r="J69" s="4">
        <f>'orig-data'!E60</f>
        <v>1354.7758999</v>
      </c>
      <c r="K69" s="18">
        <f>'orig-data'!E124</f>
        <v>2103.6515154</v>
      </c>
      <c r="L69" s="17">
        <f t="shared" si="19"/>
        <v>998.13999048</v>
      </c>
      <c r="M69" s="19">
        <f>'orig-data'!C60</f>
        <v>1262</v>
      </c>
      <c r="N69" s="17">
        <f>'orig-data'!D60</f>
        <v>964.990986</v>
      </c>
      <c r="O69" s="17">
        <f>'orig-data'!F60</f>
        <v>1902.0050608</v>
      </c>
      <c r="P69" s="19">
        <f>'orig-data'!G60</f>
        <v>875</v>
      </c>
      <c r="Q69" s="17">
        <f>'orig-data'!H60</f>
        <v>693.34389857</v>
      </c>
      <c r="R69" s="23"/>
      <c r="S69" s="19">
        <f>'orig-data'!C124</f>
        <v>1141</v>
      </c>
      <c r="T69" s="17">
        <f>'orig-data'!D124</f>
        <v>1508.5764993</v>
      </c>
      <c r="U69" s="17">
        <f>'orig-data'!F124</f>
        <v>2933.4605839</v>
      </c>
      <c r="V69" s="19">
        <f>'orig-data'!G124</f>
        <v>967</v>
      </c>
      <c r="W69" s="17">
        <f>'orig-data'!H124</f>
        <v>847.50219106</v>
      </c>
    </row>
    <row r="70" spans="1:23" ht="12.75">
      <c r="A70" s="29">
        <v>67</v>
      </c>
      <c r="B70" s="29">
        <v>66</v>
      </c>
      <c r="C70" s="7" t="s">
        <v>158</v>
      </c>
      <c r="D70" s="7" t="str">
        <f>IF(AND('orig-data'!Q59&gt;0,'orig-data'!Q59&lt;0.9999),IF(AND('orig-data'!I59&lt;0.005,'orig-data'!I59&gt;0),"m"," "),IF(AND('orig-data'!T59&lt;0.005,'orig-data'!T59&gt;0),"m",""))</f>
        <v>m</v>
      </c>
      <c r="E70" s="7" t="str">
        <f>IF(AND('orig-data'!Q123&lt;0.9999,'orig-data'!Q123&gt;0),IF(AND('orig-data'!I123&lt;0.005,'orig-data'!I123&gt;0),"f"," "),IF(AND('orig-data'!T123&lt;0.005,'orig-data'!T123&gt;0),"f",""))</f>
        <v> </v>
      </c>
      <c r="F70" s="7" t="str">
        <f>IF(AND('orig-data'!Q59&lt;0.9999,'orig-data'!Q59&gt;0),IF(AND('orig-data'!I187&lt;0.005,'orig-data'!I187&gt;0),"d"," "),IF(AND('orig-data'!S59&lt;0.05,'orig-data'!S59&gt;0),"d",""))</f>
        <v>d</v>
      </c>
      <c r="G70" s="7" t="str">
        <f t="shared" si="16"/>
        <v>  </v>
      </c>
      <c r="H70" s="7" t="str">
        <f t="shared" si="17"/>
        <v>  </v>
      </c>
      <c r="I70" s="2">
        <f t="shared" si="18"/>
        <v>878.20536955</v>
      </c>
      <c r="J70" s="4">
        <f>'orig-data'!E59</f>
        <v>448.29639432</v>
      </c>
      <c r="K70" s="18">
        <f>'orig-data'!E123</f>
        <v>1144.1633589</v>
      </c>
      <c r="L70" s="17">
        <f t="shared" si="19"/>
        <v>998.13999048</v>
      </c>
      <c r="M70" s="19">
        <f>'orig-data'!C59</f>
        <v>494</v>
      </c>
      <c r="N70" s="17">
        <f>'orig-data'!D59</f>
        <v>302.08193948</v>
      </c>
      <c r="O70" s="17">
        <f>'orig-data'!F59</f>
        <v>665.28193479</v>
      </c>
      <c r="P70" s="19">
        <f>'orig-data'!G59</f>
        <v>120</v>
      </c>
      <c r="Q70" s="17">
        <f>'orig-data'!H59</f>
        <v>242.91497976</v>
      </c>
      <c r="R70" s="23"/>
      <c r="S70" s="19">
        <f>'orig-data'!C123</f>
        <v>435</v>
      </c>
      <c r="T70" s="17">
        <f>'orig-data'!D123</f>
        <v>795.49801177</v>
      </c>
      <c r="U70" s="17">
        <f>'orig-data'!F123</f>
        <v>1645.6481002</v>
      </c>
      <c r="V70" s="19">
        <f>'orig-data'!G123</f>
        <v>321</v>
      </c>
      <c r="W70" s="17">
        <f>'orig-data'!H123</f>
        <v>737.93103448</v>
      </c>
    </row>
    <row r="71" spans="1:23" ht="12.75">
      <c r="A71" s="29">
        <v>68</v>
      </c>
      <c r="B71" s="29">
        <v>70</v>
      </c>
      <c r="C71" s="7" t="s">
        <v>151</v>
      </c>
      <c r="D71" s="7" t="str">
        <f>IF(AND('orig-data'!Q63&gt;0,'orig-data'!Q63&lt;0.9999),IF(AND('orig-data'!I63&lt;0.005,'orig-data'!I63&gt;0),"m"," "),IF(AND('orig-data'!T63&lt;0.005,'orig-data'!T63&gt;0),"m",""))</f>
        <v>m</v>
      </c>
      <c r="E71" s="7" t="str">
        <f>IF(AND('orig-data'!Q127&lt;0.9999,'orig-data'!Q127&gt;0),IF(AND('orig-data'!I127&lt;0.005,'orig-data'!I127&gt;0),"f"," "),IF(AND('orig-data'!T127&lt;0.005,'orig-data'!T127&gt;0),"f",""))</f>
        <v>f</v>
      </c>
      <c r="F71" s="7" t="str">
        <f>IF(AND('orig-data'!Q63&lt;0.9999,'orig-data'!Q63&gt;0),IF(AND('orig-data'!I191&lt;0.005,'orig-data'!I191&gt;0),"d"," "),IF(AND('orig-data'!S63&lt;0.05,'orig-data'!S63&gt;0),"d",""))</f>
        <v>d</v>
      </c>
      <c r="G71" s="7" t="str">
        <f t="shared" si="16"/>
        <v>  </v>
      </c>
      <c r="H71" s="7" t="str">
        <f t="shared" si="17"/>
        <v>  </v>
      </c>
      <c r="I71" s="2">
        <f t="shared" si="18"/>
        <v>878.20536955</v>
      </c>
      <c r="J71" s="4">
        <f>'orig-data'!E63</f>
        <v>1506.1031889</v>
      </c>
      <c r="K71" s="18">
        <f>'orig-data'!E127</f>
        <v>2853.5749755</v>
      </c>
      <c r="L71" s="17">
        <f t="shared" si="19"/>
        <v>998.13999048</v>
      </c>
      <c r="M71" s="19">
        <f>'orig-data'!C63</f>
        <v>3662</v>
      </c>
      <c r="N71" s="17">
        <f>'orig-data'!D63</f>
        <v>1086.0681246</v>
      </c>
      <c r="O71" s="17">
        <f>'orig-data'!F63</f>
        <v>2088.5861249</v>
      </c>
      <c r="P71" s="19">
        <f>'orig-data'!G63</f>
        <v>2067</v>
      </c>
      <c r="Q71" s="17">
        <f>'orig-data'!H63</f>
        <v>564.44565811</v>
      </c>
      <c r="R71" s="23"/>
      <c r="S71" s="19">
        <f>'orig-data'!C127</f>
        <v>3494</v>
      </c>
      <c r="T71" s="17">
        <f>'orig-data'!D127</f>
        <v>2062.2141732</v>
      </c>
      <c r="U71" s="17">
        <f>'orig-data'!F127</f>
        <v>3948.6151569</v>
      </c>
      <c r="V71" s="19">
        <f>'orig-data'!G127</f>
        <v>3830</v>
      </c>
      <c r="W71" s="17">
        <f>'orig-data'!H127</f>
        <v>1096.164854</v>
      </c>
    </row>
    <row r="72" spans="1:23" ht="12.75">
      <c r="A72" s="29">
        <v>69</v>
      </c>
      <c r="B72" s="29">
        <v>68</v>
      </c>
      <c r="C72" s="7" t="s">
        <v>160</v>
      </c>
      <c r="D72" s="7" t="str">
        <f>IF(AND('orig-data'!Q61&gt;0,'orig-data'!Q61&lt;0.9999),IF(AND('orig-data'!I61&lt;0.005,'orig-data'!I61&gt;0),"m"," "),IF(AND('orig-data'!T61&lt;0.005,'orig-data'!T61&gt;0),"m",""))</f>
        <v>m</v>
      </c>
      <c r="E72" s="7" t="str">
        <f>IF(AND('orig-data'!Q125&lt;0.9999,'orig-data'!Q125&gt;0),IF(AND('orig-data'!I125&lt;0.005,'orig-data'!I125&gt;0),"f"," "),IF(AND('orig-data'!T125&lt;0.005,'orig-data'!T125&gt;0),"f",""))</f>
        <v>f</v>
      </c>
      <c r="F72" s="7" t="str">
        <f>IF(AND('orig-data'!Q61&lt;0.9999,'orig-data'!Q61&gt;0),IF(AND('orig-data'!I189&lt;0.005,'orig-data'!I189&gt;0),"d"," "),IF(AND('orig-data'!S61&lt;0.05,'orig-data'!S61&gt;0),"d",""))</f>
        <v> </v>
      </c>
      <c r="G72" s="7" t="str">
        <f t="shared" si="16"/>
        <v>  </v>
      </c>
      <c r="H72" s="7" t="str">
        <f t="shared" si="17"/>
        <v>  </v>
      </c>
      <c r="I72" s="2">
        <f t="shared" si="18"/>
        <v>878.20536955</v>
      </c>
      <c r="J72" s="4">
        <f>'orig-data'!E61</f>
        <v>1959.1033212</v>
      </c>
      <c r="K72" s="18">
        <f>'orig-data'!E125</f>
        <v>2131.7260788</v>
      </c>
      <c r="L72" s="17">
        <f t="shared" si="19"/>
        <v>998.13999048</v>
      </c>
      <c r="M72" s="19">
        <f>'orig-data'!C61</f>
        <v>2153</v>
      </c>
      <c r="N72" s="17">
        <f>'orig-data'!D61</f>
        <v>1407.2179921</v>
      </c>
      <c r="O72" s="17">
        <f>'orig-data'!F61</f>
        <v>2727.4280494</v>
      </c>
      <c r="P72" s="19">
        <f>'orig-data'!G61</f>
        <v>1714</v>
      </c>
      <c r="Q72" s="17">
        <f>'orig-data'!H61</f>
        <v>796.09846725</v>
      </c>
      <c r="R72" s="23"/>
      <c r="S72" s="19">
        <f>'orig-data'!C125</f>
        <v>2068</v>
      </c>
      <c r="T72" s="17">
        <f>'orig-data'!D125</f>
        <v>1543.9484206</v>
      </c>
      <c r="U72" s="17">
        <f>'orig-data'!F125</f>
        <v>2943.2693568</v>
      </c>
      <c r="V72" s="19">
        <f>'orig-data'!G125</f>
        <v>1898</v>
      </c>
      <c r="W72" s="17">
        <f>'orig-data'!H125</f>
        <v>917.79497099</v>
      </c>
    </row>
    <row r="73" spans="1:23" ht="12.75">
      <c r="A73" s="29">
        <v>70</v>
      </c>
      <c r="B73" s="29">
        <v>71</v>
      </c>
      <c r="C73" s="7" t="s">
        <v>161</v>
      </c>
      <c r="D73" s="7" t="str">
        <f>IF(AND('orig-data'!Q64&gt;0,'orig-data'!Q64&lt;0.9999),IF(AND('orig-data'!I64&lt;0.005,'orig-data'!I64&gt;0),"m"," "),IF(AND('orig-data'!T64&lt;0.005,'orig-data'!T64&gt;0),"m",""))</f>
        <v>m</v>
      </c>
      <c r="E73" s="7" t="str">
        <f>IF(AND('orig-data'!Q128&lt;0.9999,'orig-data'!Q128&gt;0),IF(AND('orig-data'!I128&lt;0.005,'orig-data'!I128&gt;0),"f"," "),IF(AND('orig-data'!T128&lt;0.005,'orig-data'!T128&gt;0),"f",""))</f>
        <v>f</v>
      </c>
      <c r="F73" s="7" t="str">
        <f>IF(AND('orig-data'!Q64&lt;0.9999,'orig-data'!Q64&gt;0),IF(AND('orig-data'!I192&lt;0.005,'orig-data'!I192&gt;0),"d"," "),IF(AND('orig-data'!S64&lt;0.05,'orig-data'!S64&gt;0),"d",""))</f>
        <v> </v>
      </c>
      <c r="G73" s="7" t="str">
        <f t="shared" si="16"/>
        <v>  </v>
      </c>
      <c r="H73" s="7" t="str">
        <f t="shared" si="17"/>
        <v>  </v>
      </c>
      <c r="I73" s="2">
        <f t="shared" si="18"/>
        <v>878.20536955</v>
      </c>
      <c r="J73" s="4">
        <f>'orig-data'!E64</f>
        <v>1853.8898375</v>
      </c>
      <c r="K73" s="18">
        <f>'orig-data'!E128</f>
        <v>2457.8347048</v>
      </c>
      <c r="L73" s="17">
        <f t="shared" si="19"/>
        <v>998.13999048</v>
      </c>
      <c r="M73" s="19">
        <f>'orig-data'!C64</f>
        <v>2351</v>
      </c>
      <c r="N73" s="17">
        <f>'orig-data'!D64</f>
        <v>1336.0311888</v>
      </c>
      <c r="O73" s="17">
        <f>'orig-data'!F64</f>
        <v>2572.4755219</v>
      </c>
      <c r="P73" s="19">
        <f>'orig-data'!G64</f>
        <v>1770</v>
      </c>
      <c r="Q73" s="17">
        <f>'orig-data'!H64</f>
        <v>752.87111867</v>
      </c>
      <c r="R73" s="23"/>
      <c r="S73" s="19">
        <f>'orig-data'!C128</f>
        <v>2282</v>
      </c>
      <c r="T73" s="17">
        <f>'orig-data'!D128</f>
        <v>1778.0071898</v>
      </c>
      <c r="U73" s="17">
        <f>'orig-data'!F128</f>
        <v>3397.5967423</v>
      </c>
      <c r="V73" s="19">
        <f>'orig-data'!G128</f>
        <v>2439</v>
      </c>
      <c r="W73" s="17">
        <f>'orig-data'!H128</f>
        <v>1068.7992989</v>
      </c>
    </row>
    <row r="74" spans="1:23" ht="12.75">
      <c r="A74" s="29">
        <v>71</v>
      </c>
      <c r="B74" s="29">
        <v>69</v>
      </c>
      <c r="C74" s="7" t="s">
        <v>118</v>
      </c>
      <c r="D74" s="7" t="str">
        <f>IF(AND('orig-data'!Q62&gt;0,'orig-data'!Q62&lt;0.9999),IF(AND('orig-data'!I62&lt;0.005,'orig-data'!I62&gt;0),"m"," "),IF(AND('orig-data'!T62&lt;0.005,'orig-data'!T62&gt;0),"m",""))</f>
        <v> </v>
      </c>
      <c r="E74" s="7" t="str">
        <f>IF(AND('orig-data'!Q126&lt;0.9999,'orig-data'!Q126&gt;0),IF(AND('orig-data'!I126&lt;0.005,'orig-data'!I126&gt;0),"f"," "),IF(AND('orig-data'!T126&lt;0.005,'orig-data'!T126&gt;0),"f",""))</f>
        <v> </v>
      </c>
      <c r="F74" s="7" t="str">
        <f>IF(AND('orig-data'!Q62&lt;0.9999,'orig-data'!Q62&gt;0),IF(AND('orig-data'!I190&lt;0.005,'orig-data'!I190&gt;0),"d"," "),IF(AND('orig-data'!S62&lt;0.05,'orig-data'!S62&gt;0),"d",""))</f>
        <v> </v>
      </c>
      <c r="G74" s="7" t="str">
        <f t="shared" si="16"/>
        <v>  </v>
      </c>
      <c r="H74" s="7" t="str">
        <f t="shared" si="17"/>
        <v>  </v>
      </c>
      <c r="I74" s="2">
        <f t="shared" si="18"/>
        <v>878.20536955</v>
      </c>
      <c r="J74" s="4">
        <f>'orig-data'!E62</f>
        <v>951.54205364</v>
      </c>
      <c r="K74" s="18">
        <f>'orig-data'!E126</f>
        <v>1187.8534557</v>
      </c>
      <c r="L74" s="17">
        <f t="shared" si="19"/>
        <v>998.13999048</v>
      </c>
      <c r="M74" s="19">
        <f>'orig-data'!C62</f>
        <v>807</v>
      </c>
      <c r="N74" s="17">
        <f>'orig-data'!D62</f>
        <v>670.80272896</v>
      </c>
      <c r="O74" s="17">
        <f>'orig-data'!F62</f>
        <v>1349.7742939</v>
      </c>
      <c r="P74" s="19">
        <f>'orig-data'!G62</f>
        <v>340</v>
      </c>
      <c r="Q74" s="17">
        <f>'orig-data'!H62</f>
        <v>421.31350682</v>
      </c>
      <c r="R74" s="23"/>
      <c r="S74" s="19">
        <f>'orig-data'!C126</f>
        <v>750</v>
      </c>
      <c r="T74" s="17">
        <f>'orig-data'!D126</f>
        <v>840.63922766</v>
      </c>
      <c r="U74" s="17">
        <f>'orig-data'!F126</f>
        <v>1678.4796448</v>
      </c>
      <c r="V74" s="19">
        <f>'orig-data'!G126</f>
        <v>373</v>
      </c>
      <c r="W74" s="17">
        <f>'orig-data'!H126</f>
        <v>497.33333333</v>
      </c>
    </row>
    <row r="75" spans="1:23" ht="12.75">
      <c r="A75" s="29">
        <v>72</v>
      </c>
      <c r="B75" s="29">
        <v>72</v>
      </c>
      <c r="C75" s="7" t="s">
        <v>162</v>
      </c>
      <c r="D75" s="7" t="str">
        <f>IF(AND('orig-data'!Q65&gt;0,'orig-data'!Q65&lt;0.9999),IF(AND('orig-data'!I65&lt;0.005,'orig-data'!I65&gt;0),"m"," "),IF(AND('orig-data'!T65&lt;0.005,'orig-data'!T65&gt;0),"m",""))</f>
        <v>m</v>
      </c>
      <c r="E75" s="7" t="str">
        <f>IF(AND('orig-data'!Q129&lt;0.9999,'orig-data'!Q129&gt;0),IF(AND('orig-data'!I129&lt;0.005,'orig-data'!I129&gt;0),"f"," "),IF(AND('orig-data'!T129&lt;0.005,'orig-data'!T129&gt;0),"f",""))</f>
        <v>f</v>
      </c>
      <c r="F75" s="7" t="str">
        <f>IF(AND('orig-data'!Q65&lt;0.9999,'orig-data'!Q65&gt;0),IF(AND('orig-data'!I193&lt;0.005,'orig-data'!I193&gt;0),"d"," "),IF(AND('orig-data'!S65&lt;0.05,'orig-data'!S65&gt;0),"d",""))</f>
        <v> </v>
      </c>
      <c r="G75" s="7" t="str">
        <f t="shared" si="16"/>
        <v>  </v>
      </c>
      <c r="H75" s="7" t="str">
        <f t="shared" si="17"/>
        <v>  </v>
      </c>
      <c r="I75" s="2">
        <f t="shared" si="18"/>
        <v>878.20536955</v>
      </c>
      <c r="J75" s="4">
        <f>'orig-data'!E65</f>
        <v>1403.7837316</v>
      </c>
      <c r="K75" s="18">
        <f>'orig-data'!E129</f>
        <v>2294.7384599</v>
      </c>
      <c r="L75" s="17">
        <f t="shared" si="19"/>
        <v>998.13999048</v>
      </c>
      <c r="M75" s="19">
        <f>'orig-data'!C65</f>
        <v>1819</v>
      </c>
      <c r="N75" s="17">
        <f>'orig-data'!D65</f>
        <v>1010.9874553</v>
      </c>
      <c r="O75" s="17">
        <f>'orig-data'!F65</f>
        <v>1949.1921041</v>
      </c>
      <c r="P75" s="19">
        <f>'orig-data'!G65</f>
        <v>1041</v>
      </c>
      <c r="Q75" s="17">
        <f>'orig-data'!H65</f>
        <v>572.29246839</v>
      </c>
      <c r="R75" s="23"/>
      <c r="S75" s="19">
        <f>'orig-data'!C129</f>
        <v>1734</v>
      </c>
      <c r="T75" s="17">
        <f>'orig-data'!D129</f>
        <v>1655.9767387</v>
      </c>
      <c r="U75" s="17">
        <f>'orig-data'!F129</f>
        <v>3179.8904396</v>
      </c>
      <c r="V75" s="19">
        <f>'orig-data'!G129</f>
        <v>1605</v>
      </c>
      <c r="W75" s="17">
        <f>'orig-data'!H129</f>
        <v>925.60553633</v>
      </c>
    </row>
    <row r="76" spans="1:23" ht="12.75">
      <c r="A76" s="29">
        <v>73</v>
      </c>
      <c r="B76" s="29">
        <v>74</v>
      </c>
      <c r="C76" s="7" t="s">
        <v>164</v>
      </c>
      <c r="D76" s="7" t="str">
        <f>IF(AND('orig-data'!Q67&gt;0,'orig-data'!Q67&lt;0.9999),IF(AND('orig-data'!I67&lt;0.005,'orig-data'!I67&gt;0),"m"," "),IF(AND('orig-data'!T67&lt;0.005,'orig-data'!T67&gt;0),"m",""))</f>
        <v>m</v>
      </c>
      <c r="E76" s="7" t="str">
        <f>IF(AND('orig-data'!Q131&lt;0.9999,'orig-data'!Q131&gt;0),IF(AND('orig-data'!I131&lt;0.005,'orig-data'!I131&gt;0),"f"," "),IF(AND('orig-data'!T131&lt;0.005,'orig-data'!T131&gt;0),"f",""))</f>
        <v>f</v>
      </c>
      <c r="F76" s="7" t="str">
        <f>IF(AND('orig-data'!Q67&lt;0.9999,'orig-data'!Q67&gt;0),IF(AND('orig-data'!I195&lt;0.005,'orig-data'!I195&gt;0),"d"," "),IF(AND('orig-data'!S67&lt;0.05,'orig-data'!S67&gt;0),"d",""))</f>
        <v> </v>
      </c>
      <c r="G76" s="7" t="str">
        <f t="shared" si="16"/>
        <v>  </v>
      </c>
      <c r="H76" s="7" t="str">
        <f t="shared" si="17"/>
        <v>  </v>
      </c>
      <c r="I76" s="2">
        <f t="shared" si="18"/>
        <v>878.20536955</v>
      </c>
      <c r="J76" s="4">
        <f>'orig-data'!E67</f>
        <v>2342.7186509</v>
      </c>
      <c r="K76" s="18">
        <f>'orig-data'!E131</f>
        <v>3074.3478854</v>
      </c>
      <c r="L76" s="17">
        <f t="shared" si="19"/>
        <v>998.13999048</v>
      </c>
      <c r="M76" s="19">
        <f>'orig-data'!C67</f>
        <v>1673</v>
      </c>
      <c r="N76" s="17">
        <f>'orig-data'!D67</f>
        <v>1692.9341894</v>
      </c>
      <c r="O76" s="17">
        <f>'orig-data'!F67</f>
        <v>3241.9043289</v>
      </c>
      <c r="P76" s="19">
        <f>'orig-data'!G67</f>
        <v>1626</v>
      </c>
      <c r="Q76" s="17">
        <f>'orig-data'!H67</f>
        <v>971.90675433</v>
      </c>
      <c r="R76" s="23"/>
      <c r="S76" s="19">
        <f>'orig-data'!C131</f>
        <v>1602</v>
      </c>
      <c r="T76" s="17">
        <f>'orig-data'!D131</f>
        <v>2208.4228188</v>
      </c>
      <c r="U76" s="17">
        <f>'orig-data'!F131</f>
        <v>4279.8031427</v>
      </c>
      <c r="V76" s="19">
        <f>'orig-data'!G131</f>
        <v>1931</v>
      </c>
      <c r="W76" s="17">
        <f>'orig-data'!H131</f>
        <v>1205.3682896</v>
      </c>
    </row>
    <row r="77" spans="1:23" ht="12.75">
      <c r="A77" s="29">
        <v>74</v>
      </c>
      <c r="B77" s="29">
        <v>73</v>
      </c>
      <c r="C77" s="7" t="s">
        <v>163</v>
      </c>
      <c r="D77" s="7" t="str">
        <f>IF(AND('orig-data'!Q66&gt;0,'orig-data'!Q66&lt;0.9999),IF(AND('orig-data'!I66&lt;0.005,'orig-data'!I66&gt;0),"m"," "),IF(AND('orig-data'!T66&lt;0.005,'orig-data'!T66&gt;0),"m",""))</f>
        <v>m</v>
      </c>
      <c r="E77" s="7" t="str">
        <f>IF(AND('orig-data'!Q130&lt;0.9999,'orig-data'!Q130&gt;0),IF(AND('orig-data'!I130&lt;0.005,'orig-data'!I130&gt;0),"f"," "),IF(AND('orig-data'!T130&lt;0.005,'orig-data'!T130&gt;0),"f",""))</f>
        <v>f</v>
      </c>
      <c r="F77" s="7" t="str">
        <f>IF(AND('orig-data'!Q66&lt;0.9999,'orig-data'!Q66&gt;0),IF(AND('orig-data'!I194&lt;0.005,'orig-data'!I194&gt;0),"d"," "),IF(AND('orig-data'!S66&lt;0.05,'orig-data'!S66&gt;0),"d",""))</f>
        <v> </v>
      </c>
      <c r="G77" s="7" t="str">
        <f t="shared" si="16"/>
        <v>  </v>
      </c>
      <c r="H77" s="7" t="str">
        <f t="shared" si="17"/>
        <v>  </v>
      </c>
      <c r="I77" s="2">
        <f t="shared" si="18"/>
        <v>878.20536955</v>
      </c>
      <c r="J77" s="4">
        <f>'orig-data'!E66</f>
        <v>2409.3605326</v>
      </c>
      <c r="K77" s="18">
        <f>'orig-data'!E130</f>
        <v>3232.3346285</v>
      </c>
      <c r="L77" s="17">
        <f t="shared" si="19"/>
        <v>998.13999048</v>
      </c>
      <c r="M77" s="19">
        <f>'orig-data'!C66</f>
        <v>1144</v>
      </c>
      <c r="N77" s="17">
        <f>'orig-data'!D66</f>
        <v>1724.8100654</v>
      </c>
      <c r="O77" s="17">
        <f>'orig-data'!F66</f>
        <v>3365.598504</v>
      </c>
      <c r="P77" s="19">
        <f>'orig-data'!G66</f>
        <v>1090</v>
      </c>
      <c r="Q77" s="17">
        <f>'orig-data'!H66</f>
        <v>952.7972028</v>
      </c>
      <c r="R77" s="23"/>
      <c r="S77" s="19">
        <f>'orig-data'!C130</f>
        <v>1076</v>
      </c>
      <c r="T77" s="17">
        <f>'orig-data'!D130</f>
        <v>2328.8691896</v>
      </c>
      <c r="U77" s="17">
        <f>'orig-data'!F130</f>
        <v>4486.2919727</v>
      </c>
      <c r="V77" s="19">
        <f>'orig-data'!G130</f>
        <v>1441</v>
      </c>
      <c r="W77" s="17">
        <f>'orig-data'!H130</f>
        <v>1339.2193309</v>
      </c>
    </row>
    <row r="78" spans="11:19" ht="12.75">
      <c r="K78" s="18"/>
      <c r="L78" s="17"/>
      <c r="M78" s="19"/>
      <c r="N78" s="17"/>
      <c r="O78" s="17"/>
      <c r="P78" s="20"/>
      <c r="Q78" s="17"/>
      <c r="S78" s="3"/>
    </row>
    <row r="79" spans="11:19" ht="12.75">
      <c r="K79" s="18"/>
      <c r="L79" s="17"/>
      <c r="M79" s="19"/>
      <c r="N79" s="17"/>
      <c r="O79" s="17"/>
      <c r="P79" s="20"/>
      <c r="Q79" s="17"/>
      <c r="S79" s="3"/>
    </row>
    <row r="80" spans="11:19" ht="12.75">
      <c r="K80" s="18"/>
      <c r="L80" s="17"/>
      <c r="M80" s="19"/>
      <c r="N80" s="17"/>
      <c r="O80" s="17"/>
      <c r="P80" s="20"/>
      <c r="Q80" s="17"/>
      <c r="S80" s="3"/>
    </row>
    <row r="81" spans="16:19" ht="12.75">
      <c r="P81" s="5"/>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tabSelected="1" workbookViewId="0" topLeftCell="A1">
      <pane xSplit="2" ySplit="3" topLeftCell="L172"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9" width="9.28125" style="0" bestFit="1" customWidth="1"/>
    <col min="10" max="11" width="9.140625" style="2" customWidth="1"/>
  </cols>
  <sheetData>
    <row r="1" ht="12.75">
      <c r="A1" t="s">
        <v>140</v>
      </c>
    </row>
    <row r="3" spans="1:21" s="1" customFormat="1" ht="12.75">
      <c r="A3" s="1" t="s">
        <v>81</v>
      </c>
      <c r="B3" s="1" t="s">
        <v>16</v>
      </c>
      <c r="C3" s="1" t="s">
        <v>0</v>
      </c>
      <c r="D3" s="1" t="s">
        <v>95</v>
      </c>
      <c r="E3" s="1" t="s">
        <v>96</v>
      </c>
      <c r="F3" s="1" t="s">
        <v>97</v>
      </c>
      <c r="G3" s="1" t="s">
        <v>87</v>
      </c>
      <c r="H3" s="1" t="s">
        <v>88</v>
      </c>
      <c r="I3" s="1" t="s">
        <v>1</v>
      </c>
      <c r="J3" s="1" t="s">
        <v>89</v>
      </c>
      <c r="K3" s="1" t="s">
        <v>98</v>
      </c>
      <c r="L3" s="1" t="s">
        <v>90</v>
      </c>
      <c r="M3" s="1" t="s">
        <v>91</v>
      </c>
      <c r="N3" s="1" t="s">
        <v>92</v>
      </c>
      <c r="O3" s="1" t="s">
        <v>93</v>
      </c>
      <c r="P3" s="27" t="s">
        <v>133</v>
      </c>
      <c r="Q3" s="27" t="s">
        <v>134</v>
      </c>
      <c r="R3" s="27" t="s">
        <v>135</v>
      </c>
      <c r="S3" s="27" t="s">
        <v>136</v>
      </c>
      <c r="T3" s="27" t="s">
        <v>137</v>
      </c>
      <c r="U3" s="27"/>
    </row>
    <row r="4" spans="1:20" ht="12.75">
      <c r="A4" s="7" t="s">
        <v>80</v>
      </c>
      <c r="B4" t="s">
        <v>14</v>
      </c>
      <c r="C4">
        <v>29101</v>
      </c>
      <c r="D4">
        <v>587.29298813</v>
      </c>
      <c r="E4">
        <v>745.79172414</v>
      </c>
      <c r="F4">
        <v>947.06612719</v>
      </c>
      <c r="G4">
        <v>18447</v>
      </c>
      <c r="H4">
        <v>633.89574241</v>
      </c>
      <c r="I4">
        <v>0.1800158454</v>
      </c>
      <c r="J4">
        <v>-0.4024</v>
      </c>
      <c r="K4">
        <v>-0.1634</v>
      </c>
      <c r="L4">
        <v>0.0755</v>
      </c>
      <c r="M4">
        <v>0.6687421969</v>
      </c>
      <c r="N4">
        <v>0.8492224598</v>
      </c>
      <c r="O4">
        <v>1.0784107682</v>
      </c>
      <c r="P4" s="28">
        <v>3.66779E-123</v>
      </c>
      <c r="Q4" s="28">
        <v>3.1620484E-06</v>
      </c>
      <c r="R4">
        <v>0.0648824613</v>
      </c>
      <c r="S4">
        <v>0.0196608088</v>
      </c>
      <c r="T4">
        <v>0.0551797257</v>
      </c>
    </row>
    <row r="5" spans="1:20" ht="12.75">
      <c r="A5" s="7" t="s">
        <v>79</v>
      </c>
      <c r="B5" t="s">
        <v>14</v>
      </c>
      <c r="C5">
        <v>22915</v>
      </c>
      <c r="D5">
        <v>807.34730377</v>
      </c>
      <c r="E5">
        <v>1025.1758655</v>
      </c>
      <c r="F5">
        <v>1301.776262</v>
      </c>
      <c r="G5">
        <v>22248</v>
      </c>
      <c r="H5">
        <v>970.89242854</v>
      </c>
      <c r="I5">
        <v>0.2041985441</v>
      </c>
      <c r="J5">
        <v>-0.0841</v>
      </c>
      <c r="K5">
        <v>0.1547</v>
      </c>
      <c r="L5">
        <v>0.3936</v>
      </c>
      <c r="M5">
        <v>0.9193149254</v>
      </c>
      <c r="N5">
        <v>1.1673532195</v>
      </c>
      <c r="O5">
        <v>1.4823141684</v>
      </c>
      <c r="P5" s="28">
        <v>3.66779E-123</v>
      </c>
      <c r="Q5" s="28">
        <v>3.1620484E-06</v>
      </c>
      <c r="R5">
        <v>0.0648824613</v>
      </c>
      <c r="S5">
        <v>0.0196608088</v>
      </c>
      <c r="T5">
        <v>0.1396395348</v>
      </c>
    </row>
    <row r="6" spans="1:20" ht="12.75">
      <c r="A6" s="7" t="s">
        <v>78</v>
      </c>
      <c r="B6" t="s">
        <v>14</v>
      </c>
      <c r="C6">
        <v>34639</v>
      </c>
      <c r="D6">
        <v>816.1971941</v>
      </c>
      <c r="E6">
        <v>1033.6629385</v>
      </c>
      <c r="F6">
        <v>1309.0697666</v>
      </c>
      <c r="G6">
        <v>43914</v>
      </c>
      <c r="H6">
        <v>1267.7617714</v>
      </c>
      <c r="I6">
        <v>0.1762553224</v>
      </c>
      <c r="J6">
        <v>-0.0732</v>
      </c>
      <c r="K6">
        <v>0.163</v>
      </c>
      <c r="L6">
        <v>0.3992</v>
      </c>
      <c r="M6">
        <v>0.92939217</v>
      </c>
      <c r="N6">
        <v>1.1770173291</v>
      </c>
      <c r="O6">
        <v>1.4906191786</v>
      </c>
      <c r="P6" s="28">
        <v>3.66779E-123</v>
      </c>
      <c r="Q6" s="28">
        <v>3.1620484E-06</v>
      </c>
      <c r="R6">
        <v>0.0648824613</v>
      </c>
      <c r="S6">
        <v>0.0196608088</v>
      </c>
      <c r="T6">
        <v>0.0077161587</v>
      </c>
    </row>
    <row r="7" spans="1:20" ht="12.75">
      <c r="A7" s="7" t="s">
        <v>77</v>
      </c>
      <c r="B7" t="s">
        <v>14</v>
      </c>
      <c r="C7">
        <v>49878</v>
      </c>
      <c r="D7">
        <v>716.63382248</v>
      </c>
      <c r="E7">
        <v>907.56234817</v>
      </c>
      <c r="F7">
        <v>1149.3588357</v>
      </c>
      <c r="G7">
        <v>39708</v>
      </c>
      <c r="H7">
        <v>796.10249008</v>
      </c>
      <c r="I7">
        <v>0.7849662135</v>
      </c>
      <c r="J7">
        <v>-0.2033</v>
      </c>
      <c r="K7">
        <v>0.0329</v>
      </c>
      <c r="L7">
        <v>0.2691</v>
      </c>
      <c r="M7">
        <v>0.8160207707</v>
      </c>
      <c r="N7">
        <v>1.0334283752</v>
      </c>
      <c r="O7">
        <v>1.3087586065</v>
      </c>
      <c r="P7" s="28">
        <v>3.66779E-123</v>
      </c>
      <c r="Q7" s="28">
        <v>3.1620484E-06</v>
      </c>
      <c r="R7">
        <v>0.0648824613</v>
      </c>
      <c r="S7">
        <v>0.0196608088</v>
      </c>
      <c r="T7">
        <v>0.4644374292</v>
      </c>
    </row>
    <row r="8" spans="1:20" ht="12.75">
      <c r="A8" s="7" t="s">
        <v>76</v>
      </c>
      <c r="B8" t="s">
        <v>14</v>
      </c>
      <c r="C8">
        <v>38208</v>
      </c>
      <c r="D8">
        <v>628.69399725</v>
      </c>
      <c r="E8">
        <v>797.76845998</v>
      </c>
      <c r="F8">
        <v>1012.3120604</v>
      </c>
      <c r="G8">
        <v>29545</v>
      </c>
      <c r="H8">
        <v>773.26737856</v>
      </c>
      <c r="I8">
        <v>0.4292313193</v>
      </c>
      <c r="J8">
        <v>-0.3342</v>
      </c>
      <c r="K8">
        <v>-0.0961</v>
      </c>
      <c r="L8">
        <v>0.1421</v>
      </c>
      <c r="M8">
        <v>0.7158849388</v>
      </c>
      <c r="N8">
        <v>0.9084076318</v>
      </c>
      <c r="O8">
        <v>1.1527053871</v>
      </c>
      <c r="P8" s="28">
        <v>3.66779E-123</v>
      </c>
      <c r="Q8" s="28">
        <v>3.1620484E-06</v>
      </c>
      <c r="R8">
        <v>0.0648824613</v>
      </c>
      <c r="S8">
        <v>0.0196608088</v>
      </c>
      <c r="T8">
        <v>0.3462886841</v>
      </c>
    </row>
    <row r="9" spans="1:20" ht="12.75">
      <c r="A9" s="7" t="s">
        <v>75</v>
      </c>
      <c r="B9" t="s">
        <v>14</v>
      </c>
      <c r="C9">
        <v>21427</v>
      </c>
      <c r="D9">
        <v>876.80239661</v>
      </c>
      <c r="E9">
        <v>1113.3251982</v>
      </c>
      <c r="F9">
        <v>1413.6514701</v>
      </c>
      <c r="G9">
        <v>28823</v>
      </c>
      <c r="H9">
        <v>1345.1719793</v>
      </c>
      <c r="I9">
        <v>0.0515535691</v>
      </c>
      <c r="J9">
        <v>-0.0016</v>
      </c>
      <c r="K9">
        <v>0.2372</v>
      </c>
      <c r="L9">
        <v>0.4761</v>
      </c>
      <c r="M9">
        <v>0.9984024546</v>
      </c>
      <c r="N9">
        <v>1.2677276145</v>
      </c>
      <c r="O9">
        <v>1.6097048812</v>
      </c>
      <c r="P9" s="28">
        <v>3.66779E-123</v>
      </c>
      <c r="Q9" s="28">
        <v>3.1620484E-06</v>
      </c>
      <c r="R9">
        <v>0.0648824613</v>
      </c>
      <c r="S9">
        <v>0.0196608088</v>
      </c>
      <c r="T9" s="28">
        <v>7.9457993E-08</v>
      </c>
    </row>
    <row r="10" spans="1:20" ht="12.75">
      <c r="A10" s="7" t="s">
        <v>74</v>
      </c>
      <c r="B10" t="s">
        <v>14</v>
      </c>
      <c r="C10">
        <v>20242</v>
      </c>
      <c r="D10">
        <v>759.79678099</v>
      </c>
      <c r="E10">
        <v>965.8302234</v>
      </c>
      <c r="F10">
        <v>1227.7335779</v>
      </c>
      <c r="G10">
        <v>14975</v>
      </c>
      <c r="H10">
        <v>739.79843889</v>
      </c>
      <c r="I10">
        <v>0.4372168971</v>
      </c>
      <c r="J10">
        <v>-0.1448</v>
      </c>
      <c r="K10">
        <v>0.0951</v>
      </c>
      <c r="L10">
        <v>0.335</v>
      </c>
      <c r="M10">
        <v>0.8651698194</v>
      </c>
      <c r="N10">
        <v>1.0997771784</v>
      </c>
      <c r="O10">
        <v>1.3980028141</v>
      </c>
      <c r="P10" s="28">
        <v>3.66779E-123</v>
      </c>
      <c r="Q10" s="28">
        <v>3.1620484E-06</v>
      </c>
      <c r="R10">
        <v>0.0648824613</v>
      </c>
      <c r="S10">
        <v>0.0196608088</v>
      </c>
      <c r="T10">
        <v>0.3631140407</v>
      </c>
    </row>
    <row r="11" spans="1:20" ht="12.75">
      <c r="A11" s="7" t="s">
        <v>39</v>
      </c>
      <c r="B11" t="s">
        <v>14</v>
      </c>
      <c r="C11">
        <v>530</v>
      </c>
      <c r="D11">
        <v>4120.9247208</v>
      </c>
      <c r="E11">
        <v>5356.7243211</v>
      </c>
      <c r="F11">
        <v>6963.1205122</v>
      </c>
      <c r="G11">
        <v>1443</v>
      </c>
      <c r="H11">
        <v>2722.6415094</v>
      </c>
      <c r="I11" s="28">
        <v>1.314932E-41</v>
      </c>
      <c r="J11">
        <v>1.546</v>
      </c>
      <c r="K11">
        <v>1.8082</v>
      </c>
      <c r="L11">
        <v>2.0705</v>
      </c>
      <c r="M11">
        <v>4.6924385386</v>
      </c>
      <c r="N11">
        <v>6.0996260179</v>
      </c>
      <c r="O11">
        <v>7.9288065794</v>
      </c>
      <c r="P11" s="28">
        <v>3.66779E-123</v>
      </c>
      <c r="Q11" s="28">
        <v>3.1620484E-06</v>
      </c>
      <c r="R11">
        <v>0.0648824613</v>
      </c>
      <c r="S11">
        <v>0.0196608088</v>
      </c>
      <c r="T11" s="28">
        <v>2.068808E-62</v>
      </c>
    </row>
    <row r="12" spans="1:20" ht="12.75">
      <c r="A12" s="7" t="s">
        <v>73</v>
      </c>
      <c r="B12" t="s">
        <v>14</v>
      </c>
      <c r="C12">
        <v>12699</v>
      </c>
      <c r="D12">
        <v>801.2533893</v>
      </c>
      <c r="E12">
        <v>1021.1636724</v>
      </c>
      <c r="F12">
        <v>1301.4300592</v>
      </c>
      <c r="G12">
        <v>7527</v>
      </c>
      <c r="H12">
        <v>592.72383652</v>
      </c>
      <c r="I12">
        <v>0.2229002309</v>
      </c>
      <c r="J12">
        <v>-0.0917</v>
      </c>
      <c r="K12">
        <v>0.1508</v>
      </c>
      <c r="L12">
        <v>0.3933</v>
      </c>
      <c r="M12">
        <v>0.9123758714</v>
      </c>
      <c r="N12">
        <v>1.1627845921</v>
      </c>
      <c r="O12">
        <v>1.4819199522</v>
      </c>
      <c r="P12" s="28">
        <v>3.66779E-123</v>
      </c>
      <c r="Q12" s="28">
        <v>3.1620484E-06</v>
      </c>
      <c r="R12">
        <v>0.0648824613</v>
      </c>
      <c r="S12">
        <v>0.0196608088</v>
      </c>
      <c r="T12">
        <v>0.0015686928</v>
      </c>
    </row>
    <row r="13" spans="1:20" ht="13.5" thickBot="1">
      <c r="A13" s="7" t="s">
        <v>72</v>
      </c>
      <c r="B13" t="s">
        <v>14</v>
      </c>
      <c r="C13">
        <v>23211</v>
      </c>
      <c r="D13">
        <v>1138.8519317</v>
      </c>
      <c r="E13">
        <v>1449.5897353</v>
      </c>
      <c r="F13">
        <v>1845.1129091</v>
      </c>
      <c r="G13">
        <v>14685</v>
      </c>
      <c r="H13">
        <v>632.67416311</v>
      </c>
      <c r="I13">
        <v>4.67473E-05</v>
      </c>
      <c r="J13">
        <v>0.2599</v>
      </c>
      <c r="K13">
        <v>0.5012</v>
      </c>
      <c r="L13">
        <v>0.7424</v>
      </c>
      <c r="M13">
        <v>1.296794544</v>
      </c>
      <c r="N13">
        <v>1.6506272742</v>
      </c>
      <c r="O13">
        <v>2.1010039031</v>
      </c>
      <c r="P13" s="28">
        <v>3.66779E-123</v>
      </c>
      <c r="Q13" s="28">
        <v>3.1620484E-06</v>
      </c>
      <c r="R13">
        <v>0.0648824613</v>
      </c>
      <c r="S13">
        <v>0.0196608088</v>
      </c>
      <c r="T13" s="28">
        <v>2.145167E-20</v>
      </c>
    </row>
    <row r="14" spans="1:20" ht="13.5" thickTop="1">
      <c r="A14" s="9" t="s">
        <v>71</v>
      </c>
      <c r="B14" t="s">
        <v>14</v>
      </c>
      <c r="C14">
        <v>193495</v>
      </c>
      <c r="D14">
        <v>756.558704</v>
      </c>
      <c r="E14">
        <v>905.80682754</v>
      </c>
      <c r="F14">
        <v>1084.4974811</v>
      </c>
      <c r="G14">
        <v>175412</v>
      </c>
      <c r="H14">
        <v>906.54538877</v>
      </c>
      <c r="I14">
        <v>0.7362141528</v>
      </c>
      <c r="J14">
        <v>-0.1491</v>
      </c>
      <c r="K14">
        <v>0.0309</v>
      </c>
      <c r="L14">
        <v>0.211</v>
      </c>
      <c r="M14">
        <v>0.8614826671</v>
      </c>
      <c r="N14">
        <v>1.0314293888</v>
      </c>
      <c r="O14">
        <v>1.2349019019</v>
      </c>
      <c r="P14" s="28">
        <v>3.66779E-123</v>
      </c>
      <c r="Q14" s="28">
        <v>3.1620484E-06</v>
      </c>
      <c r="R14">
        <v>0.0648824613</v>
      </c>
      <c r="S14">
        <v>0.0196608088</v>
      </c>
      <c r="T14">
        <v>0.2429343421</v>
      </c>
    </row>
    <row r="15" spans="1:20" ht="12.75">
      <c r="A15" s="7" t="s">
        <v>70</v>
      </c>
      <c r="B15" t="s">
        <v>14</v>
      </c>
      <c r="C15">
        <v>36440</v>
      </c>
      <c r="D15">
        <v>1060.4543905</v>
      </c>
      <c r="E15">
        <v>1306.6134051</v>
      </c>
      <c r="F15">
        <v>1609.9123223</v>
      </c>
      <c r="G15">
        <v>23655</v>
      </c>
      <c r="H15">
        <v>649.1492865</v>
      </c>
      <c r="I15">
        <v>0.0001910593</v>
      </c>
      <c r="J15">
        <v>0.1886</v>
      </c>
      <c r="K15">
        <v>0.3973</v>
      </c>
      <c r="L15">
        <v>0.6061</v>
      </c>
      <c r="M15">
        <v>1.2075243756</v>
      </c>
      <c r="N15">
        <v>1.4878221546</v>
      </c>
      <c r="O15">
        <v>1.8331843303</v>
      </c>
      <c r="P15" s="28">
        <v>3.66779E-123</v>
      </c>
      <c r="Q15" s="28">
        <v>3.1620484E-06</v>
      </c>
      <c r="R15">
        <v>0.0648824613</v>
      </c>
      <c r="S15">
        <v>0.0196608088</v>
      </c>
      <c r="T15" s="28">
        <v>5.672164E-17</v>
      </c>
    </row>
    <row r="16" spans="1:20" ht="12.75">
      <c r="A16" s="7" t="s">
        <v>69</v>
      </c>
      <c r="B16" t="s">
        <v>14</v>
      </c>
      <c r="C16">
        <v>320487</v>
      </c>
      <c r="D16">
        <v>676.32439125</v>
      </c>
      <c r="E16">
        <v>854.36227361</v>
      </c>
      <c r="F16">
        <v>1079.2674403</v>
      </c>
      <c r="G16">
        <v>233133</v>
      </c>
      <c r="H16">
        <v>727.43356205</v>
      </c>
      <c r="I16">
        <v>0.817422285</v>
      </c>
      <c r="J16">
        <v>-0.2612</v>
      </c>
      <c r="K16">
        <v>-0.0275</v>
      </c>
      <c r="L16">
        <v>0.2062</v>
      </c>
      <c r="M16">
        <v>0.770120993</v>
      </c>
      <c r="N16">
        <v>0.9728502048</v>
      </c>
      <c r="O16">
        <v>1.2289465286</v>
      </c>
      <c r="P16" s="28">
        <v>3.66779E-123</v>
      </c>
      <c r="Q16" s="28">
        <v>3.1620484E-06</v>
      </c>
      <c r="R16">
        <v>0.0648824613</v>
      </c>
      <c r="S16">
        <v>0.0196608088</v>
      </c>
      <c r="T16">
        <v>0.3374597424</v>
      </c>
    </row>
    <row r="17" spans="1:20" ht="13.5" thickBot="1">
      <c r="A17" s="7" t="s">
        <v>68</v>
      </c>
      <c r="B17" t="s">
        <v>14</v>
      </c>
      <c r="C17">
        <v>573337</v>
      </c>
      <c r="D17">
        <v>696.69024428</v>
      </c>
      <c r="E17">
        <v>878.20536955</v>
      </c>
      <c r="F17">
        <v>1107.012302</v>
      </c>
      <c r="G17">
        <v>454448</v>
      </c>
      <c r="H17">
        <v>792.63679128</v>
      </c>
      <c r="I17">
        <v>0.7253718261</v>
      </c>
      <c r="J17">
        <v>-0.273</v>
      </c>
      <c r="K17">
        <v>-0.0415</v>
      </c>
      <c r="L17">
        <v>0.19</v>
      </c>
      <c r="M17">
        <v>0.7610631689</v>
      </c>
      <c r="N17">
        <v>0.9593499651</v>
      </c>
      <c r="O17">
        <v>1.2092982463</v>
      </c>
      <c r="P17" s="28">
        <v>3.66779E-123</v>
      </c>
      <c r="Q17" s="28">
        <v>3.1620484E-06</v>
      </c>
      <c r="R17">
        <v>0.0648824613</v>
      </c>
      <c r="S17">
        <v>0.0196608088</v>
      </c>
      <c r="T17" t="s">
        <v>94</v>
      </c>
    </row>
    <row r="18" spans="1:20" ht="13.5" thickTop="1">
      <c r="A18" s="9" t="s">
        <v>67</v>
      </c>
      <c r="B18" t="s">
        <v>14</v>
      </c>
      <c r="C18">
        <v>8402</v>
      </c>
      <c r="D18">
        <v>513.08033002</v>
      </c>
      <c r="E18">
        <v>705.4803194</v>
      </c>
      <c r="F18">
        <v>970.02837946</v>
      </c>
      <c r="G18">
        <v>3909</v>
      </c>
      <c r="H18">
        <v>465.24636991</v>
      </c>
      <c r="I18">
        <v>0.2033523742</v>
      </c>
      <c r="J18">
        <v>-0.5251</v>
      </c>
      <c r="K18">
        <v>-0.2067</v>
      </c>
      <c r="L18">
        <v>0.1118</v>
      </c>
      <c r="M18">
        <v>0.5914814323</v>
      </c>
      <c r="N18">
        <v>0.8132810505</v>
      </c>
      <c r="O18">
        <v>1.1182533059</v>
      </c>
      <c r="P18">
        <v>0</v>
      </c>
      <c r="Q18" s="28">
        <v>1.2242501E-07</v>
      </c>
      <c r="R18" s="28">
        <v>8.92477E-28</v>
      </c>
      <c r="S18" s="28">
        <v>4.202792E-29</v>
      </c>
      <c r="T18">
        <v>0.4728665167</v>
      </c>
    </row>
    <row r="19" spans="1:20" ht="12.75">
      <c r="A19" s="7" t="s">
        <v>66</v>
      </c>
      <c r="B19" t="s">
        <v>14</v>
      </c>
      <c r="C19">
        <v>12066</v>
      </c>
      <c r="D19">
        <v>525.57510753</v>
      </c>
      <c r="E19">
        <v>719.82061083</v>
      </c>
      <c r="F19">
        <v>985.85664419</v>
      </c>
      <c r="G19">
        <v>7130</v>
      </c>
      <c r="H19">
        <v>590.91662523</v>
      </c>
      <c r="I19">
        <v>0.2449998972</v>
      </c>
      <c r="J19">
        <v>-0.5011</v>
      </c>
      <c r="K19">
        <v>-0.1866</v>
      </c>
      <c r="L19">
        <v>0.128</v>
      </c>
      <c r="M19">
        <v>0.6058854709</v>
      </c>
      <c r="N19">
        <v>0.8298126063</v>
      </c>
      <c r="O19">
        <v>1.1365002044</v>
      </c>
      <c r="P19">
        <v>0</v>
      </c>
      <c r="Q19" s="28">
        <v>1.2242501E-07</v>
      </c>
      <c r="R19" s="28">
        <v>8.92477E-28</v>
      </c>
      <c r="S19" s="28">
        <v>4.202792E-29</v>
      </c>
      <c r="T19">
        <v>0.1252569688</v>
      </c>
    </row>
    <row r="20" spans="1:20" ht="12.75">
      <c r="A20" s="7" t="s">
        <v>65</v>
      </c>
      <c r="B20" t="s">
        <v>14</v>
      </c>
      <c r="C20">
        <v>5563</v>
      </c>
      <c r="D20">
        <v>574.73238952</v>
      </c>
      <c r="E20">
        <v>788.99167099</v>
      </c>
      <c r="F20">
        <v>1083.1264572</v>
      </c>
      <c r="G20">
        <v>3249</v>
      </c>
      <c r="H20">
        <v>584.0373899</v>
      </c>
      <c r="I20">
        <v>0.5575935123</v>
      </c>
      <c r="J20">
        <v>-0.4117</v>
      </c>
      <c r="K20">
        <v>-0.0948</v>
      </c>
      <c r="L20">
        <v>0.222</v>
      </c>
      <c r="M20">
        <v>0.6625542182</v>
      </c>
      <c r="N20">
        <v>0.9095533317</v>
      </c>
      <c r="O20">
        <v>1.248633305</v>
      </c>
      <c r="P20">
        <v>0</v>
      </c>
      <c r="Q20" s="28">
        <v>1.2242501E-07</v>
      </c>
      <c r="R20" s="28">
        <v>8.92477E-28</v>
      </c>
      <c r="S20" s="28">
        <v>4.202792E-29</v>
      </c>
      <c r="T20">
        <v>0.0719881403</v>
      </c>
    </row>
    <row r="21" spans="1:20" ht="12.75">
      <c r="A21" s="7" t="s">
        <v>64</v>
      </c>
      <c r="B21" t="s">
        <v>14</v>
      </c>
      <c r="C21">
        <v>3070</v>
      </c>
      <c r="D21">
        <v>741.44169671</v>
      </c>
      <c r="E21">
        <v>1018.8563459</v>
      </c>
      <c r="F21">
        <v>1400.0672718</v>
      </c>
      <c r="G21">
        <v>4159</v>
      </c>
      <c r="H21">
        <v>1354.723127</v>
      </c>
      <c r="I21">
        <v>0.321167542</v>
      </c>
      <c r="J21">
        <v>-0.157</v>
      </c>
      <c r="K21">
        <v>0.1609</v>
      </c>
      <c r="L21">
        <v>0.4787</v>
      </c>
      <c r="M21">
        <v>0.8547374964</v>
      </c>
      <c r="N21">
        <v>1.1745424166</v>
      </c>
      <c r="O21">
        <v>1.6140041759</v>
      </c>
      <c r="P21">
        <v>0</v>
      </c>
      <c r="Q21" s="28">
        <v>1.2242501E-07</v>
      </c>
      <c r="R21" s="28">
        <v>8.92477E-28</v>
      </c>
      <c r="S21" s="28">
        <v>4.202792E-29</v>
      </c>
      <c r="T21">
        <v>0.4292821222</v>
      </c>
    </row>
    <row r="22" spans="1:20" ht="12.75">
      <c r="A22" s="7" t="s">
        <v>63</v>
      </c>
      <c r="B22" t="s">
        <v>14</v>
      </c>
      <c r="C22">
        <v>2458</v>
      </c>
      <c r="D22">
        <v>502.32920505</v>
      </c>
      <c r="E22">
        <v>694.59402007</v>
      </c>
      <c r="F22">
        <v>960.44754687</v>
      </c>
      <c r="G22">
        <v>1366</v>
      </c>
      <c r="H22">
        <v>555.73637103</v>
      </c>
      <c r="I22">
        <v>0.1789384047</v>
      </c>
      <c r="J22">
        <v>-0.5463</v>
      </c>
      <c r="K22">
        <v>-0.2222</v>
      </c>
      <c r="L22">
        <v>0.1018</v>
      </c>
      <c r="M22">
        <v>0.5790874845</v>
      </c>
      <c r="N22">
        <v>0.8007312731</v>
      </c>
      <c r="O22">
        <v>1.1072084768</v>
      </c>
      <c r="P22">
        <v>0</v>
      </c>
      <c r="Q22" s="28">
        <v>1.2242501E-07</v>
      </c>
      <c r="R22" s="28">
        <v>8.92477E-28</v>
      </c>
      <c r="S22" s="28">
        <v>4.202792E-29</v>
      </c>
      <c r="T22">
        <v>0.7718906131</v>
      </c>
    </row>
    <row r="23" spans="1:20" ht="12.75">
      <c r="A23" s="7" t="s">
        <v>62</v>
      </c>
      <c r="B23" t="s">
        <v>14</v>
      </c>
      <c r="C23">
        <v>10725</v>
      </c>
      <c r="D23">
        <v>677.3541868</v>
      </c>
      <c r="E23">
        <v>927.67024146</v>
      </c>
      <c r="F23">
        <v>1270.4905257</v>
      </c>
      <c r="G23">
        <v>10377</v>
      </c>
      <c r="H23">
        <v>967.55244755</v>
      </c>
      <c r="I23">
        <v>0.6757212044</v>
      </c>
      <c r="J23">
        <v>-0.2474</v>
      </c>
      <c r="K23">
        <v>0.0671</v>
      </c>
      <c r="L23">
        <v>0.3816</v>
      </c>
      <c r="M23">
        <v>0.7808571117</v>
      </c>
      <c r="N23">
        <v>1.069422644</v>
      </c>
      <c r="O23">
        <v>1.4646274898</v>
      </c>
      <c r="P23">
        <v>0</v>
      </c>
      <c r="Q23" s="28">
        <v>1.2242501E-07</v>
      </c>
      <c r="R23" s="28">
        <v>8.92477E-28</v>
      </c>
      <c r="S23" s="28">
        <v>4.202792E-29</v>
      </c>
      <c r="T23">
        <v>0.8125667717</v>
      </c>
    </row>
    <row r="24" spans="1:20" ht="12.75">
      <c r="A24" s="7" t="s">
        <v>61</v>
      </c>
      <c r="B24" t="s">
        <v>14</v>
      </c>
      <c r="C24">
        <v>9732</v>
      </c>
      <c r="D24">
        <v>885.81068304</v>
      </c>
      <c r="E24">
        <v>1210.9081217</v>
      </c>
      <c r="F24">
        <v>1655.3181254</v>
      </c>
      <c r="G24">
        <v>10505</v>
      </c>
      <c r="H24">
        <v>1079.4286889</v>
      </c>
      <c r="I24">
        <v>0.0365027591</v>
      </c>
      <c r="J24">
        <v>0.0209</v>
      </c>
      <c r="K24">
        <v>0.3336</v>
      </c>
      <c r="L24">
        <v>0.6462</v>
      </c>
      <c r="M24">
        <v>1.021166747</v>
      </c>
      <c r="N24">
        <v>1.3959406126</v>
      </c>
      <c r="O24">
        <v>1.9082585677</v>
      </c>
      <c r="P24">
        <v>0</v>
      </c>
      <c r="Q24" s="28">
        <v>1.2242501E-07</v>
      </c>
      <c r="R24" s="28">
        <v>8.92477E-28</v>
      </c>
      <c r="S24" s="28">
        <v>4.202792E-29</v>
      </c>
      <c r="T24">
        <v>0.0035301151</v>
      </c>
    </row>
    <row r="25" spans="1:20" ht="12.75">
      <c r="A25" s="7" t="s">
        <v>20</v>
      </c>
      <c r="B25" t="s">
        <v>14</v>
      </c>
      <c r="C25">
        <v>4472</v>
      </c>
      <c r="D25">
        <v>750.3459894</v>
      </c>
      <c r="E25">
        <v>1028.5137352</v>
      </c>
      <c r="F25">
        <v>1409.8036351</v>
      </c>
      <c r="G25">
        <v>4673</v>
      </c>
      <c r="H25">
        <v>1044.9463327</v>
      </c>
      <c r="I25">
        <v>0.2897930303</v>
      </c>
      <c r="J25">
        <v>-0.145</v>
      </c>
      <c r="K25">
        <v>0.1703</v>
      </c>
      <c r="L25">
        <v>0.4856</v>
      </c>
      <c r="M25">
        <v>0.8650024071</v>
      </c>
      <c r="N25">
        <v>1.1856755007</v>
      </c>
      <c r="O25">
        <v>1.6252283015</v>
      </c>
      <c r="P25">
        <v>0</v>
      </c>
      <c r="Q25" s="28">
        <v>1.2242501E-07</v>
      </c>
      <c r="R25" s="28">
        <v>8.92477E-28</v>
      </c>
      <c r="S25" s="28">
        <v>4.202792E-29</v>
      </c>
      <c r="T25">
        <v>0.0825388882</v>
      </c>
    </row>
    <row r="26" spans="1:20" ht="12.75">
      <c r="A26" s="7" t="s">
        <v>19</v>
      </c>
      <c r="B26" t="s">
        <v>14</v>
      </c>
      <c r="C26">
        <v>6515</v>
      </c>
      <c r="D26">
        <v>716.9676099</v>
      </c>
      <c r="E26">
        <v>981.57635822</v>
      </c>
      <c r="F26">
        <v>1343.8433393</v>
      </c>
      <c r="G26">
        <v>7661</v>
      </c>
      <c r="H26">
        <v>1175.9017652</v>
      </c>
      <c r="I26">
        <v>0.4405886651</v>
      </c>
      <c r="J26">
        <v>-0.1905</v>
      </c>
      <c r="K26">
        <v>0.1236</v>
      </c>
      <c r="L26">
        <v>0.4377</v>
      </c>
      <c r="M26">
        <v>0.8265236533</v>
      </c>
      <c r="N26">
        <v>1.1315658705</v>
      </c>
      <c r="O26">
        <v>1.5491889604</v>
      </c>
      <c r="P26">
        <v>0</v>
      </c>
      <c r="Q26" s="28">
        <v>1.2242501E-07</v>
      </c>
      <c r="R26" s="28">
        <v>8.92477E-28</v>
      </c>
      <c r="S26" s="28">
        <v>4.202792E-29</v>
      </c>
      <c r="T26">
        <v>0.4619965623</v>
      </c>
    </row>
    <row r="27" spans="1:20" ht="12.75">
      <c r="A27" s="7" t="s">
        <v>18</v>
      </c>
      <c r="B27" t="s">
        <v>14</v>
      </c>
      <c r="C27">
        <v>5225</v>
      </c>
      <c r="D27">
        <v>761.03204243</v>
      </c>
      <c r="E27">
        <v>1042.1172697</v>
      </c>
      <c r="F27">
        <v>1427.0206027</v>
      </c>
      <c r="G27">
        <v>6412</v>
      </c>
      <c r="H27">
        <v>1227.1770335</v>
      </c>
      <c r="I27">
        <v>0.2526743503</v>
      </c>
      <c r="J27">
        <v>-0.1309</v>
      </c>
      <c r="K27">
        <v>0.1835</v>
      </c>
      <c r="L27">
        <v>0.4978</v>
      </c>
      <c r="M27">
        <v>0.8773213396</v>
      </c>
      <c r="N27">
        <v>1.2013577197</v>
      </c>
      <c r="O27">
        <v>1.6450761033</v>
      </c>
      <c r="P27">
        <v>0</v>
      </c>
      <c r="Q27" s="28">
        <v>1.2242501E-07</v>
      </c>
      <c r="R27" s="28">
        <v>8.92477E-28</v>
      </c>
      <c r="S27" s="28">
        <v>4.202792E-29</v>
      </c>
      <c r="T27">
        <v>0.0667671842</v>
      </c>
    </row>
    <row r="28" spans="1:20" ht="12.75">
      <c r="A28" s="7" t="s">
        <v>17</v>
      </c>
      <c r="B28" t="s">
        <v>14</v>
      </c>
      <c r="C28">
        <v>4982</v>
      </c>
      <c r="D28">
        <v>876.54620821</v>
      </c>
      <c r="E28">
        <v>1199.551732</v>
      </c>
      <c r="F28">
        <v>1641.584145</v>
      </c>
      <c r="G28">
        <v>6642</v>
      </c>
      <c r="H28">
        <v>1333.1995183</v>
      </c>
      <c r="I28">
        <v>0.0428530705</v>
      </c>
      <c r="J28">
        <v>0.0104</v>
      </c>
      <c r="K28">
        <v>0.3241</v>
      </c>
      <c r="L28">
        <v>0.6379</v>
      </c>
      <c r="M28">
        <v>1.0104866165</v>
      </c>
      <c r="N28">
        <v>1.3828489128</v>
      </c>
      <c r="O28">
        <v>1.8924259701</v>
      </c>
      <c r="P28">
        <v>0</v>
      </c>
      <c r="Q28" s="28">
        <v>1.2242501E-07</v>
      </c>
      <c r="R28" s="28">
        <v>8.92477E-28</v>
      </c>
      <c r="S28" s="28">
        <v>4.202792E-29</v>
      </c>
      <c r="T28">
        <v>0.0002668394</v>
      </c>
    </row>
    <row r="29" spans="1:20" ht="12.75">
      <c r="A29" s="7" t="s">
        <v>21</v>
      </c>
      <c r="B29" t="s">
        <v>14</v>
      </c>
      <c r="C29">
        <v>6983</v>
      </c>
      <c r="D29">
        <v>836.39569507</v>
      </c>
      <c r="E29">
        <v>1143.1429833</v>
      </c>
      <c r="F29">
        <v>1562.3895339</v>
      </c>
      <c r="G29">
        <v>8933</v>
      </c>
      <c r="H29">
        <v>1279.2496062</v>
      </c>
      <c r="I29">
        <v>0.0834034201</v>
      </c>
      <c r="J29">
        <v>-0.0365</v>
      </c>
      <c r="K29">
        <v>0.276</v>
      </c>
      <c r="L29">
        <v>0.5884</v>
      </c>
      <c r="M29">
        <v>0.964200915</v>
      </c>
      <c r="N29">
        <v>1.3178206403</v>
      </c>
      <c r="O29">
        <v>1.8011300477</v>
      </c>
      <c r="P29">
        <v>0</v>
      </c>
      <c r="Q29" s="28">
        <v>1.2242501E-07</v>
      </c>
      <c r="R29" s="28">
        <v>8.92477E-28</v>
      </c>
      <c r="S29" s="28">
        <v>4.202792E-29</v>
      </c>
      <c r="T29">
        <v>0.0249747113</v>
      </c>
    </row>
    <row r="30" spans="1:20" ht="12.75">
      <c r="A30" s="7" t="s">
        <v>22</v>
      </c>
      <c r="B30" t="s">
        <v>14</v>
      </c>
      <c r="C30">
        <v>6462</v>
      </c>
      <c r="D30">
        <v>789.35103972</v>
      </c>
      <c r="E30">
        <v>1079.5392173</v>
      </c>
      <c r="F30">
        <v>1476.4089272</v>
      </c>
      <c r="G30">
        <v>9593</v>
      </c>
      <c r="H30">
        <v>1484.5249149</v>
      </c>
      <c r="I30">
        <v>0.1708966675</v>
      </c>
      <c r="J30">
        <v>-0.0943</v>
      </c>
      <c r="K30">
        <v>0.2187</v>
      </c>
      <c r="L30">
        <v>0.5318</v>
      </c>
      <c r="M30">
        <v>0.9099676137</v>
      </c>
      <c r="N30">
        <v>1.244497918</v>
      </c>
      <c r="O30">
        <v>1.7020111975</v>
      </c>
      <c r="P30">
        <v>0</v>
      </c>
      <c r="Q30" s="28">
        <v>1.2242501E-07</v>
      </c>
      <c r="R30" s="28">
        <v>8.92477E-28</v>
      </c>
      <c r="S30" s="28">
        <v>4.202792E-29</v>
      </c>
      <c r="T30">
        <v>0.0003206964</v>
      </c>
    </row>
    <row r="31" spans="1:20" ht="12.75">
      <c r="A31" s="7" t="s">
        <v>54</v>
      </c>
      <c r="B31" t="s">
        <v>14</v>
      </c>
      <c r="C31">
        <v>4405</v>
      </c>
      <c r="D31">
        <v>617.83003527</v>
      </c>
      <c r="E31">
        <v>848.41814212</v>
      </c>
      <c r="F31">
        <v>1165.0669323</v>
      </c>
      <c r="G31">
        <v>3054</v>
      </c>
      <c r="H31">
        <v>693.3030647</v>
      </c>
      <c r="I31">
        <v>0.890959756</v>
      </c>
      <c r="J31">
        <v>-0.3393</v>
      </c>
      <c r="K31">
        <v>-0.0222</v>
      </c>
      <c r="L31">
        <v>0.295</v>
      </c>
      <c r="M31">
        <v>0.7122373882</v>
      </c>
      <c r="N31">
        <v>0.9780604488</v>
      </c>
      <c r="O31">
        <v>1.3430946725</v>
      </c>
      <c r="P31">
        <v>0</v>
      </c>
      <c r="Q31" s="28">
        <v>1.2242501E-07</v>
      </c>
      <c r="R31" s="28">
        <v>8.92477E-28</v>
      </c>
      <c r="S31" s="28">
        <v>4.202792E-29</v>
      </c>
      <c r="T31">
        <v>0.6509913578</v>
      </c>
    </row>
    <row r="32" spans="1:20" ht="12.75">
      <c r="A32" s="7" t="s">
        <v>55</v>
      </c>
      <c r="B32" t="s">
        <v>14</v>
      </c>
      <c r="C32">
        <v>3490</v>
      </c>
      <c r="D32">
        <v>379.24088113</v>
      </c>
      <c r="E32">
        <v>526.07846314</v>
      </c>
      <c r="F32">
        <v>729.76981953</v>
      </c>
      <c r="G32">
        <v>1161</v>
      </c>
      <c r="H32">
        <v>332.66475645</v>
      </c>
      <c r="I32">
        <v>0.0027446743</v>
      </c>
      <c r="J32">
        <v>-0.8274</v>
      </c>
      <c r="K32">
        <v>-0.5001</v>
      </c>
      <c r="L32">
        <v>-0.1728</v>
      </c>
      <c r="M32">
        <v>0.4371906823</v>
      </c>
      <c r="N32">
        <v>0.6064657416</v>
      </c>
      <c r="O32">
        <v>0.8412821011</v>
      </c>
      <c r="P32">
        <v>0</v>
      </c>
      <c r="Q32" s="28">
        <v>1.2242501E-07</v>
      </c>
      <c r="R32" s="28">
        <v>8.92477E-28</v>
      </c>
      <c r="S32" s="28">
        <v>4.202792E-29</v>
      </c>
      <c r="T32">
        <v>0.0246842614</v>
      </c>
    </row>
    <row r="33" spans="1:20" ht="12.75">
      <c r="A33" s="7" t="s">
        <v>56</v>
      </c>
      <c r="B33" t="s">
        <v>14</v>
      </c>
      <c r="C33">
        <v>6496</v>
      </c>
      <c r="D33">
        <v>556.73270778</v>
      </c>
      <c r="E33">
        <v>764.22704053</v>
      </c>
      <c r="F33">
        <v>1049.0545307</v>
      </c>
      <c r="G33">
        <v>3643</v>
      </c>
      <c r="H33">
        <v>560.80665025</v>
      </c>
      <c r="I33">
        <v>0.4331189209</v>
      </c>
      <c r="J33">
        <v>-0.4435</v>
      </c>
      <c r="K33">
        <v>-0.1267</v>
      </c>
      <c r="L33">
        <v>0.1901</v>
      </c>
      <c r="M33">
        <v>0.6418040999</v>
      </c>
      <c r="N33">
        <v>0.8810045485</v>
      </c>
      <c r="O33">
        <v>1.209355027</v>
      </c>
      <c r="P33">
        <v>0</v>
      </c>
      <c r="Q33" s="28">
        <v>1.2242501E-07</v>
      </c>
      <c r="R33" s="28">
        <v>8.92477E-28</v>
      </c>
      <c r="S33" s="28">
        <v>4.202792E-29</v>
      </c>
      <c r="T33">
        <v>0.0774911776</v>
      </c>
    </row>
    <row r="34" spans="1:20" ht="12.75">
      <c r="A34" s="7" t="s">
        <v>23</v>
      </c>
      <c r="B34" t="s">
        <v>14</v>
      </c>
      <c r="C34">
        <v>10933</v>
      </c>
      <c r="D34">
        <v>591.23339095</v>
      </c>
      <c r="E34">
        <v>805.76488675</v>
      </c>
      <c r="F34">
        <v>1098.1400284</v>
      </c>
      <c r="G34">
        <v>8669</v>
      </c>
      <c r="H34">
        <v>792.92051587</v>
      </c>
      <c r="I34">
        <v>0.6404925856</v>
      </c>
      <c r="J34">
        <v>-0.3833</v>
      </c>
      <c r="K34">
        <v>-0.0738</v>
      </c>
      <c r="L34">
        <v>0.2358</v>
      </c>
      <c r="M34">
        <v>0.6815766507</v>
      </c>
      <c r="N34">
        <v>0.9288895742</v>
      </c>
      <c r="O34">
        <v>1.265941021</v>
      </c>
      <c r="P34">
        <v>0</v>
      </c>
      <c r="Q34" s="28">
        <v>1.2242501E-07</v>
      </c>
      <c r="R34" s="28">
        <v>8.92477E-28</v>
      </c>
      <c r="S34" s="28">
        <v>4.202792E-29</v>
      </c>
      <c r="T34">
        <v>0.8714843103</v>
      </c>
    </row>
    <row r="35" spans="1:20" ht="12.75">
      <c r="A35" s="7" t="s">
        <v>24</v>
      </c>
      <c r="B35" t="s">
        <v>14</v>
      </c>
      <c r="C35">
        <v>1818</v>
      </c>
      <c r="D35">
        <v>828.45418081</v>
      </c>
      <c r="E35">
        <v>1143.6269417</v>
      </c>
      <c r="F35">
        <v>1578.7023738</v>
      </c>
      <c r="G35">
        <v>1611</v>
      </c>
      <c r="H35">
        <v>886.13861386</v>
      </c>
      <c r="I35">
        <v>0.0928911301</v>
      </c>
      <c r="J35">
        <v>-0.046</v>
      </c>
      <c r="K35">
        <v>0.2764</v>
      </c>
      <c r="L35">
        <v>0.5988</v>
      </c>
      <c r="M35">
        <v>0.9550458998</v>
      </c>
      <c r="N35">
        <v>1.3183785499</v>
      </c>
      <c r="O35">
        <v>1.8199355668</v>
      </c>
      <c r="P35">
        <v>0</v>
      </c>
      <c r="Q35" s="28">
        <v>1.2242501E-07</v>
      </c>
      <c r="R35" s="28">
        <v>8.92477E-28</v>
      </c>
      <c r="S35" s="28">
        <v>4.202792E-29</v>
      </c>
      <c r="T35">
        <v>0.0044546538</v>
      </c>
    </row>
    <row r="36" spans="1:20" ht="12.75">
      <c r="A36" s="7" t="s">
        <v>57</v>
      </c>
      <c r="B36" t="s">
        <v>14</v>
      </c>
      <c r="C36">
        <v>2256</v>
      </c>
      <c r="D36">
        <v>652.911589</v>
      </c>
      <c r="E36">
        <v>900.32901652</v>
      </c>
      <c r="F36">
        <v>1241.5039825</v>
      </c>
      <c r="G36">
        <v>2667</v>
      </c>
      <c r="H36">
        <v>1182.1808511</v>
      </c>
      <c r="I36">
        <v>0.8204794989</v>
      </c>
      <c r="J36">
        <v>-0.2841</v>
      </c>
      <c r="K36">
        <v>0.0372</v>
      </c>
      <c r="L36">
        <v>0.3585</v>
      </c>
      <c r="M36">
        <v>0.7526795693</v>
      </c>
      <c r="N36">
        <v>1.0379035505</v>
      </c>
      <c r="O36">
        <v>1.4312116657</v>
      </c>
      <c r="P36">
        <v>0</v>
      </c>
      <c r="Q36" s="28">
        <v>1.2242501E-07</v>
      </c>
      <c r="R36" s="28">
        <v>8.92477E-28</v>
      </c>
      <c r="S36" s="28">
        <v>4.202792E-29</v>
      </c>
      <c r="T36">
        <v>0.0121637949</v>
      </c>
    </row>
    <row r="37" spans="1:20" ht="12.75">
      <c r="A37" s="7" t="s">
        <v>58</v>
      </c>
      <c r="B37" t="s">
        <v>14</v>
      </c>
      <c r="C37">
        <v>5136</v>
      </c>
      <c r="D37">
        <v>633.36379604</v>
      </c>
      <c r="E37">
        <v>867.06712817</v>
      </c>
      <c r="F37">
        <v>1187.0040717</v>
      </c>
      <c r="G37">
        <v>5099</v>
      </c>
      <c r="H37">
        <v>992.79595016</v>
      </c>
      <c r="I37">
        <v>0.9978041298</v>
      </c>
      <c r="J37">
        <v>-0.3145</v>
      </c>
      <c r="K37">
        <v>-0.0004</v>
      </c>
      <c r="L37">
        <v>0.3136</v>
      </c>
      <c r="M37">
        <v>0.7301447811</v>
      </c>
      <c r="N37">
        <v>0.9995590882</v>
      </c>
      <c r="O37">
        <v>1.3683839106</v>
      </c>
      <c r="P37">
        <v>0</v>
      </c>
      <c r="Q37" s="28">
        <v>1.2242501E-07</v>
      </c>
      <c r="R37" s="28">
        <v>8.92477E-28</v>
      </c>
      <c r="S37" s="28">
        <v>4.202792E-29</v>
      </c>
      <c r="T37">
        <v>0.8961553782</v>
      </c>
    </row>
    <row r="38" spans="1:20" ht="12.75">
      <c r="A38" s="7" t="s">
        <v>59</v>
      </c>
      <c r="B38" t="s">
        <v>14</v>
      </c>
      <c r="C38">
        <v>12383</v>
      </c>
      <c r="D38">
        <v>681.37249376</v>
      </c>
      <c r="E38">
        <v>932.25776448</v>
      </c>
      <c r="F38">
        <v>1275.5204347</v>
      </c>
      <c r="G38">
        <v>10485</v>
      </c>
      <c r="H38">
        <v>846.72534927</v>
      </c>
      <c r="I38">
        <v>0.652379018</v>
      </c>
      <c r="J38">
        <v>-0.2414</v>
      </c>
      <c r="K38">
        <v>0.0721</v>
      </c>
      <c r="L38">
        <v>0.3856</v>
      </c>
      <c r="M38">
        <v>0.785489435</v>
      </c>
      <c r="N38">
        <v>1.0747111622</v>
      </c>
      <c r="O38">
        <v>1.4704259927</v>
      </c>
      <c r="P38">
        <v>0</v>
      </c>
      <c r="Q38" s="28">
        <v>1.2242501E-07</v>
      </c>
      <c r="R38" s="28">
        <v>8.92477E-28</v>
      </c>
      <c r="S38" s="28">
        <v>4.202792E-29</v>
      </c>
      <c r="T38">
        <v>0.1944859274</v>
      </c>
    </row>
    <row r="39" spans="1:20" ht="12.75">
      <c r="A39" s="7" t="s">
        <v>60</v>
      </c>
      <c r="B39" t="s">
        <v>14</v>
      </c>
      <c r="C39">
        <v>2961</v>
      </c>
      <c r="D39">
        <v>1216.0402465</v>
      </c>
      <c r="E39">
        <v>1667.79862</v>
      </c>
      <c r="F39">
        <v>2287.3850145</v>
      </c>
      <c r="G39">
        <v>3319</v>
      </c>
      <c r="H39">
        <v>1120.9050996</v>
      </c>
      <c r="I39">
        <v>4.99718E-05</v>
      </c>
      <c r="J39">
        <v>0.3378</v>
      </c>
      <c r="K39">
        <v>0.6537</v>
      </c>
      <c r="L39">
        <v>0.9696</v>
      </c>
      <c r="M39">
        <v>1.4018569503</v>
      </c>
      <c r="N39">
        <v>1.922646141</v>
      </c>
      <c r="O39">
        <v>2.6369082683</v>
      </c>
      <c r="P39">
        <v>0</v>
      </c>
      <c r="Q39" s="28">
        <v>1.2242501E-07</v>
      </c>
      <c r="R39" s="28">
        <v>8.92477E-28</v>
      </c>
      <c r="S39" s="28">
        <v>4.202792E-29</v>
      </c>
      <c r="T39" s="28">
        <v>5.997452E-10</v>
      </c>
    </row>
    <row r="40" spans="1:20" ht="12.75">
      <c r="A40" s="7" t="s">
        <v>25</v>
      </c>
      <c r="B40" t="s">
        <v>14</v>
      </c>
      <c r="C40">
        <v>9719</v>
      </c>
      <c r="D40">
        <v>502.87168077</v>
      </c>
      <c r="E40">
        <v>688.05582774</v>
      </c>
      <c r="F40">
        <v>941.43464464</v>
      </c>
      <c r="G40">
        <v>6069</v>
      </c>
      <c r="H40">
        <v>624.44695956</v>
      </c>
      <c r="I40">
        <v>0.1475275073</v>
      </c>
      <c r="J40">
        <v>-0.5452</v>
      </c>
      <c r="K40">
        <v>-0.2317</v>
      </c>
      <c r="L40">
        <v>0.0818</v>
      </c>
      <c r="M40">
        <v>0.5797128531</v>
      </c>
      <c r="N40">
        <v>0.793194014</v>
      </c>
      <c r="O40">
        <v>1.0852903131</v>
      </c>
      <c r="P40">
        <v>0</v>
      </c>
      <c r="Q40" s="28">
        <v>1.2242501E-07</v>
      </c>
      <c r="R40" s="28">
        <v>8.92477E-28</v>
      </c>
      <c r="S40" s="28">
        <v>4.202792E-29</v>
      </c>
      <c r="T40">
        <v>0.0555242019</v>
      </c>
    </row>
    <row r="41" spans="1:20" ht="12.75">
      <c r="A41" s="7" t="s">
        <v>26</v>
      </c>
      <c r="B41" t="s">
        <v>14</v>
      </c>
      <c r="C41">
        <v>14495</v>
      </c>
      <c r="D41">
        <v>533.78020948</v>
      </c>
      <c r="E41">
        <v>730.96301857</v>
      </c>
      <c r="F41">
        <v>1000.9867826</v>
      </c>
      <c r="G41">
        <v>10345</v>
      </c>
      <c r="H41">
        <v>713.69437737</v>
      </c>
      <c r="I41">
        <v>0.2858381978</v>
      </c>
      <c r="J41">
        <v>-0.4856</v>
      </c>
      <c r="K41">
        <v>-0.1712</v>
      </c>
      <c r="L41">
        <v>0.1432</v>
      </c>
      <c r="M41">
        <v>0.6153443513</v>
      </c>
      <c r="N41">
        <v>0.8426576266</v>
      </c>
      <c r="O41">
        <v>1.1539422995</v>
      </c>
      <c r="P41">
        <v>0</v>
      </c>
      <c r="Q41" s="28">
        <v>1.2242501E-07</v>
      </c>
      <c r="R41" s="28">
        <v>8.92477E-28</v>
      </c>
      <c r="S41" s="28">
        <v>4.202792E-29</v>
      </c>
      <c r="T41">
        <v>0.1910607036</v>
      </c>
    </row>
    <row r="42" spans="1:20" ht="12.75">
      <c r="A42" s="7" t="s">
        <v>27</v>
      </c>
      <c r="B42" t="s">
        <v>14</v>
      </c>
      <c r="C42">
        <v>9152</v>
      </c>
      <c r="D42">
        <v>616.57507124</v>
      </c>
      <c r="E42">
        <v>844.81029812</v>
      </c>
      <c r="F42">
        <v>1157.5304827</v>
      </c>
      <c r="G42">
        <v>7594</v>
      </c>
      <c r="H42">
        <v>829.76398601</v>
      </c>
      <c r="I42">
        <v>0.8692737361</v>
      </c>
      <c r="J42">
        <v>-0.3414</v>
      </c>
      <c r="K42">
        <v>-0.0264</v>
      </c>
      <c r="L42">
        <v>0.2885</v>
      </c>
      <c r="M42">
        <v>0.7107906597</v>
      </c>
      <c r="N42">
        <v>0.9739013092</v>
      </c>
      <c r="O42">
        <v>1.3344066177</v>
      </c>
      <c r="P42">
        <v>0</v>
      </c>
      <c r="Q42" s="28">
        <v>1.2242501E-07</v>
      </c>
      <c r="R42" s="28">
        <v>8.92477E-28</v>
      </c>
      <c r="S42" s="28">
        <v>4.202792E-29</v>
      </c>
      <c r="T42">
        <v>0.7767486721</v>
      </c>
    </row>
    <row r="43" spans="1:20" ht="12.75">
      <c r="A43" s="7" t="s">
        <v>28</v>
      </c>
      <c r="B43" t="s">
        <v>14</v>
      </c>
      <c r="C43">
        <v>4842</v>
      </c>
      <c r="D43">
        <v>936.2670907</v>
      </c>
      <c r="E43">
        <v>1284.3233906</v>
      </c>
      <c r="F43">
        <v>1761.7692516</v>
      </c>
      <c r="G43">
        <v>5537</v>
      </c>
      <c r="H43">
        <v>1143.535729</v>
      </c>
      <c r="I43">
        <v>0.0149599193</v>
      </c>
      <c r="J43">
        <v>0.0763</v>
      </c>
      <c r="K43">
        <v>0.3924</v>
      </c>
      <c r="L43">
        <v>0.7085</v>
      </c>
      <c r="M43">
        <v>1.0793331325</v>
      </c>
      <c r="N43">
        <v>1.480574082</v>
      </c>
      <c r="O43">
        <v>2.0309759297</v>
      </c>
      <c r="P43">
        <v>0</v>
      </c>
      <c r="Q43" s="28">
        <v>1.2242501E-07</v>
      </c>
      <c r="R43" s="28">
        <v>8.92477E-28</v>
      </c>
      <c r="S43" s="28">
        <v>4.202792E-29</v>
      </c>
      <c r="T43">
        <v>0.0023805742</v>
      </c>
    </row>
    <row r="44" spans="1:20" ht="12.75">
      <c r="A44" s="7" t="s">
        <v>29</v>
      </c>
      <c r="B44" t="s">
        <v>14</v>
      </c>
      <c r="C44">
        <v>6874</v>
      </c>
      <c r="D44">
        <v>733.68048731</v>
      </c>
      <c r="E44">
        <v>1004.4818633</v>
      </c>
      <c r="F44">
        <v>1375.2359932</v>
      </c>
      <c r="G44">
        <v>9781</v>
      </c>
      <c r="H44">
        <v>1422.8978761</v>
      </c>
      <c r="I44">
        <v>0.3601633595</v>
      </c>
      <c r="J44">
        <v>-0.1675</v>
      </c>
      <c r="K44">
        <v>0.1467</v>
      </c>
      <c r="L44">
        <v>0.4608</v>
      </c>
      <c r="M44">
        <v>0.8457903375</v>
      </c>
      <c r="N44">
        <v>1.1579714451</v>
      </c>
      <c r="O44">
        <v>1.5853785604</v>
      </c>
      <c r="P44">
        <v>0</v>
      </c>
      <c r="Q44" s="28">
        <v>1.2242501E-07</v>
      </c>
      <c r="R44" s="28">
        <v>8.92477E-28</v>
      </c>
      <c r="S44" s="28">
        <v>4.202792E-29</v>
      </c>
      <c r="T44">
        <v>0.0114459329</v>
      </c>
    </row>
    <row r="45" spans="1:20" ht="12.75">
      <c r="A45" s="7" t="s">
        <v>30</v>
      </c>
      <c r="B45" t="s">
        <v>14</v>
      </c>
      <c r="C45">
        <v>2855</v>
      </c>
      <c r="D45">
        <v>763.01184492</v>
      </c>
      <c r="E45">
        <v>1048.0442047</v>
      </c>
      <c r="F45">
        <v>1439.5538712</v>
      </c>
      <c r="G45">
        <v>3644</v>
      </c>
      <c r="H45">
        <v>1276.357268</v>
      </c>
      <c r="I45">
        <v>0.2428784884</v>
      </c>
      <c r="J45">
        <v>-0.1283</v>
      </c>
      <c r="K45">
        <v>0.1891</v>
      </c>
      <c r="L45">
        <v>0.5065</v>
      </c>
      <c r="M45">
        <v>0.8796036653</v>
      </c>
      <c r="N45">
        <v>1.2081903184</v>
      </c>
      <c r="O45">
        <v>1.6595245145</v>
      </c>
      <c r="P45">
        <v>0</v>
      </c>
      <c r="Q45" s="28">
        <v>1.2242501E-07</v>
      </c>
      <c r="R45" s="28">
        <v>8.92477E-28</v>
      </c>
      <c r="S45" s="28">
        <v>4.202792E-29</v>
      </c>
      <c r="T45">
        <v>0.0062409346</v>
      </c>
    </row>
    <row r="46" spans="1:20" ht="12.75">
      <c r="A46" s="7" t="s">
        <v>31</v>
      </c>
      <c r="B46" t="s">
        <v>14</v>
      </c>
      <c r="C46">
        <v>3965</v>
      </c>
      <c r="D46">
        <v>905.02968412</v>
      </c>
      <c r="E46">
        <v>1241.2909241</v>
      </c>
      <c r="F46">
        <v>1702.4890844</v>
      </c>
      <c r="G46">
        <v>4425</v>
      </c>
      <c r="H46">
        <v>1116.0151324</v>
      </c>
      <c r="I46">
        <v>0.026211686</v>
      </c>
      <c r="J46">
        <v>0.0424</v>
      </c>
      <c r="K46">
        <v>0.3583</v>
      </c>
      <c r="L46">
        <v>0.6743</v>
      </c>
      <c r="M46">
        <v>1.0433225023</v>
      </c>
      <c r="N46">
        <v>1.430966051</v>
      </c>
      <c r="O46">
        <v>1.9626374725</v>
      </c>
      <c r="P46">
        <v>0</v>
      </c>
      <c r="Q46" s="28">
        <v>1.2242501E-07</v>
      </c>
      <c r="R46" s="28">
        <v>8.92477E-28</v>
      </c>
      <c r="S46" s="28">
        <v>4.202792E-29</v>
      </c>
      <c r="T46" s="28">
        <v>5.05898E-08</v>
      </c>
    </row>
    <row r="47" spans="1:20" ht="12.75">
      <c r="A47" s="7" t="s">
        <v>32</v>
      </c>
      <c r="B47" t="s">
        <v>14</v>
      </c>
      <c r="C47">
        <v>7733</v>
      </c>
      <c r="D47">
        <v>925.14013909</v>
      </c>
      <c r="E47">
        <v>1265.9445157</v>
      </c>
      <c r="F47">
        <v>1732.2948699</v>
      </c>
      <c r="G47">
        <v>10973</v>
      </c>
      <c r="H47">
        <v>1418.9835769</v>
      </c>
      <c r="I47">
        <v>0.0181597909</v>
      </c>
      <c r="J47">
        <v>0.0644</v>
      </c>
      <c r="K47">
        <v>0.378</v>
      </c>
      <c r="L47">
        <v>0.6916</v>
      </c>
      <c r="M47">
        <v>1.06650593</v>
      </c>
      <c r="N47">
        <v>1.459386828</v>
      </c>
      <c r="O47">
        <v>1.996997723</v>
      </c>
      <c r="P47">
        <v>0</v>
      </c>
      <c r="Q47" s="28">
        <v>1.2242501E-07</v>
      </c>
      <c r="R47" s="28">
        <v>8.92477E-28</v>
      </c>
      <c r="S47" s="28">
        <v>4.202792E-29</v>
      </c>
      <c r="T47">
        <v>2.58723E-05</v>
      </c>
    </row>
    <row r="48" spans="1:20" ht="12.75">
      <c r="A48" s="7" t="s">
        <v>33</v>
      </c>
      <c r="B48" t="s">
        <v>14</v>
      </c>
      <c r="C48">
        <v>6176</v>
      </c>
      <c r="D48">
        <v>586.73542155</v>
      </c>
      <c r="E48">
        <v>806.09167228</v>
      </c>
      <c r="F48">
        <v>1107.4562064</v>
      </c>
      <c r="G48">
        <v>3131</v>
      </c>
      <c r="H48">
        <v>506.96243523</v>
      </c>
      <c r="I48">
        <v>0.6507768436</v>
      </c>
      <c r="J48">
        <v>-0.391</v>
      </c>
      <c r="K48">
        <v>-0.0734</v>
      </c>
      <c r="L48">
        <v>0.2443</v>
      </c>
      <c r="M48">
        <v>0.6763913703</v>
      </c>
      <c r="N48">
        <v>0.9292662941</v>
      </c>
      <c r="O48">
        <v>1.2766807551</v>
      </c>
      <c r="P48">
        <v>0</v>
      </c>
      <c r="Q48" s="28">
        <v>1.2242501E-07</v>
      </c>
      <c r="R48" s="28">
        <v>8.92477E-28</v>
      </c>
      <c r="S48" s="28">
        <v>4.202792E-29</v>
      </c>
      <c r="T48">
        <v>0.2398430632</v>
      </c>
    </row>
    <row r="49" spans="1:20" ht="12.75">
      <c r="A49" s="7" t="s">
        <v>34</v>
      </c>
      <c r="B49" t="s">
        <v>14</v>
      </c>
      <c r="C49">
        <v>1567</v>
      </c>
      <c r="D49">
        <v>446.80685749</v>
      </c>
      <c r="E49">
        <v>620.07000663</v>
      </c>
      <c r="F49">
        <v>860.52128941</v>
      </c>
      <c r="G49">
        <v>1185</v>
      </c>
      <c r="H49">
        <v>756.22208041</v>
      </c>
      <c r="I49">
        <v>0.0446512806</v>
      </c>
      <c r="J49">
        <v>-0.6634</v>
      </c>
      <c r="K49">
        <v>-0.3357</v>
      </c>
      <c r="L49">
        <v>-0.008</v>
      </c>
      <c r="M49">
        <v>0.5150810596</v>
      </c>
      <c r="N49">
        <v>0.7148196377</v>
      </c>
      <c r="O49">
        <v>0.9920130143</v>
      </c>
      <c r="P49">
        <v>0</v>
      </c>
      <c r="Q49" s="28">
        <v>1.2242501E-07</v>
      </c>
      <c r="R49" s="28">
        <v>8.92477E-28</v>
      </c>
      <c r="S49" s="28">
        <v>4.202792E-29</v>
      </c>
      <c r="T49">
        <v>0.026209555</v>
      </c>
    </row>
    <row r="50" spans="1:20" ht="12.75">
      <c r="A50" s="7" t="s">
        <v>35</v>
      </c>
      <c r="B50" t="s">
        <v>14</v>
      </c>
      <c r="C50">
        <v>2925</v>
      </c>
      <c r="D50">
        <v>416.13522725</v>
      </c>
      <c r="E50">
        <v>574.60729569</v>
      </c>
      <c r="F50">
        <v>793.42848825</v>
      </c>
      <c r="G50">
        <v>2200</v>
      </c>
      <c r="H50">
        <v>752.13675214</v>
      </c>
      <c r="I50">
        <v>0.0123586171</v>
      </c>
      <c r="J50">
        <v>-0.7345</v>
      </c>
      <c r="K50">
        <v>-0.4119</v>
      </c>
      <c r="L50">
        <v>-0.0892</v>
      </c>
      <c r="M50">
        <v>0.4797226591</v>
      </c>
      <c r="N50">
        <v>0.6624100094</v>
      </c>
      <c r="O50">
        <v>0.9146681157</v>
      </c>
      <c r="P50">
        <v>0</v>
      </c>
      <c r="Q50" s="28">
        <v>1.2242501E-07</v>
      </c>
      <c r="R50" s="28">
        <v>8.92477E-28</v>
      </c>
      <c r="S50" s="28">
        <v>4.202792E-29</v>
      </c>
      <c r="T50">
        <v>0.0297541258</v>
      </c>
    </row>
    <row r="51" spans="1:20" ht="12.75">
      <c r="A51" s="7" t="s">
        <v>36</v>
      </c>
      <c r="B51" t="s">
        <v>14</v>
      </c>
      <c r="C51">
        <v>3605</v>
      </c>
      <c r="D51">
        <v>662.19560278</v>
      </c>
      <c r="E51">
        <v>909.49634004</v>
      </c>
      <c r="F51">
        <v>1249.1529528</v>
      </c>
      <c r="G51">
        <v>3665</v>
      </c>
      <c r="H51">
        <v>1016.6435506</v>
      </c>
      <c r="I51">
        <v>0.7700174414</v>
      </c>
      <c r="J51">
        <v>-0.27</v>
      </c>
      <c r="K51">
        <v>0.0473</v>
      </c>
      <c r="L51">
        <v>0.3647</v>
      </c>
      <c r="M51">
        <v>0.7633822243</v>
      </c>
      <c r="N51">
        <v>1.0484716844</v>
      </c>
      <c r="O51">
        <v>1.4400294348</v>
      </c>
      <c r="P51">
        <v>0</v>
      </c>
      <c r="Q51" s="28">
        <v>1.2242501E-07</v>
      </c>
      <c r="R51" s="28">
        <v>8.92477E-28</v>
      </c>
      <c r="S51" s="28">
        <v>4.202792E-29</v>
      </c>
      <c r="T51">
        <v>0.3542622274</v>
      </c>
    </row>
    <row r="52" spans="1:20" ht="12.75">
      <c r="A52" s="7" t="s">
        <v>37</v>
      </c>
      <c r="B52" t="s">
        <v>14</v>
      </c>
      <c r="C52">
        <v>4061</v>
      </c>
      <c r="D52">
        <v>947.06235804</v>
      </c>
      <c r="E52">
        <v>1303.7974738</v>
      </c>
      <c r="F52">
        <v>1794.9059408</v>
      </c>
      <c r="G52">
        <v>3809</v>
      </c>
      <c r="H52">
        <v>937.94631864</v>
      </c>
      <c r="I52">
        <v>0.0124780706</v>
      </c>
      <c r="J52">
        <v>0.0878</v>
      </c>
      <c r="K52">
        <v>0.4075</v>
      </c>
      <c r="L52">
        <v>0.7272</v>
      </c>
      <c r="M52">
        <v>1.0917779677</v>
      </c>
      <c r="N52">
        <v>1.5030238972</v>
      </c>
      <c r="O52">
        <v>2.0691760618</v>
      </c>
      <c r="P52">
        <v>0</v>
      </c>
      <c r="Q52" s="28">
        <v>1.2242501E-07</v>
      </c>
      <c r="R52" s="28">
        <v>8.92477E-28</v>
      </c>
      <c r="S52" s="28">
        <v>4.202792E-29</v>
      </c>
      <c r="T52">
        <v>5.32461E-05</v>
      </c>
    </row>
    <row r="53" spans="1:20" ht="12.75">
      <c r="A53" s="7" t="s">
        <v>38</v>
      </c>
      <c r="B53" t="s">
        <v>14</v>
      </c>
      <c r="C53">
        <v>1908</v>
      </c>
      <c r="D53">
        <v>887.71707466</v>
      </c>
      <c r="E53">
        <v>1234.4973362</v>
      </c>
      <c r="F53">
        <v>1716.7448015</v>
      </c>
      <c r="G53">
        <v>985</v>
      </c>
      <c r="H53">
        <v>516.24737945</v>
      </c>
      <c r="I53">
        <v>0.0359729477</v>
      </c>
      <c r="J53">
        <v>0.0231</v>
      </c>
      <c r="K53">
        <v>0.3529</v>
      </c>
      <c r="L53">
        <v>0.6826</v>
      </c>
      <c r="M53">
        <v>1.0233644442</v>
      </c>
      <c r="N53">
        <v>1.4231343707</v>
      </c>
      <c r="O53">
        <v>1.9790715305</v>
      </c>
      <c r="P53">
        <v>0</v>
      </c>
      <c r="Q53" s="28">
        <v>1.2242501E-07</v>
      </c>
      <c r="R53" s="28">
        <v>8.92477E-28</v>
      </c>
      <c r="S53" s="28">
        <v>4.202792E-29</v>
      </c>
      <c r="T53" s="28">
        <v>5.718824E-12</v>
      </c>
    </row>
    <row r="54" spans="1:20" ht="12.75">
      <c r="A54" s="7" t="s">
        <v>40</v>
      </c>
      <c r="B54" t="s">
        <v>14</v>
      </c>
      <c r="C54">
        <v>4192</v>
      </c>
      <c r="D54">
        <v>703.4424564</v>
      </c>
      <c r="E54">
        <v>968.11737892</v>
      </c>
      <c r="F54">
        <v>1332.3780088</v>
      </c>
      <c r="G54">
        <v>2973</v>
      </c>
      <c r="H54">
        <v>709.20801527</v>
      </c>
      <c r="I54">
        <v>0.5004257163</v>
      </c>
      <c r="J54">
        <v>-0.2096</v>
      </c>
      <c r="K54">
        <v>0.1098</v>
      </c>
      <c r="L54">
        <v>0.4292</v>
      </c>
      <c r="M54">
        <v>0.8109317923</v>
      </c>
      <c r="N54">
        <v>1.1160502954</v>
      </c>
      <c r="O54">
        <v>1.5359716732</v>
      </c>
      <c r="P54">
        <v>0</v>
      </c>
      <c r="Q54" s="28">
        <v>1.2242501E-07</v>
      </c>
      <c r="R54" s="28">
        <v>8.92477E-28</v>
      </c>
      <c r="S54" s="28">
        <v>4.202792E-29</v>
      </c>
      <c r="T54">
        <v>0.1280743544</v>
      </c>
    </row>
    <row r="55" spans="1:20" ht="12.75">
      <c r="A55" s="7" t="s">
        <v>41</v>
      </c>
      <c r="B55" t="s">
        <v>14</v>
      </c>
      <c r="C55">
        <v>5538</v>
      </c>
      <c r="D55">
        <v>728.68944643</v>
      </c>
      <c r="E55">
        <v>1001.2928424</v>
      </c>
      <c r="F55">
        <v>1375.8774211</v>
      </c>
      <c r="G55">
        <v>3004</v>
      </c>
      <c r="H55">
        <v>542.43409173</v>
      </c>
      <c r="I55">
        <v>0.3761866588</v>
      </c>
      <c r="J55">
        <v>-0.1743</v>
      </c>
      <c r="K55">
        <v>0.1435</v>
      </c>
      <c r="L55">
        <v>0.4613</v>
      </c>
      <c r="M55">
        <v>0.8400366419</v>
      </c>
      <c r="N55">
        <v>1.1542951268</v>
      </c>
      <c r="O55">
        <v>1.5861180015</v>
      </c>
      <c r="P55">
        <v>0</v>
      </c>
      <c r="Q55" s="28">
        <v>1.2242501E-07</v>
      </c>
      <c r="R55" s="28">
        <v>8.92477E-28</v>
      </c>
      <c r="S55" s="28">
        <v>4.202792E-29</v>
      </c>
      <c r="T55">
        <v>0.0540108736</v>
      </c>
    </row>
    <row r="56" spans="1:20" ht="12.75">
      <c r="A56" s="7" t="s">
        <v>42</v>
      </c>
      <c r="B56" t="s">
        <v>14</v>
      </c>
      <c r="C56">
        <v>2969</v>
      </c>
      <c r="D56">
        <v>938.28132937</v>
      </c>
      <c r="E56">
        <v>1300.091204</v>
      </c>
      <c r="F56">
        <v>1801.4182802</v>
      </c>
      <c r="G56">
        <v>1550</v>
      </c>
      <c r="H56">
        <v>522.0613001</v>
      </c>
      <c r="I56">
        <v>0.0150293709</v>
      </c>
      <c r="J56">
        <v>0.0785</v>
      </c>
      <c r="K56">
        <v>0.4046</v>
      </c>
      <c r="L56">
        <v>0.7308</v>
      </c>
      <c r="M56">
        <v>1.0816551563</v>
      </c>
      <c r="N56">
        <v>1.4987512918</v>
      </c>
      <c r="O56">
        <v>2.0766835175</v>
      </c>
      <c r="P56">
        <v>0</v>
      </c>
      <c r="Q56" s="28">
        <v>1.2242501E-07</v>
      </c>
      <c r="R56" s="28">
        <v>8.92477E-28</v>
      </c>
      <c r="S56" s="28">
        <v>4.202792E-29</v>
      </c>
      <c r="T56" s="28">
        <v>4.7385398E-09</v>
      </c>
    </row>
    <row r="57" spans="1:20" ht="12.75">
      <c r="A57" s="7" t="s">
        <v>43</v>
      </c>
      <c r="B57" t="s">
        <v>14</v>
      </c>
      <c r="C57">
        <v>691</v>
      </c>
      <c r="D57">
        <v>928.78271596</v>
      </c>
      <c r="E57">
        <v>1326.0537555</v>
      </c>
      <c r="F57">
        <v>1893.2507381</v>
      </c>
      <c r="G57">
        <v>425</v>
      </c>
      <c r="H57">
        <v>615.05065123</v>
      </c>
      <c r="I57">
        <v>0.0194915639</v>
      </c>
      <c r="J57">
        <v>0.0683</v>
      </c>
      <c r="K57">
        <v>0.4244</v>
      </c>
      <c r="L57">
        <v>0.7805</v>
      </c>
      <c r="M57">
        <v>1.0707051098</v>
      </c>
      <c r="N57">
        <v>1.5286810441</v>
      </c>
      <c r="O57">
        <v>2.1825484095</v>
      </c>
      <c r="P57">
        <v>0</v>
      </c>
      <c r="Q57" s="28">
        <v>1.2242501E-07</v>
      </c>
      <c r="R57" s="28">
        <v>8.92477E-28</v>
      </c>
      <c r="S57" s="28">
        <v>4.202792E-29</v>
      </c>
      <c r="T57" s="28">
        <v>1.415621E-59</v>
      </c>
    </row>
    <row r="58" spans="1:20" ht="12.75">
      <c r="A58" s="7" t="s">
        <v>44</v>
      </c>
      <c r="B58" t="s">
        <v>14</v>
      </c>
      <c r="C58">
        <v>7155</v>
      </c>
      <c r="D58">
        <v>864.55275913</v>
      </c>
      <c r="E58">
        <v>1195.4794943</v>
      </c>
      <c r="F58">
        <v>1653.0757739</v>
      </c>
      <c r="G58">
        <v>3617</v>
      </c>
      <c r="H58">
        <v>505.52061495</v>
      </c>
      <c r="I58">
        <v>0.0524119834</v>
      </c>
      <c r="J58">
        <v>-0.0033</v>
      </c>
      <c r="K58">
        <v>0.3207</v>
      </c>
      <c r="L58">
        <v>0.6448</v>
      </c>
      <c r="M58">
        <v>0.9966605117</v>
      </c>
      <c r="N58">
        <v>1.3781544179</v>
      </c>
      <c r="O58">
        <v>1.9056735743</v>
      </c>
      <c r="P58">
        <v>0</v>
      </c>
      <c r="Q58" s="28">
        <v>1.2242501E-07</v>
      </c>
      <c r="R58" s="28">
        <v>8.92477E-28</v>
      </c>
      <c r="S58" s="28">
        <v>4.202792E-29</v>
      </c>
      <c r="T58">
        <v>1.9471E-05</v>
      </c>
    </row>
    <row r="59" spans="1:20" ht="12.75">
      <c r="A59" s="7" t="s">
        <v>45</v>
      </c>
      <c r="B59" t="s">
        <v>14</v>
      </c>
      <c r="C59">
        <v>494</v>
      </c>
      <c r="D59">
        <v>302.08193948</v>
      </c>
      <c r="E59">
        <v>448.29639432</v>
      </c>
      <c r="F59">
        <v>665.28193479</v>
      </c>
      <c r="G59">
        <v>120</v>
      </c>
      <c r="H59">
        <v>242.91497976</v>
      </c>
      <c r="I59">
        <v>0.0010476464</v>
      </c>
      <c r="J59">
        <v>-1.0549</v>
      </c>
      <c r="K59">
        <v>-0.6601</v>
      </c>
      <c r="L59">
        <v>-0.2653</v>
      </c>
      <c r="M59">
        <v>0.3482414892</v>
      </c>
      <c r="N59">
        <v>0.5167982047</v>
      </c>
      <c r="O59">
        <v>0.7669401625</v>
      </c>
      <c r="P59">
        <v>0</v>
      </c>
      <c r="Q59" s="28">
        <v>1.2242501E-07</v>
      </c>
      <c r="R59" s="28">
        <v>8.92477E-28</v>
      </c>
      <c r="S59" s="28">
        <v>4.202792E-29</v>
      </c>
      <c r="T59">
        <v>0.0355439286</v>
      </c>
    </row>
    <row r="60" spans="1:20" ht="12.75">
      <c r="A60" s="7" t="s">
        <v>46</v>
      </c>
      <c r="B60" t="s">
        <v>14</v>
      </c>
      <c r="C60">
        <v>1262</v>
      </c>
      <c r="D60">
        <v>964.990986</v>
      </c>
      <c r="E60">
        <v>1354.7758999</v>
      </c>
      <c r="F60">
        <v>1902.0050608</v>
      </c>
      <c r="G60">
        <v>875</v>
      </c>
      <c r="H60">
        <v>693.34389857</v>
      </c>
      <c r="I60">
        <v>0.0100076571</v>
      </c>
      <c r="J60">
        <v>0.1066</v>
      </c>
      <c r="K60">
        <v>0.4458</v>
      </c>
      <c r="L60">
        <v>0.7851</v>
      </c>
      <c r="M60">
        <v>1.1124461749</v>
      </c>
      <c r="N60">
        <v>1.5617920681</v>
      </c>
      <c r="O60">
        <v>2.1926404342</v>
      </c>
      <c r="P60">
        <v>0</v>
      </c>
      <c r="Q60" s="28">
        <v>1.2242501E-07</v>
      </c>
      <c r="R60" s="28">
        <v>8.92477E-28</v>
      </c>
      <c r="S60" s="28">
        <v>4.202792E-29</v>
      </c>
      <c r="T60" s="28">
        <v>7.915801E-10</v>
      </c>
    </row>
    <row r="61" spans="1:20" ht="12.75">
      <c r="A61" s="7" t="s">
        <v>47</v>
      </c>
      <c r="B61" t="s">
        <v>14</v>
      </c>
      <c r="C61">
        <v>2153</v>
      </c>
      <c r="D61">
        <v>1407.2179921</v>
      </c>
      <c r="E61">
        <v>1959.1033212</v>
      </c>
      <c r="F61">
        <v>2727.4280494</v>
      </c>
      <c r="G61">
        <v>1714</v>
      </c>
      <c r="H61">
        <v>796.09846725</v>
      </c>
      <c r="I61" s="28">
        <v>1.3937937E-06</v>
      </c>
      <c r="J61">
        <v>0.4838</v>
      </c>
      <c r="K61">
        <v>0.8147</v>
      </c>
      <c r="L61">
        <v>1.1456</v>
      </c>
      <c r="M61">
        <v>1.62224756</v>
      </c>
      <c r="N61">
        <v>2.2584635789</v>
      </c>
      <c r="O61">
        <v>3.1441919611</v>
      </c>
      <c r="P61">
        <v>0</v>
      </c>
      <c r="Q61" s="28">
        <v>1.2242501E-07</v>
      </c>
      <c r="R61" s="28">
        <v>8.92477E-28</v>
      </c>
      <c r="S61" s="28">
        <v>4.202792E-29</v>
      </c>
      <c r="T61" s="28">
        <v>4.086811E-16</v>
      </c>
    </row>
    <row r="62" spans="1:20" ht="12.75">
      <c r="A62" s="7" t="s">
        <v>48</v>
      </c>
      <c r="B62" t="s">
        <v>14</v>
      </c>
      <c r="C62">
        <v>807</v>
      </c>
      <c r="D62">
        <v>670.80272896</v>
      </c>
      <c r="E62">
        <v>951.54205364</v>
      </c>
      <c r="F62">
        <v>1349.7742939</v>
      </c>
      <c r="G62">
        <v>340</v>
      </c>
      <c r="H62">
        <v>421.31350682</v>
      </c>
      <c r="I62">
        <v>0.6039570331</v>
      </c>
      <c r="J62">
        <v>-0.2571</v>
      </c>
      <c r="K62">
        <v>0.0925</v>
      </c>
      <c r="L62">
        <v>0.4421</v>
      </c>
      <c r="M62">
        <v>0.7733045601</v>
      </c>
      <c r="N62">
        <v>1.096942182</v>
      </c>
      <c r="O62">
        <v>1.556026193</v>
      </c>
      <c r="P62">
        <v>0</v>
      </c>
      <c r="Q62" s="28">
        <v>1.2242501E-07</v>
      </c>
      <c r="R62" s="28">
        <v>8.92477E-28</v>
      </c>
      <c r="S62" s="28">
        <v>4.202792E-29</v>
      </c>
      <c r="T62">
        <v>0.168223048</v>
      </c>
    </row>
    <row r="63" spans="1:20" ht="12.75">
      <c r="A63" s="7" t="s">
        <v>49</v>
      </c>
      <c r="B63" t="s">
        <v>14</v>
      </c>
      <c r="C63">
        <v>3662</v>
      </c>
      <c r="D63">
        <v>1086.0681246</v>
      </c>
      <c r="E63">
        <v>1506.1031889</v>
      </c>
      <c r="F63">
        <v>2088.5861249</v>
      </c>
      <c r="G63">
        <v>2067</v>
      </c>
      <c r="H63">
        <v>564.44565811</v>
      </c>
      <c r="I63">
        <v>0.0009420221</v>
      </c>
      <c r="J63">
        <v>0.2248</v>
      </c>
      <c r="K63">
        <v>0.5517</v>
      </c>
      <c r="L63">
        <v>0.8787</v>
      </c>
      <c r="M63">
        <v>1.2520244732</v>
      </c>
      <c r="N63">
        <v>1.7362428829</v>
      </c>
      <c r="O63">
        <v>2.4077319677</v>
      </c>
      <c r="P63">
        <v>0</v>
      </c>
      <c r="Q63" s="28">
        <v>1.2242501E-07</v>
      </c>
      <c r="R63" s="28">
        <v>8.92477E-28</v>
      </c>
      <c r="S63" s="28">
        <v>4.202792E-29</v>
      </c>
      <c r="T63" s="28">
        <v>1.372493E-17</v>
      </c>
    </row>
    <row r="64" spans="1:20" ht="12.75">
      <c r="A64" s="7" t="s">
        <v>50</v>
      </c>
      <c r="B64" t="s">
        <v>14</v>
      </c>
      <c r="C64">
        <v>2351</v>
      </c>
      <c r="D64">
        <v>1336.0311888</v>
      </c>
      <c r="E64">
        <v>1853.8898375</v>
      </c>
      <c r="F64">
        <v>2572.4755219</v>
      </c>
      <c r="G64">
        <v>1770</v>
      </c>
      <c r="H64">
        <v>752.87111867</v>
      </c>
      <c r="I64" s="28">
        <v>5.5176132E-06</v>
      </c>
      <c r="J64">
        <v>0.4319</v>
      </c>
      <c r="K64">
        <v>0.7595</v>
      </c>
      <c r="L64">
        <v>1.0871</v>
      </c>
      <c r="M64">
        <v>1.5401830763</v>
      </c>
      <c r="N64">
        <v>2.137172977</v>
      </c>
      <c r="O64">
        <v>2.9655619543</v>
      </c>
      <c r="P64">
        <v>0</v>
      </c>
      <c r="Q64" s="28">
        <v>1.2242501E-07</v>
      </c>
      <c r="R64" s="28">
        <v>8.92477E-28</v>
      </c>
      <c r="S64" s="28">
        <v>4.202792E-29</v>
      </c>
      <c r="T64" s="28">
        <v>1.96153E-18</v>
      </c>
    </row>
    <row r="65" spans="1:20" ht="12.75">
      <c r="A65" s="7" t="s">
        <v>51</v>
      </c>
      <c r="B65" t="s">
        <v>14</v>
      </c>
      <c r="C65">
        <v>1819</v>
      </c>
      <c r="D65">
        <v>1010.9874553</v>
      </c>
      <c r="E65">
        <v>1403.7837316</v>
      </c>
      <c r="F65">
        <v>1949.1921041</v>
      </c>
      <c r="G65">
        <v>1041</v>
      </c>
      <c r="H65">
        <v>572.29246839</v>
      </c>
      <c r="I65">
        <v>0.0040494283</v>
      </c>
      <c r="J65">
        <v>0.1531</v>
      </c>
      <c r="K65">
        <v>0.4814</v>
      </c>
      <c r="L65">
        <v>0.8096</v>
      </c>
      <c r="M65">
        <v>1.1654711223</v>
      </c>
      <c r="N65">
        <v>1.6182885283</v>
      </c>
      <c r="O65">
        <v>2.2470378809</v>
      </c>
      <c r="P65">
        <v>0</v>
      </c>
      <c r="Q65" s="28">
        <v>1.2242501E-07</v>
      </c>
      <c r="R65" s="28">
        <v>8.92477E-28</v>
      </c>
      <c r="S65" s="28">
        <v>4.202792E-29</v>
      </c>
      <c r="T65" s="28">
        <v>6.771117E-12</v>
      </c>
    </row>
    <row r="66" spans="1:20" ht="12.75">
      <c r="A66" s="7" t="s">
        <v>53</v>
      </c>
      <c r="B66" t="s">
        <v>14</v>
      </c>
      <c r="C66">
        <v>1144</v>
      </c>
      <c r="D66">
        <v>1724.8100654</v>
      </c>
      <c r="E66">
        <v>2409.3605326</v>
      </c>
      <c r="F66">
        <v>3365.598504</v>
      </c>
      <c r="G66">
        <v>1090</v>
      </c>
      <c r="H66">
        <v>952.7972028</v>
      </c>
      <c r="I66" s="28">
        <v>2.0947403E-09</v>
      </c>
      <c r="J66">
        <v>0.6873</v>
      </c>
      <c r="K66">
        <v>1.0216</v>
      </c>
      <c r="L66">
        <v>1.3558</v>
      </c>
      <c r="M66">
        <v>1.988369205</v>
      </c>
      <c r="N66">
        <v>2.7775222227</v>
      </c>
      <c r="O66">
        <v>3.8798778809</v>
      </c>
      <c r="P66">
        <v>0</v>
      </c>
      <c r="Q66" s="28">
        <v>1.2242501E-07</v>
      </c>
      <c r="R66" s="28">
        <v>8.92477E-28</v>
      </c>
      <c r="S66" s="28">
        <v>4.202792E-29</v>
      </c>
      <c r="T66" s="28">
        <v>1.084031E-30</v>
      </c>
    </row>
    <row r="67" spans="1:20" ht="13.5" thickBot="1">
      <c r="A67" s="7" t="s">
        <v>52</v>
      </c>
      <c r="B67" t="s">
        <v>14</v>
      </c>
      <c r="C67">
        <v>1673</v>
      </c>
      <c r="D67">
        <v>1692.9341894</v>
      </c>
      <c r="E67">
        <v>2342.7186509</v>
      </c>
      <c r="F67">
        <v>3241.9043289</v>
      </c>
      <c r="G67">
        <v>1626</v>
      </c>
      <c r="H67">
        <v>971.90675433</v>
      </c>
      <c r="I67" s="28">
        <v>2.0435492E-09</v>
      </c>
      <c r="J67">
        <v>0.6687</v>
      </c>
      <c r="K67">
        <v>0.9935</v>
      </c>
      <c r="L67">
        <v>1.3184</v>
      </c>
      <c r="M67">
        <v>1.9516225443</v>
      </c>
      <c r="N67">
        <v>2.7006971462</v>
      </c>
      <c r="O67">
        <v>3.7372826506</v>
      </c>
      <c r="P67">
        <v>0</v>
      </c>
      <c r="Q67" s="28">
        <v>1.2242501E-07</v>
      </c>
      <c r="R67" s="28">
        <v>8.92477E-28</v>
      </c>
      <c r="S67" s="28">
        <v>4.202792E-29</v>
      </c>
      <c r="T67" s="28">
        <v>4.77739E-29</v>
      </c>
    </row>
    <row r="68" spans="1:20" ht="13.5" thickTop="1">
      <c r="A68" s="8" t="s">
        <v>80</v>
      </c>
      <c r="B68" t="s">
        <v>15</v>
      </c>
      <c r="C68">
        <v>28388</v>
      </c>
      <c r="D68">
        <v>709.7686619</v>
      </c>
      <c r="E68">
        <v>900.76417554</v>
      </c>
      <c r="F68">
        <v>1143.1557119</v>
      </c>
      <c r="G68">
        <v>21397</v>
      </c>
      <c r="H68">
        <v>753.7339721</v>
      </c>
      <c r="I68">
        <v>0.3985252333</v>
      </c>
      <c r="J68">
        <v>-0.341</v>
      </c>
      <c r="K68">
        <v>-0.1027</v>
      </c>
      <c r="L68">
        <v>0.1357</v>
      </c>
      <c r="M68">
        <v>0.7110912985</v>
      </c>
      <c r="N68">
        <v>0.9024427276</v>
      </c>
      <c r="O68">
        <v>1.1452859546</v>
      </c>
      <c r="P68" s="28">
        <v>3.66779E-123</v>
      </c>
      <c r="Q68" s="28">
        <v>3.1620484E-06</v>
      </c>
      <c r="R68">
        <v>0.0648824613</v>
      </c>
      <c r="S68">
        <v>0.0196608088</v>
      </c>
      <c r="T68">
        <v>0.0551797257</v>
      </c>
    </row>
    <row r="69" spans="1:20" ht="12.75">
      <c r="A69" s="7" t="s">
        <v>79</v>
      </c>
      <c r="B69" t="s">
        <v>15</v>
      </c>
      <c r="C69">
        <v>24952</v>
      </c>
      <c r="D69">
        <v>832.43960428</v>
      </c>
      <c r="E69">
        <v>1053.2449172</v>
      </c>
      <c r="F69">
        <v>1332.6190271</v>
      </c>
      <c r="G69">
        <v>29619</v>
      </c>
      <c r="H69">
        <v>1187.0391151</v>
      </c>
      <c r="I69">
        <v>0.6543909564</v>
      </c>
      <c r="J69">
        <v>-0.1815</v>
      </c>
      <c r="K69">
        <v>0.0537</v>
      </c>
      <c r="L69">
        <v>0.289</v>
      </c>
      <c r="M69">
        <v>0.8339908352</v>
      </c>
      <c r="N69">
        <v>1.0552076134</v>
      </c>
      <c r="O69">
        <v>1.3351023301</v>
      </c>
      <c r="P69" s="28">
        <v>3.66779E-123</v>
      </c>
      <c r="Q69" s="28">
        <v>3.1620484E-06</v>
      </c>
      <c r="R69">
        <v>0.0648824613</v>
      </c>
      <c r="S69">
        <v>0.0196608088</v>
      </c>
      <c r="T69">
        <v>0.1396395348</v>
      </c>
    </row>
    <row r="70" spans="1:20" ht="12.75">
      <c r="A70" s="7" t="s">
        <v>78</v>
      </c>
      <c r="B70" t="s">
        <v>15</v>
      </c>
      <c r="C70">
        <v>35021</v>
      </c>
      <c r="D70">
        <v>956.37685748</v>
      </c>
      <c r="E70">
        <v>1209.2236064</v>
      </c>
      <c r="F70">
        <v>1528.9179353</v>
      </c>
      <c r="G70">
        <v>55196</v>
      </c>
      <c r="H70">
        <v>1576.0829217</v>
      </c>
      <c r="I70">
        <v>0.108967189</v>
      </c>
      <c r="J70">
        <v>-0.0427</v>
      </c>
      <c r="K70">
        <v>0.1918</v>
      </c>
      <c r="L70">
        <v>0.4264</v>
      </c>
      <c r="M70">
        <v>0.9581590424</v>
      </c>
      <c r="N70">
        <v>1.2114769651</v>
      </c>
      <c r="O70">
        <v>1.5317670366</v>
      </c>
      <c r="P70" s="28">
        <v>3.66779E-123</v>
      </c>
      <c r="Q70" s="28">
        <v>3.1620484E-06</v>
      </c>
      <c r="R70">
        <v>0.0648824613</v>
      </c>
      <c r="S70">
        <v>0.0196608088</v>
      </c>
      <c r="T70">
        <v>0.0077161587</v>
      </c>
    </row>
    <row r="71" spans="1:20" ht="12.75">
      <c r="A71" s="7" t="s">
        <v>77</v>
      </c>
      <c r="B71" t="s">
        <v>15</v>
      </c>
      <c r="C71">
        <v>49463</v>
      </c>
      <c r="D71">
        <v>849.23933202</v>
      </c>
      <c r="E71">
        <v>1075.4794034</v>
      </c>
      <c r="F71">
        <v>1361.9905526</v>
      </c>
      <c r="G71">
        <v>54428</v>
      </c>
      <c r="H71">
        <v>1100.3780604</v>
      </c>
      <c r="I71">
        <v>0.5357132718</v>
      </c>
      <c r="J71">
        <v>-0.1616</v>
      </c>
      <c r="K71">
        <v>0.0746</v>
      </c>
      <c r="L71">
        <v>0.3108</v>
      </c>
      <c r="M71">
        <v>0.8508218688</v>
      </c>
      <c r="N71">
        <v>1.077483533</v>
      </c>
      <c r="O71">
        <v>1.3645285888</v>
      </c>
      <c r="P71" s="28">
        <v>3.66779E-123</v>
      </c>
      <c r="Q71" s="28">
        <v>3.1620484E-06</v>
      </c>
      <c r="R71">
        <v>0.0648824613</v>
      </c>
      <c r="S71">
        <v>0.0196608088</v>
      </c>
      <c r="T71">
        <v>0.4644374292</v>
      </c>
    </row>
    <row r="72" spans="1:20" ht="12.75">
      <c r="A72" s="7" t="s">
        <v>76</v>
      </c>
      <c r="B72" t="s">
        <v>15</v>
      </c>
      <c r="C72">
        <v>37509</v>
      </c>
      <c r="D72">
        <v>754.15477213</v>
      </c>
      <c r="E72">
        <v>955.28694299</v>
      </c>
      <c r="F72">
        <v>1210.060822</v>
      </c>
      <c r="G72">
        <v>32381</v>
      </c>
      <c r="H72">
        <v>863.28614466</v>
      </c>
      <c r="I72">
        <v>0.7160097654</v>
      </c>
      <c r="J72">
        <v>-0.2803</v>
      </c>
      <c r="K72">
        <v>-0.0439</v>
      </c>
      <c r="L72">
        <v>0.1925</v>
      </c>
      <c r="M72">
        <v>0.7555601211</v>
      </c>
      <c r="N72">
        <v>0.9570670969</v>
      </c>
      <c r="O72">
        <v>1.2123157408</v>
      </c>
      <c r="P72" s="28">
        <v>3.66779E-123</v>
      </c>
      <c r="Q72" s="28">
        <v>3.1620484E-06</v>
      </c>
      <c r="R72">
        <v>0.0648824613</v>
      </c>
      <c r="S72">
        <v>0.0196608088</v>
      </c>
      <c r="T72">
        <v>0.3462886841</v>
      </c>
    </row>
    <row r="73" spans="1:20" ht="12.75">
      <c r="A73" s="7" t="s">
        <v>75</v>
      </c>
      <c r="B73" t="s">
        <v>15</v>
      </c>
      <c r="C73">
        <v>21469</v>
      </c>
      <c r="D73">
        <v>1252.7473643</v>
      </c>
      <c r="E73">
        <v>1584.4221401</v>
      </c>
      <c r="F73">
        <v>2003.9104367</v>
      </c>
      <c r="G73">
        <v>36701</v>
      </c>
      <c r="H73">
        <v>1709.4880991</v>
      </c>
      <c r="I73">
        <v>0.0001153317</v>
      </c>
      <c r="J73">
        <v>0.2272</v>
      </c>
      <c r="K73">
        <v>0.4621</v>
      </c>
      <c r="L73">
        <v>0.697</v>
      </c>
      <c r="M73">
        <v>1.2550818285</v>
      </c>
      <c r="N73">
        <v>1.587374672</v>
      </c>
      <c r="O73">
        <v>2.0076446749</v>
      </c>
      <c r="P73" s="28">
        <v>3.66779E-123</v>
      </c>
      <c r="Q73" s="28">
        <v>3.1620484E-06</v>
      </c>
      <c r="R73">
        <v>0.0648824613</v>
      </c>
      <c r="S73">
        <v>0.0196608088</v>
      </c>
      <c r="T73" s="28">
        <v>7.9457993E-08</v>
      </c>
    </row>
    <row r="74" spans="1:20" ht="12.75">
      <c r="A74" s="7" t="s">
        <v>74</v>
      </c>
      <c r="B74" t="s">
        <v>15</v>
      </c>
      <c r="C74">
        <v>19542</v>
      </c>
      <c r="D74">
        <v>833.45866225</v>
      </c>
      <c r="E74">
        <v>1056.1272864</v>
      </c>
      <c r="F74">
        <v>1338.2845431</v>
      </c>
      <c r="G74">
        <v>17243</v>
      </c>
      <c r="H74">
        <v>882.35595128</v>
      </c>
      <c r="I74">
        <v>0.6401861102</v>
      </c>
      <c r="J74">
        <v>-0.1803</v>
      </c>
      <c r="K74">
        <v>0.0565</v>
      </c>
      <c r="L74">
        <v>0.2933</v>
      </c>
      <c r="M74">
        <v>0.8350117921</v>
      </c>
      <c r="N74">
        <v>1.0580953538</v>
      </c>
      <c r="O74">
        <v>1.3407784037</v>
      </c>
      <c r="P74" s="28">
        <v>3.66779E-123</v>
      </c>
      <c r="Q74" s="28">
        <v>3.1620484E-06</v>
      </c>
      <c r="R74">
        <v>0.0648824613</v>
      </c>
      <c r="S74">
        <v>0.0196608088</v>
      </c>
      <c r="T74">
        <v>0.3631140407</v>
      </c>
    </row>
    <row r="75" spans="1:20" ht="12.75">
      <c r="A75" s="7" t="s">
        <v>39</v>
      </c>
      <c r="B75" t="s">
        <v>15</v>
      </c>
      <c r="C75">
        <v>501</v>
      </c>
      <c r="D75">
        <v>1516.3555597</v>
      </c>
      <c r="E75">
        <v>1979.6594347</v>
      </c>
      <c r="F75">
        <v>2584.5201361</v>
      </c>
      <c r="G75">
        <v>879</v>
      </c>
      <c r="H75">
        <v>1754.491018</v>
      </c>
      <c r="I75" s="28">
        <v>4.8019027E-07</v>
      </c>
      <c r="J75">
        <v>0.4182</v>
      </c>
      <c r="K75">
        <v>0.6848</v>
      </c>
      <c r="L75">
        <v>0.9514</v>
      </c>
      <c r="M75">
        <v>1.5191812513</v>
      </c>
      <c r="N75">
        <v>1.9833484818</v>
      </c>
      <c r="O75">
        <v>2.5893363263</v>
      </c>
      <c r="P75" s="28">
        <v>3.66779E-123</v>
      </c>
      <c r="Q75" s="28">
        <v>3.1620484E-06</v>
      </c>
      <c r="R75">
        <v>0.0648824613</v>
      </c>
      <c r="S75">
        <v>0.0196608088</v>
      </c>
      <c r="T75" s="28">
        <v>2.068808E-62</v>
      </c>
    </row>
    <row r="76" spans="1:20" ht="12.75">
      <c r="A76" s="7" t="s">
        <v>73</v>
      </c>
      <c r="B76" t="s">
        <v>15</v>
      </c>
      <c r="C76">
        <v>12310</v>
      </c>
      <c r="D76">
        <v>1043.3372689</v>
      </c>
      <c r="E76">
        <v>1323.2062862</v>
      </c>
      <c r="F76">
        <v>1678.148503</v>
      </c>
      <c r="G76">
        <v>10199</v>
      </c>
      <c r="H76">
        <v>828.51340374</v>
      </c>
      <c r="I76">
        <v>0.0200596553</v>
      </c>
      <c r="J76">
        <v>0.0443</v>
      </c>
      <c r="K76">
        <v>0.2819</v>
      </c>
      <c r="L76">
        <v>0.5196</v>
      </c>
      <c r="M76">
        <v>1.0452815024</v>
      </c>
      <c r="N76">
        <v>1.3256720488</v>
      </c>
      <c r="O76">
        <v>1.6812756918</v>
      </c>
      <c r="P76" s="28">
        <v>3.66779E-123</v>
      </c>
      <c r="Q76" s="28">
        <v>3.1620484E-06</v>
      </c>
      <c r="R76">
        <v>0.0648824613</v>
      </c>
      <c r="S76">
        <v>0.0196608088</v>
      </c>
      <c r="T76">
        <v>0.0015686928</v>
      </c>
    </row>
    <row r="77" spans="1:20" ht="13.5" thickBot="1">
      <c r="A77" s="7" t="s">
        <v>72</v>
      </c>
      <c r="B77" t="s">
        <v>15</v>
      </c>
      <c r="C77">
        <v>22146</v>
      </c>
      <c r="D77">
        <v>1703.2555997</v>
      </c>
      <c r="E77">
        <v>2161.2237381</v>
      </c>
      <c r="F77">
        <v>2742.3294819</v>
      </c>
      <c r="G77">
        <v>22183</v>
      </c>
      <c r="H77">
        <v>1001.6707306</v>
      </c>
      <c r="I77" s="28">
        <v>2.038787E-10</v>
      </c>
      <c r="J77">
        <v>0.5344</v>
      </c>
      <c r="K77">
        <v>0.7725</v>
      </c>
      <c r="L77">
        <v>1.0107</v>
      </c>
      <c r="M77">
        <v>1.7064295749</v>
      </c>
      <c r="N77">
        <v>2.1652511258</v>
      </c>
      <c r="O77">
        <v>2.7474397459</v>
      </c>
      <c r="P77" s="28">
        <v>3.66779E-123</v>
      </c>
      <c r="Q77" s="28">
        <v>3.1620484E-06</v>
      </c>
      <c r="R77">
        <v>0.0648824613</v>
      </c>
      <c r="S77">
        <v>0.0196608088</v>
      </c>
      <c r="T77" s="28">
        <v>2.145167E-20</v>
      </c>
    </row>
    <row r="78" spans="1:20" ht="13.5" thickTop="1">
      <c r="A78" s="9" t="s">
        <v>71</v>
      </c>
      <c r="B78" t="s">
        <v>15</v>
      </c>
      <c r="C78">
        <v>191392</v>
      </c>
      <c r="D78">
        <v>910.55661203</v>
      </c>
      <c r="E78">
        <v>1089.2532478</v>
      </c>
      <c r="F78">
        <v>1303.0190788</v>
      </c>
      <c r="G78">
        <v>217346</v>
      </c>
      <c r="H78">
        <v>1135.6065039</v>
      </c>
      <c r="I78">
        <v>0.339343635</v>
      </c>
      <c r="J78">
        <v>-0.0918</v>
      </c>
      <c r="K78">
        <v>0.0874</v>
      </c>
      <c r="L78">
        <v>0.2665</v>
      </c>
      <c r="M78">
        <v>0.9122534121</v>
      </c>
      <c r="N78">
        <v>1.0912830446</v>
      </c>
      <c r="O78">
        <v>1.3054472231</v>
      </c>
      <c r="P78" s="28">
        <v>3.66779E-123</v>
      </c>
      <c r="Q78" s="28">
        <v>3.1620484E-06</v>
      </c>
      <c r="R78">
        <v>0.0648824613</v>
      </c>
      <c r="S78">
        <v>0.0196608088</v>
      </c>
      <c r="T78">
        <v>0.2429343421</v>
      </c>
    </row>
    <row r="79" spans="1:20" ht="12.75">
      <c r="A79" s="7" t="s">
        <v>70</v>
      </c>
      <c r="B79" t="s">
        <v>15</v>
      </c>
      <c r="C79">
        <v>34957</v>
      </c>
      <c r="D79">
        <v>1478.9403397</v>
      </c>
      <c r="E79">
        <v>1817.6669907</v>
      </c>
      <c r="F79">
        <v>2233.9733391</v>
      </c>
      <c r="G79">
        <v>33261</v>
      </c>
      <c r="H79">
        <v>951.48325085</v>
      </c>
      <c r="I79" s="28">
        <v>1.2209977E-08</v>
      </c>
      <c r="J79">
        <v>0.3932</v>
      </c>
      <c r="K79">
        <v>0.5994</v>
      </c>
      <c r="L79">
        <v>0.8056</v>
      </c>
      <c r="M79">
        <v>1.4816963089</v>
      </c>
      <c r="N79">
        <v>1.8210541688</v>
      </c>
      <c r="O79">
        <v>2.2381362939</v>
      </c>
      <c r="P79" s="28">
        <v>3.66779E-123</v>
      </c>
      <c r="Q79" s="28">
        <v>3.1620484E-06</v>
      </c>
      <c r="R79">
        <v>0.0648824613</v>
      </c>
      <c r="S79">
        <v>0.0196608088</v>
      </c>
      <c r="T79" s="28">
        <v>5.672164E-17</v>
      </c>
    </row>
    <row r="80" spans="1:20" ht="12.75">
      <c r="A80" s="7" t="s">
        <v>69</v>
      </c>
      <c r="B80" t="s">
        <v>15</v>
      </c>
      <c r="C80">
        <v>338505</v>
      </c>
      <c r="D80">
        <v>722.17383195</v>
      </c>
      <c r="E80">
        <v>911.26559265</v>
      </c>
      <c r="F80">
        <v>1149.8685546</v>
      </c>
      <c r="G80">
        <v>330087</v>
      </c>
      <c r="H80">
        <v>975.13182966</v>
      </c>
      <c r="I80">
        <v>0.4428448568</v>
      </c>
      <c r="J80">
        <v>-0.3236</v>
      </c>
      <c r="K80">
        <v>-0.0911</v>
      </c>
      <c r="L80">
        <v>0.1415</v>
      </c>
      <c r="M80">
        <v>0.7235195853</v>
      </c>
      <c r="N80">
        <v>0.9129637138</v>
      </c>
      <c r="O80">
        <v>1.1520113066</v>
      </c>
      <c r="P80" s="28">
        <v>3.66779E-123</v>
      </c>
      <c r="Q80" s="28">
        <v>3.1620484E-06</v>
      </c>
      <c r="R80">
        <v>0.0648824613</v>
      </c>
      <c r="S80">
        <v>0.0196608088</v>
      </c>
      <c r="T80">
        <v>0.3374597424</v>
      </c>
    </row>
    <row r="81" spans="1:20" ht="13.5" thickBot="1">
      <c r="A81" s="7" t="s">
        <v>68</v>
      </c>
      <c r="B81" t="s">
        <v>15</v>
      </c>
      <c r="C81">
        <v>589806</v>
      </c>
      <c r="D81">
        <v>792.27781136</v>
      </c>
      <c r="E81">
        <v>998.13999048</v>
      </c>
      <c r="F81">
        <v>1257.4925441</v>
      </c>
      <c r="G81">
        <v>610313</v>
      </c>
      <c r="H81">
        <v>1034.7690597</v>
      </c>
      <c r="I81">
        <v>0.4628869843</v>
      </c>
      <c r="J81">
        <v>-0.1445</v>
      </c>
      <c r="K81">
        <v>0.0865</v>
      </c>
      <c r="L81">
        <v>0.3175</v>
      </c>
      <c r="M81">
        <v>0.8654828552</v>
      </c>
      <c r="N81">
        <v>1.0903663291</v>
      </c>
      <c r="O81">
        <v>1.3736825918</v>
      </c>
      <c r="P81" s="28">
        <v>3.66779E-123</v>
      </c>
      <c r="Q81" s="28">
        <v>3.1620484E-06</v>
      </c>
      <c r="R81">
        <v>0.0648824613</v>
      </c>
      <c r="S81">
        <v>0.0196608088</v>
      </c>
      <c r="T81" t="s">
        <v>94</v>
      </c>
    </row>
    <row r="82" spans="1:20" ht="13.5" thickTop="1">
      <c r="A82" s="9" t="s">
        <v>67</v>
      </c>
      <c r="B82" t="s">
        <v>15</v>
      </c>
      <c r="C82">
        <v>8034</v>
      </c>
      <c r="D82">
        <v>788.0515086</v>
      </c>
      <c r="E82">
        <v>1078.0497091</v>
      </c>
      <c r="F82">
        <v>1474.7654976</v>
      </c>
      <c r="G82">
        <v>5836</v>
      </c>
      <c r="H82">
        <v>726.41274583</v>
      </c>
      <c r="I82">
        <v>0.6661076194</v>
      </c>
      <c r="J82">
        <v>-0.2444</v>
      </c>
      <c r="K82">
        <v>0.069</v>
      </c>
      <c r="L82">
        <v>0.3823</v>
      </c>
      <c r="M82">
        <v>0.783205004</v>
      </c>
      <c r="N82">
        <v>1.07141972</v>
      </c>
      <c r="O82">
        <v>1.4656957126</v>
      </c>
      <c r="P82">
        <v>0</v>
      </c>
      <c r="Q82" s="28">
        <v>1.2242501E-07</v>
      </c>
      <c r="R82" s="28">
        <v>8.92477E-28</v>
      </c>
      <c r="S82" s="28">
        <v>4.202792E-29</v>
      </c>
      <c r="T82">
        <v>0.4728665167</v>
      </c>
    </row>
    <row r="83" spans="1:20" ht="12.75">
      <c r="A83" s="7" t="s">
        <v>66</v>
      </c>
      <c r="B83" t="s">
        <v>15</v>
      </c>
      <c r="C83">
        <v>12129</v>
      </c>
      <c r="D83">
        <v>669.4425056</v>
      </c>
      <c r="E83">
        <v>913.89822304</v>
      </c>
      <c r="F83">
        <v>1247.6201542</v>
      </c>
      <c r="G83">
        <v>8954</v>
      </c>
      <c r="H83">
        <v>738.23068678</v>
      </c>
      <c r="I83">
        <v>0.5446717435</v>
      </c>
      <c r="J83">
        <v>-0.4075</v>
      </c>
      <c r="K83">
        <v>-0.0962</v>
      </c>
      <c r="L83">
        <v>0.2151</v>
      </c>
      <c r="M83">
        <v>0.6653254445</v>
      </c>
      <c r="N83">
        <v>0.9082777631</v>
      </c>
      <c r="O83">
        <v>1.2399473095</v>
      </c>
      <c r="P83">
        <v>0</v>
      </c>
      <c r="Q83" s="28">
        <v>1.2242501E-07</v>
      </c>
      <c r="R83" s="28">
        <v>8.92477E-28</v>
      </c>
      <c r="S83" s="28">
        <v>4.202792E-29</v>
      </c>
      <c r="T83">
        <v>0.1252569688</v>
      </c>
    </row>
    <row r="84" spans="1:20" ht="12.75">
      <c r="A84" s="7" t="s">
        <v>65</v>
      </c>
      <c r="B84" t="s">
        <v>15</v>
      </c>
      <c r="C84">
        <v>5390</v>
      </c>
      <c r="D84">
        <v>583.90117847</v>
      </c>
      <c r="E84">
        <v>801.86288676</v>
      </c>
      <c r="F84">
        <v>1101.1864899</v>
      </c>
      <c r="G84">
        <v>3577</v>
      </c>
      <c r="H84">
        <v>663.63636364</v>
      </c>
      <c r="I84">
        <v>0.1607618827</v>
      </c>
      <c r="J84">
        <v>-0.5442</v>
      </c>
      <c r="K84">
        <v>-0.227</v>
      </c>
      <c r="L84">
        <v>0.0902</v>
      </c>
      <c r="M84">
        <v>0.5803101952</v>
      </c>
      <c r="N84">
        <v>0.7969314424</v>
      </c>
      <c r="O84">
        <v>1.09441421</v>
      </c>
      <c r="P84">
        <v>0</v>
      </c>
      <c r="Q84" s="28">
        <v>1.2242501E-07</v>
      </c>
      <c r="R84" s="28">
        <v>8.92477E-28</v>
      </c>
      <c r="S84" s="28">
        <v>4.202792E-29</v>
      </c>
      <c r="T84">
        <v>0.0719881403</v>
      </c>
    </row>
    <row r="85" spans="1:20" ht="12.75">
      <c r="A85" s="7" t="s">
        <v>64</v>
      </c>
      <c r="B85" t="s">
        <v>15</v>
      </c>
      <c r="C85">
        <v>2835</v>
      </c>
      <c r="D85">
        <v>745.19095004</v>
      </c>
      <c r="E85">
        <v>1022.323397</v>
      </c>
      <c r="F85">
        <v>1402.5198883</v>
      </c>
      <c r="G85">
        <v>3030</v>
      </c>
      <c r="H85">
        <v>1068.7830688</v>
      </c>
      <c r="I85">
        <v>0.9214451186</v>
      </c>
      <c r="J85">
        <v>-0.3003</v>
      </c>
      <c r="K85">
        <v>0.0159</v>
      </c>
      <c r="L85">
        <v>0.3321</v>
      </c>
      <c r="M85">
        <v>0.7406080372</v>
      </c>
      <c r="N85">
        <v>1.0160361239</v>
      </c>
      <c r="O85">
        <v>1.3938944126</v>
      </c>
      <c r="P85">
        <v>0</v>
      </c>
      <c r="Q85" s="28">
        <v>1.2242501E-07</v>
      </c>
      <c r="R85" s="28">
        <v>8.92477E-28</v>
      </c>
      <c r="S85" s="28">
        <v>4.202792E-29</v>
      </c>
      <c r="T85">
        <v>0.4292821222</v>
      </c>
    </row>
    <row r="86" spans="1:20" ht="12.75">
      <c r="A86" s="7" t="s">
        <v>63</v>
      </c>
      <c r="B86" t="s">
        <v>15</v>
      </c>
      <c r="C86">
        <v>2659</v>
      </c>
      <c r="D86">
        <v>888.00295311</v>
      </c>
      <c r="E86">
        <v>1223.7019757</v>
      </c>
      <c r="F86">
        <v>1686.3080466</v>
      </c>
      <c r="G86">
        <v>1940</v>
      </c>
      <c r="H86">
        <v>729.59759308</v>
      </c>
      <c r="I86">
        <v>0.231602301</v>
      </c>
      <c r="J86">
        <v>-0.1249</v>
      </c>
      <c r="K86">
        <v>0.1957</v>
      </c>
      <c r="L86">
        <v>0.5164</v>
      </c>
      <c r="M86">
        <v>0.8825417486</v>
      </c>
      <c r="N86">
        <v>1.2161762274</v>
      </c>
      <c r="O86">
        <v>1.6759372781</v>
      </c>
      <c r="P86">
        <v>0</v>
      </c>
      <c r="Q86" s="28">
        <v>1.2242501E-07</v>
      </c>
      <c r="R86" s="28">
        <v>8.92477E-28</v>
      </c>
      <c r="S86" s="28">
        <v>4.202792E-29</v>
      </c>
      <c r="T86">
        <v>0.7718906131</v>
      </c>
    </row>
    <row r="87" spans="1:20" ht="12.75">
      <c r="A87" s="7" t="s">
        <v>62</v>
      </c>
      <c r="B87" t="s">
        <v>15</v>
      </c>
      <c r="C87">
        <v>11614</v>
      </c>
      <c r="D87">
        <v>706.79739718</v>
      </c>
      <c r="E87">
        <v>965.63528383</v>
      </c>
      <c r="F87">
        <v>1319.2627832</v>
      </c>
      <c r="G87">
        <v>12302</v>
      </c>
      <c r="H87">
        <v>1059.2388497</v>
      </c>
      <c r="I87">
        <v>0.7961046714</v>
      </c>
      <c r="J87">
        <v>-0.3532</v>
      </c>
      <c r="K87">
        <v>-0.0411</v>
      </c>
      <c r="L87">
        <v>0.2709</v>
      </c>
      <c r="M87">
        <v>0.7024506041</v>
      </c>
      <c r="N87">
        <v>0.9596966417</v>
      </c>
      <c r="O87">
        <v>1.3111493374</v>
      </c>
      <c r="P87">
        <v>0</v>
      </c>
      <c r="Q87" s="28">
        <v>1.2242501E-07</v>
      </c>
      <c r="R87" s="28">
        <v>8.92477E-28</v>
      </c>
      <c r="S87" s="28">
        <v>4.202792E-29</v>
      </c>
      <c r="T87">
        <v>0.8125667717</v>
      </c>
    </row>
    <row r="88" spans="1:20" ht="12.75">
      <c r="A88" s="7" t="s">
        <v>61</v>
      </c>
      <c r="B88" t="s">
        <v>15</v>
      </c>
      <c r="C88">
        <v>10679</v>
      </c>
      <c r="D88">
        <v>908.00444681</v>
      </c>
      <c r="E88">
        <v>1235.4065526</v>
      </c>
      <c r="F88">
        <v>1680.8610967</v>
      </c>
      <c r="G88">
        <v>15377</v>
      </c>
      <c r="H88">
        <v>1439.9288323</v>
      </c>
      <c r="I88">
        <v>0.1914197797</v>
      </c>
      <c r="J88">
        <v>-0.1027</v>
      </c>
      <c r="K88">
        <v>0.2052</v>
      </c>
      <c r="L88">
        <v>0.5131</v>
      </c>
      <c r="M88">
        <v>0.9024202335</v>
      </c>
      <c r="N88">
        <v>1.2278088214</v>
      </c>
      <c r="O88">
        <v>1.6705238269</v>
      </c>
      <c r="P88">
        <v>0</v>
      </c>
      <c r="Q88" s="28">
        <v>1.2242501E-07</v>
      </c>
      <c r="R88" s="28">
        <v>8.92477E-28</v>
      </c>
      <c r="S88" s="28">
        <v>4.202792E-29</v>
      </c>
      <c r="T88">
        <v>0.0035301151</v>
      </c>
    </row>
    <row r="89" spans="1:20" ht="12.75">
      <c r="A89" s="7" t="s">
        <v>20</v>
      </c>
      <c r="B89" t="s">
        <v>15</v>
      </c>
      <c r="C89">
        <v>4626</v>
      </c>
      <c r="D89">
        <v>830.50020697</v>
      </c>
      <c r="E89">
        <v>1135.9847674</v>
      </c>
      <c r="F89">
        <v>1553.8363276</v>
      </c>
      <c r="G89">
        <v>8137</v>
      </c>
      <c r="H89">
        <v>1758.9710333</v>
      </c>
      <c r="I89">
        <v>0.4477284952</v>
      </c>
      <c r="J89">
        <v>-0.1919</v>
      </c>
      <c r="K89">
        <v>0.1213</v>
      </c>
      <c r="L89">
        <v>0.4346</v>
      </c>
      <c r="M89">
        <v>0.8253926435</v>
      </c>
      <c r="N89">
        <v>1.1289984786</v>
      </c>
      <c r="O89">
        <v>1.5442802582</v>
      </c>
      <c r="P89">
        <v>0</v>
      </c>
      <c r="Q89" s="28">
        <v>1.2242501E-07</v>
      </c>
      <c r="R89" s="28">
        <v>8.92477E-28</v>
      </c>
      <c r="S89" s="28">
        <v>4.202792E-29</v>
      </c>
      <c r="T89">
        <v>0.0825388882</v>
      </c>
    </row>
    <row r="90" spans="1:20" ht="12.75">
      <c r="A90" s="7" t="s">
        <v>19</v>
      </c>
      <c r="B90" t="s">
        <v>15</v>
      </c>
      <c r="C90">
        <v>6438</v>
      </c>
      <c r="D90">
        <v>762.82598181</v>
      </c>
      <c r="E90">
        <v>1039.6788028</v>
      </c>
      <c r="F90">
        <v>1417.0099586</v>
      </c>
      <c r="G90">
        <v>9507</v>
      </c>
      <c r="H90">
        <v>1476.7008388</v>
      </c>
      <c r="I90">
        <v>0.8358083136</v>
      </c>
      <c r="J90">
        <v>-0.2769</v>
      </c>
      <c r="K90">
        <v>0.0327</v>
      </c>
      <c r="L90">
        <v>0.3424</v>
      </c>
      <c r="M90">
        <v>0.7581346138</v>
      </c>
      <c r="N90">
        <v>1.0332847942</v>
      </c>
      <c r="O90">
        <v>1.4082953692</v>
      </c>
      <c r="P90">
        <v>0</v>
      </c>
      <c r="Q90" s="28">
        <v>1.2242501E-07</v>
      </c>
      <c r="R90" s="28">
        <v>8.92477E-28</v>
      </c>
      <c r="S90" s="28">
        <v>4.202792E-29</v>
      </c>
      <c r="T90">
        <v>0.4619965623</v>
      </c>
    </row>
    <row r="91" spans="1:20" ht="12.75">
      <c r="A91" s="7" t="s">
        <v>18</v>
      </c>
      <c r="B91" t="s">
        <v>15</v>
      </c>
      <c r="C91">
        <v>5256</v>
      </c>
      <c r="D91">
        <v>866.32386872</v>
      </c>
      <c r="E91">
        <v>1182.86014</v>
      </c>
      <c r="F91">
        <v>1615.0520161</v>
      </c>
      <c r="G91">
        <v>6660</v>
      </c>
      <c r="H91">
        <v>1267.1232877</v>
      </c>
      <c r="I91">
        <v>0.3086494307</v>
      </c>
      <c r="J91">
        <v>-0.1497</v>
      </c>
      <c r="K91">
        <v>0.1618</v>
      </c>
      <c r="L91">
        <v>0.4732</v>
      </c>
      <c r="M91">
        <v>0.8609959903</v>
      </c>
      <c r="N91">
        <v>1.1755855684</v>
      </c>
      <c r="O91">
        <v>1.6051194711</v>
      </c>
      <c r="P91">
        <v>0</v>
      </c>
      <c r="Q91" s="28">
        <v>1.2242501E-07</v>
      </c>
      <c r="R91" s="28">
        <v>8.92477E-28</v>
      </c>
      <c r="S91" s="28">
        <v>4.202792E-29</v>
      </c>
      <c r="T91">
        <v>0.0667671842</v>
      </c>
    </row>
    <row r="92" spans="1:20" ht="12.75">
      <c r="A92" s="7" t="s">
        <v>17</v>
      </c>
      <c r="B92" t="s">
        <v>15</v>
      </c>
      <c r="C92">
        <v>4954</v>
      </c>
      <c r="D92">
        <v>1034.6635938</v>
      </c>
      <c r="E92">
        <v>1411.9910467</v>
      </c>
      <c r="F92">
        <v>1926.9245848</v>
      </c>
      <c r="G92">
        <v>6746</v>
      </c>
      <c r="H92">
        <v>1361.7278966</v>
      </c>
      <c r="I92">
        <v>0.0326889735</v>
      </c>
      <c r="J92">
        <v>0.0279</v>
      </c>
      <c r="K92">
        <v>0.3388</v>
      </c>
      <c r="L92">
        <v>0.6498</v>
      </c>
      <c r="M92">
        <v>1.0283004287</v>
      </c>
      <c r="N92">
        <v>1.4033073235</v>
      </c>
      <c r="O92">
        <v>1.9150740283</v>
      </c>
      <c r="P92">
        <v>0</v>
      </c>
      <c r="Q92" s="28">
        <v>1.2242501E-07</v>
      </c>
      <c r="R92" s="28">
        <v>8.92477E-28</v>
      </c>
      <c r="S92" s="28">
        <v>4.202792E-29</v>
      </c>
      <c r="T92">
        <v>0.0002668394</v>
      </c>
    </row>
    <row r="93" spans="1:20" ht="12.75">
      <c r="A93" s="7" t="s">
        <v>21</v>
      </c>
      <c r="B93" t="s">
        <v>15</v>
      </c>
      <c r="C93">
        <v>7319</v>
      </c>
      <c r="D93">
        <v>839.36403438</v>
      </c>
      <c r="E93">
        <v>1144.4022117</v>
      </c>
      <c r="F93">
        <v>1560.2960915</v>
      </c>
      <c r="G93">
        <v>12403</v>
      </c>
      <c r="H93">
        <v>1694.630414</v>
      </c>
      <c r="I93">
        <v>0.4157572237</v>
      </c>
      <c r="J93">
        <v>-0.1813</v>
      </c>
      <c r="K93">
        <v>0.1287</v>
      </c>
      <c r="L93">
        <v>0.4387</v>
      </c>
      <c r="M93">
        <v>0.8342019585</v>
      </c>
      <c r="N93">
        <v>1.1373641558</v>
      </c>
      <c r="O93">
        <v>1.5507002946</v>
      </c>
      <c r="P93">
        <v>0</v>
      </c>
      <c r="Q93" s="28">
        <v>1.2242501E-07</v>
      </c>
      <c r="R93" s="28">
        <v>8.92477E-28</v>
      </c>
      <c r="S93" s="28">
        <v>4.202792E-29</v>
      </c>
      <c r="T93">
        <v>0.0249747113</v>
      </c>
    </row>
    <row r="94" spans="1:20" ht="12.75">
      <c r="A94" s="7" t="s">
        <v>22</v>
      </c>
      <c r="B94" t="s">
        <v>15</v>
      </c>
      <c r="C94">
        <v>6428</v>
      </c>
      <c r="D94">
        <v>1103.889476</v>
      </c>
      <c r="E94">
        <v>1501.8187068</v>
      </c>
      <c r="F94">
        <v>2043.1931612</v>
      </c>
      <c r="G94">
        <v>11743</v>
      </c>
      <c r="H94">
        <v>1826.8512757</v>
      </c>
      <c r="I94">
        <v>0.0107726315</v>
      </c>
      <c r="J94">
        <v>0.0927</v>
      </c>
      <c r="K94">
        <v>0.4005</v>
      </c>
      <c r="L94">
        <v>0.7083</v>
      </c>
      <c r="M94">
        <v>1.0971005727</v>
      </c>
      <c r="N94">
        <v>1.4925825449</v>
      </c>
      <c r="O94">
        <v>2.0306275548</v>
      </c>
      <c r="P94">
        <v>0</v>
      </c>
      <c r="Q94" s="28">
        <v>1.2242501E-07</v>
      </c>
      <c r="R94" s="28">
        <v>8.92477E-28</v>
      </c>
      <c r="S94" s="28">
        <v>4.202792E-29</v>
      </c>
      <c r="T94">
        <v>0.0003206964</v>
      </c>
    </row>
    <row r="95" spans="1:20" ht="12.75">
      <c r="A95" s="7" t="s">
        <v>54</v>
      </c>
      <c r="B95" t="s">
        <v>15</v>
      </c>
      <c r="C95">
        <v>4416</v>
      </c>
      <c r="D95">
        <v>809.01177196</v>
      </c>
      <c r="E95">
        <v>1107.8685478</v>
      </c>
      <c r="F95">
        <v>1517.1259081</v>
      </c>
      <c r="G95">
        <v>4224</v>
      </c>
      <c r="H95">
        <v>956.52173913</v>
      </c>
      <c r="I95">
        <v>0.5483878264</v>
      </c>
      <c r="J95">
        <v>-0.2181</v>
      </c>
      <c r="K95">
        <v>0.0963</v>
      </c>
      <c r="L95">
        <v>0.4106</v>
      </c>
      <c r="M95">
        <v>0.804036362</v>
      </c>
      <c r="N95">
        <v>1.1010551733</v>
      </c>
      <c r="O95">
        <v>1.5077956072</v>
      </c>
      <c r="P95">
        <v>0</v>
      </c>
      <c r="Q95" s="28">
        <v>1.2242501E-07</v>
      </c>
      <c r="R95" s="28">
        <v>8.92477E-28</v>
      </c>
      <c r="S95" s="28">
        <v>4.202792E-29</v>
      </c>
      <c r="T95">
        <v>0.6509913578</v>
      </c>
    </row>
    <row r="96" spans="1:20" ht="12.75">
      <c r="A96" s="7" t="s">
        <v>55</v>
      </c>
      <c r="B96" t="s">
        <v>15</v>
      </c>
      <c r="C96">
        <v>2921</v>
      </c>
      <c r="D96">
        <v>719.5604685</v>
      </c>
      <c r="E96">
        <v>991.1509593</v>
      </c>
      <c r="F96">
        <v>1365.2504093</v>
      </c>
      <c r="G96">
        <v>1850</v>
      </c>
      <c r="H96">
        <v>633.34474495</v>
      </c>
      <c r="I96">
        <v>0.9265711507</v>
      </c>
      <c r="J96">
        <v>-0.3353</v>
      </c>
      <c r="K96">
        <v>-0.0151</v>
      </c>
      <c r="L96">
        <v>0.3052</v>
      </c>
      <c r="M96">
        <v>0.7151351827</v>
      </c>
      <c r="N96">
        <v>0.9850553962</v>
      </c>
      <c r="O96">
        <v>1.3568541403</v>
      </c>
      <c r="P96">
        <v>0</v>
      </c>
      <c r="Q96" s="28">
        <v>1.2242501E-07</v>
      </c>
      <c r="R96" s="28">
        <v>8.92477E-28</v>
      </c>
      <c r="S96" s="28">
        <v>4.202792E-29</v>
      </c>
      <c r="T96">
        <v>0.0246842614</v>
      </c>
    </row>
    <row r="97" spans="1:20" ht="12.75">
      <c r="A97" s="7" t="s">
        <v>56</v>
      </c>
      <c r="B97" t="s">
        <v>15</v>
      </c>
      <c r="C97">
        <v>6391</v>
      </c>
      <c r="D97">
        <v>611.42362151</v>
      </c>
      <c r="E97">
        <v>835.80229155</v>
      </c>
      <c r="F97">
        <v>1142.5228696</v>
      </c>
      <c r="G97">
        <v>4553</v>
      </c>
      <c r="H97">
        <v>712.40807385</v>
      </c>
      <c r="I97">
        <v>0.2447254633</v>
      </c>
      <c r="J97">
        <v>-0.4981</v>
      </c>
      <c r="K97">
        <v>-0.1855</v>
      </c>
      <c r="L97">
        <v>0.1271</v>
      </c>
      <c r="M97">
        <v>0.6076633757</v>
      </c>
      <c r="N97">
        <v>0.8306621203</v>
      </c>
      <c r="O97">
        <v>1.1354963715</v>
      </c>
      <c r="P97">
        <v>0</v>
      </c>
      <c r="Q97" s="28">
        <v>1.2242501E-07</v>
      </c>
      <c r="R97" s="28">
        <v>8.92477E-28</v>
      </c>
      <c r="S97" s="28">
        <v>4.202792E-29</v>
      </c>
      <c r="T97">
        <v>0.0774911776</v>
      </c>
    </row>
    <row r="98" spans="1:20" ht="12.75">
      <c r="A98" s="7" t="s">
        <v>23</v>
      </c>
      <c r="B98" t="s">
        <v>15</v>
      </c>
      <c r="C98">
        <v>11096</v>
      </c>
      <c r="D98">
        <v>770.91123552</v>
      </c>
      <c r="E98">
        <v>1052.2936069</v>
      </c>
      <c r="F98">
        <v>1436.3804601</v>
      </c>
      <c r="G98">
        <v>11618</v>
      </c>
      <c r="H98">
        <v>1047.0439798</v>
      </c>
      <c r="I98">
        <v>0.7777780052</v>
      </c>
      <c r="J98">
        <v>-0.2664</v>
      </c>
      <c r="K98">
        <v>0.0448</v>
      </c>
      <c r="L98">
        <v>0.356</v>
      </c>
      <c r="M98">
        <v>0.7661701433</v>
      </c>
      <c r="N98">
        <v>1.0458220175</v>
      </c>
      <c r="O98">
        <v>1.4275467425</v>
      </c>
      <c r="P98">
        <v>0</v>
      </c>
      <c r="Q98" s="28">
        <v>1.2242501E-07</v>
      </c>
      <c r="R98" s="28">
        <v>8.92477E-28</v>
      </c>
      <c r="S98" s="28">
        <v>4.202792E-29</v>
      </c>
      <c r="T98">
        <v>0.8714843103</v>
      </c>
    </row>
    <row r="99" spans="1:20" ht="12.75">
      <c r="A99" s="7" t="s">
        <v>24</v>
      </c>
      <c r="B99" t="s">
        <v>15</v>
      </c>
      <c r="C99">
        <v>1813</v>
      </c>
      <c r="D99">
        <v>962.96779391</v>
      </c>
      <c r="E99">
        <v>1319.9075164</v>
      </c>
      <c r="F99">
        <v>1809.15277</v>
      </c>
      <c r="G99">
        <v>2944</v>
      </c>
      <c r="H99">
        <v>1623.8279095</v>
      </c>
      <c r="I99">
        <v>0.0915948732</v>
      </c>
      <c r="J99">
        <v>-0.0439</v>
      </c>
      <c r="K99">
        <v>0.2714</v>
      </c>
      <c r="L99">
        <v>0.5867</v>
      </c>
      <c r="M99">
        <v>0.9570455568</v>
      </c>
      <c r="N99">
        <v>1.3117901055</v>
      </c>
      <c r="O99">
        <v>1.7980265083</v>
      </c>
      <c r="P99">
        <v>0</v>
      </c>
      <c r="Q99" s="28">
        <v>1.2242501E-07</v>
      </c>
      <c r="R99" s="28">
        <v>8.92477E-28</v>
      </c>
      <c r="S99" s="28">
        <v>4.202792E-29</v>
      </c>
      <c r="T99">
        <v>0.0044546538</v>
      </c>
    </row>
    <row r="100" spans="1:20" ht="12.75">
      <c r="A100" s="7" t="s">
        <v>57</v>
      </c>
      <c r="B100" t="s">
        <v>15</v>
      </c>
      <c r="C100">
        <v>2305</v>
      </c>
      <c r="D100">
        <v>1087.6355697</v>
      </c>
      <c r="E100">
        <v>1489.0855016</v>
      </c>
      <c r="F100">
        <v>2038.7119479</v>
      </c>
      <c r="G100">
        <v>4300</v>
      </c>
      <c r="H100">
        <v>1865.5097614</v>
      </c>
      <c r="I100">
        <v>0.0144620846</v>
      </c>
      <c r="J100">
        <v>0.0778</v>
      </c>
      <c r="K100">
        <v>0.392</v>
      </c>
      <c r="L100">
        <v>0.7061</v>
      </c>
      <c r="M100">
        <v>1.0809466278</v>
      </c>
      <c r="N100">
        <v>1.4799276487</v>
      </c>
      <c r="O100">
        <v>2.0261739008</v>
      </c>
      <c r="P100">
        <v>0</v>
      </c>
      <c r="Q100" s="28">
        <v>1.2242501E-07</v>
      </c>
      <c r="R100" s="28">
        <v>8.92477E-28</v>
      </c>
      <c r="S100" s="28">
        <v>4.202792E-29</v>
      </c>
      <c r="T100">
        <v>0.0121637949</v>
      </c>
    </row>
    <row r="101" spans="1:20" ht="12.75">
      <c r="A101" s="7" t="s">
        <v>58</v>
      </c>
      <c r="B101" t="s">
        <v>15</v>
      </c>
      <c r="C101">
        <v>5015</v>
      </c>
      <c r="D101">
        <v>747.80099238</v>
      </c>
      <c r="E101">
        <v>1022.1962086</v>
      </c>
      <c r="F101">
        <v>1397.2769488</v>
      </c>
      <c r="G101">
        <v>6061</v>
      </c>
      <c r="H101">
        <v>1208.5742772</v>
      </c>
      <c r="I101">
        <v>0.9211575535</v>
      </c>
      <c r="J101">
        <v>-0.2968</v>
      </c>
      <c r="K101">
        <v>0.0158</v>
      </c>
      <c r="L101">
        <v>0.3284</v>
      </c>
      <c r="M101">
        <v>0.7432020278</v>
      </c>
      <c r="N101">
        <v>1.0159097177</v>
      </c>
      <c r="O101">
        <v>1.3886837172</v>
      </c>
      <c r="P101">
        <v>0</v>
      </c>
      <c r="Q101" s="28">
        <v>1.2242501E-07</v>
      </c>
      <c r="R101" s="28">
        <v>8.92477E-28</v>
      </c>
      <c r="S101" s="28">
        <v>4.202792E-29</v>
      </c>
      <c r="T101">
        <v>0.8961553782</v>
      </c>
    </row>
    <row r="102" spans="1:20" ht="12.75">
      <c r="A102" s="7" t="s">
        <v>59</v>
      </c>
      <c r="B102" t="s">
        <v>15</v>
      </c>
      <c r="C102">
        <v>12695</v>
      </c>
      <c r="D102">
        <v>862.94046858</v>
      </c>
      <c r="E102">
        <v>1176.7661942</v>
      </c>
      <c r="F102">
        <v>1604.7209816</v>
      </c>
      <c r="G102">
        <v>15688</v>
      </c>
      <c r="H102">
        <v>1235.7621111</v>
      </c>
      <c r="I102">
        <v>0.3224030517</v>
      </c>
      <c r="J102">
        <v>-0.1536</v>
      </c>
      <c r="K102">
        <v>0.1566</v>
      </c>
      <c r="L102">
        <v>0.4668</v>
      </c>
      <c r="M102">
        <v>0.857633398</v>
      </c>
      <c r="N102">
        <v>1.1695291002</v>
      </c>
      <c r="O102">
        <v>1.5948519723</v>
      </c>
      <c r="P102">
        <v>0</v>
      </c>
      <c r="Q102" s="28">
        <v>1.2242501E-07</v>
      </c>
      <c r="R102" s="28">
        <v>8.92477E-28</v>
      </c>
      <c r="S102" s="28">
        <v>4.202792E-29</v>
      </c>
      <c r="T102">
        <v>0.1944859274</v>
      </c>
    </row>
    <row r="103" spans="1:20" ht="12.75">
      <c r="A103" s="7" t="s">
        <v>60</v>
      </c>
      <c r="B103" t="s">
        <v>15</v>
      </c>
      <c r="C103">
        <v>2811</v>
      </c>
      <c r="D103">
        <v>1210.1331461</v>
      </c>
      <c r="E103">
        <v>1657.6074042</v>
      </c>
      <c r="F103">
        <v>2270.5454482</v>
      </c>
      <c r="G103">
        <v>3190</v>
      </c>
      <c r="H103">
        <v>1134.8274635</v>
      </c>
      <c r="I103">
        <v>0.0018732739</v>
      </c>
      <c r="J103">
        <v>0.1846</v>
      </c>
      <c r="K103">
        <v>0.4992</v>
      </c>
      <c r="L103">
        <v>0.8139</v>
      </c>
      <c r="M103">
        <v>1.2026908459</v>
      </c>
      <c r="N103">
        <v>1.6474131442</v>
      </c>
      <c r="O103">
        <v>2.2565816287</v>
      </c>
      <c r="P103">
        <v>0</v>
      </c>
      <c r="Q103" s="28">
        <v>1.2242501E-07</v>
      </c>
      <c r="R103" s="28">
        <v>8.92477E-28</v>
      </c>
      <c r="S103" s="28">
        <v>4.202792E-29</v>
      </c>
      <c r="T103" s="28">
        <v>5.997452E-10</v>
      </c>
    </row>
    <row r="104" spans="1:20" ht="12.75">
      <c r="A104" s="7" t="s">
        <v>25</v>
      </c>
      <c r="B104" t="s">
        <v>15</v>
      </c>
      <c r="C104">
        <v>9373</v>
      </c>
      <c r="D104">
        <v>648.9348002</v>
      </c>
      <c r="E104">
        <v>886.35654673</v>
      </c>
      <c r="F104">
        <v>1210.6423137</v>
      </c>
      <c r="G104">
        <v>7611</v>
      </c>
      <c r="H104">
        <v>812.01322949</v>
      </c>
      <c r="I104">
        <v>0.4253786095</v>
      </c>
      <c r="J104">
        <v>-0.4386</v>
      </c>
      <c r="K104">
        <v>-0.1268</v>
      </c>
      <c r="L104">
        <v>0.185</v>
      </c>
      <c r="M104">
        <v>0.6449438612</v>
      </c>
      <c r="N104">
        <v>0.8809054676</v>
      </c>
      <c r="O104">
        <v>1.2031968821</v>
      </c>
      <c r="P104">
        <v>0</v>
      </c>
      <c r="Q104" s="28">
        <v>1.2242501E-07</v>
      </c>
      <c r="R104" s="28">
        <v>8.92477E-28</v>
      </c>
      <c r="S104" s="28">
        <v>4.202792E-29</v>
      </c>
      <c r="T104">
        <v>0.0555242019</v>
      </c>
    </row>
    <row r="105" spans="1:20" ht="12.75">
      <c r="A105" s="7" t="s">
        <v>26</v>
      </c>
      <c r="B105" t="s">
        <v>15</v>
      </c>
      <c r="C105">
        <v>14507</v>
      </c>
      <c r="D105">
        <v>684.42581514</v>
      </c>
      <c r="E105">
        <v>933.66584172</v>
      </c>
      <c r="F105">
        <v>1273.6689422</v>
      </c>
      <c r="G105">
        <v>12010</v>
      </c>
      <c r="H105">
        <v>827.8761977</v>
      </c>
      <c r="I105">
        <v>0.6368296071</v>
      </c>
      <c r="J105">
        <v>-0.3853</v>
      </c>
      <c r="K105">
        <v>-0.0748</v>
      </c>
      <c r="L105">
        <v>0.2357</v>
      </c>
      <c r="M105">
        <v>0.6802166069</v>
      </c>
      <c r="N105">
        <v>0.9279238112</v>
      </c>
      <c r="O105">
        <v>1.2658358979</v>
      </c>
      <c r="P105">
        <v>0</v>
      </c>
      <c r="Q105" s="28">
        <v>1.2242501E-07</v>
      </c>
      <c r="R105" s="28">
        <v>8.92477E-28</v>
      </c>
      <c r="S105" s="28">
        <v>4.202792E-29</v>
      </c>
      <c r="T105">
        <v>0.1910607036</v>
      </c>
    </row>
    <row r="106" spans="1:20" ht="12.75">
      <c r="A106" s="7" t="s">
        <v>27</v>
      </c>
      <c r="B106" t="s">
        <v>15</v>
      </c>
      <c r="C106">
        <v>9022</v>
      </c>
      <c r="D106">
        <v>797.1357337</v>
      </c>
      <c r="E106">
        <v>1089.6568306</v>
      </c>
      <c r="F106">
        <v>1489.5229987</v>
      </c>
      <c r="G106">
        <v>8388</v>
      </c>
      <c r="H106">
        <v>929.72733319</v>
      </c>
      <c r="I106">
        <v>0.6172992394</v>
      </c>
      <c r="J106">
        <v>-0.2329</v>
      </c>
      <c r="K106">
        <v>0.0797</v>
      </c>
      <c r="L106">
        <v>0.3923</v>
      </c>
      <c r="M106">
        <v>0.7922333612</v>
      </c>
      <c r="N106">
        <v>1.0829554579</v>
      </c>
      <c r="O106">
        <v>1.4803624552</v>
      </c>
      <c r="P106">
        <v>0</v>
      </c>
      <c r="Q106" s="28">
        <v>1.2242501E-07</v>
      </c>
      <c r="R106" s="28">
        <v>8.92477E-28</v>
      </c>
      <c r="S106" s="28">
        <v>4.202792E-29</v>
      </c>
      <c r="T106">
        <v>0.7767486721</v>
      </c>
    </row>
    <row r="107" spans="1:20" ht="12.75">
      <c r="A107" s="7" t="s">
        <v>28</v>
      </c>
      <c r="B107" t="s">
        <v>15</v>
      </c>
      <c r="C107">
        <v>4607</v>
      </c>
      <c r="D107">
        <v>887.4895133</v>
      </c>
      <c r="E107">
        <v>1216.2163355</v>
      </c>
      <c r="F107">
        <v>1666.7038343</v>
      </c>
      <c r="G107">
        <v>4372</v>
      </c>
      <c r="H107">
        <v>948.99066638</v>
      </c>
      <c r="I107">
        <v>0.2383289108</v>
      </c>
      <c r="J107">
        <v>-0.1255</v>
      </c>
      <c r="K107">
        <v>0.1896</v>
      </c>
      <c r="L107">
        <v>0.5047</v>
      </c>
      <c r="M107">
        <v>0.8820314665</v>
      </c>
      <c r="N107">
        <v>1.2087366238</v>
      </c>
      <c r="O107">
        <v>1.6564536314</v>
      </c>
      <c r="P107">
        <v>0</v>
      </c>
      <c r="Q107" s="28">
        <v>1.2242501E-07</v>
      </c>
      <c r="R107" s="28">
        <v>8.92477E-28</v>
      </c>
      <c r="S107" s="28">
        <v>4.202792E-29</v>
      </c>
      <c r="T107">
        <v>0.0023805742</v>
      </c>
    </row>
    <row r="108" spans="1:20" ht="12.75">
      <c r="A108" s="7" t="s">
        <v>29</v>
      </c>
      <c r="B108" t="s">
        <v>15</v>
      </c>
      <c r="C108">
        <v>7217</v>
      </c>
      <c r="D108">
        <v>1019.1903162</v>
      </c>
      <c r="E108">
        <v>1388.4415486</v>
      </c>
      <c r="F108">
        <v>1891.4719885</v>
      </c>
      <c r="G108">
        <v>13776</v>
      </c>
      <c r="H108">
        <v>1908.8263822</v>
      </c>
      <c r="I108">
        <v>0.0412152073</v>
      </c>
      <c r="J108">
        <v>0.0128</v>
      </c>
      <c r="K108">
        <v>0.322</v>
      </c>
      <c r="L108">
        <v>0.6312</v>
      </c>
      <c r="M108">
        <v>1.0129223114</v>
      </c>
      <c r="N108">
        <v>1.3799026545</v>
      </c>
      <c r="O108">
        <v>1.8798394649</v>
      </c>
      <c r="P108">
        <v>0</v>
      </c>
      <c r="Q108" s="28">
        <v>1.2242501E-07</v>
      </c>
      <c r="R108" s="28">
        <v>8.92477E-28</v>
      </c>
      <c r="S108" s="28">
        <v>4.202792E-29</v>
      </c>
      <c r="T108">
        <v>0.0114459329</v>
      </c>
    </row>
    <row r="109" spans="1:20" ht="12.75">
      <c r="A109" s="7" t="s">
        <v>30</v>
      </c>
      <c r="B109" t="s">
        <v>15</v>
      </c>
      <c r="C109">
        <v>2922</v>
      </c>
      <c r="D109">
        <v>997.67686628</v>
      </c>
      <c r="E109">
        <v>1362.888194</v>
      </c>
      <c r="F109">
        <v>1861.7894152</v>
      </c>
      <c r="G109">
        <v>5781</v>
      </c>
      <c r="H109">
        <v>1978.4394251</v>
      </c>
      <c r="I109">
        <v>0.0565738964</v>
      </c>
      <c r="J109">
        <v>-0.0085</v>
      </c>
      <c r="K109">
        <v>0.3034</v>
      </c>
      <c r="L109">
        <v>0.6154</v>
      </c>
      <c r="M109">
        <v>0.9915411689</v>
      </c>
      <c r="N109">
        <v>1.3545064527</v>
      </c>
      <c r="O109">
        <v>1.850339439</v>
      </c>
      <c r="P109">
        <v>0</v>
      </c>
      <c r="Q109" s="28">
        <v>1.2242501E-07</v>
      </c>
      <c r="R109" s="28">
        <v>8.92477E-28</v>
      </c>
      <c r="S109" s="28">
        <v>4.202792E-29</v>
      </c>
      <c r="T109">
        <v>0.0062409346</v>
      </c>
    </row>
    <row r="110" spans="1:20" ht="12.75">
      <c r="A110" s="7" t="s">
        <v>31</v>
      </c>
      <c r="B110" t="s">
        <v>15</v>
      </c>
      <c r="C110">
        <v>3851</v>
      </c>
      <c r="D110">
        <v>1388.1463589</v>
      </c>
      <c r="E110">
        <v>1899.6593198</v>
      </c>
      <c r="F110">
        <v>2599.6578158</v>
      </c>
      <c r="G110">
        <v>6350</v>
      </c>
      <c r="H110">
        <v>1648.9223578</v>
      </c>
      <c r="I110">
        <v>7.17207E-05</v>
      </c>
      <c r="J110">
        <v>0.3218</v>
      </c>
      <c r="K110">
        <v>0.6355</v>
      </c>
      <c r="L110">
        <v>0.9492</v>
      </c>
      <c r="M110">
        <v>1.3796092802</v>
      </c>
      <c r="N110">
        <v>1.8879764443</v>
      </c>
      <c r="O110">
        <v>2.5836699603</v>
      </c>
      <c r="P110">
        <v>0</v>
      </c>
      <c r="Q110" s="28">
        <v>1.2242501E-07</v>
      </c>
      <c r="R110" s="28">
        <v>8.92477E-28</v>
      </c>
      <c r="S110" s="28">
        <v>4.202792E-29</v>
      </c>
      <c r="T110" s="28">
        <v>5.05898E-08</v>
      </c>
    </row>
    <row r="111" spans="1:20" ht="12.75">
      <c r="A111" s="7" t="s">
        <v>32</v>
      </c>
      <c r="B111" t="s">
        <v>15</v>
      </c>
      <c r="C111">
        <v>7479</v>
      </c>
      <c r="D111">
        <v>1081.6691454</v>
      </c>
      <c r="E111">
        <v>1476.9576647</v>
      </c>
      <c r="F111">
        <v>2016.7016437</v>
      </c>
      <c r="G111">
        <v>10794</v>
      </c>
      <c r="H111">
        <v>1443.241075</v>
      </c>
      <c r="I111">
        <v>0.0157293104</v>
      </c>
      <c r="J111">
        <v>0.0723</v>
      </c>
      <c r="K111">
        <v>0.3838</v>
      </c>
      <c r="L111">
        <v>0.6953</v>
      </c>
      <c r="M111">
        <v>1.0750168968</v>
      </c>
      <c r="N111">
        <v>1.4678743979</v>
      </c>
      <c r="O111">
        <v>2.0042989597</v>
      </c>
      <c r="P111">
        <v>0</v>
      </c>
      <c r="Q111" s="28">
        <v>1.2242501E-07</v>
      </c>
      <c r="R111" s="28">
        <v>8.92477E-28</v>
      </c>
      <c r="S111" s="28">
        <v>4.202792E-29</v>
      </c>
      <c r="T111">
        <v>2.58723E-05</v>
      </c>
    </row>
    <row r="112" spans="1:20" ht="12.75">
      <c r="A112" s="7" t="s">
        <v>33</v>
      </c>
      <c r="B112" t="s">
        <v>15</v>
      </c>
      <c r="C112">
        <v>5968</v>
      </c>
      <c r="D112">
        <v>613.59956164</v>
      </c>
      <c r="E112">
        <v>842.49132243</v>
      </c>
      <c r="F112">
        <v>1156.7668439</v>
      </c>
      <c r="G112">
        <v>2921</v>
      </c>
      <c r="H112">
        <v>489.44369973</v>
      </c>
      <c r="I112">
        <v>0.2723090719</v>
      </c>
      <c r="J112">
        <v>-0.4946</v>
      </c>
      <c r="K112">
        <v>-0.1776</v>
      </c>
      <c r="L112">
        <v>0.1395</v>
      </c>
      <c r="M112">
        <v>0.6098259338</v>
      </c>
      <c r="N112">
        <v>0.8373100138</v>
      </c>
      <c r="O112">
        <v>1.1496527457</v>
      </c>
      <c r="P112">
        <v>0</v>
      </c>
      <c r="Q112" s="28">
        <v>1.2242501E-07</v>
      </c>
      <c r="R112" s="28">
        <v>8.92477E-28</v>
      </c>
      <c r="S112" s="28">
        <v>4.202792E-29</v>
      </c>
      <c r="T112">
        <v>0.2398430632</v>
      </c>
    </row>
    <row r="113" spans="1:20" ht="12.75">
      <c r="A113" s="7" t="s">
        <v>34</v>
      </c>
      <c r="B113" t="s">
        <v>15</v>
      </c>
      <c r="C113">
        <v>1482</v>
      </c>
      <c r="D113">
        <v>629.75182252</v>
      </c>
      <c r="E113">
        <v>870.79703575</v>
      </c>
      <c r="F113">
        <v>1204.1052528</v>
      </c>
      <c r="G113">
        <v>1382</v>
      </c>
      <c r="H113">
        <v>932.52361673</v>
      </c>
      <c r="I113">
        <v>0.3821246505</v>
      </c>
      <c r="J113">
        <v>-0.4686</v>
      </c>
      <c r="K113">
        <v>-0.1445</v>
      </c>
      <c r="L113">
        <v>0.1796</v>
      </c>
      <c r="M113">
        <v>0.6258788585</v>
      </c>
      <c r="N113">
        <v>0.8654416474</v>
      </c>
      <c r="O113">
        <v>1.1967000241</v>
      </c>
      <c r="P113">
        <v>0</v>
      </c>
      <c r="Q113" s="28">
        <v>1.2242501E-07</v>
      </c>
      <c r="R113" s="28">
        <v>8.92477E-28</v>
      </c>
      <c r="S113" s="28">
        <v>4.202792E-29</v>
      </c>
      <c r="T113">
        <v>0.026209555</v>
      </c>
    </row>
    <row r="114" spans="1:20" ht="12.75">
      <c r="A114" s="7" t="s">
        <v>35</v>
      </c>
      <c r="B114" t="s">
        <v>15</v>
      </c>
      <c r="C114">
        <v>2743</v>
      </c>
      <c r="D114">
        <v>726.83480594</v>
      </c>
      <c r="E114">
        <v>998.4500497</v>
      </c>
      <c r="F114">
        <v>1371.5668176</v>
      </c>
      <c r="G114">
        <v>3353</v>
      </c>
      <c r="H114">
        <v>1222.3842508</v>
      </c>
      <c r="I114">
        <v>0.9619900096</v>
      </c>
      <c r="J114">
        <v>-0.3252</v>
      </c>
      <c r="K114">
        <v>-0.0077</v>
      </c>
      <c r="L114">
        <v>0.3098</v>
      </c>
      <c r="M114">
        <v>0.7223647831</v>
      </c>
      <c r="N114">
        <v>0.9923095973</v>
      </c>
      <c r="O114">
        <v>1.3631317029</v>
      </c>
      <c r="P114">
        <v>0</v>
      </c>
      <c r="Q114" s="28">
        <v>1.2242501E-07</v>
      </c>
      <c r="R114" s="28">
        <v>8.92477E-28</v>
      </c>
      <c r="S114" s="28">
        <v>4.202792E-29</v>
      </c>
      <c r="T114">
        <v>0.0297541258</v>
      </c>
    </row>
    <row r="115" spans="1:20" ht="12.75">
      <c r="A115" s="7" t="s">
        <v>36</v>
      </c>
      <c r="B115" t="s">
        <v>15</v>
      </c>
      <c r="C115">
        <v>3675</v>
      </c>
      <c r="D115">
        <v>619.62193057</v>
      </c>
      <c r="E115">
        <v>848.73143544</v>
      </c>
      <c r="F115">
        <v>1162.5557682</v>
      </c>
      <c r="G115">
        <v>3987</v>
      </c>
      <c r="H115">
        <v>1084.8979592</v>
      </c>
      <c r="I115">
        <v>0.2890893606</v>
      </c>
      <c r="J115">
        <v>-0.4848</v>
      </c>
      <c r="K115">
        <v>-0.1702</v>
      </c>
      <c r="L115">
        <v>0.1445</v>
      </c>
      <c r="M115">
        <v>0.6158112653</v>
      </c>
      <c r="N115">
        <v>0.8435117502</v>
      </c>
      <c r="O115">
        <v>1.1554060682</v>
      </c>
      <c r="P115">
        <v>0</v>
      </c>
      <c r="Q115" s="28">
        <v>1.2242501E-07</v>
      </c>
      <c r="R115" s="28">
        <v>8.92477E-28</v>
      </c>
      <c r="S115" s="28">
        <v>4.202792E-29</v>
      </c>
      <c r="T115">
        <v>0.3542622274</v>
      </c>
    </row>
    <row r="116" spans="1:20" ht="12.75">
      <c r="A116" s="7" t="s">
        <v>37</v>
      </c>
      <c r="B116" t="s">
        <v>15</v>
      </c>
      <c r="C116">
        <v>3954</v>
      </c>
      <c r="D116">
        <v>1060.4172033</v>
      </c>
      <c r="E116">
        <v>1457.2108103</v>
      </c>
      <c r="F116">
        <v>2002.4791555</v>
      </c>
      <c r="G116">
        <v>3736</v>
      </c>
      <c r="H116">
        <v>944.86595852</v>
      </c>
      <c r="I116">
        <v>0.0223925072</v>
      </c>
      <c r="J116">
        <v>0.0525</v>
      </c>
      <c r="K116">
        <v>0.3704</v>
      </c>
      <c r="L116">
        <v>0.6882</v>
      </c>
      <c r="M116">
        <v>1.0538956539</v>
      </c>
      <c r="N116">
        <v>1.4482489863</v>
      </c>
      <c r="O116">
        <v>1.9901639395</v>
      </c>
      <c r="P116">
        <v>0</v>
      </c>
      <c r="Q116" s="28">
        <v>1.2242501E-07</v>
      </c>
      <c r="R116" s="28">
        <v>8.92477E-28</v>
      </c>
      <c r="S116" s="28">
        <v>4.202792E-29</v>
      </c>
      <c r="T116">
        <v>5.32461E-05</v>
      </c>
    </row>
    <row r="117" spans="1:20" ht="12.75">
      <c r="A117" s="7" t="s">
        <v>38</v>
      </c>
      <c r="B117" t="s">
        <v>15</v>
      </c>
      <c r="C117">
        <v>1720</v>
      </c>
      <c r="D117">
        <v>1916.9529095</v>
      </c>
      <c r="E117">
        <v>2663.2462486</v>
      </c>
      <c r="F117">
        <v>3700.0807612</v>
      </c>
      <c r="G117">
        <v>1864</v>
      </c>
      <c r="H117">
        <v>1083.7209302</v>
      </c>
      <c r="I117" s="28">
        <v>6.5487697E-09</v>
      </c>
      <c r="J117">
        <v>0.6446</v>
      </c>
      <c r="K117">
        <v>0.9734</v>
      </c>
      <c r="L117">
        <v>1.3022</v>
      </c>
      <c r="M117">
        <v>1.9051636787</v>
      </c>
      <c r="N117">
        <v>2.6468673252</v>
      </c>
      <c r="O117">
        <v>3.6773253215</v>
      </c>
      <c r="P117">
        <v>0</v>
      </c>
      <c r="Q117" s="28">
        <v>1.2242501E-07</v>
      </c>
      <c r="R117" s="28">
        <v>8.92477E-28</v>
      </c>
      <c r="S117" s="28">
        <v>4.202792E-29</v>
      </c>
      <c r="T117" s="28">
        <v>5.718824E-12</v>
      </c>
    </row>
    <row r="118" spans="1:20" ht="12.75">
      <c r="A118" s="7" t="s">
        <v>40</v>
      </c>
      <c r="B118" t="s">
        <v>15</v>
      </c>
      <c r="C118">
        <v>4143</v>
      </c>
      <c r="D118">
        <v>861.10883017</v>
      </c>
      <c r="E118">
        <v>1179.7450775</v>
      </c>
      <c r="F118">
        <v>1616.2863497</v>
      </c>
      <c r="G118">
        <v>3974</v>
      </c>
      <c r="H118">
        <v>959.20830316</v>
      </c>
      <c r="I118">
        <v>0.3218583321</v>
      </c>
      <c r="J118">
        <v>-0.1557</v>
      </c>
      <c r="K118">
        <v>0.1591</v>
      </c>
      <c r="L118">
        <v>0.474</v>
      </c>
      <c r="M118">
        <v>0.8558130242</v>
      </c>
      <c r="N118">
        <v>1.1724896634</v>
      </c>
      <c r="O118">
        <v>1.6063462136</v>
      </c>
      <c r="P118">
        <v>0</v>
      </c>
      <c r="Q118" s="28">
        <v>1.2242501E-07</v>
      </c>
      <c r="R118" s="28">
        <v>8.92477E-28</v>
      </c>
      <c r="S118" s="28">
        <v>4.202792E-29</v>
      </c>
      <c r="T118">
        <v>0.1280743544</v>
      </c>
    </row>
    <row r="119" spans="1:20" ht="12.75">
      <c r="A119" s="7" t="s">
        <v>41</v>
      </c>
      <c r="B119" t="s">
        <v>15</v>
      </c>
      <c r="C119">
        <v>5412</v>
      </c>
      <c r="D119">
        <v>909.33184594</v>
      </c>
      <c r="E119">
        <v>1243.592934</v>
      </c>
      <c r="F119">
        <v>1700.72498</v>
      </c>
      <c r="G119">
        <v>3851</v>
      </c>
      <c r="H119">
        <v>711.5668884</v>
      </c>
      <c r="I119">
        <v>0.1847484449</v>
      </c>
      <c r="J119">
        <v>-0.1012</v>
      </c>
      <c r="K119">
        <v>0.2118</v>
      </c>
      <c r="L119">
        <v>0.5249</v>
      </c>
      <c r="M119">
        <v>0.9037394691</v>
      </c>
      <c r="N119">
        <v>1.2359448566</v>
      </c>
      <c r="O119">
        <v>1.6902655476</v>
      </c>
      <c r="P119">
        <v>0</v>
      </c>
      <c r="Q119" s="28">
        <v>1.2242501E-07</v>
      </c>
      <c r="R119" s="28">
        <v>8.92477E-28</v>
      </c>
      <c r="S119" s="28">
        <v>4.202792E-29</v>
      </c>
      <c r="T119">
        <v>0.0540108736</v>
      </c>
    </row>
    <row r="120" spans="1:20" ht="12.75">
      <c r="A120" s="7" t="s">
        <v>42</v>
      </c>
      <c r="B120" t="s">
        <v>15</v>
      </c>
      <c r="C120">
        <v>2755</v>
      </c>
      <c r="D120">
        <v>1457.9804123</v>
      </c>
      <c r="E120">
        <v>2013.6734049</v>
      </c>
      <c r="F120">
        <v>2781.1625915</v>
      </c>
      <c r="G120">
        <v>2374</v>
      </c>
      <c r="H120">
        <v>861.70598911</v>
      </c>
      <c r="I120">
        <v>2.54106E-05</v>
      </c>
      <c r="J120">
        <v>0.3709</v>
      </c>
      <c r="K120">
        <v>0.6938</v>
      </c>
      <c r="L120">
        <v>1.0167</v>
      </c>
      <c r="M120">
        <v>1.4490138552</v>
      </c>
      <c r="N120">
        <v>2.0012893446</v>
      </c>
      <c r="O120">
        <v>2.7640584845</v>
      </c>
      <c r="P120">
        <v>0</v>
      </c>
      <c r="Q120" s="28">
        <v>1.2242501E-07</v>
      </c>
      <c r="R120" s="28">
        <v>8.92477E-28</v>
      </c>
      <c r="S120" s="28">
        <v>4.202792E-29</v>
      </c>
      <c r="T120" s="28">
        <v>4.7385398E-09</v>
      </c>
    </row>
    <row r="121" spans="1:20" ht="12.75">
      <c r="A121" s="7" t="s">
        <v>43</v>
      </c>
      <c r="B121" t="s">
        <v>15</v>
      </c>
      <c r="C121">
        <v>646</v>
      </c>
      <c r="D121">
        <v>7407.1673626</v>
      </c>
      <c r="E121">
        <v>10422.110868</v>
      </c>
      <c r="F121">
        <v>14664.228527</v>
      </c>
      <c r="G121">
        <v>3159</v>
      </c>
      <c r="H121">
        <v>4890.0928793</v>
      </c>
      <c r="I121" s="28">
        <v>4.756965E-41</v>
      </c>
      <c r="J121">
        <v>1.9963</v>
      </c>
      <c r="K121">
        <v>2.3378</v>
      </c>
      <c r="L121">
        <v>2.6792</v>
      </c>
      <c r="M121">
        <v>7.3616133976</v>
      </c>
      <c r="N121">
        <v>10.358015047</v>
      </c>
      <c r="O121">
        <v>14.574043748</v>
      </c>
      <c r="P121">
        <v>0</v>
      </c>
      <c r="Q121" s="28">
        <v>1.2242501E-07</v>
      </c>
      <c r="R121" s="28">
        <v>8.92477E-28</v>
      </c>
      <c r="S121" s="28">
        <v>4.202792E-29</v>
      </c>
      <c r="T121" s="28">
        <v>1.415621E-59</v>
      </c>
    </row>
    <row r="122" spans="1:20" ht="12.75">
      <c r="A122" s="7" t="s">
        <v>44</v>
      </c>
      <c r="B122" t="s">
        <v>15</v>
      </c>
      <c r="C122">
        <v>6918</v>
      </c>
      <c r="D122">
        <v>1137.587286</v>
      </c>
      <c r="E122">
        <v>1565.1183391</v>
      </c>
      <c r="F122">
        <v>2153.3252399</v>
      </c>
      <c r="G122">
        <v>4219</v>
      </c>
      <c r="H122">
        <v>609.85834056</v>
      </c>
      <c r="I122">
        <v>0.0066482052</v>
      </c>
      <c r="J122">
        <v>0.1227</v>
      </c>
      <c r="K122">
        <v>0.4418</v>
      </c>
      <c r="L122">
        <v>0.7608</v>
      </c>
      <c r="M122">
        <v>1.1305911417</v>
      </c>
      <c r="N122">
        <v>1.5554928855</v>
      </c>
      <c r="O122">
        <v>2.1400823229</v>
      </c>
      <c r="P122">
        <v>0</v>
      </c>
      <c r="Q122" s="28">
        <v>1.2242501E-07</v>
      </c>
      <c r="R122" s="28">
        <v>8.92477E-28</v>
      </c>
      <c r="S122" s="28">
        <v>4.202792E-29</v>
      </c>
      <c r="T122">
        <v>1.9471E-05</v>
      </c>
    </row>
    <row r="123" spans="1:20" ht="12.75">
      <c r="A123" s="7" t="s">
        <v>45</v>
      </c>
      <c r="B123" t="s">
        <v>15</v>
      </c>
      <c r="C123">
        <v>435</v>
      </c>
      <c r="D123">
        <v>795.49801177</v>
      </c>
      <c r="E123">
        <v>1144.1633589</v>
      </c>
      <c r="F123">
        <v>1645.6481002</v>
      </c>
      <c r="G123">
        <v>321</v>
      </c>
      <c r="H123">
        <v>737.93103448</v>
      </c>
      <c r="I123">
        <v>0.4883330478</v>
      </c>
      <c r="J123">
        <v>-0.235</v>
      </c>
      <c r="K123">
        <v>0.1285</v>
      </c>
      <c r="L123">
        <v>0.492</v>
      </c>
      <c r="M123">
        <v>0.7906057113</v>
      </c>
      <c r="N123">
        <v>1.1371267719</v>
      </c>
      <c r="O123">
        <v>1.6355273898</v>
      </c>
      <c r="P123">
        <v>0</v>
      </c>
      <c r="Q123" s="28">
        <v>1.2242501E-07</v>
      </c>
      <c r="R123" s="28">
        <v>8.92477E-28</v>
      </c>
      <c r="S123" s="28">
        <v>4.202792E-29</v>
      </c>
      <c r="T123">
        <v>0.0355439286</v>
      </c>
    </row>
    <row r="124" spans="1:20" ht="12.75">
      <c r="A124" s="7" t="s">
        <v>46</v>
      </c>
      <c r="B124" t="s">
        <v>15</v>
      </c>
      <c r="C124">
        <v>1141</v>
      </c>
      <c r="D124">
        <v>1508.5764993</v>
      </c>
      <c r="E124">
        <v>2103.6515154</v>
      </c>
      <c r="F124">
        <v>2933.4605839</v>
      </c>
      <c r="G124">
        <v>967</v>
      </c>
      <c r="H124">
        <v>847.50219106</v>
      </c>
      <c r="I124">
        <v>1.37877E-05</v>
      </c>
      <c r="J124">
        <v>0.405</v>
      </c>
      <c r="K124">
        <v>0.7375</v>
      </c>
      <c r="L124">
        <v>1.07</v>
      </c>
      <c r="M124">
        <v>1.4992987771</v>
      </c>
      <c r="N124">
        <v>2.0907140911</v>
      </c>
      <c r="O124">
        <v>2.9154198466</v>
      </c>
      <c r="P124">
        <v>0</v>
      </c>
      <c r="Q124" s="28">
        <v>1.2242501E-07</v>
      </c>
      <c r="R124" s="28">
        <v>8.92477E-28</v>
      </c>
      <c r="S124" s="28">
        <v>4.202792E-29</v>
      </c>
      <c r="T124" s="28">
        <v>7.915801E-10</v>
      </c>
    </row>
    <row r="125" spans="1:20" ht="12.75">
      <c r="A125" s="7" t="s">
        <v>47</v>
      </c>
      <c r="B125" t="s">
        <v>15</v>
      </c>
      <c r="C125">
        <v>2068</v>
      </c>
      <c r="D125">
        <v>1543.9484206</v>
      </c>
      <c r="E125">
        <v>2131.7260788</v>
      </c>
      <c r="F125">
        <v>2943.2693568</v>
      </c>
      <c r="G125">
        <v>1898</v>
      </c>
      <c r="H125">
        <v>917.79497099</v>
      </c>
      <c r="I125" s="28">
        <v>5.0805282E-06</v>
      </c>
      <c r="J125">
        <v>0.4282</v>
      </c>
      <c r="K125">
        <v>0.7508</v>
      </c>
      <c r="L125">
        <v>1.0734</v>
      </c>
      <c r="M125">
        <v>1.5344531616</v>
      </c>
      <c r="N125">
        <v>2.1186159963</v>
      </c>
      <c r="O125">
        <v>2.9251682957</v>
      </c>
      <c r="P125">
        <v>0</v>
      </c>
      <c r="Q125" s="28">
        <v>1.2242501E-07</v>
      </c>
      <c r="R125" s="28">
        <v>8.92477E-28</v>
      </c>
      <c r="S125" s="28">
        <v>4.202792E-29</v>
      </c>
      <c r="T125" s="28">
        <v>4.086811E-16</v>
      </c>
    </row>
    <row r="126" spans="1:20" ht="12.75">
      <c r="A126" s="7" t="s">
        <v>48</v>
      </c>
      <c r="B126" t="s">
        <v>15</v>
      </c>
      <c r="C126">
        <v>750</v>
      </c>
      <c r="D126">
        <v>840.63922766</v>
      </c>
      <c r="E126">
        <v>1187.8534557</v>
      </c>
      <c r="F126">
        <v>1678.4796448</v>
      </c>
      <c r="G126">
        <v>373</v>
      </c>
      <c r="H126">
        <v>497.33333333</v>
      </c>
      <c r="I126">
        <v>0.3467481706</v>
      </c>
      <c r="J126">
        <v>-0.1798</v>
      </c>
      <c r="K126">
        <v>0.166</v>
      </c>
      <c r="L126">
        <v>0.5117</v>
      </c>
      <c r="M126">
        <v>0.8354693094</v>
      </c>
      <c r="N126">
        <v>1.1805481753</v>
      </c>
      <c r="O126">
        <v>1.6681570209</v>
      </c>
      <c r="P126">
        <v>0</v>
      </c>
      <c r="Q126" s="28">
        <v>1.2242501E-07</v>
      </c>
      <c r="R126" s="28">
        <v>8.92477E-28</v>
      </c>
      <c r="S126" s="28">
        <v>4.202792E-29</v>
      </c>
      <c r="T126">
        <v>0.168223048</v>
      </c>
    </row>
    <row r="127" spans="1:20" ht="12.75">
      <c r="A127" s="7" t="s">
        <v>49</v>
      </c>
      <c r="B127" t="s">
        <v>15</v>
      </c>
      <c r="C127">
        <v>3494</v>
      </c>
      <c r="D127">
        <v>2062.2141732</v>
      </c>
      <c r="E127">
        <v>2853.5749755</v>
      </c>
      <c r="F127">
        <v>3948.6151569</v>
      </c>
      <c r="G127">
        <v>3830</v>
      </c>
      <c r="H127">
        <v>1096.164854</v>
      </c>
      <c r="I127" s="28">
        <v>3.166502E-10</v>
      </c>
      <c r="J127">
        <v>0.7176</v>
      </c>
      <c r="K127">
        <v>1.0424</v>
      </c>
      <c r="L127">
        <v>1.3672</v>
      </c>
      <c r="M127">
        <v>2.0495315878</v>
      </c>
      <c r="N127">
        <v>2.8360255334</v>
      </c>
      <c r="O127">
        <v>3.9243312346</v>
      </c>
      <c r="P127">
        <v>0</v>
      </c>
      <c r="Q127" s="28">
        <v>1.2242501E-07</v>
      </c>
      <c r="R127" s="28">
        <v>8.92477E-28</v>
      </c>
      <c r="S127" s="28">
        <v>4.202792E-29</v>
      </c>
      <c r="T127" s="28">
        <v>1.372493E-17</v>
      </c>
    </row>
    <row r="128" spans="1:20" ht="12.75">
      <c r="A128" s="7" t="s">
        <v>50</v>
      </c>
      <c r="B128" t="s">
        <v>15</v>
      </c>
      <c r="C128">
        <v>2282</v>
      </c>
      <c r="D128">
        <v>1778.0071898</v>
      </c>
      <c r="E128">
        <v>2457.8347048</v>
      </c>
      <c r="F128">
        <v>3397.5967423</v>
      </c>
      <c r="G128">
        <v>2439</v>
      </c>
      <c r="H128">
        <v>1068.7992989</v>
      </c>
      <c r="I128" s="28">
        <v>6.4368675E-08</v>
      </c>
      <c r="J128">
        <v>0.5693</v>
      </c>
      <c r="K128">
        <v>0.8931</v>
      </c>
      <c r="L128">
        <v>1.2169</v>
      </c>
      <c r="M128">
        <v>1.7670724731</v>
      </c>
      <c r="N128">
        <v>2.4427190592</v>
      </c>
      <c r="O128">
        <v>3.3767015747</v>
      </c>
      <c r="P128">
        <v>0</v>
      </c>
      <c r="Q128" s="28">
        <v>1.2242501E-07</v>
      </c>
      <c r="R128" s="28">
        <v>8.92477E-28</v>
      </c>
      <c r="S128" s="28">
        <v>4.202792E-29</v>
      </c>
      <c r="T128" s="28">
        <v>1.96153E-18</v>
      </c>
    </row>
    <row r="129" spans="1:20" ht="12.75">
      <c r="A129" s="7" t="s">
        <v>51</v>
      </c>
      <c r="B129" t="s">
        <v>15</v>
      </c>
      <c r="C129">
        <v>1734</v>
      </c>
      <c r="D129">
        <v>1655.9767387</v>
      </c>
      <c r="E129">
        <v>2294.7384599</v>
      </c>
      <c r="F129">
        <v>3179.8904396</v>
      </c>
      <c r="G129">
        <v>1605</v>
      </c>
      <c r="H129">
        <v>925.60553633</v>
      </c>
      <c r="I129" s="28">
        <v>7.2979584E-07</v>
      </c>
      <c r="J129">
        <v>0.4982</v>
      </c>
      <c r="K129">
        <v>0.8244</v>
      </c>
      <c r="L129">
        <v>1.1507</v>
      </c>
      <c r="M129">
        <v>1.6457925073</v>
      </c>
      <c r="N129">
        <v>2.2806258538</v>
      </c>
      <c r="O129">
        <v>3.1603341624</v>
      </c>
      <c r="P129">
        <v>0</v>
      </c>
      <c r="Q129" s="28">
        <v>1.2242501E-07</v>
      </c>
      <c r="R129" s="28">
        <v>8.92477E-28</v>
      </c>
      <c r="S129" s="28">
        <v>4.202792E-29</v>
      </c>
      <c r="T129" s="28">
        <v>6.771117E-12</v>
      </c>
    </row>
    <row r="130" spans="1:20" ht="12.75">
      <c r="A130" s="7" t="s">
        <v>53</v>
      </c>
      <c r="B130" t="s">
        <v>15</v>
      </c>
      <c r="C130">
        <v>1076</v>
      </c>
      <c r="D130">
        <v>2328.8691896</v>
      </c>
      <c r="E130">
        <v>3232.3346285</v>
      </c>
      <c r="F130">
        <v>4486.2919727</v>
      </c>
      <c r="G130">
        <v>1441</v>
      </c>
      <c r="H130">
        <v>1339.2193309</v>
      </c>
      <c r="I130" s="28">
        <v>3.006681E-12</v>
      </c>
      <c r="J130">
        <v>0.8392</v>
      </c>
      <c r="K130">
        <v>1.167</v>
      </c>
      <c r="L130">
        <v>1.4949</v>
      </c>
      <c r="M130">
        <v>2.31454668</v>
      </c>
      <c r="N130">
        <v>3.2124558204</v>
      </c>
      <c r="O130">
        <v>4.4587013462</v>
      </c>
      <c r="P130">
        <v>0</v>
      </c>
      <c r="Q130" s="28">
        <v>1.2242501E-07</v>
      </c>
      <c r="R130" s="28">
        <v>8.92477E-28</v>
      </c>
      <c r="S130" s="28">
        <v>4.202792E-29</v>
      </c>
      <c r="T130" s="28">
        <v>1.084031E-30</v>
      </c>
    </row>
    <row r="131" spans="1:20" ht="13.5" thickBot="1">
      <c r="A131" s="7" t="s">
        <v>52</v>
      </c>
      <c r="B131" t="s">
        <v>15</v>
      </c>
      <c r="C131">
        <v>1602</v>
      </c>
      <c r="D131">
        <v>2208.4228188</v>
      </c>
      <c r="E131">
        <v>3074.3478854</v>
      </c>
      <c r="F131">
        <v>4279.8031427</v>
      </c>
      <c r="G131">
        <v>1931</v>
      </c>
      <c r="H131">
        <v>1205.3682896</v>
      </c>
      <c r="I131" s="28">
        <v>3.655671E-11</v>
      </c>
      <c r="J131">
        <v>0.7861</v>
      </c>
      <c r="K131">
        <v>1.1169</v>
      </c>
      <c r="L131">
        <v>1.4477</v>
      </c>
      <c r="M131">
        <v>2.1948410525</v>
      </c>
      <c r="N131">
        <v>3.0554406933</v>
      </c>
      <c r="O131">
        <v>4.2534824194</v>
      </c>
      <c r="P131">
        <v>0</v>
      </c>
      <c r="Q131" s="28">
        <v>1.2242501E-07</v>
      </c>
      <c r="R131" s="28">
        <v>8.92477E-28</v>
      </c>
      <c r="S131" s="28">
        <v>4.202792E-29</v>
      </c>
      <c r="T131" s="28">
        <v>4.77739E-29</v>
      </c>
    </row>
    <row r="132" spans="1:20" ht="13.5" thickTop="1">
      <c r="A132" s="8" t="s">
        <v>80</v>
      </c>
      <c r="B132" t="s">
        <v>99</v>
      </c>
      <c r="C132" t="s">
        <v>94</v>
      </c>
      <c r="D132" t="s">
        <v>94</v>
      </c>
      <c r="E132" t="s">
        <v>94</v>
      </c>
      <c r="F132" t="s">
        <v>94</v>
      </c>
      <c r="G132" t="s">
        <v>94</v>
      </c>
      <c r="H132" t="s">
        <v>94</v>
      </c>
      <c r="I132">
        <v>0.1311391126</v>
      </c>
      <c r="J132">
        <v>-0.4339</v>
      </c>
      <c r="K132">
        <v>-0.1888</v>
      </c>
      <c r="L132">
        <v>0.0563</v>
      </c>
      <c r="M132">
        <v>0.647967572</v>
      </c>
      <c r="N132">
        <v>0.8279544684</v>
      </c>
      <c r="O132">
        <v>1.0579365873</v>
      </c>
      <c r="P132" s="28">
        <v>3.66779E-123</v>
      </c>
      <c r="Q132" s="28">
        <v>3.1620484E-06</v>
      </c>
      <c r="R132">
        <v>0.0648824613</v>
      </c>
      <c r="S132">
        <v>0.0196608088</v>
      </c>
      <c r="T132">
        <v>0.0551797257</v>
      </c>
    </row>
    <row r="133" spans="1:20" ht="12.75">
      <c r="A133" s="7" t="s">
        <v>79</v>
      </c>
      <c r="B133" t="s">
        <v>99</v>
      </c>
      <c r="C133" t="s">
        <v>94</v>
      </c>
      <c r="D133" t="s">
        <v>94</v>
      </c>
      <c r="E133" t="s">
        <v>94</v>
      </c>
      <c r="F133" t="s">
        <v>94</v>
      </c>
      <c r="G133" t="s">
        <v>94</v>
      </c>
      <c r="H133" t="s">
        <v>94</v>
      </c>
      <c r="I133">
        <v>0.8268429049</v>
      </c>
      <c r="J133">
        <v>-0.269</v>
      </c>
      <c r="K133">
        <v>-0.027</v>
      </c>
      <c r="L133">
        <v>0.215</v>
      </c>
      <c r="M133">
        <v>0.7641213862</v>
      </c>
      <c r="N133">
        <v>0.9733499292</v>
      </c>
      <c r="O133">
        <v>1.2398685623</v>
      </c>
      <c r="P133" s="28">
        <v>3.66779E-123</v>
      </c>
      <c r="Q133" s="28">
        <v>3.1620484E-06</v>
      </c>
      <c r="R133">
        <v>0.0648824613</v>
      </c>
      <c r="S133">
        <v>0.0196608088</v>
      </c>
      <c r="T133">
        <v>0.1396395348</v>
      </c>
    </row>
    <row r="134" spans="1:20" ht="12.75">
      <c r="A134" s="7" t="s">
        <v>78</v>
      </c>
      <c r="B134" t="s">
        <v>99</v>
      </c>
      <c r="C134" t="s">
        <v>94</v>
      </c>
      <c r="D134" t="s">
        <v>94</v>
      </c>
      <c r="E134" t="s">
        <v>94</v>
      </c>
      <c r="F134" t="s">
        <v>94</v>
      </c>
      <c r="G134" t="s">
        <v>94</v>
      </c>
      <c r="H134" t="s">
        <v>94</v>
      </c>
      <c r="I134">
        <v>0.19771749</v>
      </c>
      <c r="J134">
        <v>-0.3956</v>
      </c>
      <c r="K134">
        <v>-0.1569</v>
      </c>
      <c r="L134">
        <v>0.0818</v>
      </c>
      <c r="M134">
        <v>0.6732994705</v>
      </c>
      <c r="N134">
        <v>0.8548153815</v>
      </c>
      <c r="O134">
        <v>1.0852664654</v>
      </c>
      <c r="P134" s="28">
        <v>3.66779E-123</v>
      </c>
      <c r="Q134" s="28">
        <v>3.1620484E-06</v>
      </c>
      <c r="R134">
        <v>0.0648824613</v>
      </c>
      <c r="S134">
        <v>0.0196608088</v>
      </c>
      <c r="T134">
        <v>0.0077161587</v>
      </c>
    </row>
    <row r="135" spans="1:20" ht="12.75">
      <c r="A135" s="7" t="s">
        <v>77</v>
      </c>
      <c r="B135" t="s">
        <v>99</v>
      </c>
      <c r="C135" t="s">
        <v>94</v>
      </c>
      <c r="D135" t="s">
        <v>94</v>
      </c>
      <c r="E135" t="s">
        <v>94</v>
      </c>
      <c r="F135" t="s">
        <v>94</v>
      </c>
      <c r="G135" t="s">
        <v>94</v>
      </c>
      <c r="H135" t="s">
        <v>94</v>
      </c>
      <c r="I135">
        <v>0.1666270998</v>
      </c>
      <c r="J135">
        <v>-0.4103</v>
      </c>
      <c r="K135">
        <v>-0.1698</v>
      </c>
      <c r="L135">
        <v>0.0708</v>
      </c>
      <c r="M135">
        <v>0.6634389686</v>
      </c>
      <c r="N135">
        <v>0.8438677164</v>
      </c>
      <c r="O135">
        <v>1.0733658354</v>
      </c>
      <c r="P135" s="28">
        <v>3.66779E-123</v>
      </c>
      <c r="Q135" s="28">
        <v>3.1620484E-06</v>
      </c>
      <c r="R135">
        <v>0.0648824613</v>
      </c>
      <c r="S135">
        <v>0.0196608088</v>
      </c>
      <c r="T135">
        <v>0.4644374292</v>
      </c>
    </row>
    <row r="136" spans="1:20" ht="12.75">
      <c r="A136" s="7" t="s">
        <v>76</v>
      </c>
      <c r="B136" t="s">
        <v>99</v>
      </c>
      <c r="C136" t="s">
        <v>94</v>
      </c>
      <c r="D136" t="s">
        <v>94</v>
      </c>
      <c r="E136" t="s">
        <v>94</v>
      </c>
      <c r="F136" t="s">
        <v>94</v>
      </c>
      <c r="G136" t="s">
        <v>94</v>
      </c>
      <c r="H136" t="s">
        <v>94</v>
      </c>
      <c r="I136">
        <v>0.1455254862</v>
      </c>
      <c r="J136">
        <v>-0.4228</v>
      </c>
      <c r="K136">
        <v>-0.1802</v>
      </c>
      <c r="L136">
        <v>0.0625</v>
      </c>
      <c r="M136">
        <v>0.6551854564</v>
      </c>
      <c r="N136">
        <v>0.835108724</v>
      </c>
      <c r="O136">
        <v>1.064441486</v>
      </c>
      <c r="P136" s="28">
        <v>3.66779E-123</v>
      </c>
      <c r="Q136" s="28">
        <v>3.1620484E-06</v>
      </c>
      <c r="R136">
        <v>0.0648824613</v>
      </c>
      <c r="S136">
        <v>0.0196608088</v>
      </c>
      <c r="T136">
        <v>0.3462886841</v>
      </c>
    </row>
    <row r="137" spans="1:20" ht="12.75">
      <c r="A137" s="7" t="s">
        <v>75</v>
      </c>
      <c r="B137" t="s">
        <v>99</v>
      </c>
      <c r="C137" t="s">
        <v>94</v>
      </c>
      <c r="D137" t="s">
        <v>94</v>
      </c>
      <c r="E137" t="s">
        <v>94</v>
      </c>
      <c r="F137" t="s">
        <v>94</v>
      </c>
      <c r="G137" t="s">
        <v>94</v>
      </c>
      <c r="H137" t="s">
        <v>94</v>
      </c>
      <c r="I137">
        <v>0.0041945917</v>
      </c>
      <c r="J137">
        <v>-0.5944</v>
      </c>
      <c r="K137">
        <v>-0.3529</v>
      </c>
      <c r="L137">
        <v>-0.1113</v>
      </c>
      <c r="M137">
        <v>0.5518800727</v>
      </c>
      <c r="N137">
        <v>0.7026695538</v>
      </c>
      <c r="O137">
        <v>0.8946590506</v>
      </c>
      <c r="P137" s="28">
        <v>3.66779E-123</v>
      </c>
      <c r="Q137" s="28">
        <v>3.1620484E-06</v>
      </c>
      <c r="R137">
        <v>0.0648824613</v>
      </c>
      <c r="S137">
        <v>0.0196608088</v>
      </c>
      <c r="T137" s="28">
        <v>7.9457993E-08</v>
      </c>
    </row>
    <row r="138" spans="1:20" ht="12.75">
      <c r="A138" s="7" t="s">
        <v>74</v>
      </c>
      <c r="B138" t="s">
        <v>99</v>
      </c>
      <c r="C138" t="s">
        <v>94</v>
      </c>
      <c r="D138" t="s">
        <v>94</v>
      </c>
      <c r="E138" t="s">
        <v>94</v>
      </c>
      <c r="F138" t="s">
        <v>94</v>
      </c>
      <c r="G138" t="s">
        <v>94</v>
      </c>
      <c r="H138" t="s">
        <v>94</v>
      </c>
      <c r="I138">
        <v>0.474785023</v>
      </c>
      <c r="J138">
        <v>-0.3345</v>
      </c>
      <c r="K138">
        <v>-0.0894</v>
      </c>
      <c r="L138">
        <v>0.1557</v>
      </c>
      <c r="M138">
        <v>0.7157161846</v>
      </c>
      <c r="N138">
        <v>0.9145017233</v>
      </c>
      <c r="O138">
        <v>1.1684986589</v>
      </c>
      <c r="P138" s="28">
        <v>3.66779E-123</v>
      </c>
      <c r="Q138" s="28">
        <v>3.1620484E-06</v>
      </c>
      <c r="R138">
        <v>0.0648824613</v>
      </c>
      <c r="S138">
        <v>0.0196608088</v>
      </c>
      <c r="T138">
        <v>0.3631140407</v>
      </c>
    </row>
    <row r="139" spans="1:20" ht="12.75">
      <c r="A139" s="7" t="s">
        <v>39</v>
      </c>
      <c r="B139" t="s">
        <v>99</v>
      </c>
      <c r="C139" t="s">
        <v>94</v>
      </c>
      <c r="D139" t="s">
        <v>94</v>
      </c>
      <c r="E139" t="s">
        <v>94</v>
      </c>
      <c r="F139" t="s">
        <v>94</v>
      </c>
      <c r="G139" t="s">
        <v>94</v>
      </c>
      <c r="H139" t="s">
        <v>94</v>
      </c>
      <c r="I139" s="28">
        <v>2.69348E-11</v>
      </c>
      <c r="J139">
        <v>0.7026</v>
      </c>
      <c r="K139">
        <v>0.9954</v>
      </c>
      <c r="L139">
        <v>1.2883</v>
      </c>
      <c r="M139">
        <v>2.0189772144</v>
      </c>
      <c r="N139">
        <v>2.7058817427</v>
      </c>
      <c r="O139">
        <v>3.6264876855</v>
      </c>
      <c r="P139" s="28">
        <v>3.66779E-123</v>
      </c>
      <c r="Q139" s="28">
        <v>3.1620484E-06</v>
      </c>
      <c r="R139">
        <v>0.0648824613</v>
      </c>
      <c r="S139">
        <v>0.0196608088</v>
      </c>
      <c r="T139" s="28">
        <v>2.068808E-62</v>
      </c>
    </row>
    <row r="140" spans="1:20" ht="12.75">
      <c r="A140" s="7" t="s">
        <v>73</v>
      </c>
      <c r="B140" t="s">
        <v>99</v>
      </c>
      <c r="C140" t="s">
        <v>94</v>
      </c>
      <c r="D140" t="s">
        <v>94</v>
      </c>
      <c r="E140" t="s">
        <v>94</v>
      </c>
      <c r="F140" t="s">
        <v>94</v>
      </c>
      <c r="G140" t="s">
        <v>94</v>
      </c>
      <c r="H140" t="s">
        <v>94</v>
      </c>
      <c r="I140">
        <v>0.0401483335</v>
      </c>
      <c r="J140">
        <v>-0.5066</v>
      </c>
      <c r="K140">
        <v>-0.2591</v>
      </c>
      <c r="L140">
        <v>-0.0116</v>
      </c>
      <c r="M140">
        <v>0.6025517856</v>
      </c>
      <c r="N140">
        <v>0.7717342965</v>
      </c>
      <c r="O140">
        <v>0.9884193171</v>
      </c>
      <c r="P140" s="28">
        <v>3.66779E-123</v>
      </c>
      <c r="Q140" s="28">
        <v>3.1620484E-06</v>
      </c>
      <c r="R140">
        <v>0.0648824613</v>
      </c>
      <c r="S140">
        <v>0.0196608088</v>
      </c>
      <c r="T140">
        <v>0.0015686928</v>
      </c>
    </row>
    <row r="141" spans="1:20" ht="13.5" thickBot="1">
      <c r="A141" s="7" t="s">
        <v>72</v>
      </c>
      <c r="B141" t="s">
        <v>99</v>
      </c>
      <c r="C141" t="s">
        <v>94</v>
      </c>
      <c r="D141" t="s">
        <v>94</v>
      </c>
      <c r="E141" t="s">
        <v>94</v>
      </c>
      <c r="F141" t="s">
        <v>94</v>
      </c>
      <c r="G141" t="s">
        <v>94</v>
      </c>
      <c r="H141" t="s">
        <v>94</v>
      </c>
      <c r="I141">
        <v>0.0015278671</v>
      </c>
      <c r="J141">
        <v>-0.6464</v>
      </c>
      <c r="K141">
        <v>-0.3994</v>
      </c>
      <c r="L141">
        <v>-0.1524</v>
      </c>
      <c r="M141">
        <v>0.5239363705</v>
      </c>
      <c r="N141">
        <v>0.670726362</v>
      </c>
      <c r="O141">
        <v>0.8586421521</v>
      </c>
      <c r="P141" s="28">
        <v>3.66779E-123</v>
      </c>
      <c r="Q141" s="28">
        <v>3.1620484E-06</v>
      </c>
      <c r="R141">
        <v>0.0648824613</v>
      </c>
      <c r="S141">
        <v>0.0196608088</v>
      </c>
      <c r="T141" s="28">
        <v>2.145167E-20</v>
      </c>
    </row>
    <row r="142" spans="1:20" ht="13.5" thickTop="1">
      <c r="A142" s="9" t="s">
        <v>71</v>
      </c>
      <c r="B142" t="s">
        <v>99</v>
      </c>
      <c r="C142" t="s">
        <v>94</v>
      </c>
      <c r="D142" t="s">
        <v>94</v>
      </c>
      <c r="E142" t="s">
        <v>94</v>
      </c>
      <c r="F142" t="s">
        <v>94</v>
      </c>
      <c r="G142" t="s">
        <v>94</v>
      </c>
      <c r="H142" t="s">
        <v>94</v>
      </c>
      <c r="I142">
        <v>0.0004960452</v>
      </c>
      <c r="J142">
        <v>-0.2882</v>
      </c>
      <c r="K142">
        <v>-0.1844</v>
      </c>
      <c r="L142">
        <v>-0.0806</v>
      </c>
      <c r="M142">
        <v>0.7496091681</v>
      </c>
      <c r="N142">
        <v>0.8315851519</v>
      </c>
      <c r="O142">
        <v>0.9225258899</v>
      </c>
      <c r="P142" s="28">
        <v>3.66779E-123</v>
      </c>
      <c r="Q142" s="28">
        <v>3.1620484E-06</v>
      </c>
      <c r="R142">
        <v>0.0648824613</v>
      </c>
      <c r="S142">
        <v>0.0196608088</v>
      </c>
      <c r="T142">
        <v>0.2429343421</v>
      </c>
    </row>
    <row r="143" spans="1:20" ht="12.75">
      <c r="A143" s="7" t="s">
        <v>70</v>
      </c>
      <c r="B143" t="s">
        <v>99</v>
      </c>
      <c r="C143" t="s">
        <v>94</v>
      </c>
      <c r="D143" t="s">
        <v>94</v>
      </c>
      <c r="E143" t="s">
        <v>94</v>
      </c>
      <c r="F143" t="s">
        <v>94</v>
      </c>
      <c r="G143" t="s">
        <v>94</v>
      </c>
      <c r="H143" t="s">
        <v>94</v>
      </c>
      <c r="I143">
        <v>0.000308453</v>
      </c>
      <c r="J143">
        <v>-0.5094</v>
      </c>
      <c r="K143">
        <v>-0.3301</v>
      </c>
      <c r="L143">
        <v>-0.1508</v>
      </c>
      <c r="M143">
        <v>0.6008331286</v>
      </c>
      <c r="N143">
        <v>0.7188409163</v>
      </c>
      <c r="O143">
        <v>0.8600262508</v>
      </c>
      <c r="P143" s="28">
        <v>3.66779E-123</v>
      </c>
      <c r="Q143" s="28">
        <v>3.1620484E-06</v>
      </c>
      <c r="R143">
        <v>0.0648824613</v>
      </c>
      <c r="S143">
        <v>0.0196608088</v>
      </c>
      <c r="T143" s="28">
        <v>5.672164E-17</v>
      </c>
    </row>
    <row r="144" spans="1:20" ht="12.75">
      <c r="A144" s="7" t="s">
        <v>69</v>
      </c>
      <c r="B144" t="s">
        <v>99</v>
      </c>
      <c r="C144" t="s">
        <v>94</v>
      </c>
      <c r="D144" t="s">
        <v>94</v>
      </c>
      <c r="E144" t="s">
        <v>94</v>
      </c>
      <c r="F144" t="s">
        <v>94</v>
      </c>
      <c r="G144" t="s">
        <v>94</v>
      </c>
      <c r="H144" t="s">
        <v>94</v>
      </c>
      <c r="I144">
        <v>0.5897266092</v>
      </c>
      <c r="J144">
        <v>-0.2988</v>
      </c>
      <c r="K144">
        <v>-0.0645</v>
      </c>
      <c r="L144">
        <v>0.1699</v>
      </c>
      <c r="M144">
        <v>0.7416757101</v>
      </c>
      <c r="N144">
        <v>0.9375557253</v>
      </c>
      <c r="O144">
        <v>1.1851685662</v>
      </c>
      <c r="P144" s="28">
        <v>3.66779E-123</v>
      </c>
      <c r="Q144" s="28">
        <v>3.1620484E-06</v>
      </c>
      <c r="R144">
        <v>0.0648824613</v>
      </c>
      <c r="S144">
        <v>0.0196608088</v>
      </c>
      <c r="T144">
        <v>0.3374597424</v>
      </c>
    </row>
    <row r="145" spans="1:20" ht="13.5" thickBot="1">
      <c r="A145" s="7" t="s">
        <v>68</v>
      </c>
      <c r="B145" t="s">
        <v>99</v>
      </c>
      <c r="C145" t="s">
        <v>94</v>
      </c>
      <c r="D145" t="s">
        <v>94</v>
      </c>
      <c r="E145" t="s">
        <v>94</v>
      </c>
      <c r="F145" t="s">
        <v>94</v>
      </c>
      <c r="G145" t="s">
        <v>94</v>
      </c>
      <c r="H145" t="s">
        <v>94</v>
      </c>
      <c r="I145">
        <v>0.279780164</v>
      </c>
      <c r="J145">
        <v>-0.3602</v>
      </c>
      <c r="K145">
        <v>-0.128</v>
      </c>
      <c r="L145">
        <v>0.1041</v>
      </c>
      <c r="M145">
        <v>0.6975689027</v>
      </c>
      <c r="N145">
        <v>0.8798418838</v>
      </c>
      <c r="O145">
        <v>1.1097423315</v>
      </c>
      <c r="P145" s="28">
        <v>3.66779E-123</v>
      </c>
      <c r="Q145" s="28">
        <v>3.1620484E-06</v>
      </c>
      <c r="R145">
        <v>0.0648824613</v>
      </c>
      <c r="S145">
        <v>0.0196608088</v>
      </c>
      <c r="T145" t="s">
        <v>94</v>
      </c>
    </row>
    <row r="146" spans="1:20" ht="13.5" thickTop="1">
      <c r="A146" s="9" t="s">
        <v>67</v>
      </c>
      <c r="B146" t="s">
        <v>99</v>
      </c>
      <c r="C146" t="s">
        <v>94</v>
      </c>
      <c r="D146" t="s">
        <v>94</v>
      </c>
      <c r="E146" t="s">
        <v>94</v>
      </c>
      <c r="F146" t="s">
        <v>94</v>
      </c>
      <c r="G146" t="s">
        <v>94</v>
      </c>
      <c r="H146" t="s">
        <v>94</v>
      </c>
      <c r="I146">
        <v>0.0113870706</v>
      </c>
      <c r="J146">
        <v>-0.7524</v>
      </c>
      <c r="K146">
        <v>-0.424</v>
      </c>
      <c r="L146">
        <v>-0.0956</v>
      </c>
      <c r="M146">
        <v>0.4712131027</v>
      </c>
      <c r="N146">
        <v>0.6544042575</v>
      </c>
      <c r="O146">
        <v>0.9088137189</v>
      </c>
      <c r="P146">
        <v>0</v>
      </c>
      <c r="Q146" s="28">
        <v>1.2242501E-07</v>
      </c>
      <c r="R146" s="28">
        <v>8.92477E-28</v>
      </c>
      <c r="S146" s="28">
        <v>4.202792E-29</v>
      </c>
      <c r="T146">
        <v>0.4728665167</v>
      </c>
    </row>
    <row r="147" spans="1:20" ht="12.75">
      <c r="A147" s="7" t="s">
        <v>66</v>
      </c>
      <c r="B147" t="s">
        <v>99</v>
      </c>
      <c r="C147" t="s">
        <v>94</v>
      </c>
      <c r="D147" t="s">
        <v>94</v>
      </c>
      <c r="E147" t="s">
        <v>94</v>
      </c>
      <c r="F147" t="s">
        <v>94</v>
      </c>
      <c r="G147" t="s">
        <v>94</v>
      </c>
      <c r="H147" t="s">
        <v>94</v>
      </c>
      <c r="I147">
        <v>0.1471835923</v>
      </c>
      <c r="J147">
        <v>-0.5615</v>
      </c>
      <c r="K147">
        <v>-0.2387</v>
      </c>
      <c r="L147">
        <v>0.0841</v>
      </c>
      <c r="M147">
        <v>0.5703581176</v>
      </c>
      <c r="N147">
        <v>0.7876376085</v>
      </c>
      <c r="O147">
        <v>1.0876903181</v>
      </c>
      <c r="P147">
        <v>0</v>
      </c>
      <c r="Q147" s="28">
        <v>1.2242501E-07</v>
      </c>
      <c r="R147" s="28">
        <v>8.92477E-28</v>
      </c>
      <c r="S147" s="28">
        <v>4.202792E-29</v>
      </c>
      <c r="T147">
        <v>0.1252569688</v>
      </c>
    </row>
    <row r="148" spans="1:20" ht="12.75">
      <c r="A148" s="7" t="s">
        <v>65</v>
      </c>
      <c r="B148" t="s">
        <v>99</v>
      </c>
      <c r="C148" t="s">
        <v>94</v>
      </c>
      <c r="D148" t="s">
        <v>94</v>
      </c>
      <c r="E148" t="s">
        <v>94</v>
      </c>
      <c r="F148" t="s">
        <v>94</v>
      </c>
      <c r="G148" t="s">
        <v>94</v>
      </c>
      <c r="H148" t="s">
        <v>94</v>
      </c>
      <c r="I148">
        <v>0.9235875486</v>
      </c>
      <c r="J148">
        <v>-0.3468</v>
      </c>
      <c r="K148">
        <v>-0.0162</v>
      </c>
      <c r="L148">
        <v>0.3145</v>
      </c>
      <c r="M148">
        <v>0.7069141861</v>
      </c>
      <c r="N148">
        <v>0.9839483583</v>
      </c>
      <c r="O148">
        <v>1.3695500682</v>
      </c>
      <c r="P148">
        <v>0</v>
      </c>
      <c r="Q148" s="28">
        <v>1.2242501E-07</v>
      </c>
      <c r="R148" s="28">
        <v>8.92477E-28</v>
      </c>
      <c r="S148" s="28">
        <v>4.202792E-29</v>
      </c>
      <c r="T148">
        <v>0.0719881403</v>
      </c>
    </row>
    <row r="149" spans="1:20" ht="12.75">
      <c r="A149" s="7" t="s">
        <v>64</v>
      </c>
      <c r="B149" t="s">
        <v>99</v>
      </c>
      <c r="C149" t="s">
        <v>94</v>
      </c>
      <c r="D149" t="s">
        <v>94</v>
      </c>
      <c r="E149" t="s">
        <v>94</v>
      </c>
      <c r="F149" t="s">
        <v>94</v>
      </c>
      <c r="G149" t="s">
        <v>94</v>
      </c>
      <c r="H149" t="s">
        <v>94</v>
      </c>
      <c r="I149">
        <v>0.983936032</v>
      </c>
      <c r="J149">
        <v>-0.3341</v>
      </c>
      <c r="K149">
        <v>-0.0034</v>
      </c>
      <c r="L149">
        <v>0.3273</v>
      </c>
      <c r="M149">
        <v>0.7159945042</v>
      </c>
      <c r="N149">
        <v>0.9966086552</v>
      </c>
      <c r="O149">
        <v>1.3872017254</v>
      </c>
      <c r="P149">
        <v>0</v>
      </c>
      <c r="Q149" s="28">
        <v>1.2242501E-07</v>
      </c>
      <c r="R149" s="28">
        <v>8.92477E-28</v>
      </c>
      <c r="S149" s="28">
        <v>4.202792E-29</v>
      </c>
      <c r="T149">
        <v>0.4292821222</v>
      </c>
    </row>
    <row r="150" spans="1:20" ht="12.75">
      <c r="A150" s="7" t="s">
        <v>63</v>
      </c>
      <c r="B150" t="s">
        <v>99</v>
      </c>
      <c r="C150" t="s">
        <v>94</v>
      </c>
      <c r="D150" t="s">
        <v>94</v>
      </c>
      <c r="E150" t="s">
        <v>94</v>
      </c>
      <c r="F150" t="s">
        <v>94</v>
      </c>
      <c r="G150" t="s">
        <v>94</v>
      </c>
      <c r="H150" t="s">
        <v>94</v>
      </c>
      <c r="I150">
        <v>0.0011240365</v>
      </c>
      <c r="J150">
        <v>-0.907</v>
      </c>
      <c r="K150">
        <v>-0.5663</v>
      </c>
      <c r="L150">
        <v>-0.2256</v>
      </c>
      <c r="M150">
        <v>0.403715526</v>
      </c>
      <c r="N150">
        <v>0.5676169802</v>
      </c>
      <c r="O150">
        <v>0.798059563</v>
      </c>
      <c r="P150">
        <v>0</v>
      </c>
      <c r="Q150" s="28">
        <v>1.2242501E-07</v>
      </c>
      <c r="R150" s="28">
        <v>8.92477E-28</v>
      </c>
      <c r="S150" s="28">
        <v>4.202792E-29</v>
      </c>
      <c r="T150">
        <v>0.7718906131</v>
      </c>
    </row>
    <row r="151" spans="1:20" ht="12.75">
      <c r="A151" s="7" t="s">
        <v>62</v>
      </c>
      <c r="B151" t="s">
        <v>99</v>
      </c>
      <c r="C151" t="s">
        <v>94</v>
      </c>
      <c r="D151" t="s">
        <v>94</v>
      </c>
      <c r="E151" t="s">
        <v>94</v>
      </c>
      <c r="F151" t="s">
        <v>94</v>
      </c>
      <c r="G151" t="s">
        <v>94</v>
      </c>
      <c r="H151" t="s">
        <v>94</v>
      </c>
      <c r="I151">
        <v>0.8079215021</v>
      </c>
      <c r="J151">
        <v>-0.3635</v>
      </c>
      <c r="K151">
        <v>-0.0401</v>
      </c>
      <c r="L151">
        <v>0.2833</v>
      </c>
      <c r="M151">
        <v>0.6952527232</v>
      </c>
      <c r="N151">
        <v>0.96068387</v>
      </c>
      <c r="O151">
        <v>1.3274503893</v>
      </c>
      <c r="P151">
        <v>0</v>
      </c>
      <c r="Q151" s="28">
        <v>1.2242501E-07</v>
      </c>
      <c r="R151" s="28">
        <v>8.92477E-28</v>
      </c>
      <c r="S151" s="28">
        <v>4.202792E-29</v>
      </c>
      <c r="T151">
        <v>0.8125667717</v>
      </c>
    </row>
    <row r="152" spans="1:20" ht="12.75">
      <c r="A152" s="7" t="s">
        <v>61</v>
      </c>
      <c r="B152" t="s">
        <v>99</v>
      </c>
      <c r="C152" t="s">
        <v>94</v>
      </c>
      <c r="D152" t="s">
        <v>94</v>
      </c>
      <c r="E152" t="s">
        <v>94</v>
      </c>
      <c r="F152" t="s">
        <v>94</v>
      </c>
      <c r="G152" t="s">
        <v>94</v>
      </c>
      <c r="H152" t="s">
        <v>94</v>
      </c>
      <c r="I152">
        <v>0.9016110556</v>
      </c>
      <c r="J152">
        <v>-0.3376</v>
      </c>
      <c r="K152">
        <v>-0.02</v>
      </c>
      <c r="L152">
        <v>0.2975</v>
      </c>
      <c r="M152">
        <v>0.7134978112</v>
      </c>
      <c r="N152">
        <v>0.9801697418</v>
      </c>
      <c r="O152">
        <v>1.3465111003</v>
      </c>
      <c r="P152">
        <v>0</v>
      </c>
      <c r="Q152" s="28">
        <v>1.2242501E-07</v>
      </c>
      <c r="R152" s="28">
        <v>8.92477E-28</v>
      </c>
      <c r="S152" s="28">
        <v>4.202792E-29</v>
      </c>
      <c r="T152">
        <v>0.0035301151</v>
      </c>
    </row>
    <row r="153" spans="1:20" ht="12.75">
      <c r="A153" s="7" t="s">
        <v>20</v>
      </c>
      <c r="B153" t="s">
        <v>99</v>
      </c>
      <c r="C153" t="s">
        <v>94</v>
      </c>
      <c r="D153" t="s">
        <v>94</v>
      </c>
      <c r="E153" t="s">
        <v>94</v>
      </c>
      <c r="F153" t="s">
        <v>94</v>
      </c>
      <c r="G153" t="s">
        <v>94</v>
      </c>
      <c r="H153" t="s">
        <v>94</v>
      </c>
      <c r="I153">
        <v>0.5493574131</v>
      </c>
      <c r="J153">
        <v>-0.4247</v>
      </c>
      <c r="K153">
        <v>-0.0994</v>
      </c>
      <c r="L153">
        <v>0.226</v>
      </c>
      <c r="M153">
        <v>0.6539466428</v>
      </c>
      <c r="N153">
        <v>0.9053939495</v>
      </c>
      <c r="O153">
        <v>1.2535246001</v>
      </c>
      <c r="P153">
        <v>0</v>
      </c>
      <c r="Q153" s="28">
        <v>1.2242501E-07</v>
      </c>
      <c r="R153" s="28">
        <v>8.92477E-28</v>
      </c>
      <c r="S153" s="28">
        <v>4.202792E-29</v>
      </c>
      <c r="T153">
        <v>0.0825388882</v>
      </c>
    </row>
    <row r="154" spans="1:20" ht="12.75">
      <c r="A154" s="7" t="s">
        <v>19</v>
      </c>
      <c r="B154" t="s">
        <v>99</v>
      </c>
      <c r="C154" t="s">
        <v>94</v>
      </c>
      <c r="D154" t="s">
        <v>94</v>
      </c>
      <c r="E154" t="s">
        <v>94</v>
      </c>
      <c r="F154" t="s">
        <v>94</v>
      </c>
      <c r="G154" t="s">
        <v>94</v>
      </c>
      <c r="H154" t="s">
        <v>94</v>
      </c>
      <c r="I154">
        <v>0.7253379229</v>
      </c>
      <c r="J154">
        <v>-0.3783</v>
      </c>
      <c r="K154">
        <v>-0.0575</v>
      </c>
      <c r="L154">
        <v>0.2633</v>
      </c>
      <c r="M154">
        <v>0.68501152</v>
      </c>
      <c r="N154">
        <v>0.9441150052</v>
      </c>
      <c r="O154">
        <v>1.3012235807</v>
      </c>
      <c r="P154">
        <v>0</v>
      </c>
      <c r="Q154" s="28">
        <v>1.2242501E-07</v>
      </c>
      <c r="R154" s="28">
        <v>8.92477E-28</v>
      </c>
      <c r="S154" s="28">
        <v>4.202792E-29</v>
      </c>
      <c r="T154">
        <v>0.4619965623</v>
      </c>
    </row>
    <row r="155" spans="1:20" ht="12.75">
      <c r="A155" s="7" t="s">
        <v>18</v>
      </c>
      <c r="B155" t="s">
        <v>99</v>
      </c>
      <c r="C155" t="s">
        <v>94</v>
      </c>
      <c r="D155" t="s">
        <v>94</v>
      </c>
      <c r="E155" t="s">
        <v>94</v>
      </c>
      <c r="F155" t="s">
        <v>94</v>
      </c>
      <c r="G155" t="s">
        <v>94</v>
      </c>
      <c r="H155" t="s">
        <v>94</v>
      </c>
      <c r="I155">
        <v>0.4415074116</v>
      </c>
      <c r="J155">
        <v>-0.4493</v>
      </c>
      <c r="K155">
        <v>-0.1267</v>
      </c>
      <c r="L155">
        <v>0.1959</v>
      </c>
      <c r="M155">
        <v>0.6380861964</v>
      </c>
      <c r="N155">
        <v>0.8810147832</v>
      </c>
      <c r="O155">
        <v>1.2164297748</v>
      </c>
      <c r="P155">
        <v>0</v>
      </c>
      <c r="Q155" s="28">
        <v>1.2242501E-07</v>
      </c>
      <c r="R155" s="28">
        <v>8.92477E-28</v>
      </c>
      <c r="S155" s="28">
        <v>4.202792E-29</v>
      </c>
      <c r="T155">
        <v>0.0667671842</v>
      </c>
    </row>
    <row r="156" spans="1:20" ht="12.75">
      <c r="A156" s="7" t="s">
        <v>17</v>
      </c>
      <c r="B156" t="s">
        <v>99</v>
      </c>
      <c r="C156" t="s">
        <v>94</v>
      </c>
      <c r="D156" t="s">
        <v>94</v>
      </c>
      <c r="E156" t="s">
        <v>94</v>
      </c>
      <c r="F156" t="s">
        <v>94</v>
      </c>
      <c r="G156" t="s">
        <v>94</v>
      </c>
      <c r="H156" t="s">
        <v>94</v>
      </c>
      <c r="I156">
        <v>0.3202803768</v>
      </c>
      <c r="J156">
        <v>-0.4846</v>
      </c>
      <c r="K156">
        <v>-0.1631</v>
      </c>
      <c r="L156">
        <v>0.1585</v>
      </c>
      <c r="M156">
        <v>0.6159448386</v>
      </c>
      <c r="N156">
        <v>0.8495462736</v>
      </c>
      <c r="O156">
        <v>1.1717427043</v>
      </c>
      <c r="P156">
        <v>0</v>
      </c>
      <c r="Q156" s="28">
        <v>1.2242501E-07</v>
      </c>
      <c r="R156" s="28">
        <v>8.92477E-28</v>
      </c>
      <c r="S156" s="28">
        <v>4.202792E-29</v>
      </c>
      <c r="T156">
        <v>0.0002668394</v>
      </c>
    </row>
    <row r="157" spans="1:20" ht="12.75">
      <c r="A157" s="7" t="s">
        <v>21</v>
      </c>
      <c r="B157" t="s">
        <v>99</v>
      </c>
      <c r="C157" t="s">
        <v>94</v>
      </c>
      <c r="D157" t="s">
        <v>94</v>
      </c>
      <c r="E157" t="s">
        <v>94</v>
      </c>
      <c r="F157" t="s">
        <v>94</v>
      </c>
      <c r="G157" t="s">
        <v>94</v>
      </c>
      <c r="H157" t="s">
        <v>94</v>
      </c>
      <c r="I157">
        <v>0.994608783</v>
      </c>
      <c r="J157">
        <v>-0.3204</v>
      </c>
      <c r="K157">
        <v>-0.0011</v>
      </c>
      <c r="L157">
        <v>0.3182</v>
      </c>
      <c r="M157">
        <v>0.7258237933</v>
      </c>
      <c r="N157">
        <v>0.9988996627</v>
      </c>
      <c r="O157">
        <v>1.3747145593</v>
      </c>
      <c r="P157">
        <v>0</v>
      </c>
      <c r="Q157" s="28">
        <v>1.2242501E-07</v>
      </c>
      <c r="R157" s="28">
        <v>8.92477E-28</v>
      </c>
      <c r="S157" s="28">
        <v>4.202792E-29</v>
      </c>
      <c r="T157">
        <v>0.0249747113</v>
      </c>
    </row>
    <row r="158" spans="1:20" ht="12.75">
      <c r="A158" s="7" t="s">
        <v>22</v>
      </c>
      <c r="B158" t="s">
        <v>99</v>
      </c>
      <c r="C158" t="s">
        <v>94</v>
      </c>
      <c r="D158" t="s">
        <v>94</v>
      </c>
      <c r="E158" t="s">
        <v>94</v>
      </c>
      <c r="F158" t="s">
        <v>94</v>
      </c>
      <c r="G158" t="s">
        <v>94</v>
      </c>
      <c r="H158" t="s">
        <v>94</v>
      </c>
      <c r="I158">
        <v>0.0418104188</v>
      </c>
      <c r="J158">
        <v>-0.648</v>
      </c>
      <c r="K158">
        <v>-0.3301</v>
      </c>
      <c r="L158">
        <v>-0.0122</v>
      </c>
      <c r="M158">
        <v>0.523065283</v>
      </c>
      <c r="N158">
        <v>0.7188212615</v>
      </c>
      <c r="O158">
        <v>0.9878384644</v>
      </c>
      <c r="P158">
        <v>0</v>
      </c>
      <c r="Q158" s="28">
        <v>1.2242501E-07</v>
      </c>
      <c r="R158" s="28">
        <v>8.92477E-28</v>
      </c>
      <c r="S158" s="28">
        <v>4.202792E-29</v>
      </c>
      <c r="T158">
        <v>0.0003206964</v>
      </c>
    </row>
    <row r="159" spans="1:20" ht="12.75">
      <c r="A159" s="7" t="s">
        <v>54</v>
      </c>
      <c r="B159" t="s">
        <v>99</v>
      </c>
      <c r="C159" t="s">
        <v>94</v>
      </c>
      <c r="D159" t="s">
        <v>94</v>
      </c>
      <c r="E159" t="s">
        <v>94</v>
      </c>
      <c r="F159" t="s">
        <v>94</v>
      </c>
      <c r="G159" t="s">
        <v>94</v>
      </c>
      <c r="H159" t="s">
        <v>94</v>
      </c>
      <c r="I159">
        <v>0.1113523681</v>
      </c>
      <c r="J159">
        <v>-0.5953</v>
      </c>
      <c r="K159">
        <v>-0.2668</v>
      </c>
      <c r="L159">
        <v>0.0616</v>
      </c>
      <c r="M159">
        <v>0.5514079331</v>
      </c>
      <c r="N159">
        <v>0.7658112001</v>
      </c>
      <c r="O159">
        <v>1.0635806251</v>
      </c>
      <c r="P159">
        <v>0</v>
      </c>
      <c r="Q159" s="28">
        <v>1.2242501E-07</v>
      </c>
      <c r="R159" s="28">
        <v>8.92477E-28</v>
      </c>
      <c r="S159" s="28">
        <v>4.202792E-29</v>
      </c>
      <c r="T159">
        <v>0.6509913578</v>
      </c>
    </row>
    <row r="160" spans="1:20" ht="12.75">
      <c r="A160" s="7" t="s">
        <v>55</v>
      </c>
      <c r="B160" t="s">
        <v>99</v>
      </c>
      <c r="C160" t="s">
        <v>94</v>
      </c>
      <c r="D160" t="s">
        <v>94</v>
      </c>
      <c r="E160" t="s">
        <v>94</v>
      </c>
      <c r="F160" t="s">
        <v>94</v>
      </c>
      <c r="G160" t="s">
        <v>94</v>
      </c>
      <c r="H160" t="s">
        <v>94</v>
      </c>
      <c r="I160">
        <v>0.0002988137</v>
      </c>
      <c r="J160">
        <v>-0.9767</v>
      </c>
      <c r="K160">
        <v>-0.6334</v>
      </c>
      <c r="L160">
        <v>-0.2901</v>
      </c>
      <c r="M160">
        <v>0.3765466442</v>
      </c>
      <c r="N160">
        <v>0.5307753155</v>
      </c>
      <c r="O160">
        <v>0.7481740706</v>
      </c>
      <c r="P160">
        <v>0</v>
      </c>
      <c r="Q160" s="28">
        <v>1.2242501E-07</v>
      </c>
      <c r="R160" s="28">
        <v>8.92477E-28</v>
      </c>
      <c r="S160" s="28">
        <v>4.202792E-29</v>
      </c>
      <c r="T160">
        <v>0.0246842614</v>
      </c>
    </row>
    <row r="161" spans="1:20" ht="12.75">
      <c r="A161" s="7" t="s">
        <v>56</v>
      </c>
      <c r="B161" t="s">
        <v>99</v>
      </c>
      <c r="C161" t="s">
        <v>94</v>
      </c>
      <c r="D161" t="s">
        <v>94</v>
      </c>
      <c r="E161" t="s">
        <v>94</v>
      </c>
      <c r="F161" t="s">
        <v>94</v>
      </c>
      <c r="G161" t="s">
        <v>94</v>
      </c>
      <c r="H161" t="s">
        <v>94</v>
      </c>
      <c r="I161">
        <v>0.5906612206</v>
      </c>
      <c r="J161">
        <v>-0.4158</v>
      </c>
      <c r="K161">
        <v>-0.0895</v>
      </c>
      <c r="L161">
        <v>0.2367</v>
      </c>
      <c r="M161">
        <v>0.6598428476</v>
      </c>
      <c r="N161">
        <v>0.9143634185</v>
      </c>
      <c r="O161">
        <v>1.2670599737</v>
      </c>
      <c r="P161">
        <v>0</v>
      </c>
      <c r="Q161" s="28">
        <v>1.2242501E-07</v>
      </c>
      <c r="R161" s="28">
        <v>8.92477E-28</v>
      </c>
      <c r="S161" s="28">
        <v>4.202792E-29</v>
      </c>
      <c r="T161">
        <v>0.0774911776</v>
      </c>
    </row>
    <row r="162" spans="1:20" ht="12.75">
      <c r="A162" s="7" t="s">
        <v>23</v>
      </c>
      <c r="B162" t="s">
        <v>99</v>
      </c>
      <c r="C162" t="s">
        <v>94</v>
      </c>
      <c r="D162" t="s">
        <v>94</v>
      </c>
      <c r="E162" t="s">
        <v>94</v>
      </c>
      <c r="F162" t="s">
        <v>94</v>
      </c>
      <c r="G162" t="s">
        <v>94</v>
      </c>
      <c r="H162" t="s">
        <v>94</v>
      </c>
      <c r="I162">
        <v>0.0997189543</v>
      </c>
      <c r="J162">
        <v>-0.5847</v>
      </c>
      <c r="K162">
        <v>-0.2669</v>
      </c>
      <c r="L162">
        <v>0.0509</v>
      </c>
      <c r="M162">
        <v>0.5572478803</v>
      </c>
      <c r="N162">
        <v>0.7657224955</v>
      </c>
      <c r="O162">
        <v>1.0521905258</v>
      </c>
      <c r="P162">
        <v>0</v>
      </c>
      <c r="Q162" s="28">
        <v>1.2242501E-07</v>
      </c>
      <c r="R162" s="28">
        <v>8.92477E-28</v>
      </c>
      <c r="S162" s="28">
        <v>4.202792E-29</v>
      </c>
      <c r="T162">
        <v>0.8714843103</v>
      </c>
    </row>
    <row r="163" spans="1:20" ht="12.75">
      <c r="A163" s="7" t="s">
        <v>24</v>
      </c>
      <c r="B163" t="s">
        <v>99</v>
      </c>
      <c r="C163" t="s">
        <v>94</v>
      </c>
      <c r="D163" t="s">
        <v>94</v>
      </c>
      <c r="E163" t="s">
        <v>94</v>
      </c>
      <c r="F163" t="s">
        <v>94</v>
      </c>
      <c r="G163" t="s">
        <v>94</v>
      </c>
      <c r="H163" t="s">
        <v>94</v>
      </c>
      <c r="I163">
        <v>0.4004471034</v>
      </c>
      <c r="J163">
        <v>-0.4775</v>
      </c>
      <c r="K163">
        <v>-0.1434</v>
      </c>
      <c r="L163">
        <v>0.1908</v>
      </c>
      <c r="M163">
        <v>0.6203180869</v>
      </c>
      <c r="N163">
        <v>0.8664447528</v>
      </c>
      <c r="O163">
        <v>1.2102283094</v>
      </c>
      <c r="P163">
        <v>0</v>
      </c>
      <c r="Q163" s="28">
        <v>1.2242501E-07</v>
      </c>
      <c r="R163" s="28">
        <v>8.92477E-28</v>
      </c>
      <c r="S163" s="28">
        <v>4.202792E-29</v>
      </c>
      <c r="T163">
        <v>0.0044546538</v>
      </c>
    </row>
    <row r="164" spans="1:20" ht="12.75">
      <c r="A164" s="7" t="s">
        <v>57</v>
      </c>
      <c r="B164" t="s">
        <v>99</v>
      </c>
      <c r="C164" t="s">
        <v>94</v>
      </c>
      <c r="D164" t="s">
        <v>94</v>
      </c>
      <c r="E164" t="s">
        <v>94</v>
      </c>
      <c r="F164" t="s">
        <v>94</v>
      </c>
      <c r="G164" t="s">
        <v>94</v>
      </c>
      <c r="H164" t="s">
        <v>94</v>
      </c>
      <c r="I164">
        <v>0.0029831665</v>
      </c>
      <c r="J164">
        <v>-0.8353</v>
      </c>
      <c r="K164">
        <v>-0.5032</v>
      </c>
      <c r="L164">
        <v>-0.1711</v>
      </c>
      <c r="M164">
        <v>0.4337614651</v>
      </c>
      <c r="N164">
        <v>0.6046187513</v>
      </c>
      <c r="O164">
        <v>0.8427761888</v>
      </c>
      <c r="P164">
        <v>0</v>
      </c>
      <c r="Q164" s="28">
        <v>1.2242501E-07</v>
      </c>
      <c r="R164" s="28">
        <v>8.92477E-28</v>
      </c>
      <c r="S164" s="28">
        <v>4.202792E-29</v>
      </c>
      <c r="T164">
        <v>0.0121637949</v>
      </c>
    </row>
    <row r="165" spans="1:20" ht="12.75">
      <c r="A165" s="7" t="s">
        <v>58</v>
      </c>
      <c r="B165" t="s">
        <v>99</v>
      </c>
      <c r="C165" t="s">
        <v>94</v>
      </c>
      <c r="D165" t="s">
        <v>94</v>
      </c>
      <c r="E165" t="s">
        <v>94</v>
      </c>
      <c r="F165" t="s">
        <v>94</v>
      </c>
      <c r="G165" t="s">
        <v>94</v>
      </c>
      <c r="H165" t="s">
        <v>94</v>
      </c>
      <c r="I165">
        <v>0.318753067</v>
      </c>
      <c r="J165">
        <v>-0.4882</v>
      </c>
      <c r="K165">
        <v>-0.1646</v>
      </c>
      <c r="L165">
        <v>0.159</v>
      </c>
      <c r="M165">
        <v>0.613760533</v>
      </c>
      <c r="N165">
        <v>0.8482394288</v>
      </c>
      <c r="O165">
        <v>1.1722978098</v>
      </c>
      <c r="P165">
        <v>0</v>
      </c>
      <c r="Q165" s="28">
        <v>1.2242501E-07</v>
      </c>
      <c r="R165" s="28">
        <v>8.92477E-28</v>
      </c>
      <c r="S165" s="28">
        <v>4.202792E-29</v>
      </c>
      <c r="T165">
        <v>0.8961553782</v>
      </c>
    </row>
    <row r="166" spans="1:20" ht="12.75">
      <c r="A166" s="7" t="s">
        <v>59</v>
      </c>
      <c r="B166" t="s">
        <v>99</v>
      </c>
      <c r="C166" t="s">
        <v>94</v>
      </c>
      <c r="D166" t="s">
        <v>94</v>
      </c>
      <c r="E166" t="s">
        <v>94</v>
      </c>
      <c r="F166" t="s">
        <v>94</v>
      </c>
      <c r="G166" t="s">
        <v>94</v>
      </c>
      <c r="H166" t="s">
        <v>94</v>
      </c>
      <c r="I166">
        <v>0.1545343742</v>
      </c>
      <c r="J166">
        <v>-0.5536</v>
      </c>
      <c r="K166">
        <v>-0.2329</v>
      </c>
      <c r="L166">
        <v>0.0877</v>
      </c>
      <c r="M166">
        <v>0.5748964601</v>
      </c>
      <c r="N166">
        <v>0.7922200426</v>
      </c>
      <c r="O166">
        <v>1.0916967478</v>
      </c>
      <c r="P166">
        <v>0</v>
      </c>
      <c r="Q166" s="28">
        <v>1.2242501E-07</v>
      </c>
      <c r="R166" s="28">
        <v>8.92477E-28</v>
      </c>
      <c r="S166" s="28">
        <v>4.202792E-29</v>
      </c>
      <c r="T166">
        <v>0.1944859274</v>
      </c>
    </row>
    <row r="167" spans="1:20" ht="12.75">
      <c r="A167" s="7" t="s">
        <v>60</v>
      </c>
      <c r="B167" t="s">
        <v>99</v>
      </c>
      <c r="C167" t="s">
        <v>94</v>
      </c>
      <c r="D167" t="s">
        <v>94</v>
      </c>
      <c r="E167" t="s">
        <v>94</v>
      </c>
      <c r="F167" t="s">
        <v>94</v>
      </c>
      <c r="G167" t="s">
        <v>94</v>
      </c>
      <c r="H167" t="s">
        <v>94</v>
      </c>
      <c r="I167">
        <v>0.97070583</v>
      </c>
      <c r="J167">
        <v>-0.321</v>
      </c>
      <c r="K167">
        <v>0.0061</v>
      </c>
      <c r="L167">
        <v>0.3333</v>
      </c>
      <c r="M167">
        <v>0.7254218594</v>
      </c>
      <c r="N167">
        <v>1.0061481481</v>
      </c>
      <c r="O167">
        <v>1.395510878</v>
      </c>
      <c r="P167">
        <v>0</v>
      </c>
      <c r="Q167" s="28">
        <v>1.2242501E-07</v>
      </c>
      <c r="R167" s="28">
        <v>8.92477E-28</v>
      </c>
      <c r="S167" s="28">
        <v>4.202792E-29</v>
      </c>
      <c r="T167" s="28">
        <v>5.997452E-10</v>
      </c>
    </row>
    <row r="168" spans="1:20" ht="12.75">
      <c r="A168" s="7" t="s">
        <v>25</v>
      </c>
      <c r="B168" t="s">
        <v>99</v>
      </c>
      <c r="C168" t="s">
        <v>94</v>
      </c>
      <c r="D168" t="s">
        <v>94</v>
      </c>
      <c r="E168" t="s">
        <v>94</v>
      </c>
      <c r="F168" t="s">
        <v>94</v>
      </c>
      <c r="G168" t="s">
        <v>94</v>
      </c>
      <c r="H168" t="s">
        <v>94</v>
      </c>
      <c r="I168">
        <v>0.1235674347</v>
      </c>
      <c r="J168">
        <v>-0.5756</v>
      </c>
      <c r="K168">
        <v>-0.2532</v>
      </c>
      <c r="L168">
        <v>0.0691</v>
      </c>
      <c r="M168">
        <v>0.5623860305</v>
      </c>
      <c r="N168">
        <v>0.7762743224</v>
      </c>
      <c r="O168">
        <v>1.071509232</v>
      </c>
      <c r="P168">
        <v>0</v>
      </c>
      <c r="Q168" s="28">
        <v>1.2242501E-07</v>
      </c>
      <c r="R168" s="28">
        <v>8.92477E-28</v>
      </c>
      <c r="S168" s="28">
        <v>4.202792E-29</v>
      </c>
      <c r="T168">
        <v>0.0555242019</v>
      </c>
    </row>
    <row r="169" spans="1:20" ht="12.75">
      <c r="A169" s="7" t="s">
        <v>26</v>
      </c>
      <c r="B169" t="s">
        <v>99</v>
      </c>
      <c r="C169" t="s">
        <v>94</v>
      </c>
      <c r="D169" t="s">
        <v>94</v>
      </c>
      <c r="E169" t="s">
        <v>94</v>
      </c>
      <c r="F169" t="s">
        <v>94</v>
      </c>
      <c r="G169" t="s">
        <v>94</v>
      </c>
      <c r="H169" t="s">
        <v>94</v>
      </c>
      <c r="I169">
        <v>0.1361377162</v>
      </c>
      <c r="J169">
        <v>-0.5666</v>
      </c>
      <c r="K169">
        <v>-0.2448</v>
      </c>
      <c r="L169">
        <v>0.0771</v>
      </c>
      <c r="M169">
        <v>0.5674292084</v>
      </c>
      <c r="N169">
        <v>0.7828957491</v>
      </c>
      <c r="O169">
        <v>1.0801801263</v>
      </c>
      <c r="P169">
        <v>0</v>
      </c>
      <c r="Q169" s="28">
        <v>1.2242501E-07</v>
      </c>
      <c r="R169" s="28">
        <v>8.92477E-28</v>
      </c>
      <c r="S169" s="28">
        <v>4.202792E-29</v>
      </c>
      <c r="T169">
        <v>0.1910607036</v>
      </c>
    </row>
    <row r="170" spans="1:20" ht="12.75">
      <c r="A170" s="7" t="s">
        <v>27</v>
      </c>
      <c r="B170" t="s">
        <v>99</v>
      </c>
      <c r="C170" t="s">
        <v>94</v>
      </c>
      <c r="D170" t="s">
        <v>94</v>
      </c>
      <c r="E170" t="s">
        <v>94</v>
      </c>
      <c r="F170" t="s">
        <v>94</v>
      </c>
      <c r="G170" t="s">
        <v>94</v>
      </c>
      <c r="H170" t="s">
        <v>94</v>
      </c>
      <c r="I170">
        <v>0.124057299</v>
      </c>
      <c r="J170">
        <v>-0.5788</v>
      </c>
      <c r="K170">
        <v>-0.2545</v>
      </c>
      <c r="L170">
        <v>0.0698</v>
      </c>
      <c r="M170">
        <v>0.560545171</v>
      </c>
      <c r="N170">
        <v>0.7752994102</v>
      </c>
      <c r="O170">
        <v>1.0723295937</v>
      </c>
      <c r="P170">
        <v>0</v>
      </c>
      <c r="Q170" s="28">
        <v>1.2242501E-07</v>
      </c>
      <c r="R170" s="28">
        <v>8.92477E-28</v>
      </c>
      <c r="S170" s="28">
        <v>4.202792E-29</v>
      </c>
      <c r="T170">
        <v>0.7767486721</v>
      </c>
    </row>
    <row r="171" spans="1:20" ht="12.75">
      <c r="A171" s="7" t="s">
        <v>28</v>
      </c>
      <c r="B171" t="s">
        <v>99</v>
      </c>
      <c r="C171" t="s">
        <v>94</v>
      </c>
      <c r="D171" t="s">
        <v>94</v>
      </c>
      <c r="E171" t="s">
        <v>94</v>
      </c>
      <c r="F171" t="s">
        <v>94</v>
      </c>
      <c r="G171" t="s">
        <v>94</v>
      </c>
      <c r="H171" t="s">
        <v>94</v>
      </c>
      <c r="I171">
        <v>0.7446189236</v>
      </c>
      <c r="J171">
        <v>-0.2734</v>
      </c>
      <c r="K171">
        <v>0.0545</v>
      </c>
      <c r="L171">
        <v>0.3823</v>
      </c>
      <c r="M171">
        <v>0.7608204057</v>
      </c>
      <c r="N171">
        <v>1.0559991287</v>
      </c>
      <c r="O171">
        <v>1.4656995942</v>
      </c>
      <c r="P171">
        <v>0</v>
      </c>
      <c r="Q171" s="28">
        <v>1.2242501E-07</v>
      </c>
      <c r="R171" s="28">
        <v>8.92477E-28</v>
      </c>
      <c r="S171" s="28">
        <v>4.202792E-29</v>
      </c>
      <c r="T171">
        <v>0.0023805742</v>
      </c>
    </row>
    <row r="172" spans="1:20" ht="12.75">
      <c r="A172" s="7" t="s">
        <v>29</v>
      </c>
      <c r="B172" t="s">
        <v>99</v>
      </c>
      <c r="C172" t="s">
        <v>94</v>
      </c>
      <c r="D172" t="s">
        <v>94</v>
      </c>
      <c r="E172" t="s">
        <v>94</v>
      </c>
      <c r="F172" t="s">
        <v>94</v>
      </c>
      <c r="G172" t="s">
        <v>94</v>
      </c>
      <c r="H172" t="s">
        <v>94</v>
      </c>
      <c r="I172">
        <v>0.0477097106</v>
      </c>
      <c r="J172">
        <v>-0.6442</v>
      </c>
      <c r="K172">
        <v>-0.3237</v>
      </c>
      <c r="L172">
        <v>-0.0033</v>
      </c>
      <c r="M172">
        <v>0.5251069215</v>
      </c>
      <c r="N172">
        <v>0.7234599572</v>
      </c>
      <c r="O172">
        <v>0.9967385464</v>
      </c>
      <c r="P172">
        <v>0</v>
      </c>
      <c r="Q172" s="28">
        <v>1.2242501E-07</v>
      </c>
      <c r="R172" s="28">
        <v>8.92477E-28</v>
      </c>
      <c r="S172" s="28">
        <v>4.202792E-29</v>
      </c>
      <c r="T172">
        <v>0.0114459329</v>
      </c>
    </row>
    <row r="173" spans="1:20" ht="12.75">
      <c r="A173" s="7" t="s">
        <v>30</v>
      </c>
      <c r="B173" t="s">
        <v>99</v>
      </c>
      <c r="C173" t="s">
        <v>94</v>
      </c>
      <c r="D173" t="s">
        <v>94</v>
      </c>
      <c r="E173" t="s">
        <v>94</v>
      </c>
      <c r="F173" t="s">
        <v>94</v>
      </c>
      <c r="G173" t="s">
        <v>94</v>
      </c>
      <c r="H173" t="s">
        <v>94</v>
      </c>
      <c r="I173">
        <v>0.1143508294</v>
      </c>
      <c r="J173">
        <v>-0.5888</v>
      </c>
      <c r="K173">
        <v>-0.2627</v>
      </c>
      <c r="L173">
        <v>0.0634</v>
      </c>
      <c r="M173">
        <v>0.5550202529</v>
      </c>
      <c r="N173">
        <v>0.7689876612</v>
      </c>
      <c r="O173">
        <v>1.0654422427</v>
      </c>
      <c r="P173">
        <v>0</v>
      </c>
      <c r="Q173" s="28">
        <v>1.2242501E-07</v>
      </c>
      <c r="R173" s="28">
        <v>8.92477E-28</v>
      </c>
      <c r="S173" s="28">
        <v>4.202792E-29</v>
      </c>
      <c r="T173">
        <v>0.0062409346</v>
      </c>
    </row>
    <row r="174" spans="1:20" ht="12.75">
      <c r="A174" s="7" t="s">
        <v>31</v>
      </c>
      <c r="B174" t="s">
        <v>99</v>
      </c>
      <c r="C174" t="s">
        <v>94</v>
      </c>
      <c r="D174" t="s">
        <v>94</v>
      </c>
      <c r="E174" t="s">
        <v>94</v>
      </c>
      <c r="F174" t="s">
        <v>94</v>
      </c>
      <c r="G174" t="s">
        <v>94</v>
      </c>
      <c r="H174" t="s">
        <v>94</v>
      </c>
      <c r="I174">
        <v>0.0106265673</v>
      </c>
      <c r="J174">
        <v>-0.752</v>
      </c>
      <c r="K174">
        <v>-0.4255</v>
      </c>
      <c r="L174">
        <v>-0.0991</v>
      </c>
      <c r="M174">
        <v>0.4714333203</v>
      </c>
      <c r="N174">
        <v>0.6534281759</v>
      </c>
      <c r="O174">
        <v>0.905681382</v>
      </c>
      <c r="P174">
        <v>0</v>
      </c>
      <c r="Q174" s="28">
        <v>1.2242501E-07</v>
      </c>
      <c r="R174" s="28">
        <v>8.92477E-28</v>
      </c>
      <c r="S174" s="28">
        <v>4.202792E-29</v>
      </c>
      <c r="T174" s="28">
        <v>5.05898E-08</v>
      </c>
    </row>
    <row r="175" spans="1:20" ht="12.75">
      <c r="A175" s="7" t="s">
        <v>32</v>
      </c>
      <c r="B175" t="s">
        <v>99</v>
      </c>
      <c r="C175" t="s">
        <v>94</v>
      </c>
      <c r="D175" t="s">
        <v>94</v>
      </c>
      <c r="E175" t="s">
        <v>94</v>
      </c>
      <c r="F175" t="s">
        <v>94</v>
      </c>
      <c r="G175" t="s">
        <v>94</v>
      </c>
      <c r="H175" t="s">
        <v>94</v>
      </c>
      <c r="I175">
        <v>0.348134534</v>
      </c>
      <c r="J175">
        <v>-0.4762</v>
      </c>
      <c r="K175">
        <v>-0.1542</v>
      </c>
      <c r="L175">
        <v>0.1679</v>
      </c>
      <c r="M175">
        <v>0.6211242777</v>
      </c>
      <c r="N175">
        <v>0.8571298595</v>
      </c>
      <c r="O175">
        <v>1.1828093386</v>
      </c>
      <c r="P175">
        <v>0</v>
      </c>
      <c r="Q175" s="28">
        <v>1.2242501E-07</v>
      </c>
      <c r="R175" s="28">
        <v>8.92477E-28</v>
      </c>
      <c r="S175" s="28">
        <v>4.202792E-29</v>
      </c>
      <c r="T175">
        <v>2.58723E-05</v>
      </c>
    </row>
    <row r="176" spans="1:20" ht="12.75">
      <c r="A176" s="7" t="s">
        <v>33</v>
      </c>
      <c r="B176" t="s">
        <v>99</v>
      </c>
      <c r="C176" t="s">
        <v>94</v>
      </c>
      <c r="D176" t="s">
        <v>94</v>
      </c>
      <c r="E176" t="s">
        <v>94</v>
      </c>
      <c r="F176" t="s">
        <v>94</v>
      </c>
      <c r="G176" t="s">
        <v>94</v>
      </c>
      <c r="H176" t="s">
        <v>94</v>
      </c>
      <c r="I176">
        <v>0.7939841391</v>
      </c>
      <c r="J176">
        <v>-0.3756</v>
      </c>
      <c r="K176">
        <v>-0.0442</v>
      </c>
      <c r="L176">
        <v>0.2873</v>
      </c>
      <c r="M176">
        <v>0.6868436955</v>
      </c>
      <c r="N176">
        <v>0.9567952225</v>
      </c>
      <c r="O176">
        <v>1.3328463285</v>
      </c>
      <c r="P176">
        <v>0</v>
      </c>
      <c r="Q176" s="28">
        <v>1.2242501E-07</v>
      </c>
      <c r="R176" s="28">
        <v>8.92477E-28</v>
      </c>
      <c r="S176" s="28">
        <v>4.202792E-29</v>
      </c>
      <c r="T176">
        <v>0.2398430632</v>
      </c>
    </row>
    <row r="177" spans="1:20" ht="12.75">
      <c r="A177" s="7" t="s">
        <v>34</v>
      </c>
      <c r="B177" t="s">
        <v>99</v>
      </c>
      <c r="C177" t="s">
        <v>94</v>
      </c>
      <c r="D177" t="s">
        <v>94</v>
      </c>
      <c r="E177" t="s">
        <v>94</v>
      </c>
      <c r="F177" t="s">
        <v>94</v>
      </c>
      <c r="G177" t="s">
        <v>94</v>
      </c>
      <c r="H177" t="s">
        <v>94</v>
      </c>
      <c r="I177">
        <v>0.0554125441</v>
      </c>
      <c r="J177">
        <v>-0.687</v>
      </c>
      <c r="K177">
        <v>-0.3396</v>
      </c>
      <c r="L177">
        <v>0.0079</v>
      </c>
      <c r="M177">
        <v>0.5030767798</v>
      </c>
      <c r="N177">
        <v>0.7120717931</v>
      </c>
      <c r="O177">
        <v>1.0078903635</v>
      </c>
      <c r="P177">
        <v>0</v>
      </c>
      <c r="Q177" s="28">
        <v>1.2242501E-07</v>
      </c>
      <c r="R177" s="28">
        <v>8.92477E-28</v>
      </c>
      <c r="S177" s="28">
        <v>4.202792E-29</v>
      </c>
      <c r="T177">
        <v>0.026209555</v>
      </c>
    </row>
    <row r="178" spans="1:20" ht="12.75">
      <c r="A178" s="7" t="s">
        <v>35</v>
      </c>
      <c r="B178" t="s">
        <v>99</v>
      </c>
      <c r="C178" t="s">
        <v>94</v>
      </c>
      <c r="D178" t="s">
        <v>94</v>
      </c>
      <c r="E178" t="s">
        <v>94</v>
      </c>
      <c r="F178" t="s">
        <v>94</v>
      </c>
      <c r="G178" t="s">
        <v>94</v>
      </c>
      <c r="H178" t="s">
        <v>94</v>
      </c>
      <c r="I178">
        <v>0.0012853788</v>
      </c>
      <c r="J178">
        <v>-0.8889</v>
      </c>
      <c r="K178">
        <v>-0.5525</v>
      </c>
      <c r="L178">
        <v>-0.2161</v>
      </c>
      <c r="M178">
        <v>0.411104844</v>
      </c>
      <c r="N178">
        <v>0.575499291</v>
      </c>
      <c r="O178">
        <v>0.8056325261</v>
      </c>
      <c r="P178">
        <v>0</v>
      </c>
      <c r="Q178" s="28">
        <v>1.2242501E-07</v>
      </c>
      <c r="R178" s="28">
        <v>8.92477E-28</v>
      </c>
      <c r="S178" s="28">
        <v>4.202792E-29</v>
      </c>
      <c r="T178">
        <v>0.0297541258</v>
      </c>
    </row>
    <row r="179" spans="1:20" ht="12.75">
      <c r="A179" s="7" t="s">
        <v>36</v>
      </c>
      <c r="B179" t="s">
        <v>99</v>
      </c>
      <c r="C179" t="s">
        <v>94</v>
      </c>
      <c r="D179" t="s">
        <v>94</v>
      </c>
      <c r="E179" t="s">
        <v>94</v>
      </c>
      <c r="F179" t="s">
        <v>94</v>
      </c>
      <c r="G179" t="s">
        <v>94</v>
      </c>
      <c r="H179" t="s">
        <v>94</v>
      </c>
      <c r="I179">
        <v>0.6801381169</v>
      </c>
      <c r="J179">
        <v>-0.2596</v>
      </c>
      <c r="K179">
        <v>0.0691</v>
      </c>
      <c r="L179">
        <v>0.3979</v>
      </c>
      <c r="M179">
        <v>0.7713724571</v>
      </c>
      <c r="N179">
        <v>1.0715949735</v>
      </c>
      <c r="O179">
        <v>1.4886657887</v>
      </c>
      <c r="P179">
        <v>0</v>
      </c>
      <c r="Q179" s="28">
        <v>1.2242501E-07</v>
      </c>
      <c r="R179" s="28">
        <v>8.92477E-28</v>
      </c>
      <c r="S179" s="28">
        <v>4.202792E-29</v>
      </c>
      <c r="T179">
        <v>0.3542622274</v>
      </c>
    </row>
    <row r="180" spans="1:20" ht="12.75">
      <c r="A180" s="7" t="s">
        <v>37</v>
      </c>
      <c r="B180" t="s">
        <v>99</v>
      </c>
      <c r="C180" t="s">
        <v>94</v>
      </c>
      <c r="D180" t="s">
        <v>94</v>
      </c>
      <c r="E180" t="s">
        <v>94</v>
      </c>
      <c r="F180" t="s">
        <v>94</v>
      </c>
      <c r="G180" t="s">
        <v>94</v>
      </c>
      <c r="H180" t="s">
        <v>94</v>
      </c>
      <c r="I180">
        <v>0.5140561825</v>
      </c>
      <c r="J180">
        <v>-0.4454</v>
      </c>
      <c r="K180">
        <v>-0.1112</v>
      </c>
      <c r="L180">
        <v>0.2229</v>
      </c>
      <c r="M180">
        <v>0.640584346</v>
      </c>
      <c r="N180">
        <v>0.8947212473</v>
      </c>
      <c r="O180">
        <v>1.249681038</v>
      </c>
      <c r="P180">
        <v>0</v>
      </c>
      <c r="Q180" s="28">
        <v>1.2242501E-07</v>
      </c>
      <c r="R180" s="28">
        <v>8.92477E-28</v>
      </c>
      <c r="S180" s="28">
        <v>4.202792E-29</v>
      </c>
      <c r="T180">
        <v>5.32461E-05</v>
      </c>
    </row>
    <row r="181" spans="1:20" ht="12.75">
      <c r="A181" s="7" t="s">
        <v>38</v>
      </c>
      <c r="B181" t="s">
        <v>99</v>
      </c>
      <c r="C181" t="s">
        <v>94</v>
      </c>
      <c r="D181" t="s">
        <v>94</v>
      </c>
      <c r="E181" t="s">
        <v>94</v>
      </c>
      <c r="F181" t="s">
        <v>94</v>
      </c>
      <c r="G181" t="s">
        <v>94</v>
      </c>
      <c r="H181" t="s">
        <v>94</v>
      </c>
      <c r="I181">
        <v>2.02935E-05</v>
      </c>
      <c r="J181">
        <v>-1.1225</v>
      </c>
      <c r="K181">
        <v>-0.7689</v>
      </c>
      <c r="L181">
        <v>-0.4153</v>
      </c>
      <c r="M181">
        <v>0.3254659722</v>
      </c>
      <c r="N181">
        <v>0.4635310523</v>
      </c>
      <c r="O181">
        <v>0.6601643639</v>
      </c>
      <c r="P181">
        <v>0</v>
      </c>
      <c r="Q181" s="28">
        <v>1.2242501E-07</v>
      </c>
      <c r="R181" s="28">
        <v>8.92477E-28</v>
      </c>
      <c r="S181" s="28">
        <v>4.202792E-29</v>
      </c>
      <c r="T181" s="28">
        <v>5.718824E-12</v>
      </c>
    </row>
    <row r="182" spans="1:20" ht="12.75">
      <c r="A182" s="7" t="s">
        <v>40</v>
      </c>
      <c r="B182" t="s">
        <v>99</v>
      </c>
      <c r="C182" t="s">
        <v>94</v>
      </c>
      <c r="D182" t="s">
        <v>94</v>
      </c>
      <c r="E182" t="s">
        <v>94</v>
      </c>
      <c r="F182" t="s">
        <v>94</v>
      </c>
      <c r="G182" t="s">
        <v>94</v>
      </c>
      <c r="H182" t="s">
        <v>94</v>
      </c>
      <c r="I182">
        <v>0.2412013401</v>
      </c>
      <c r="J182">
        <v>-0.5283</v>
      </c>
      <c r="K182">
        <v>-0.1977</v>
      </c>
      <c r="L182">
        <v>0.1329</v>
      </c>
      <c r="M182">
        <v>0.5895932654</v>
      </c>
      <c r="N182">
        <v>0.8206157393</v>
      </c>
      <c r="O182">
        <v>1.1421605894</v>
      </c>
      <c r="P182">
        <v>0</v>
      </c>
      <c r="Q182" s="28">
        <v>1.2242501E-07</v>
      </c>
      <c r="R182" s="28">
        <v>8.92477E-28</v>
      </c>
      <c r="S182" s="28">
        <v>4.202792E-29</v>
      </c>
      <c r="T182">
        <v>0.1280743544</v>
      </c>
    </row>
    <row r="183" spans="1:20" ht="12.75">
      <c r="A183" s="7" t="s">
        <v>41</v>
      </c>
      <c r="B183" t="s">
        <v>99</v>
      </c>
      <c r="C183" t="s">
        <v>94</v>
      </c>
      <c r="D183" t="s">
        <v>94</v>
      </c>
      <c r="E183" t="s">
        <v>94</v>
      </c>
      <c r="F183" t="s">
        <v>94</v>
      </c>
      <c r="G183" t="s">
        <v>94</v>
      </c>
      <c r="H183" t="s">
        <v>94</v>
      </c>
      <c r="I183">
        <v>0.1946467878</v>
      </c>
      <c r="J183">
        <v>-0.5442</v>
      </c>
      <c r="K183">
        <v>-0.2167</v>
      </c>
      <c r="L183">
        <v>0.1108</v>
      </c>
      <c r="M183">
        <v>0.5803000528</v>
      </c>
      <c r="N183">
        <v>0.805161251</v>
      </c>
      <c r="O183">
        <v>1.117154198</v>
      </c>
      <c r="P183">
        <v>0</v>
      </c>
      <c r="Q183" s="28">
        <v>1.2242501E-07</v>
      </c>
      <c r="R183" s="28">
        <v>8.92477E-28</v>
      </c>
      <c r="S183" s="28">
        <v>4.202792E-29</v>
      </c>
      <c r="T183">
        <v>0.0540108736</v>
      </c>
    </row>
    <row r="184" spans="1:20" ht="12.75">
      <c r="A184" s="7" t="s">
        <v>42</v>
      </c>
      <c r="B184" t="s">
        <v>99</v>
      </c>
      <c r="C184" t="s">
        <v>94</v>
      </c>
      <c r="D184" t="s">
        <v>94</v>
      </c>
      <c r="E184" t="s">
        <v>94</v>
      </c>
      <c r="F184" t="s">
        <v>94</v>
      </c>
      <c r="G184" t="s">
        <v>94</v>
      </c>
      <c r="H184" t="s">
        <v>94</v>
      </c>
      <c r="I184">
        <v>0.0128478632</v>
      </c>
      <c r="J184">
        <v>-0.7822</v>
      </c>
      <c r="K184">
        <v>-0.4375</v>
      </c>
      <c r="L184">
        <v>-0.0929</v>
      </c>
      <c r="M184">
        <v>0.4573983701</v>
      </c>
      <c r="N184">
        <v>0.6456316108</v>
      </c>
      <c r="O184">
        <v>0.9113285137</v>
      </c>
      <c r="P184">
        <v>0</v>
      </c>
      <c r="Q184" s="28">
        <v>1.2242501E-07</v>
      </c>
      <c r="R184" s="28">
        <v>8.92477E-28</v>
      </c>
      <c r="S184" s="28">
        <v>4.202792E-29</v>
      </c>
      <c r="T184" s="28">
        <v>4.7385398E-09</v>
      </c>
    </row>
    <row r="185" spans="1:20" ht="12.75">
      <c r="A185" s="7" t="s">
        <v>43</v>
      </c>
      <c r="B185" t="s">
        <v>99</v>
      </c>
      <c r="C185" t="s">
        <v>94</v>
      </c>
      <c r="D185" t="s">
        <v>94</v>
      </c>
      <c r="E185" t="s">
        <v>94</v>
      </c>
      <c r="F185" t="s">
        <v>94</v>
      </c>
      <c r="G185" t="s">
        <v>94</v>
      </c>
      <c r="H185" t="s">
        <v>94</v>
      </c>
      <c r="I185" s="28">
        <v>3.342212E-25</v>
      </c>
      <c r="J185">
        <v>-2.4513</v>
      </c>
      <c r="K185">
        <v>-2.0617</v>
      </c>
      <c r="L185">
        <v>-1.6721</v>
      </c>
      <c r="M185">
        <v>0.0861782125</v>
      </c>
      <c r="N185">
        <v>0.1272346622</v>
      </c>
      <c r="O185">
        <v>0.1878509521</v>
      </c>
      <c r="P185">
        <v>0</v>
      </c>
      <c r="Q185" s="28">
        <v>1.2242501E-07</v>
      </c>
      <c r="R185" s="28">
        <v>8.92477E-28</v>
      </c>
      <c r="S185" s="28">
        <v>4.202792E-29</v>
      </c>
      <c r="T185" s="28">
        <v>1.415621E-59</v>
      </c>
    </row>
    <row r="186" spans="1:20" ht="12.75">
      <c r="A186" s="7" t="s">
        <v>44</v>
      </c>
      <c r="B186" t="s">
        <v>99</v>
      </c>
      <c r="C186" t="s">
        <v>94</v>
      </c>
      <c r="D186" t="s">
        <v>94</v>
      </c>
      <c r="E186" t="s">
        <v>94</v>
      </c>
      <c r="F186" t="s">
        <v>94</v>
      </c>
      <c r="G186" t="s">
        <v>94</v>
      </c>
      <c r="H186" t="s">
        <v>94</v>
      </c>
      <c r="I186">
        <v>0.1196259605</v>
      </c>
      <c r="J186">
        <v>-0.6087</v>
      </c>
      <c r="K186">
        <v>-0.2694</v>
      </c>
      <c r="L186">
        <v>0.0699</v>
      </c>
      <c r="M186">
        <v>0.5440591563</v>
      </c>
      <c r="N186">
        <v>0.7638269033</v>
      </c>
      <c r="O186">
        <v>1.0723678325</v>
      </c>
      <c r="P186">
        <v>0</v>
      </c>
      <c r="Q186" s="28">
        <v>1.2242501E-07</v>
      </c>
      <c r="R186" s="28">
        <v>8.92477E-28</v>
      </c>
      <c r="S186" s="28">
        <v>4.202792E-29</v>
      </c>
      <c r="T186">
        <v>1.9471E-05</v>
      </c>
    </row>
    <row r="187" spans="1:20" ht="12.75">
      <c r="A187" s="7" t="s">
        <v>45</v>
      </c>
      <c r="B187" t="s">
        <v>99</v>
      </c>
      <c r="C187" t="s">
        <v>94</v>
      </c>
      <c r="D187" t="s">
        <v>94</v>
      </c>
      <c r="E187" t="s">
        <v>94</v>
      </c>
      <c r="F187" t="s">
        <v>94</v>
      </c>
      <c r="G187" t="s">
        <v>94</v>
      </c>
      <c r="H187" t="s">
        <v>94</v>
      </c>
      <c r="I187">
        <v>3.36123E-05</v>
      </c>
      <c r="J187">
        <v>-1.3798</v>
      </c>
      <c r="K187">
        <v>-0.937</v>
      </c>
      <c r="L187">
        <v>-0.4942</v>
      </c>
      <c r="M187">
        <v>0.2516400409</v>
      </c>
      <c r="N187">
        <v>0.3918115284</v>
      </c>
      <c r="O187">
        <v>0.610062982</v>
      </c>
      <c r="P187">
        <v>0</v>
      </c>
      <c r="Q187" s="28">
        <v>1.2242501E-07</v>
      </c>
      <c r="R187" s="28">
        <v>8.92477E-28</v>
      </c>
      <c r="S187" s="28">
        <v>4.202792E-29</v>
      </c>
      <c r="T187">
        <v>0.0355439286</v>
      </c>
    </row>
    <row r="188" spans="1:20" ht="12.75">
      <c r="A188" s="7" t="s">
        <v>46</v>
      </c>
      <c r="B188" t="s">
        <v>99</v>
      </c>
      <c r="C188" t="s">
        <v>94</v>
      </c>
      <c r="D188" t="s">
        <v>94</v>
      </c>
      <c r="E188" t="s">
        <v>94</v>
      </c>
      <c r="F188" t="s">
        <v>94</v>
      </c>
      <c r="G188" t="s">
        <v>94</v>
      </c>
      <c r="H188" t="s">
        <v>94</v>
      </c>
      <c r="I188">
        <v>0.0183235368</v>
      </c>
      <c r="J188">
        <v>-0.8056</v>
      </c>
      <c r="K188">
        <v>-0.44</v>
      </c>
      <c r="L188">
        <v>-0.0744</v>
      </c>
      <c r="M188">
        <v>0.446801735</v>
      </c>
      <c r="N188">
        <v>0.6440115627</v>
      </c>
      <c r="O188">
        <v>0.9282660752</v>
      </c>
      <c r="P188">
        <v>0</v>
      </c>
      <c r="Q188" s="28">
        <v>1.2242501E-07</v>
      </c>
      <c r="R188" s="28">
        <v>8.92477E-28</v>
      </c>
      <c r="S188" s="28">
        <v>4.202792E-29</v>
      </c>
      <c r="T188" s="28">
        <v>7.915801E-10</v>
      </c>
    </row>
    <row r="189" spans="1:20" ht="12.75">
      <c r="A189" s="7" t="s">
        <v>47</v>
      </c>
      <c r="B189" t="s">
        <v>99</v>
      </c>
      <c r="C189" t="s">
        <v>94</v>
      </c>
      <c r="D189" t="s">
        <v>94</v>
      </c>
      <c r="E189" t="s">
        <v>94</v>
      </c>
      <c r="F189" t="s">
        <v>94</v>
      </c>
      <c r="G189" t="s">
        <v>94</v>
      </c>
      <c r="H189" t="s">
        <v>94</v>
      </c>
      <c r="I189">
        <v>0.6352193622</v>
      </c>
      <c r="J189">
        <v>-0.4333</v>
      </c>
      <c r="K189">
        <v>-0.0844</v>
      </c>
      <c r="L189">
        <v>0.2644</v>
      </c>
      <c r="M189">
        <v>0.6483454978</v>
      </c>
      <c r="N189">
        <v>0.9190220736</v>
      </c>
      <c r="O189">
        <v>1.3027029178</v>
      </c>
      <c r="P189">
        <v>0</v>
      </c>
      <c r="Q189" s="28">
        <v>1.2242501E-07</v>
      </c>
      <c r="R189" s="28">
        <v>8.92477E-28</v>
      </c>
      <c r="S189" s="28">
        <v>4.202792E-29</v>
      </c>
      <c r="T189" s="28">
        <v>4.086811E-16</v>
      </c>
    </row>
    <row r="190" spans="1:20" ht="12.75">
      <c r="A190" s="7" t="s">
        <v>48</v>
      </c>
      <c r="B190" t="s">
        <v>99</v>
      </c>
      <c r="C190" t="s">
        <v>94</v>
      </c>
      <c r="D190" t="s">
        <v>94</v>
      </c>
      <c r="E190" t="s">
        <v>94</v>
      </c>
      <c r="F190" t="s">
        <v>94</v>
      </c>
      <c r="G190" t="s">
        <v>94</v>
      </c>
      <c r="H190" t="s">
        <v>94</v>
      </c>
      <c r="I190">
        <v>0.2612763677</v>
      </c>
      <c r="J190">
        <v>-0.6088</v>
      </c>
      <c r="K190">
        <v>-0.2218</v>
      </c>
      <c r="L190">
        <v>0.1652</v>
      </c>
      <c r="M190">
        <v>0.5439880128</v>
      </c>
      <c r="N190">
        <v>0.8010601384</v>
      </c>
      <c r="O190">
        <v>1.1796167016</v>
      </c>
      <c r="P190">
        <v>0</v>
      </c>
      <c r="Q190" s="28">
        <v>1.2242501E-07</v>
      </c>
      <c r="R190" s="28">
        <v>8.92477E-28</v>
      </c>
      <c r="S190" s="28">
        <v>4.202792E-29</v>
      </c>
      <c r="T190">
        <v>0.168223048</v>
      </c>
    </row>
    <row r="191" spans="1:20" ht="12.75">
      <c r="A191" s="7" t="s">
        <v>49</v>
      </c>
      <c r="B191" t="s">
        <v>99</v>
      </c>
      <c r="C191" t="s">
        <v>94</v>
      </c>
      <c r="D191" t="s">
        <v>94</v>
      </c>
      <c r="E191" t="s">
        <v>94</v>
      </c>
      <c r="F191" t="s">
        <v>94</v>
      </c>
      <c r="G191" t="s">
        <v>94</v>
      </c>
      <c r="H191" t="s">
        <v>94</v>
      </c>
      <c r="I191">
        <v>0.0003094458</v>
      </c>
      <c r="J191">
        <v>-0.9863</v>
      </c>
      <c r="K191">
        <v>-0.639</v>
      </c>
      <c r="L191">
        <v>-0.2918</v>
      </c>
      <c r="M191">
        <v>0.372966851</v>
      </c>
      <c r="N191">
        <v>0.5277952049</v>
      </c>
      <c r="O191">
        <v>0.7468968827</v>
      </c>
      <c r="P191">
        <v>0</v>
      </c>
      <c r="Q191" s="28">
        <v>1.2242501E-07</v>
      </c>
      <c r="R191" s="28">
        <v>8.92477E-28</v>
      </c>
      <c r="S191" s="28">
        <v>4.202792E-29</v>
      </c>
      <c r="T191" s="28">
        <v>1.372493E-17</v>
      </c>
    </row>
    <row r="192" spans="1:20" ht="12.75">
      <c r="A192" s="7" t="s">
        <v>50</v>
      </c>
      <c r="B192" t="s">
        <v>99</v>
      </c>
      <c r="C192" t="s">
        <v>94</v>
      </c>
      <c r="D192" t="s">
        <v>94</v>
      </c>
      <c r="E192" t="s">
        <v>94</v>
      </c>
      <c r="F192" t="s">
        <v>94</v>
      </c>
      <c r="G192" t="s">
        <v>94</v>
      </c>
      <c r="H192" t="s">
        <v>94</v>
      </c>
      <c r="I192">
        <v>0.1111121764</v>
      </c>
      <c r="J192">
        <v>-0.6289</v>
      </c>
      <c r="K192">
        <v>-0.282</v>
      </c>
      <c r="L192">
        <v>0.0649</v>
      </c>
      <c r="M192">
        <v>0.5331762665</v>
      </c>
      <c r="N192">
        <v>0.7542776713</v>
      </c>
      <c r="O192">
        <v>1.0670670116</v>
      </c>
      <c r="P192">
        <v>0</v>
      </c>
      <c r="Q192" s="28">
        <v>1.2242501E-07</v>
      </c>
      <c r="R192" s="28">
        <v>8.92477E-28</v>
      </c>
      <c r="S192" s="28">
        <v>4.202792E-29</v>
      </c>
      <c r="T192" s="28">
        <v>1.96153E-18</v>
      </c>
    </row>
    <row r="193" spans="1:20" ht="12.75">
      <c r="A193" s="7" t="s">
        <v>51</v>
      </c>
      <c r="B193" t="s">
        <v>99</v>
      </c>
      <c r="C193" t="s">
        <v>94</v>
      </c>
      <c r="D193" t="s">
        <v>94</v>
      </c>
      <c r="E193" t="s">
        <v>94</v>
      </c>
      <c r="F193" t="s">
        <v>94</v>
      </c>
      <c r="G193" t="s">
        <v>94</v>
      </c>
      <c r="H193" t="s">
        <v>94</v>
      </c>
      <c r="I193">
        <v>0.0058463424</v>
      </c>
      <c r="J193">
        <v>-0.8409</v>
      </c>
      <c r="K193">
        <v>-0.4914</v>
      </c>
      <c r="L193">
        <v>-0.142</v>
      </c>
      <c r="M193">
        <v>0.431317151</v>
      </c>
      <c r="N193">
        <v>0.6117401857</v>
      </c>
      <c r="O193">
        <v>0.8676354602</v>
      </c>
      <c r="P193">
        <v>0</v>
      </c>
      <c r="Q193" s="28">
        <v>1.2242501E-07</v>
      </c>
      <c r="R193" s="28">
        <v>8.92477E-28</v>
      </c>
      <c r="S193" s="28">
        <v>4.202792E-29</v>
      </c>
      <c r="T193" s="28">
        <v>6.771117E-12</v>
      </c>
    </row>
    <row r="194" spans="1:20" ht="12.75">
      <c r="A194" s="7" t="s">
        <v>53</v>
      </c>
      <c r="B194" t="s">
        <v>99</v>
      </c>
      <c r="C194" t="s">
        <v>94</v>
      </c>
      <c r="D194" t="s">
        <v>94</v>
      </c>
      <c r="E194" t="s">
        <v>94</v>
      </c>
      <c r="F194" t="s">
        <v>94</v>
      </c>
      <c r="G194" t="s">
        <v>94</v>
      </c>
      <c r="H194" t="s">
        <v>94</v>
      </c>
      <c r="I194">
        <v>0.1065531417</v>
      </c>
      <c r="J194">
        <v>-0.6507</v>
      </c>
      <c r="K194">
        <v>-0.2938</v>
      </c>
      <c r="L194">
        <v>0.063</v>
      </c>
      <c r="M194">
        <v>0.5216811617</v>
      </c>
      <c r="N194">
        <v>0.7453932867</v>
      </c>
      <c r="O194">
        <v>1.0650397076</v>
      </c>
      <c r="P194">
        <v>0</v>
      </c>
      <c r="Q194" s="28">
        <v>1.2242501E-07</v>
      </c>
      <c r="R194" s="28">
        <v>8.92477E-28</v>
      </c>
      <c r="S194" s="28">
        <v>4.202792E-29</v>
      </c>
      <c r="T194" s="28">
        <v>1.084031E-30</v>
      </c>
    </row>
    <row r="195" spans="1:20" ht="12.75">
      <c r="A195" s="7" t="s">
        <v>52</v>
      </c>
      <c r="B195" t="s">
        <v>99</v>
      </c>
      <c r="C195" t="s">
        <v>94</v>
      </c>
      <c r="D195" t="s">
        <v>94</v>
      </c>
      <c r="E195" t="s">
        <v>94</v>
      </c>
      <c r="F195" t="s">
        <v>94</v>
      </c>
      <c r="G195" t="s">
        <v>94</v>
      </c>
      <c r="H195" t="s">
        <v>94</v>
      </c>
      <c r="I195">
        <v>0.129011766</v>
      </c>
      <c r="J195">
        <v>-0.6227</v>
      </c>
      <c r="K195">
        <v>-0.2718</v>
      </c>
      <c r="L195">
        <v>0.0791</v>
      </c>
      <c r="M195">
        <v>0.5365005374</v>
      </c>
      <c r="N195">
        <v>0.7620213256</v>
      </c>
      <c r="O195">
        <v>1.0823409487</v>
      </c>
      <c r="P195">
        <v>0</v>
      </c>
      <c r="Q195" s="28">
        <v>1.2242501E-07</v>
      </c>
      <c r="R195" s="28">
        <v>8.92477E-28</v>
      </c>
      <c r="S195" s="28">
        <v>4.202792E-29</v>
      </c>
      <c r="T195" s="28">
        <v>4.77739E-29</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2005-09-28T18:18:52Z</cp:lastPrinted>
  <dcterms:created xsi:type="dcterms:W3CDTF">2002-03-11T20:47:31Z</dcterms:created>
  <dcterms:modified xsi:type="dcterms:W3CDTF">2005-09-29T19:36:32Z</dcterms:modified>
  <cp:category/>
  <cp:version/>
  <cp:contentType/>
  <cp:contentStatus/>
</cp:coreProperties>
</file>