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80" windowWidth="17400" windowHeight="7425" tabRatio="891" activeTab="0"/>
  </bookViews>
  <sheets>
    <sheet name="m vs o rha graph " sheetId="1" r:id="rId1"/>
    <sheet name="m vs o wpg graph " sheetId="2" r:id="rId2"/>
    <sheet name="m region graph" sheetId="3" r:id="rId3"/>
    <sheet name="crd rate tbls" sheetId="4" r:id="rId4"/>
    <sheet name="m vs o graph data" sheetId="5" r:id="rId5"/>
    <sheet name="m region graph data" sheetId="6" r:id="rId6"/>
    <sheet name="m vs o orig data" sheetId="7" r:id="rId7"/>
    <sheet name="m region orig data" sheetId="8" r:id="rId8"/>
    <sheet name="agg graph " sheetId="9" r:id="rId9"/>
  </sheets>
  <definedNames>
    <definedName name="Criteria1">IF((CELL("contents",'m region graph data'!E1))="2"," (2)")</definedName>
  </definedNames>
  <calcPr fullCalcOnLoad="1"/>
</workbook>
</file>

<file path=xl/sharedStrings.xml><?xml version="1.0" encoding="utf-8"?>
<sst xmlns="http://schemas.openxmlformats.org/spreadsheetml/2006/main" count="435" uniqueCount="163">
  <si>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</si>
  <si>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</si>
  <si>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</si>
  <si>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</si>
  <si>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</si>
  <si>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</si>
  <si>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</si>
  <si>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</si>
  <si>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</si>
  <si>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</si>
  <si>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</si>
  <si>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</si>
  <si>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</si>
  <si>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</si>
  <si>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</si>
  <si>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</si>
  <si>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</si>
  <si>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</si>
  <si>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</si>
  <si>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</si>
  <si>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</si>
  <si>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</si>
  <si>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</si>
  <si>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</si>
  <si>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</si>
  <si>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</si>
  <si>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</si>
  <si>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</si>
  <si>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Brandon</t>
  </si>
  <si>
    <t>CI work</t>
  </si>
  <si>
    <t>Suppression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</si>
  <si>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</si>
  <si>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</si>
  <si>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</si>
  <si>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</si>
  <si>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</si>
  <si>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</si>
  <si>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</si>
  <si>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</si>
  <si>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</si>
  <si>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</si>
  <si>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</si>
  <si>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</si>
  <si>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</si>
  <si>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</si>
  <si>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</si>
  <si>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</si>
  <si>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</si>
  <si>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</si>
  <si>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</si>
  <si>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</si>
  <si>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</si>
  <si>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</si>
  <si>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</si>
  <si>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</si>
  <si>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</si>
  <si>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</si>
  <si>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RHAs &amp; CAs</t>
  </si>
  <si>
    <t>districts &amp; NCs</t>
  </si>
  <si>
    <t xml:space="preserve"> </t>
  </si>
  <si>
    <t>s</t>
  </si>
  <si>
    <t>Crude</t>
  </si>
  <si>
    <t>Metis_adj_rate</t>
  </si>
  <si>
    <t>Metis_Lci_adj</t>
  </si>
  <si>
    <t>Metis_Uci_adj</t>
  </si>
  <si>
    <t>Metis_prob</t>
  </si>
  <si>
    <t>Metis_crd_rate</t>
  </si>
  <si>
    <t>Metis_std_error</t>
  </si>
  <si>
    <t>Metis_estimate</t>
  </si>
  <si>
    <t>Metis_Lci_est</t>
  </si>
  <si>
    <t>Metis_Uci_est</t>
  </si>
  <si>
    <t>Metis_Lci_ratio</t>
  </si>
  <si>
    <t>Metis_Uci_ratio</t>
  </si>
  <si>
    <t>Other_adj_rate</t>
  </si>
  <si>
    <t>Other_Lci_adj</t>
  </si>
  <si>
    <t>Other_Uci_adj</t>
  </si>
  <si>
    <t>Other_prob</t>
  </si>
  <si>
    <t>Other_crd_rate</t>
  </si>
  <si>
    <t>Other_std_error</t>
  </si>
  <si>
    <t>Other_estimate</t>
  </si>
  <si>
    <t>Other_Lci_est</t>
  </si>
  <si>
    <t>Other_Uci_est</t>
  </si>
  <si>
    <t>Other_Lci_ratio</t>
  </si>
  <si>
    <t>Other_Uci_ratio</t>
  </si>
  <si>
    <t>MvsO_prob</t>
  </si>
  <si>
    <t>MvsO_estimate</t>
  </si>
  <si>
    <t>MvsO_Lci_est</t>
  </si>
  <si>
    <t>MvsO_Uci_est</t>
  </si>
  <si>
    <t>Metis_sign</t>
  </si>
  <si>
    <t>Other_sign</t>
  </si>
  <si>
    <t>MvsO_sign</t>
  </si>
  <si>
    <t>Metis_suppress</t>
  </si>
  <si>
    <t>Other_suppress</t>
  </si>
  <si>
    <t>d</t>
  </si>
  <si>
    <t>o</t>
  </si>
  <si>
    <t>mmf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</si>
  <si>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</si>
  <si>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</si>
  <si>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</si>
  <si>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</si>
  <si>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</si>
  <si>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</si>
  <si>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</si>
  <si>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</si>
  <si>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</si>
  <si>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</si>
  <si>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</si>
  <si>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</si>
  <si>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>sign</t>
  </si>
  <si>
    <t>suppress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</si>
  <si>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</si>
  <si>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</si>
  <si>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</si>
  <si>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</si>
  <si>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</si>
  <si>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</si>
  <si>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</si>
  <si>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m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</si>
  <si>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</si>
  <si>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</si>
  <si>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</si>
  <si>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</si>
  <si>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</si>
  <si>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</si>
  <si>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</si>
  <si>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MB avg</t>
  </si>
  <si>
    <t>ms = metis suppressed</t>
  </si>
  <si>
    <t>os = other suppressed</t>
  </si>
  <si>
    <t>Supression</t>
  </si>
  <si>
    <t>Metis avg</t>
  </si>
  <si>
    <t>Other  avg</t>
  </si>
  <si>
    <t>Metis prob</t>
  </si>
  <si>
    <t>Other prob</t>
  </si>
  <si>
    <t>MvO prob</t>
  </si>
  <si>
    <t>*Metis regions testing @ .01</t>
  </si>
  <si>
    <t>Rural South</t>
  </si>
  <si>
    <t>adj</t>
  </si>
  <si>
    <t>Metis</t>
  </si>
  <si>
    <t>All Other Manitobans</t>
  </si>
  <si>
    <t>Metis Regions</t>
  </si>
  <si>
    <t>Southeast</t>
  </si>
  <si>
    <t>Northwest</t>
  </si>
  <si>
    <t>Southwest</t>
  </si>
  <si>
    <t>The Pas</t>
  </si>
  <si>
    <t>Thompson</t>
  </si>
  <si>
    <t>Metis Region</t>
  </si>
  <si>
    <t>RHA</t>
  </si>
  <si>
    <t>Winnipeg Community Area</t>
  </si>
  <si>
    <t>Percent</t>
  </si>
  <si>
    <t>(%)</t>
  </si>
  <si>
    <t>*differences tested  @ .05</t>
  </si>
  <si>
    <t>*comparisons to MB avg tested @ .01</t>
  </si>
  <si>
    <t>Crude and Adjusted Mortality Rates for Individuals with Diabetes by Metis Region, 2002/03-2006/07, Metis age 19+</t>
  </si>
  <si>
    <t>Crude and Adjusted Mortality Rates for Individuals with Diabetes by RHA, 2002/03-2006/07, age 19+</t>
  </si>
  <si>
    <t>Mortality Rates for Individuals with Diabetes</t>
  </si>
  <si>
    <t>Diabetes Mortality, 2002/03-2006/07</t>
  </si>
  <si>
    <t>Crude Percent</t>
  </si>
  <si>
    <t>Metis_rate_ratio</t>
  </si>
  <si>
    <t>Other_rate_ratio</t>
  </si>
  <si>
    <t>N=529</t>
  </si>
  <si>
    <t>N=8,736</t>
  </si>
  <si>
    <t>Source: MCHP/MMF, 2010</t>
  </si>
  <si>
    <t>Appendix Table 2.8: All Cause 5-Year Mortality Rates for Individuals with Diabetes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</si>
</sst>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0" fillId="33" borderId="0" xfId="56" applyFont="1" applyFill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0" fontId="2" fillId="33" borderId="0" xfId="56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7" fillId="0" borderId="0" xfId="44" applyFont="1" applyAlignment="1">
      <alignment/>
      <protection/>
    </xf>
    <xf numFmtId="2" fontId="9" fillId="0" borderId="10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2" fontId="9" fillId="0" borderId="12" xfId="0" applyNumberFormat="1" applyFont="1" applyBorder="1" applyAlignment="1">
      <alignment horizontal="center"/>
    </xf>
    <xf numFmtId="164" fontId="0" fillId="0" borderId="0" xfId="56" applyNumberFormat="1" applyFont="1" applyAlignment="1">
      <alignment horizontal="center"/>
      <protection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9" fillId="0" borderId="17" xfId="0" applyFont="1" applyBorder="1" applyAlignment="1">
      <alignment/>
    </xf>
    <xf numFmtId="1" fontId="2" fillId="0" borderId="0" xfId="0" applyNumberFormat="1" applyFont="1" applyAlignment="1">
      <alignment/>
    </xf>
    <xf numFmtId="2" fontId="9" fillId="0" borderId="18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165" fontId="4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left"/>
    </xf>
    <xf numFmtId="49" fontId="0" fillId="0" borderId="0" xfId="0" applyNumberFormat="1" applyFont="1" applyFill="1" applyAlignment="1">
      <alignment/>
    </xf>
    <xf numFmtId="2" fontId="10" fillId="33" borderId="20" xfId="0" applyNumberFormat="1" applyFont="1" applyFill="1" applyBorder="1" applyAlignment="1" quotePrefix="1">
      <alignment horizontal="center"/>
    </xf>
    <xf numFmtId="2" fontId="10" fillId="0" borderId="18" xfId="0" applyNumberFormat="1" applyFont="1" applyFill="1" applyBorder="1" applyAlignment="1">
      <alignment horizontal="center"/>
    </xf>
    <xf numFmtId="0" fontId="4" fillId="0" borderId="0" xfId="56" applyFont="1" applyAlignment="1">
      <alignment horizontal="left"/>
      <protection/>
    </xf>
    <xf numFmtId="2" fontId="10" fillId="0" borderId="20" xfId="0" applyNumberFormat="1" applyFont="1" applyFill="1" applyBorder="1" applyAlignment="1" quotePrefix="1">
      <alignment horizontal="center"/>
    </xf>
    <xf numFmtId="2" fontId="10" fillId="33" borderId="18" xfId="0" applyNumberFormat="1" applyFont="1" applyFill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" fontId="10" fillId="0" borderId="0" xfId="0" applyNumberFormat="1" applyFont="1" applyFill="1" applyBorder="1" applyAlignment="1" quotePrefix="1">
      <alignment horizontal="center"/>
    </xf>
    <xf numFmtId="0" fontId="9" fillId="0" borderId="0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" fontId="10" fillId="0" borderId="25" xfId="0" applyNumberFormat="1" applyFont="1" applyFill="1" applyBorder="1" applyAlignment="1" quotePrefix="1">
      <alignment horizontal="center"/>
    </xf>
    <xf numFmtId="2" fontId="10" fillId="0" borderId="26" xfId="0" applyNumberFormat="1" applyFont="1" applyFill="1" applyBorder="1" applyAlignment="1" quotePrefix="1">
      <alignment horizontal="center"/>
    </xf>
    <xf numFmtId="2" fontId="10" fillId="33" borderId="26" xfId="0" applyNumberFormat="1" applyFont="1" applyFill="1" applyBorder="1" applyAlignment="1" quotePrefix="1">
      <alignment horizontal="center"/>
    </xf>
    <xf numFmtId="2" fontId="10" fillId="0" borderId="27" xfId="0" applyNumberFormat="1" applyFont="1" applyFill="1" applyBorder="1" applyAlignment="1" quotePrefix="1">
      <alignment horizontal="center"/>
    </xf>
    <xf numFmtId="0" fontId="9" fillId="0" borderId="28" xfId="0" applyFont="1" applyBorder="1" applyAlignment="1">
      <alignment horizontal="center"/>
    </xf>
    <xf numFmtId="2" fontId="10" fillId="0" borderId="14" xfId="0" applyNumberFormat="1" applyFont="1" applyFill="1" applyBorder="1" applyAlignment="1" quotePrefix="1">
      <alignment horizontal="center"/>
    </xf>
    <xf numFmtId="2" fontId="10" fillId="0" borderId="16" xfId="0" applyNumberFormat="1" applyFont="1" applyFill="1" applyBorder="1" applyAlignment="1" quotePrefix="1">
      <alignment horizontal="center"/>
    </xf>
    <xf numFmtId="2" fontId="10" fillId="33" borderId="16" xfId="0" applyNumberFormat="1" applyFont="1" applyFill="1" applyBorder="1" applyAlignment="1" quotePrefix="1">
      <alignment horizontal="center"/>
    </xf>
    <xf numFmtId="2" fontId="10" fillId="0" borderId="29" xfId="0" applyNumberFormat="1" applyFont="1" applyFill="1" applyBorder="1" applyAlignment="1" quotePrefix="1">
      <alignment horizontal="center"/>
    </xf>
    <xf numFmtId="2" fontId="10" fillId="0" borderId="28" xfId="0" applyNumberFormat="1" applyFont="1" applyFill="1" applyBorder="1" applyAlignment="1">
      <alignment horizontal="center"/>
    </xf>
    <xf numFmtId="2" fontId="10" fillId="0" borderId="30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9" fillId="0" borderId="31" xfId="0" applyFont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9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1255"/>
          <c:w val="0.93475"/>
          <c:h val="0.75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C0C0C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(m)</c:v>
                </c:pt>
                <c:pt idx="1">
                  <c:v>Central (d)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 (d)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 (o)</c:v>
                </c:pt>
                <c:pt idx="12">
                  <c:v>Rural South</c:v>
                </c:pt>
                <c:pt idx="13">
                  <c:v>Mid</c:v>
                </c:pt>
                <c:pt idx="14">
                  <c:v>North (o)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data'!$H$4:$H$19</c:f>
              <c:numCache>
                <c:ptCount val="16"/>
                <c:pt idx="0">
                  <c:v>0.2077989611</c:v>
                </c:pt>
                <c:pt idx="1">
                  <c:v>0.2077989611</c:v>
                </c:pt>
                <c:pt idx="2">
                  <c:v>0.2077989611</c:v>
                </c:pt>
                <c:pt idx="3">
                  <c:v>0.2077989611</c:v>
                </c:pt>
                <c:pt idx="4">
                  <c:v>0.2077989611</c:v>
                </c:pt>
                <c:pt idx="5">
                  <c:v>0.2077989611</c:v>
                </c:pt>
                <c:pt idx="6">
                  <c:v>0.2077989611</c:v>
                </c:pt>
                <c:pt idx="7">
                  <c:v>0.2077989611</c:v>
                </c:pt>
                <c:pt idx="8">
                  <c:v>0.2077989611</c:v>
                </c:pt>
                <c:pt idx="9">
                  <c:v>0.2077989611</c:v>
                </c:pt>
                <c:pt idx="10">
                  <c:v>0.2077989611</c:v>
                </c:pt>
                <c:pt idx="12">
                  <c:v>0.2077989611</c:v>
                </c:pt>
                <c:pt idx="13">
                  <c:v>0.2077989611</c:v>
                </c:pt>
                <c:pt idx="14">
                  <c:v>0.2077989611</c:v>
                </c:pt>
                <c:pt idx="15">
                  <c:v>0.2077989611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(m)</c:v>
                </c:pt>
                <c:pt idx="1">
                  <c:v>Central (d)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 (d)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 (o)</c:v>
                </c:pt>
                <c:pt idx="12">
                  <c:v>Rural South</c:v>
                </c:pt>
                <c:pt idx="13">
                  <c:v>Mid</c:v>
                </c:pt>
                <c:pt idx="14">
                  <c:v>North (o)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data'!$I$4:$I$19</c:f>
              <c:numCache>
                <c:ptCount val="16"/>
                <c:pt idx="0">
                  <c:v>0.164143295</c:v>
                </c:pt>
                <c:pt idx="1">
                  <c:v>0.2734548283</c:v>
                </c:pt>
                <c:pt idx="2">
                  <c:v>0.2125399232</c:v>
                </c:pt>
                <c:pt idx="3">
                  <c:v>0.1727253824</c:v>
                </c:pt>
                <c:pt idx="4">
                  <c:v>0.2159819119</c:v>
                </c:pt>
                <c:pt idx="5">
                  <c:v>0.1771561185</c:v>
                </c:pt>
                <c:pt idx="6">
                  <c:v>0.2102861114</c:v>
                </c:pt>
                <c:pt idx="7">
                  <c:v>0.159525086</c:v>
                </c:pt>
                <c:pt idx="8">
                  <c:v>0</c:v>
                </c:pt>
                <c:pt idx="9">
                  <c:v>0.2659901205</c:v>
                </c:pt>
                <c:pt idx="10">
                  <c:v>0.2530310535</c:v>
                </c:pt>
                <c:pt idx="12">
                  <c:v>0.2150319749</c:v>
                </c:pt>
                <c:pt idx="13">
                  <c:v>0.1753199837</c:v>
                </c:pt>
                <c:pt idx="14">
                  <c:v>0.2635081412</c:v>
                </c:pt>
                <c:pt idx="15">
                  <c:v>0.2077989611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(m)</c:v>
                </c:pt>
                <c:pt idx="1">
                  <c:v>Central (d)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 (d)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 (o)</c:v>
                </c:pt>
                <c:pt idx="12">
                  <c:v>Rural South</c:v>
                </c:pt>
                <c:pt idx="13">
                  <c:v>Mid</c:v>
                </c:pt>
                <c:pt idx="14">
                  <c:v>North (o)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data'!$J$4:$J$19</c:f>
              <c:numCache>
                <c:ptCount val="16"/>
                <c:pt idx="0">
                  <c:v>0.1710973785</c:v>
                </c:pt>
                <c:pt idx="1">
                  <c:v>0.1903264784</c:v>
                </c:pt>
                <c:pt idx="2">
                  <c:v>0.1768324628</c:v>
                </c:pt>
                <c:pt idx="3">
                  <c:v>0.176389155</c:v>
                </c:pt>
                <c:pt idx="4">
                  <c:v>0.183864437</c:v>
                </c:pt>
                <c:pt idx="5">
                  <c:v>0.1871644561</c:v>
                </c:pt>
                <c:pt idx="6">
                  <c:v>0.189586223</c:v>
                </c:pt>
                <c:pt idx="7">
                  <c:v>0.191997522</c:v>
                </c:pt>
                <c:pt idx="8">
                  <c:v>0.3755703805</c:v>
                </c:pt>
                <c:pt idx="9">
                  <c:v>0.2203430721</c:v>
                </c:pt>
                <c:pt idx="10">
                  <c:v>0.2310303229</c:v>
                </c:pt>
                <c:pt idx="12">
                  <c:v>0.1811247314</c:v>
                </c:pt>
                <c:pt idx="13">
                  <c:v>0.1893440852</c:v>
                </c:pt>
                <c:pt idx="14">
                  <c:v>0.2279875657</c:v>
                </c:pt>
                <c:pt idx="15">
                  <c:v>0.18570639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(m)</c:v>
                </c:pt>
                <c:pt idx="1">
                  <c:v>Central (d)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 (d)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 (o)</c:v>
                </c:pt>
                <c:pt idx="12">
                  <c:v>Rural South</c:v>
                </c:pt>
                <c:pt idx="13">
                  <c:v>Mid</c:v>
                </c:pt>
                <c:pt idx="14">
                  <c:v>North (o)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data'!$K$4:$K$19</c:f>
              <c:numCache>
                <c:ptCount val="16"/>
                <c:pt idx="0">
                  <c:v>0.18570639</c:v>
                </c:pt>
                <c:pt idx="1">
                  <c:v>0.18570639</c:v>
                </c:pt>
                <c:pt idx="2">
                  <c:v>0.18570639</c:v>
                </c:pt>
                <c:pt idx="3">
                  <c:v>0.18570639</c:v>
                </c:pt>
                <c:pt idx="4">
                  <c:v>0.18570639</c:v>
                </c:pt>
                <c:pt idx="5">
                  <c:v>0.18570639</c:v>
                </c:pt>
                <c:pt idx="6">
                  <c:v>0.18570639</c:v>
                </c:pt>
                <c:pt idx="7">
                  <c:v>0.18570639</c:v>
                </c:pt>
                <c:pt idx="8">
                  <c:v>0.18570639</c:v>
                </c:pt>
                <c:pt idx="9">
                  <c:v>0.18570639</c:v>
                </c:pt>
                <c:pt idx="10">
                  <c:v>0.18570639</c:v>
                </c:pt>
                <c:pt idx="12">
                  <c:v>0.18570639</c:v>
                </c:pt>
                <c:pt idx="13">
                  <c:v>0.18570639</c:v>
                </c:pt>
                <c:pt idx="14">
                  <c:v>0.18570639</c:v>
                </c:pt>
                <c:pt idx="15">
                  <c:v>0.18570639</c:v>
                </c:pt>
              </c:numCache>
            </c:numRef>
          </c:val>
        </c:ser>
        <c:gapWidth val="0"/>
        <c:axId val="45281858"/>
        <c:axId val="4883539"/>
      </c:barChart>
      <c:catAx>
        <c:axId val="4528185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883539"/>
        <c:crosses val="autoZero"/>
        <c:auto val="1"/>
        <c:lblOffset val="100"/>
        <c:tickLblSkip val="1"/>
        <c:noMultiLvlLbl val="0"/>
      </c:catAx>
      <c:valAx>
        <c:axId val="4883539"/>
        <c:scaling>
          <c:orientation val="minMax"/>
          <c:max val="0.5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5281858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5875"/>
          <c:y val="0.20125"/>
          <c:w val="0.331"/>
          <c:h val="0.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1055"/>
          <c:w val="0.931"/>
          <c:h val="0.7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</c:v>
                </c:pt>
                <c:pt idx="1">
                  <c:v>Assiniboine South (s)</c:v>
                </c:pt>
                <c:pt idx="2">
                  <c:v>St. Boniface (d)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 (o)</c:v>
                </c:pt>
                <c:pt idx="11">
                  <c:v>Point Douglas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data'!$H$20:$H$32,'m vs o graph data'!$H$8,'m vs o graph data'!$H$19)</c:f>
              <c:numCache>
                <c:ptCount val="15"/>
                <c:pt idx="0">
                  <c:v>0.2077989611</c:v>
                </c:pt>
                <c:pt idx="1">
                  <c:v>0.2077989611</c:v>
                </c:pt>
                <c:pt idx="2">
                  <c:v>0.2077989611</c:v>
                </c:pt>
                <c:pt idx="3">
                  <c:v>0.2077989611</c:v>
                </c:pt>
                <c:pt idx="4">
                  <c:v>0.2077989611</c:v>
                </c:pt>
                <c:pt idx="5">
                  <c:v>0.2077989611</c:v>
                </c:pt>
                <c:pt idx="6">
                  <c:v>0.2077989611</c:v>
                </c:pt>
                <c:pt idx="7">
                  <c:v>0.2077989611</c:v>
                </c:pt>
                <c:pt idx="8">
                  <c:v>0.2077989611</c:v>
                </c:pt>
                <c:pt idx="9">
                  <c:v>0.2077989611</c:v>
                </c:pt>
                <c:pt idx="10">
                  <c:v>0.2077989611</c:v>
                </c:pt>
                <c:pt idx="11">
                  <c:v>0.2077989611</c:v>
                </c:pt>
                <c:pt idx="13">
                  <c:v>0.2077989611</c:v>
                </c:pt>
                <c:pt idx="14">
                  <c:v>0.2077989611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</c:v>
                </c:pt>
                <c:pt idx="1">
                  <c:v>Assiniboine South (s)</c:v>
                </c:pt>
                <c:pt idx="2">
                  <c:v>St. Boniface (d)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 (o)</c:v>
                </c:pt>
                <c:pt idx="11">
                  <c:v>Point Douglas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data'!$I$20:$I$32,'m vs o graph data'!$I$8,'m vs o graph data'!$I$19)</c:f>
              <c:numCache>
                <c:ptCount val="15"/>
                <c:pt idx="0">
                  <c:v>0.1978075001</c:v>
                </c:pt>
                <c:pt idx="1">
                  <c:v>0</c:v>
                </c:pt>
                <c:pt idx="2">
                  <c:v>0.2487482381</c:v>
                </c:pt>
                <c:pt idx="3">
                  <c:v>0.1927132012</c:v>
                </c:pt>
                <c:pt idx="4">
                  <c:v>0.158717918</c:v>
                </c:pt>
                <c:pt idx="5">
                  <c:v>0.1853137039</c:v>
                </c:pt>
                <c:pt idx="6">
                  <c:v>0.236615997</c:v>
                </c:pt>
                <c:pt idx="7">
                  <c:v>0.2001422184</c:v>
                </c:pt>
                <c:pt idx="8">
                  <c:v>0.175220149</c:v>
                </c:pt>
                <c:pt idx="9">
                  <c:v>0.2197768569</c:v>
                </c:pt>
                <c:pt idx="10">
                  <c:v>0.2259159109</c:v>
                </c:pt>
                <c:pt idx="11">
                  <c:v>0.2469162457</c:v>
                </c:pt>
                <c:pt idx="13">
                  <c:v>0.2159819119</c:v>
                </c:pt>
                <c:pt idx="14">
                  <c:v>0.2077989611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</c:v>
                </c:pt>
                <c:pt idx="1">
                  <c:v>Assiniboine South (s)</c:v>
                </c:pt>
                <c:pt idx="2">
                  <c:v>St. Boniface (d)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 (o)</c:v>
                </c:pt>
                <c:pt idx="11">
                  <c:v>Point Douglas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data'!$J$20:$J$32,'m vs o graph data'!$J$8,'m vs o graph data'!$J$19)</c:f>
              <c:numCache>
                <c:ptCount val="15"/>
                <c:pt idx="0">
                  <c:v>0.1715679574</c:v>
                </c:pt>
                <c:pt idx="1">
                  <c:v>0.164699786</c:v>
                </c:pt>
                <c:pt idx="2">
                  <c:v>0.1705557014</c:v>
                </c:pt>
                <c:pt idx="3">
                  <c:v>0.1691186302</c:v>
                </c:pt>
                <c:pt idx="4">
                  <c:v>0.1878368832</c:v>
                </c:pt>
                <c:pt idx="5">
                  <c:v>0.1723872135</c:v>
                </c:pt>
                <c:pt idx="6">
                  <c:v>0.1830186346</c:v>
                </c:pt>
                <c:pt idx="7">
                  <c:v>0.1881198361</c:v>
                </c:pt>
                <c:pt idx="8">
                  <c:v>0.1723648702</c:v>
                </c:pt>
                <c:pt idx="9">
                  <c:v>0.1911835755</c:v>
                </c:pt>
                <c:pt idx="10">
                  <c:v>0.2214849895</c:v>
                </c:pt>
                <c:pt idx="11">
                  <c:v>0.2066610734</c:v>
                </c:pt>
                <c:pt idx="13">
                  <c:v>0.183864437</c:v>
                </c:pt>
                <c:pt idx="14">
                  <c:v>0.18570639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</c:v>
                </c:pt>
                <c:pt idx="1">
                  <c:v>Assiniboine South (s)</c:v>
                </c:pt>
                <c:pt idx="2">
                  <c:v>St. Boniface (d)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 (o)</c:v>
                </c:pt>
                <c:pt idx="11">
                  <c:v>Point Douglas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data'!$K$20:$K$32,'m vs o graph data'!$K$8,'m vs o graph data'!$K$19)</c:f>
              <c:numCache>
                <c:ptCount val="15"/>
                <c:pt idx="0">
                  <c:v>0.18570639</c:v>
                </c:pt>
                <c:pt idx="1">
                  <c:v>0.18570639</c:v>
                </c:pt>
                <c:pt idx="2">
                  <c:v>0.18570639</c:v>
                </c:pt>
                <c:pt idx="3">
                  <c:v>0.18570639</c:v>
                </c:pt>
                <c:pt idx="4">
                  <c:v>0.18570639</c:v>
                </c:pt>
                <c:pt idx="5">
                  <c:v>0.18570639</c:v>
                </c:pt>
                <c:pt idx="6">
                  <c:v>0.18570639</c:v>
                </c:pt>
                <c:pt idx="7">
                  <c:v>0.18570639</c:v>
                </c:pt>
                <c:pt idx="8">
                  <c:v>0.18570639</c:v>
                </c:pt>
                <c:pt idx="9">
                  <c:v>0.18570639</c:v>
                </c:pt>
                <c:pt idx="10">
                  <c:v>0.18570639</c:v>
                </c:pt>
                <c:pt idx="11">
                  <c:v>0.18570639</c:v>
                </c:pt>
                <c:pt idx="13">
                  <c:v>0.18570639</c:v>
                </c:pt>
                <c:pt idx="14">
                  <c:v>0.18570639</c:v>
                </c:pt>
              </c:numCache>
            </c:numRef>
          </c:val>
        </c:ser>
        <c:gapWidth val="0"/>
        <c:axId val="43951852"/>
        <c:axId val="60022349"/>
      </c:barChart>
      <c:catAx>
        <c:axId val="4395185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0022349"/>
        <c:crosses val="autoZero"/>
        <c:auto val="1"/>
        <c:lblOffset val="100"/>
        <c:tickLblSkip val="1"/>
        <c:noMultiLvlLbl val="0"/>
      </c:catAx>
      <c:valAx>
        <c:axId val="60022349"/>
        <c:scaling>
          <c:orientation val="minMax"/>
          <c:max val="0.5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3951852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596"/>
          <c:y val="0.1385"/>
          <c:w val="0.317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285"/>
          <c:w val="0.9505"/>
          <c:h val="0.75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region graph data'!$E$3</c:f>
              <c:strCache>
                <c:ptCount val="1"/>
                <c:pt idx="0">
                  <c:v>MB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data'!$E$4:$E$12</c:f>
              <c:numCache>
                <c:ptCount val="9"/>
                <c:pt idx="0">
                  <c:v>0.2077442183</c:v>
                </c:pt>
                <c:pt idx="1">
                  <c:v>0.2077442183</c:v>
                </c:pt>
                <c:pt idx="2">
                  <c:v>0.2077442183</c:v>
                </c:pt>
                <c:pt idx="3">
                  <c:v>0.2077442183</c:v>
                </c:pt>
                <c:pt idx="4">
                  <c:v>0.2077442183</c:v>
                </c:pt>
                <c:pt idx="5">
                  <c:v>0.2077442183</c:v>
                </c:pt>
                <c:pt idx="6">
                  <c:v>0.2077442183</c:v>
                </c:pt>
                <c:pt idx="8">
                  <c:v>0.2077442183</c:v>
                </c:pt>
              </c:numCache>
            </c:numRef>
          </c:val>
        </c:ser>
        <c:ser>
          <c:idx val="1"/>
          <c:order val="1"/>
          <c:tx>
            <c:strRef>
              <c:f>'m region graph data'!$F$3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data'!$F$4:$F$12</c:f>
              <c:numCache>
                <c:ptCount val="9"/>
                <c:pt idx="0">
                  <c:v>0.1791875802</c:v>
                </c:pt>
                <c:pt idx="1">
                  <c:v>0.1765484253</c:v>
                </c:pt>
                <c:pt idx="2">
                  <c:v>0.1545800655</c:v>
                </c:pt>
                <c:pt idx="3">
                  <c:v>0.2160177969</c:v>
                </c:pt>
                <c:pt idx="4">
                  <c:v>0.237618035</c:v>
                </c:pt>
                <c:pt idx="5">
                  <c:v>0.2246403341</c:v>
                </c:pt>
                <c:pt idx="6">
                  <c:v>0.2579366538</c:v>
                </c:pt>
                <c:pt idx="8">
                  <c:v>0.2077442183</c:v>
                </c:pt>
              </c:numCache>
            </c:numRef>
          </c:val>
        </c:ser>
        <c:axId val="3330230"/>
        <c:axId val="29972071"/>
      </c:barChart>
      <c:catAx>
        <c:axId val="3330230"/>
        <c:scaling>
          <c:orientation val="maxMin"/>
        </c:scaling>
        <c:axPos val="l"/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9972071"/>
        <c:crosses val="autoZero"/>
        <c:auto val="1"/>
        <c:lblOffset val="100"/>
        <c:tickLblSkip val="1"/>
        <c:noMultiLvlLbl val="0"/>
      </c:catAx>
      <c:valAx>
        <c:axId val="29972071"/>
        <c:scaling>
          <c:orientation val="minMax"/>
          <c:max val="0.5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330230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25"/>
          <c:y val="0.1605"/>
          <c:w val="0.2087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136"/>
          <c:w val="0.9715"/>
          <c:h val="0.8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</c:v>
                </c:pt>
                <c:pt idx="1">
                  <c:v>Mid</c:v>
                </c:pt>
                <c:pt idx="2">
                  <c:v>North (o)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data'!$H$16:$H$18,'m vs o graph data'!$H$8,'m vs o graph data'!$H$19)</c:f>
              <c:numCache>
                <c:ptCount val="5"/>
                <c:pt idx="0">
                  <c:v>0.2077989611</c:v>
                </c:pt>
                <c:pt idx="1">
                  <c:v>0.2077989611</c:v>
                </c:pt>
                <c:pt idx="2">
                  <c:v>0.2077989611</c:v>
                </c:pt>
                <c:pt idx="3">
                  <c:v>0.2077989611</c:v>
                </c:pt>
                <c:pt idx="4">
                  <c:v>0.2077989611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</c:v>
                </c:pt>
                <c:pt idx="1">
                  <c:v>Mid</c:v>
                </c:pt>
                <c:pt idx="2">
                  <c:v>North (o)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data'!$I$16:$I$18,'m vs o graph data'!$I$8,'m vs o graph data'!$I$19)</c:f>
              <c:numCache>
                <c:ptCount val="5"/>
                <c:pt idx="0">
                  <c:v>0.2150319749</c:v>
                </c:pt>
                <c:pt idx="1">
                  <c:v>0.1753199837</c:v>
                </c:pt>
                <c:pt idx="2">
                  <c:v>0.2635081412</c:v>
                </c:pt>
                <c:pt idx="3">
                  <c:v>0.2159819119</c:v>
                </c:pt>
                <c:pt idx="4">
                  <c:v>0.2077989611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</c:v>
                </c:pt>
                <c:pt idx="1">
                  <c:v>Mid</c:v>
                </c:pt>
                <c:pt idx="2">
                  <c:v>North (o)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data'!$J$16:$J$18,'m vs o graph data'!$J$8,'m vs o graph data'!$J$19)</c:f>
              <c:numCache>
                <c:ptCount val="5"/>
                <c:pt idx="0">
                  <c:v>0.1811247314</c:v>
                </c:pt>
                <c:pt idx="1">
                  <c:v>0.1893440852</c:v>
                </c:pt>
                <c:pt idx="2">
                  <c:v>0.2279875657</c:v>
                </c:pt>
                <c:pt idx="3">
                  <c:v>0.183864437</c:v>
                </c:pt>
                <c:pt idx="4">
                  <c:v>0.18570639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</c:v>
                </c:pt>
                <c:pt idx="1">
                  <c:v>Mid</c:v>
                </c:pt>
                <c:pt idx="2">
                  <c:v>North (o)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data'!$K$16:$K$18,'m vs o graph data'!$K$8,'m vs o graph data'!$K$19)</c:f>
              <c:numCache>
                <c:ptCount val="5"/>
                <c:pt idx="0">
                  <c:v>0.18570639</c:v>
                </c:pt>
                <c:pt idx="1">
                  <c:v>0.18570639</c:v>
                </c:pt>
                <c:pt idx="2">
                  <c:v>0.18570639</c:v>
                </c:pt>
                <c:pt idx="3">
                  <c:v>0.18570639</c:v>
                </c:pt>
                <c:pt idx="4">
                  <c:v>0.18570639</c:v>
                </c:pt>
              </c:numCache>
            </c:numRef>
          </c:val>
        </c:ser>
        <c:axId val="1313184"/>
        <c:axId val="11818657"/>
      </c:barChart>
      <c:catAx>
        <c:axId val="131318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1818657"/>
        <c:crosses val="autoZero"/>
        <c:auto val="1"/>
        <c:lblOffset val="100"/>
        <c:tickLblSkip val="1"/>
        <c:noMultiLvlLbl val="0"/>
      </c:catAx>
      <c:valAx>
        <c:axId val="11818657"/>
        <c:scaling>
          <c:orientation val="minMax"/>
          <c:max val="0.5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1313184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59925"/>
          <c:y val="0.20975"/>
          <c:w val="0.36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draft - not for distribution
&amp;F</oddHeader>
    <oddFooter>&amp;Cconfidential draft - not for distribution
&amp;F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headerFooter>
    <oddHeader>&amp;Cconfidential draft - not for distribution
&amp;F</oddHeader>
    <oddFooter>&amp;Cconfidential draft - not for distribution
&amp;F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draft - not for distribution
&amp;F</oddHeader>
    <oddFooter>&amp;Cconfidential draft - not for distribution
&amp;F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draft - not for distribution
&amp;F</oddHeader>
    <oddFooter>&amp;Cconfidential draft - not for distribution
&amp;F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0.0525</cdr:x>
      <cdr:y>0.8795</cdr:y>
    </cdr:from>
    <cdr:to>
      <cdr:x>0.97225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95275" y="3990975"/>
          <a:ext cx="52482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0.0025</cdr:x>
      <cdr:y>0</cdr:y>
    </cdr:from>
    <cdr:to>
      <cdr:x>0.99575</cdr:x>
      <cdr:y>0.12825</cdr:y>
    </cdr:to>
    <cdr:sp>
      <cdr:nvSpPr>
        <cdr:cNvPr id="2" name="Text Box 7"/>
        <cdr:cNvSpPr txBox="1">
          <a:spLocks noChangeArrowheads="1"/>
        </cdr:cNvSpPr>
      </cdr:nvSpPr>
      <cdr:spPr>
        <a:xfrm>
          <a:off x="9525" y="0"/>
          <a:ext cx="56673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4.9.1: All Cause Five-Year Mortality Rates for Individuals with Diabetes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RHA,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aged 19+ years</a:t>
          </a:r>
        </a:p>
      </cdr:txBody>
    </cdr:sp>
  </cdr:relSizeAnchor>
  <cdr:relSizeAnchor xmlns:cdr="http://schemas.openxmlformats.org/drawingml/2006/chartDrawing">
    <cdr:from>
      <cdr:x>0.77575</cdr:x>
      <cdr:y>0.95925</cdr:y>
    </cdr:from>
    <cdr:to>
      <cdr:x>0.99625</cdr:x>
      <cdr:y>0.98925</cdr:y>
    </cdr:to>
    <cdr:sp>
      <cdr:nvSpPr>
        <cdr:cNvPr id="3" name="Text Box 8"/>
        <cdr:cNvSpPr txBox="1">
          <a:spLocks noChangeArrowheads="1"/>
        </cdr:cNvSpPr>
      </cdr:nvSpPr>
      <cdr:spPr>
        <a:xfrm>
          <a:off x="4419600" y="4352925"/>
          <a:ext cx="12573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0.99875</cdr:x>
      <cdr:y>0.1085</cdr:y>
    </cdr:to>
    <cdr:sp>
      <cdr:nvSpPr>
        <cdr:cNvPr id="1" name="Text Box 8"/>
        <cdr:cNvSpPr txBox="1">
          <a:spLocks noChangeArrowheads="1"/>
        </cdr:cNvSpPr>
      </cdr:nvSpPr>
      <cdr:spPr>
        <a:xfrm>
          <a:off x="0" y="0"/>
          <a:ext cx="569595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4.9.3: All Cause Five-Year Mortality Rates for Individuals with Diabetes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Winnipeg Community Area,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aged 19+ years</a:t>
          </a:r>
        </a:p>
      </cdr:txBody>
    </cdr:sp>
  </cdr:relSizeAnchor>
  <cdr:relSizeAnchor xmlns:cdr="http://schemas.openxmlformats.org/drawingml/2006/chartDrawing">
    <cdr:from>
      <cdr:x>0.07925</cdr:x>
      <cdr:y>0.895</cdr:y>
    </cdr:from>
    <cdr:to>
      <cdr:x>0.998</cdr:x>
      <cdr:y>1</cdr:y>
    </cdr:to>
    <cdr:sp>
      <cdr:nvSpPr>
        <cdr:cNvPr id="2" name="Text Box 9"/>
        <cdr:cNvSpPr txBox="1">
          <a:spLocks noChangeArrowheads="1"/>
        </cdr:cNvSpPr>
      </cdr:nvSpPr>
      <cdr:spPr>
        <a:xfrm>
          <a:off x="447675" y="4876800"/>
          <a:ext cx="52387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0.7765</cdr:x>
      <cdr:y>0.96625</cdr:y>
    </cdr:from>
    <cdr:to>
      <cdr:x>0.99775</cdr:x>
      <cdr:y>0.991</cdr:y>
    </cdr:to>
    <cdr:sp>
      <cdr:nvSpPr>
        <cdr:cNvPr id="3" name="Text Box 11"/>
        <cdr:cNvSpPr txBox="1">
          <a:spLocks noChangeArrowheads="1"/>
        </cdr:cNvSpPr>
      </cdr:nvSpPr>
      <cdr:spPr>
        <a:xfrm>
          <a:off x="4429125" y="5267325"/>
          <a:ext cx="12668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0.07175</cdr:x>
      <cdr:y>0.88275</cdr:y>
    </cdr:from>
    <cdr:to>
      <cdr:x>0.997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" y="4010025"/>
          <a:ext cx="527685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0.0015</cdr:x>
      <cdr:y>0</cdr:y>
    </cdr:from>
    <cdr:to>
      <cdr:x>0.99525</cdr:x>
      <cdr:y>0.1355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0"/>
          <a:ext cx="56673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4.9.2: All Cause Five-Year Mortality Rates for Individuals with Diabetes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Metis Region,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Metis residents aged 19+ years</a:t>
          </a:r>
        </a:p>
      </cdr:txBody>
    </cdr:sp>
  </cdr:relSizeAnchor>
  <cdr:relSizeAnchor xmlns:cdr="http://schemas.openxmlformats.org/drawingml/2006/chartDrawing">
    <cdr:from>
      <cdr:x>0.77625</cdr:x>
      <cdr:y>0.9615</cdr:y>
    </cdr:from>
    <cdr:to>
      <cdr:x>0.99575</cdr:x>
      <cdr:y>0.99125</cdr:y>
    </cdr:to>
    <cdr:sp>
      <cdr:nvSpPr>
        <cdr:cNvPr id="3" name="Text Box 4"/>
        <cdr:cNvSpPr txBox="1">
          <a:spLocks noChangeArrowheads="1"/>
        </cdr:cNvSpPr>
      </cdr:nvSpPr>
      <cdr:spPr>
        <a:xfrm>
          <a:off x="4419600" y="4362450"/>
          <a:ext cx="12477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0.1335</cdr:y>
    </cdr:to>
    <cdr:sp>
      <cdr:nvSpPr>
        <cdr:cNvPr id="1" name="Text Box 3"/>
        <cdr:cNvSpPr txBox="1">
          <a:spLocks noChangeArrowheads="1"/>
        </cdr:cNvSpPr>
      </cdr:nvSpPr>
      <cdr:spPr>
        <a:xfrm>
          <a:off x="0" y="0"/>
          <a:ext cx="57054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All Cause Five-Year Mortality Rates for Individuals with Diabetes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Aggregate RHA Area,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aged 19+ years</a:t>
          </a:r>
        </a:p>
      </cdr:txBody>
    </cdr:sp>
  </cdr:relSizeAnchor>
  <cdr:relSizeAnchor xmlns:cdr="http://schemas.openxmlformats.org/drawingml/2006/chartDrawing">
    <cdr:from>
      <cdr:x>0.76725</cdr:x>
      <cdr:y>0.97</cdr:y>
    </cdr:from>
    <cdr:to>
      <cdr:x>0.98525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4371975" y="4400550"/>
          <a:ext cx="12477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12.421875" style="21" customWidth="1"/>
    <col min="2" max="3" width="17.140625" style="21" customWidth="1"/>
    <col min="4" max="4" width="0.9921875" style="21" customWidth="1"/>
    <col min="5" max="5" width="18.140625" style="21" customWidth="1"/>
    <col min="6" max="7" width="17.140625" style="21" customWidth="1"/>
    <col min="8" max="8" width="0.9921875" style="21" customWidth="1"/>
    <col min="9" max="9" width="14.57421875" style="21" customWidth="1"/>
    <col min="10" max="10" width="17.140625" style="21" customWidth="1"/>
    <col min="11" max="16384" width="9.140625" style="21" customWidth="1"/>
  </cols>
  <sheetData>
    <row r="1" spans="1:3" ht="15.75" thickBot="1">
      <c r="A1" s="13" t="s">
        <v>162</v>
      </c>
      <c r="B1" s="13"/>
      <c r="C1" s="13"/>
    </row>
    <row r="2" spans="1:10" ht="13.5" customHeight="1" thickBot="1">
      <c r="A2" s="66" t="s">
        <v>146</v>
      </c>
      <c r="B2" s="75" t="s">
        <v>155</v>
      </c>
      <c r="C2" s="76"/>
      <c r="E2" s="69" t="s">
        <v>147</v>
      </c>
      <c r="F2" s="75" t="s">
        <v>155</v>
      </c>
      <c r="G2" s="76"/>
      <c r="I2" s="66" t="s">
        <v>145</v>
      </c>
      <c r="J2" s="73" t="s">
        <v>155</v>
      </c>
    </row>
    <row r="3" spans="1:10" ht="13.5" thickBot="1">
      <c r="A3" s="67"/>
      <c r="B3" s="14" t="s">
        <v>61</v>
      </c>
      <c r="C3" s="17" t="s">
        <v>61</v>
      </c>
      <c r="E3" s="70"/>
      <c r="F3" s="14" t="s">
        <v>61</v>
      </c>
      <c r="G3" s="17" t="s">
        <v>61</v>
      </c>
      <c r="I3" s="67"/>
      <c r="J3" s="74"/>
    </row>
    <row r="4" spans="1:10" ht="12.75">
      <c r="A4" s="67"/>
      <c r="B4" s="14" t="s">
        <v>148</v>
      </c>
      <c r="C4" s="30" t="s">
        <v>148</v>
      </c>
      <c r="E4" s="70"/>
      <c r="F4" s="14" t="s">
        <v>148</v>
      </c>
      <c r="G4" s="30" t="s">
        <v>148</v>
      </c>
      <c r="I4" s="67"/>
      <c r="J4" s="30" t="s">
        <v>156</v>
      </c>
    </row>
    <row r="5" spans="1:10" ht="12.75">
      <c r="A5" s="67"/>
      <c r="B5" s="15" t="s">
        <v>149</v>
      </c>
      <c r="C5" s="31" t="s">
        <v>149</v>
      </c>
      <c r="E5" s="70"/>
      <c r="F5" s="15" t="s">
        <v>149</v>
      </c>
      <c r="G5" s="31" t="s">
        <v>149</v>
      </c>
      <c r="I5" s="67"/>
      <c r="J5" s="31" t="s">
        <v>149</v>
      </c>
    </row>
    <row r="6" spans="1:10" ht="13.5" thickBot="1">
      <c r="A6" s="68"/>
      <c r="B6" s="53" t="s">
        <v>137</v>
      </c>
      <c r="C6" s="59" t="s">
        <v>138</v>
      </c>
      <c r="E6" s="71"/>
      <c r="F6" s="52" t="s">
        <v>137</v>
      </c>
      <c r="G6" s="59" t="s">
        <v>138</v>
      </c>
      <c r="I6" s="68"/>
      <c r="J6" s="54" t="s">
        <v>139</v>
      </c>
    </row>
    <row r="7" spans="1:10" ht="12.75">
      <c r="A7" s="22" t="s">
        <v>31</v>
      </c>
      <c r="B7" s="55">
        <f>'m vs o orig data'!F4*100</f>
        <v>15.656565659999998</v>
      </c>
      <c r="C7" s="39">
        <f>'m vs o orig data'!R4*100</f>
        <v>18.12420786</v>
      </c>
      <c r="E7" s="23" t="s">
        <v>45</v>
      </c>
      <c r="F7" s="41">
        <f>'m vs o orig data'!F19*100</f>
        <v>16.92307692</v>
      </c>
      <c r="G7" s="39">
        <f>'m vs o orig data'!R19*100</f>
        <v>17.048853440000002</v>
      </c>
      <c r="I7" s="24" t="s">
        <v>140</v>
      </c>
      <c r="J7" s="60">
        <f>'m region orig data'!F4*100</f>
        <v>14.536340850000002</v>
      </c>
    </row>
    <row r="8" spans="1:10" ht="12.75">
      <c r="A8" s="24" t="s">
        <v>32</v>
      </c>
      <c r="B8" s="56">
        <f>'m vs o orig data'!F5*100</f>
        <v>22.330097090000002</v>
      </c>
      <c r="C8" s="39">
        <f>'m vs o orig data'!R5*100</f>
        <v>21.35603345</v>
      </c>
      <c r="E8" s="25" t="s">
        <v>46</v>
      </c>
      <c r="F8" s="41"/>
      <c r="G8" s="39">
        <f>'m vs o orig data'!R20*100</f>
        <v>18.71961102</v>
      </c>
      <c r="I8" s="24" t="s">
        <v>35</v>
      </c>
      <c r="J8" s="61">
        <f>'m region orig data'!F5*100</f>
        <v>13.876651979999998</v>
      </c>
    </row>
    <row r="9" spans="1:10" ht="12.75">
      <c r="A9" s="24" t="s">
        <v>33</v>
      </c>
      <c r="B9" s="56">
        <f>'m vs o orig data'!F6*100</f>
        <v>16.98113208</v>
      </c>
      <c r="C9" s="39">
        <f>'m vs o orig data'!R6*100</f>
        <v>21.44087256</v>
      </c>
      <c r="E9" s="25" t="s">
        <v>50</v>
      </c>
      <c r="F9" s="41">
        <f>'m vs o orig data'!F21*100</f>
        <v>21.764705879999998</v>
      </c>
      <c r="G9" s="39">
        <f>'m vs o orig data'!R21*100</f>
        <v>17.07905854</v>
      </c>
      <c r="I9" s="24" t="s">
        <v>141</v>
      </c>
      <c r="J9" s="61">
        <f>'m region orig data'!F6*100</f>
        <v>12.12121212</v>
      </c>
    </row>
    <row r="10" spans="1:10" ht="12.75">
      <c r="A10" s="24" t="s">
        <v>28</v>
      </c>
      <c r="B10" s="56">
        <f>'m vs o orig data'!F7*100</f>
        <v>12.63157895</v>
      </c>
      <c r="C10" s="39">
        <f>'m vs o orig data'!R7*100</f>
        <v>19.71904266</v>
      </c>
      <c r="E10" s="25" t="s">
        <v>48</v>
      </c>
      <c r="F10" s="41">
        <f>'m vs o orig data'!F22*100</f>
        <v>16.77419355</v>
      </c>
      <c r="G10" s="39">
        <f>'m vs o orig data'!R22*100</f>
        <v>17.34022556</v>
      </c>
      <c r="I10" s="24" t="s">
        <v>41</v>
      </c>
      <c r="J10" s="61">
        <f>'m region orig data'!F7*100</f>
        <v>15.35211268</v>
      </c>
    </row>
    <row r="11" spans="1:10" ht="12.75">
      <c r="A11" s="24" t="s">
        <v>41</v>
      </c>
      <c r="B11" s="56">
        <f>'m vs o orig data'!F8*100</f>
        <v>15.35211268</v>
      </c>
      <c r="C11" s="39">
        <f>'m vs o orig data'!R8*100</f>
        <v>18.4414982</v>
      </c>
      <c r="E11" s="25" t="s">
        <v>51</v>
      </c>
      <c r="F11" s="41">
        <f>'m vs o orig data'!F23*100</f>
        <v>10.14492754</v>
      </c>
      <c r="G11" s="39">
        <f>'m vs o orig data'!R23*100</f>
        <v>16.61538462</v>
      </c>
      <c r="I11" s="24" t="s">
        <v>142</v>
      </c>
      <c r="J11" s="61">
        <f>'m region orig data'!F8*100</f>
        <v>18.87755102</v>
      </c>
    </row>
    <row r="12" spans="1:10" ht="12.75">
      <c r="A12" s="24" t="s">
        <v>35</v>
      </c>
      <c r="B12" s="56">
        <f>'m vs o orig data'!F9*100</f>
        <v>13.69047619</v>
      </c>
      <c r="C12" s="39">
        <f>'m vs o orig data'!R9*100</f>
        <v>17.93123889</v>
      </c>
      <c r="E12" s="25" t="s">
        <v>47</v>
      </c>
      <c r="F12" s="41">
        <f>'m vs o orig data'!F24*100</f>
        <v>12.67605634</v>
      </c>
      <c r="G12" s="39">
        <f>'m vs o orig data'!R24*100</f>
        <v>20.24096386</v>
      </c>
      <c r="I12" s="24" t="s">
        <v>143</v>
      </c>
      <c r="J12" s="61">
        <f>'m region orig data'!F9*100</f>
        <v>15.064935060000002</v>
      </c>
    </row>
    <row r="13" spans="1:10" ht="12.75">
      <c r="A13" s="24" t="s">
        <v>36</v>
      </c>
      <c r="B13" s="56">
        <f>'m vs o orig data'!F10*100</f>
        <v>14.09395973</v>
      </c>
      <c r="C13" s="39">
        <f>'m vs o orig data'!R10*100</f>
        <v>16.44295302</v>
      </c>
      <c r="E13" s="25" t="s">
        <v>49</v>
      </c>
      <c r="F13" s="41">
        <f>'m vs o orig data'!F25*100</f>
        <v>15.675675680000001</v>
      </c>
      <c r="G13" s="39">
        <f>'m vs o orig data'!R25*100</f>
        <v>18.85621797</v>
      </c>
      <c r="I13" s="24" t="s">
        <v>144</v>
      </c>
      <c r="J13" s="61">
        <f>'m region orig data'!F10*100</f>
        <v>14.782608699999999</v>
      </c>
    </row>
    <row r="14" spans="1:10" ht="12.75">
      <c r="A14" s="24" t="s">
        <v>34</v>
      </c>
      <c r="B14" s="56">
        <f>'m vs o orig data'!F11*100</f>
        <v>11.570247929999999</v>
      </c>
      <c r="C14" s="39">
        <f>'m vs o orig data'!R11*100</f>
        <v>22.09893666</v>
      </c>
      <c r="E14" s="25" t="s">
        <v>52</v>
      </c>
      <c r="F14" s="41">
        <f>'m vs o orig data'!F26*100</f>
        <v>12.962962959999999</v>
      </c>
      <c r="G14" s="39">
        <f>'m vs o orig data'!R26*100</f>
        <v>18.83802817</v>
      </c>
      <c r="I14" s="26"/>
      <c r="J14" s="62"/>
    </row>
    <row r="15" spans="1:10" ht="13.5" thickBot="1">
      <c r="A15" s="24" t="s">
        <v>37</v>
      </c>
      <c r="B15" s="56"/>
      <c r="C15" s="39">
        <f>'m vs o orig data'!R12*100</f>
        <v>18.60465116</v>
      </c>
      <c r="E15" s="25" t="s">
        <v>53</v>
      </c>
      <c r="F15" s="41">
        <f>'m vs o orig data'!F27*100</f>
        <v>12.35955056</v>
      </c>
      <c r="G15" s="39">
        <f>'m vs o orig data'!R27*100</f>
        <v>18.67838044</v>
      </c>
      <c r="I15" s="28" t="s">
        <v>42</v>
      </c>
      <c r="J15" s="63">
        <f>'m region orig data'!F11*100</f>
        <v>15.20989074</v>
      </c>
    </row>
    <row r="16" spans="1:10" ht="12.75">
      <c r="A16" s="24" t="s">
        <v>38</v>
      </c>
      <c r="B16" s="56">
        <f>'m vs o orig data'!F13*100</f>
        <v>18.26923077</v>
      </c>
      <c r="C16" s="39">
        <f>'m vs o orig data'!R13*100</f>
        <v>16.54411765</v>
      </c>
      <c r="E16" s="25" t="s">
        <v>54</v>
      </c>
      <c r="F16" s="41">
        <f>'m vs o orig data'!F28*100</f>
        <v>12.74509804</v>
      </c>
      <c r="G16" s="39">
        <f>'m vs o orig data'!R28*100</f>
        <v>15.168100079999999</v>
      </c>
      <c r="I16" s="16" t="s">
        <v>43</v>
      </c>
      <c r="J16" s="29"/>
    </row>
    <row r="17" spans="1:10" ht="12.75">
      <c r="A17" s="24" t="s">
        <v>39</v>
      </c>
      <c r="B17" s="56">
        <f>'m vs o orig data'!F14*100</f>
        <v>14.691943129999999</v>
      </c>
      <c r="C17" s="39">
        <f>'m vs o orig data'!R14*100</f>
        <v>11.45614771</v>
      </c>
      <c r="E17" s="25" t="s">
        <v>55</v>
      </c>
      <c r="F17" s="41">
        <f>'m vs o orig data'!F29*100</f>
        <v>15.11627907</v>
      </c>
      <c r="G17" s="39">
        <f>'m vs o orig data'!R29*100</f>
        <v>19.51456311</v>
      </c>
      <c r="I17" s="20" t="s">
        <v>161</v>
      </c>
      <c r="J17" s="20"/>
    </row>
    <row r="18" spans="1:7" ht="12.75">
      <c r="A18" s="26"/>
      <c r="B18" s="57"/>
      <c r="C18" s="42"/>
      <c r="E18" s="25" t="s">
        <v>56</v>
      </c>
      <c r="F18" s="41">
        <f>'m vs o orig data'!F30*100</f>
        <v>15.09433962</v>
      </c>
      <c r="G18" s="39">
        <f>'m vs o orig data'!R30*100</f>
        <v>20.13422819</v>
      </c>
    </row>
    <row r="19" spans="1:7" ht="12.75">
      <c r="A19" s="24" t="s">
        <v>135</v>
      </c>
      <c r="B19" s="56">
        <f>'m vs o orig data'!F15*100</f>
        <v>18.62745098</v>
      </c>
      <c r="C19" s="39">
        <f>'m vs o orig data'!R15*100</f>
        <v>20.78478002</v>
      </c>
      <c r="E19" s="27"/>
      <c r="F19" s="38"/>
      <c r="G19" s="42"/>
    </row>
    <row r="20" spans="1:7" ht="13.5" thickBot="1">
      <c r="A20" s="24" t="s">
        <v>44</v>
      </c>
      <c r="B20" s="56">
        <f>'m vs o orig data'!F16*100</f>
        <v>12.992125979999999</v>
      </c>
      <c r="C20" s="39">
        <f>'m vs o orig data'!R16*100</f>
        <v>18.79863481</v>
      </c>
      <c r="E20" s="28" t="s">
        <v>41</v>
      </c>
      <c r="F20" s="58">
        <f>'m vs o orig data'!F8*100</f>
        <v>15.35211268</v>
      </c>
      <c r="G20" s="43">
        <f>'m vs o orig data'!R8*100</f>
        <v>18.4414982</v>
      </c>
    </row>
    <row r="21" spans="1:6" ht="12.75">
      <c r="A21" s="24" t="s">
        <v>40</v>
      </c>
      <c r="B21" s="56">
        <f>'m vs o orig data'!F17*100</f>
        <v>16.47597254</v>
      </c>
      <c r="C21" s="39">
        <f>'m vs o orig data'!R17*100</f>
        <v>13.118952759999999</v>
      </c>
      <c r="E21" s="16" t="s">
        <v>43</v>
      </c>
      <c r="F21" s="29"/>
    </row>
    <row r="22" spans="1:7" ht="12.75">
      <c r="A22" s="26"/>
      <c r="B22" s="57"/>
      <c r="C22" s="42"/>
      <c r="E22" s="72" t="s">
        <v>161</v>
      </c>
      <c r="F22" s="72"/>
      <c r="G22" s="72"/>
    </row>
    <row r="23" spans="1:3" ht="13.5" thickBot="1">
      <c r="A23" s="28" t="s">
        <v>42</v>
      </c>
      <c r="B23" s="56">
        <f>'m vs o orig data'!F18*100</f>
        <v>15.20989074</v>
      </c>
      <c r="C23" s="39">
        <f>'m vs o orig data'!R18*100</f>
        <v>18.570639</v>
      </c>
    </row>
    <row r="24" spans="1:3" ht="13.5" thickBot="1">
      <c r="A24" s="48"/>
      <c r="B24" s="65" t="s">
        <v>159</v>
      </c>
      <c r="C24" s="64" t="s">
        <v>160</v>
      </c>
    </row>
    <row r="25" spans="1:6" ht="12.75">
      <c r="A25" s="16" t="s">
        <v>43</v>
      </c>
      <c r="B25" s="29"/>
      <c r="E25" s="45"/>
      <c r="F25" s="44"/>
    </row>
    <row r="26" spans="1:6" ht="12.75">
      <c r="A26" s="20" t="s">
        <v>161</v>
      </c>
      <c r="B26" s="20"/>
      <c r="C26" s="20"/>
      <c r="E26" s="45"/>
      <c r="F26" s="46"/>
    </row>
    <row r="27" spans="5:6" ht="12.75">
      <c r="E27" s="45"/>
      <c r="F27" s="46"/>
    </row>
    <row r="28" spans="5:6" ht="12.75">
      <c r="E28" s="45"/>
      <c r="F28" s="47"/>
    </row>
    <row r="29" spans="5:6" ht="12.75">
      <c r="E29" s="45"/>
      <c r="F29" s="44"/>
    </row>
    <row r="30" spans="5:6" ht="12.75">
      <c r="E30" s="48"/>
      <c r="F30" s="49"/>
    </row>
    <row r="31" spans="5:6" ht="12.75">
      <c r="E31" s="48"/>
      <c r="F31" s="49"/>
    </row>
    <row r="32" spans="5:6" ht="12.75">
      <c r="E32" s="48"/>
      <c r="F32" s="49"/>
    </row>
    <row r="34" spans="5:6" ht="12.75">
      <c r="E34" s="48"/>
      <c r="F34" s="49"/>
    </row>
    <row r="35" spans="5:6" ht="12.75">
      <c r="E35" s="48"/>
      <c r="F35" s="49"/>
    </row>
    <row r="36" spans="5:6" ht="12.75">
      <c r="E36" s="48"/>
      <c r="F36" s="49"/>
    </row>
    <row r="37" spans="5:6" ht="12.75">
      <c r="E37" s="50"/>
      <c r="F37" s="49"/>
    </row>
    <row r="38" spans="5:6" ht="12.75">
      <c r="E38" s="48"/>
      <c r="F38" s="49"/>
    </row>
  </sheetData>
  <sheetProtection/>
  <mergeCells count="7">
    <mergeCell ref="A2:A6"/>
    <mergeCell ref="E2:E6"/>
    <mergeCell ref="I2:I6"/>
    <mergeCell ref="E22:G22"/>
    <mergeCell ref="J2:J3"/>
    <mergeCell ref="B2:C2"/>
    <mergeCell ref="F2:G2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draft - not for distribution
&amp;F</oddHeader>
    <oddFooter>&amp;Cconfidential draft - not for distribution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32" sqref="G32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6" width="3.28125" style="2" customWidth="1"/>
    <col min="7" max="7" width="3.140625" style="2" customWidth="1"/>
    <col min="8" max="9" width="9.140625" style="2" customWidth="1"/>
    <col min="10" max="10" width="9.140625" style="10" customWidth="1"/>
    <col min="11" max="12" width="9.140625" style="2" customWidth="1"/>
    <col min="13" max="13" width="2.8515625" style="9" customWidth="1"/>
    <col min="14" max="14" width="9.140625" style="2" customWidth="1"/>
    <col min="15" max="15" width="2.8515625" style="9" customWidth="1"/>
    <col min="16" max="16" width="9.28125" style="2" bestFit="1" customWidth="1"/>
    <col min="17" max="16384" width="9.140625" style="2" customWidth="1"/>
  </cols>
  <sheetData>
    <row r="1" spans="1:15" ht="12.75">
      <c r="A1" s="34" t="s">
        <v>150</v>
      </c>
      <c r="B1" s="4" t="s">
        <v>57</v>
      </c>
      <c r="C1" s="77" t="s">
        <v>29</v>
      </c>
      <c r="D1" s="77"/>
      <c r="E1" s="77"/>
      <c r="F1" s="78" t="s">
        <v>128</v>
      </c>
      <c r="G1" s="78"/>
      <c r="H1" s="79" t="s">
        <v>154</v>
      </c>
      <c r="I1" s="79"/>
      <c r="J1" s="79"/>
      <c r="K1" s="79"/>
      <c r="L1" s="79"/>
      <c r="M1" s="6"/>
      <c r="O1" s="6"/>
    </row>
    <row r="2" spans="1:15" ht="12.75">
      <c r="A2" s="34" t="s">
        <v>151</v>
      </c>
      <c r="B2" s="51"/>
      <c r="C2" s="12"/>
      <c r="D2" s="12"/>
      <c r="E2" s="12"/>
      <c r="F2" s="36"/>
      <c r="G2" s="36"/>
      <c r="H2" s="4"/>
      <c r="I2" s="4" t="s">
        <v>136</v>
      </c>
      <c r="J2" s="4" t="s">
        <v>136</v>
      </c>
      <c r="K2" s="4"/>
      <c r="L2" s="4"/>
      <c r="M2" s="6"/>
      <c r="O2" s="6"/>
    </row>
    <row r="3" spans="1:23" ht="12.75">
      <c r="A3" s="4" t="s">
        <v>0</v>
      </c>
      <c r="B3" s="4"/>
      <c r="C3" s="12" t="s">
        <v>117</v>
      </c>
      <c r="D3" s="12" t="s">
        <v>94</v>
      </c>
      <c r="E3" s="12" t="s">
        <v>93</v>
      </c>
      <c r="F3" s="36" t="s">
        <v>126</v>
      </c>
      <c r="G3" s="36" t="s">
        <v>127</v>
      </c>
      <c r="H3" s="5" t="s">
        <v>129</v>
      </c>
      <c r="I3" s="3" t="s">
        <v>137</v>
      </c>
      <c r="J3" s="40" t="s">
        <v>138</v>
      </c>
      <c r="K3" s="5" t="s">
        <v>130</v>
      </c>
      <c r="L3" s="5" t="s">
        <v>131</v>
      </c>
      <c r="N3" s="5" t="s">
        <v>132</v>
      </c>
      <c r="P3" s="5" t="s">
        <v>133</v>
      </c>
      <c r="Q3" s="5"/>
      <c r="R3" s="5"/>
      <c r="S3" s="5"/>
      <c r="T3" s="5"/>
      <c r="U3" s="5"/>
      <c r="V3" s="5"/>
      <c r="W3" s="5"/>
    </row>
    <row r="4" spans="1:23" ht="12.75">
      <c r="A4" s="2" t="str">
        <f ca="1">CONCATENATE(B4)&amp;(IF((CELL("contents",C4)="m")*AND((CELL("contents",D4))="o")*AND((CELL("contents",E4))&lt;&gt;"")," (m,o,"&amp;CELL("contents",E4)&amp;")",(IF((CELL("contents",C4)="m")*OR((CELL("contents",D4))="o")," (m,o)",(IF((CELL("contents",C4)="m")*OR((CELL("contents",E4))&lt;&gt;"")," (m,"&amp;CELL("contents",E4)&amp;")",(IF((CELL("contents",D4)="o")*OR((CELL("contents",E4))&lt;&gt;"")," (o,"&amp;CELL("contents",E4)&amp;")",(IF((CELL("contents",C4))="m"," (m)",(IF((CELL("contents",D4)="o")," (o)",(IF((CELL("contents",E4)&lt;&gt;"")," ("&amp;CELL("contents",E4)&amp;")",""))))))))))))))</f>
        <v>South Eastman (m)</v>
      </c>
      <c r="B4" t="s">
        <v>31</v>
      </c>
      <c r="C4" t="s">
        <v>117</v>
      </c>
      <c r="D4" t="str">
        <f>'m vs o orig data'!AE4</f>
        <v> </v>
      </c>
      <c r="E4">
        <f ca="1">IF(CELL("contents",F4)="s","s",IF(CELL("contents",G4)="s","s",IF(CELL("contents",'m vs o orig data'!AF4)="d","d","")))</f>
      </c>
      <c r="F4" t="str">
        <f>'m vs o orig data'!AG4</f>
        <v> </v>
      </c>
      <c r="G4" t="str">
        <f>'m vs o orig data'!AH4</f>
        <v> </v>
      </c>
      <c r="H4" s="18">
        <f aca="true" t="shared" si="0" ref="H4:H14">I$19</f>
        <v>0.2077989611</v>
      </c>
      <c r="I4" s="3">
        <f>'m vs o orig data'!B4</f>
        <v>0.164143295</v>
      </c>
      <c r="J4" s="3">
        <f>'m vs o orig data'!N4</f>
        <v>0.1710973785</v>
      </c>
      <c r="K4" s="18">
        <f aca="true" t="shared" si="1" ref="K4:K14">J$19</f>
        <v>0.18570639</v>
      </c>
      <c r="L4" s="11">
        <f>'m vs o orig data'!E4</f>
        <v>0.2019415927</v>
      </c>
      <c r="M4" s="7"/>
      <c r="N4" s="11">
        <f>'m vs o orig data'!O4</f>
        <v>0.1520865349</v>
      </c>
      <c r="O4" s="7"/>
      <c r="P4" s="11">
        <f>'m vs o orig data'!X4</f>
        <v>0.8189623138</v>
      </c>
      <c r="Q4" s="3"/>
      <c r="R4" s="3"/>
      <c r="S4" s="3"/>
      <c r="T4" s="3"/>
      <c r="U4" s="3"/>
      <c r="V4" s="3"/>
      <c r="W4" s="3"/>
    </row>
    <row r="5" spans="1:23" ht="12.75">
      <c r="A5" s="2" t="str">
        <f aca="true" ca="1" t="shared" si="2" ref="A5:A30">CONCATENATE(B5)&amp;(IF((CELL("contents",C5)="m")*AND((CELL("contents",D5))="o")*AND((CELL("contents",E5))&lt;&gt;"")," (m,o,"&amp;CELL("contents",E5)&amp;")",(IF((CELL("contents",C5)="m")*OR((CELL("contents",D5))="o")," (m,o)",(IF((CELL("contents",C5)="m")*OR((CELL("contents",E5))&lt;&gt;"")," (m,"&amp;CELL("contents",E5)&amp;")",(IF((CELL("contents",D5)="o")*OR((CELL("contents",E5))&lt;&gt;"")," (o,"&amp;CELL("contents",E5)&amp;")",(IF((CELL("contents",C5))="m"," (m)",(IF((CELL("contents",D5)="o")," (o)",(IF((CELL("contents",E5)&lt;&gt;"")," ("&amp;CELL("contents",E5)&amp;")",""))))))))))))))</f>
        <v>Central (d)</v>
      </c>
      <c r="B5" t="s">
        <v>32</v>
      </c>
      <c r="C5" t="str">
        <f>'m vs o orig data'!AD5</f>
        <v> </v>
      </c>
      <c r="D5" t="str">
        <f>'m vs o orig data'!AE5</f>
        <v> </v>
      </c>
      <c r="E5" t="str">
        <f ca="1">IF(CELL("contents",F5)="s","s",IF(CELL("contents",G5)="s","s",IF(CELL("contents",'m vs o orig data'!AF5)="d","d","")))</f>
        <v>d</v>
      </c>
      <c r="F5" t="str">
        <f>'m vs o orig data'!AG5</f>
        <v> </v>
      </c>
      <c r="G5" t="str">
        <f>'m vs o orig data'!AH5</f>
        <v> </v>
      </c>
      <c r="H5" s="18">
        <f t="shared" si="0"/>
        <v>0.2077989611</v>
      </c>
      <c r="I5" s="3">
        <f>'m vs o orig data'!B5</f>
        <v>0.2734548283</v>
      </c>
      <c r="J5" s="3">
        <f>'m vs o orig data'!N5</f>
        <v>0.1903264784</v>
      </c>
      <c r="K5" s="18">
        <f t="shared" si="1"/>
        <v>0.18570639</v>
      </c>
      <c r="L5" s="11">
        <f>'m vs o orig data'!E5</f>
        <v>0.0740801752</v>
      </c>
      <c r="M5" s="8"/>
      <c r="N5" s="11">
        <f>'m vs o orig data'!O5</f>
        <v>0.1763495859</v>
      </c>
      <c r="O5" s="8"/>
      <c r="P5" s="11">
        <f>'m vs o orig data'!X5</f>
        <v>0.9496150663</v>
      </c>
      <c r="Q5" s="1"/>
      <c r="R5" s="1"/>
      <c r="S5" s="1"/>
      <c r="T5" s="1"/>
      <c r="U5" s="1"/>
      <c r="V5" s="1"/>
      <c r="W5" s="1"/>
    </row>
    <row r="6" spans="1:23" ht="12.75">
      <c r="A6" s="2" t="str">
        <f ca="1" t="shared" si="2"/>
        <v>Assiniboine</v>
      </c>
      <c r="B6" t="s">
        <v>33</v>
      </c>
      <c r="C6" t="str">
        <f>'m vs o orig data'!AD6</f>
        <v> </v>
      </c>
      <c r="D6" t="str">
        <f>'m vs o orig data'!AE6</f>
        <v> </v>
      </c>
      <c r="E6">
        <f ca="1">IF(CELL("contents",F6)="s","s",IF(CELL("contents",G6)="s","s",IF(CELL("contents",'m vs o orig data'!AF6)="d","d","")))</f>
      </c>
      <c r="F6" t="str">
        <f>'m vs o orig data'!AG6</f>
        <v> </v>
      </c>
      <c r="G6" t="str">
        <f>'m vs o orig data'!AH6</f>
        <v> </v>
      </c>
      <c r="H6" s="18">
        <f t="shared" si="0"/>
        <v>0.2077989611</v>
      </c>
      <c r="I6" s="3">
        <f>'m vs o orig data'!B6</f>
        <v>0.2125399232</v>
      </c>
      <c r="J6" s="3">
        <f>'m vs o orig data'!N6</f>
        <v>0.1768324628</v>
      </c>
      <c r="K6" s="18">
        <f t="shared" si="1"/>
        <v>0.18570639</v>
      </c>
      <c r="L6" s="11">
        <f>'m vs o orig data'!E6</f>
        <v>0.9250148916</v>
      </c>
      <c r="M6" s="8"/>
      <c r="N6" s="11">
        <f>'m vs o orig data'!O6</f>
        <v>0.1640921404</v>
      </c>
      <c r="O6" s="8"/>
      <c r="P6" s="11">
        <f>'m vs o orig data'!X6</f>
        <v>0.8836106303</v>
      </c>
      <c r="Q6" s="1"/>
      <c r="R6" s="1"/>
      <c r="S6" s="1"/>
      <c r="T6" s="1"/>
      <c r="U6" s="1"/>
      <c r="V6" s="1"/>
      <c r="W6" s="1"/>
    </row>
    <row r="7" spans="1:23" ht="12.75">
      <c r="A7" s="2" t="str">
        <f ca="1" t="shared" si="2"/>
        <v>Brandon</v>
      </c>
      <c r="B7" t="s">
        <v>28</v>
      </c>
      <c r="C7" t="str">
        <f>'m vs o orig data'!AD7</f>
        <v> </v>
      </c>
      <c r="D7" t="str">
        <f>'m vs o orig data'!AE7</f>
        <v> </v>
      </c>
      <c r="E7">
        <f ca="1">IF(CELL("contents",F7)="s","s",IF(CELL("contents",G7)="s","s",IF(CELL("contents",'m vs o orig data'!AF7)="d","d","")))</f>
      </c>
      <c r="F7" t="str">
        <f>'m vs o orig data'!AG7</f>
        <v> </v>
      </c>
      <c r="G7" t="str">
        <f>'m vs o orig data'!AH7</f>
        <v> </v>
      </c>
      <c r="H7" s="18">
        <f t="shared" si="0"/>
        <v>0.2077989611</v>
      </c>
      <c r="I7" s="3">
        <f>'m vs o orig data'!B7</f>
        <v>0.1727253824</v>
      </c>
      <c r="J7" s="3">
        <f>'m vs o orig data'!N7</f>
        <v>0.176389155</v>
      </c>
      <c r="K7" s="18">
        <f t="shared" si="1"/>
        <v>0.18570639</v>
      </c>
      <c r="L7" s="11">
        <f>'m vs o orig data'!E7</f>
        <v>0.5265642884</v>
      </c>
      <c r="M7" s="8"/>
      <c r="N7" s="11">
        <f>'m vs o orig data'!O7</f>
        <v>0.1591492946</v>
      </c>
      <c r="O7" s="8"/>
      <c r="P7" s="11">
        <f>'m vs o orig data'!X7</f>
        <v>0.8569941754</v>
      </c>
      <c r="Q7" s="1"/>
      <c r="R7" s="1"/>
      <c r="S7" s="1"/>
      <c r="T7" s="1"/>
      <c r="U7" s="1"/>
      <c r="V7" s="1"/>
      <c r="W7" s="1"/>
    </row>
    <row r="8" spans="1:23" ht="12.75">
      <c r="A8" s="2" t="str">
        <f ca="1" t="shared" si="2"/>
        <v>Winnipeg (d)</v>
      </c>
      <c r="B8" t="s">
        <v>41</v>
      </c>
      <c r="C8" t="str">
        <f>'m vs o orig data'!AD8</f>
        <v> </v>
      </c>
      <c r="D8" t="str">
        <f>'m vs o orig data'!AE8</f>
        <v> </v>
      </c>
      <c r="E8" t="str">
        <f ca="1">IF(CELL("contents",F8)="s","s",IF(CELL("contents",G8)="s","s",IF(CELL("contents",'m vs o orig data'!AF8)="d","d","")))</f>
        <v>d</v>
      </c>
      <c r="F8" t="str">
        <f>'m vs o orig data'!AG8</f>
        <v> </v>
      </c>
      <c r="G8" t="str">
        <f>'m vs o orig data'!AH8</f>
        <v> </v>
      </c>
      <c r="H8" s="18">
        <f t="shared" si="0"/>
        <v>0.2077989611</v>
      </c>
      <c r="I8" s="3">
        <f>'m vs o orig data'!B8</f>
        <v>0.2159819119</v>
      </c>
      <c r="J8" s="3">
        <f>'m vs o orig data'!N8</f>
        <v>0.183864437</v>
      </c>
      <c r="K8" s="18">
        <f t="shared" si="1"/>
        <v>0.18570639</v>
      </c>
      <c r="L8" s="11">
        <f>'m vs o orig data'!E8</f>
        <v>0.6276470763</v>
      </c>
      <c r="M8" s="8"/>
      <c r="N8" s="11">
        <f>'m vs o orig data'!O8</f>
        <v>0.1774896099</v>
      </c>
      <c r="O8" s="8"/>
      <c r="P8" s="11">
        <f>'m vs o orig data'!X8</f>
        <v>0.9557539183</v>
      </c>
      <c r="Q8" s="1"/>
      <c r="R8" s="1"/>
      <c r="S8" s="1"/>
      <c r="T8" s="1"/>
      <c r="U8" s="1"/>
      <c r="V8" s="1"/>
      <c r="W8" s="1"/>
    </row>
    <row r="9" spans="1:23" ht="12.75">
      <c r="A9" s="2" t="str">
        <f ca="1" t="shared" si="2"/>
        <v>Interlake</v>
      </c>
      <c r="B9" t="s">
        <v>35</v>
      </c>
      <c r="C9" t="str">
        <f>'m vs o orig data'!AD9</f>
        <v> </v>
      </c>
      <c r="D9" t="str">
        <f>'m vs o orig data'!AE9</f>
        <v> </v>
      </c>
      <c r="E9">
        <f ca="1">IF(CELL("contents",F9)="s","s",IF(CELL("contents",G9)="s","s",IF(CELL("contents",'m vs o orig data'!AF9)="d","d","")))</f>
      </c>
      <c r="F9" t="str">
        <f>'m vs o orig data'!AG9</f>
        <v> </v>
      </c>
      <c r="G9" t="str">
        <f>'m vs o orig data'!AH9</f>
        <v> </v>
      </c>
      <c r="H9" s="18">
        <f t="shared" si="0"/>
        <v>0.2077989611</v>
      </c>
      <c r="I9" s="3">
        <f>'m vs o orig data'!B9</f>
        <v>0.1771561185</v>
      </c>
      <c r="J9" s="3">
        <f>'m vs o orig data'!N9</f>
        <v>0.1871644561</v>
      </c>
      <c r="K9" s="18">
        <f t="shared" si="1"/>
        <v>0.18570639</v>
      </c>
      <c r="L9" s="11">
        <f>'m vs o orig data'!E9</f>
        <v>0.2126082071</v>
      </c>
      <c r="M9" s="8"/>
      <c r="N9" s="11">
        <f>'m vs o orig data'!O9</f>
        <v>0.1723583948</v>
      </c>
      <c r="O9" s="8"/>
      <c r="P9" s="11">
        <f>'m vs o orig data'!X9</f>
        <v>0.9281231237</v>
      </c>
      <c r="Q9" s="1"/>
      <c r="R9" s="1"/>
      <c r="S9" s="1"/>
      <c r="T9" s="1"/>
      <c r="U9" s="1"/>
      <c r="V9" s="1"/>
      <c r="W9" s="1"/>
    </row>
    <row r="10" spans="1:16" ht="12.75">
      <c r="A10" s="2" t="str">
        <f ca="1" t="shared" si="2"/>
        <v>North Eastman</v>
      </c>
      <c r="B10" t="s">
        <v>36</v>
      </c>
      <c r="C10" t="str">
        <f>'m vs o orig data'!AD10</f>
        <v> </v>
      </c>
      <c r="D10" t="str">
        <f>'m vs o orig data'!AE10</f>
        <v> </v>
      </c>
      <c r="E10">
        <f ca="1">IF(CELL("contents",F10)="s","s",IF(CELL("contents",G10)="s","s",IF(CELL("contents",'m vs o orig data'!AF10)="d","d","")))</f>
      </c>
      <c r="F10" t="str">
        <f>'m vs o orig data'!AG10</f>
        <v> </v>
      </c>
      <c r="G10" t="str">
        <f>'m vs o orig data'!AH10</f>
        <v> </v>
      </c>
      <c r="H10" s="18">
        <f t="shared" si="0"/>
        <v>0.2077989611</v>
      </c>
      <c r="I10" s="3">
        <f>'m vs o orig data'!B10</f>
        <v>0.2102861114</v>
      </c>
      <c r="J10" s="3">
        <f>'m vs o orig data'!N10</f>
        <v>0.189586223</v>
      </c>
      <c r="K10" s="18">
        <f t="shared" si="1"/>
        <v>0.18570639</v>
      </c>
      <c r="L10" s="11">
        <f>'m vs o orig data'!E10</f>
        <v>0.9573561706</v>
      </c>
      <c r="N10" s="11">
        <f>'m vs o orig data'!O10</f>
        <v>0.1687804842</v>
      </c>
      <c r="P10" s="11">
        <f>'m vs o orig data'!X10</f>
        <v>0.9088566319</v>
      </c>
    </row>
    <row r="11" spans="1:23" ht="12.75">
      <c r="A11" s="2" t="str">
        <f ca="1" t="shared" si="2"/>
        <v>Parkland</v>
      </c>
      <c r="B11" t="s">
        <v>34</v>
      </c>
      <c r="C11" t="str">
        <f>'m vs o orig data'!AD11</f>
        <v> </v>
      </c>
      <c r="D11" t="str">
        <f>'m vs o orig data'!AE11</f>
        <v> </v>
      </c>
      <c r="E11">
        <f ca="1">IF(CELL("contents",F11)="s","s",IF(CELL("contents",G11)="s","s",IF(CELL("contents",'m vs o orig data'!AF11)="d","d","")))</f>
      </c>
      <c r="F11" t="str">
        <f>'m vs o orig data'!AG11</f>
        <v> </v>
      </c>
      <c r="G11" t="str">
        <f>'m vs o orig data'!AH11</f>
        <v> </v>
      </c>
      <c r="H11" s="18">
        <f t="shared" si="0"/>
        <v>0.2077989611</v>
      </c>
      <c r="I11" s="3">
        <f>'m vs o orig data'!B11</f>
        <v>0.159525086</v>
      </c>
      <c r="J11" s="3">
        <f>'m vs o orig data'!N11</f>
        <v>0.191997522</v>
      </c>
      <c r="K11" s="18">
        <f t="shared" si="1"/>
        <v>0.18570639</v>
      </c>
      <c r="L11" s="11">
        <f>'m vs o orig data'!E11</f>
        <v>0.0991308216</v>
      </c>
      <c r="M11" s="8"/>
      <c r="N11" s="11">
        <f>'m vs o orig data'!O11</f>
        <v>0.1751044887</v>
      </c>
      <c r="O11" s="8"/>
      <c r="P11" s="11">
        <f>'m vs o orig data'!X11</f>
        <v>0.942910412</v>
      </c>
      <c r="Q11" s="1"/>
      <c r="R11" s="1"/>
      <c r="S11" s="1"/>
      <c r="T11" s="1"/>
      <c r="U11" s="1"/>
      <c r="V11" s="1"/>
      <c r="W11" s="1"/>
    </row>
    <row r="12" spans="1:23" ht="12.75">
      <c r="A12" s="2" t="str">
        <f ca="1" t="shared" si="2"/>
        <v>Churchill (s)</v>
      </c>
      <c r="B12" t="s">
        <v>37</v>
      </c>
      <c r="C12" t="str">
        <f>'m vs o orig data'!AD12</f>
        <v> </v>
      </c>
      <c r="D12" t="str">
        <f>'m vs o orig data'!AE12</f>
        <v> </v>
      </c>
      <c r="E12" t="str">
        <f ca="1">IF(CELL("contents",F12)="s","s",IF(CELL("contents",G12)="s","s",IF(CELL("contents",'m vs o orig data'!AF12)="d","d","")))</f>
        <v>s</v>
      </c>
      <c r="F12" t="str">
        <f>'m vs o orig data'!AG12</f>
        <v>s</v>
      </c>
      <c r="G12" t="str">
        <f>'m vs o orig data'!AH12</f>
        <v> </v>
      </c>
      <c r="H12" s="18">
        <f t="shared" si="0"/>
        <v>0.2077989611</v>
      </c>
      <c r="I12" s="3" t="str">
        <f>'m vs o orig data'!B12</f>
        <v> </v>
      </c>
      <c r="J12" s="3">
        <f>'m vs o orig data'!N12</f>
        <v>0.3755703805</v>
      </c>
      <c r="K12" s="18">
        <f t="shared" si="1"/>
        <v>0.18570639</v>
      </c>
      <c r="L12" s="11" t="str">
        <f>'m vs o orig data'!E12</f>
        <v> </v>
      </c>
      <c r="M12" s="8"/>
      <c r="N12" s="11">
        <f>'m vs o orig data'!O12</f>
        <v>0.1877303807</v>
      </c>
      <c r="O12" s="8"/>
      <c r="P12" s="11">
        <f>'m vs o orig data'!X12</f>
        <v>1.0108988747</v>
      </c>
      <c r="Q12" s="1"/>
      <c r="R12" s="1"/>
      <c r="S12" s="1"/>
      <c r="T12" s="1"/>
      <c r="U12" s="1"/>
      <c r="V12" s="1"/>
      <c r="W12" s="1"/>
    </row>
    <row r="13" spans="1:23" ht="12.75">
      <c r="A13" s="2" t="str">
        <f ca="1" t="shared" si="2"/>
        <v>Nor-Man</v>
      </c>
      <c r="B13" t="s">
        <v>38</v>
      </c>
      <c r="C13" t="str">
        <f>'m vs o orig data'!AD13</f>
        <v> </v>
      </c>
      <c r="D13" t="str">
        <f>'m vs o orig data'!AE13</f>
        <v> </v>
      </c>
      <c r="E13">
        <f ca="1">IF(CELL("contents",F13)="s","s",IF(CELL("contents",G13)="s","s",IF(CELL("contents",'m vs o orig data'!AF13)="d","d","")))</f>
      </c>
      <c r="F13" t="str">
        <f>'m vs o orig data'!AG13</f>
        <v> </v>
      </c>
      <c r="G13" t="str">
        <f>'m vs o orig data'!AH13</f>
        <v> </v>
      </c>
      <c r="H13" s="18">
        <f t="shared" si="0"/>
        <v>0.2077989611</v>
      </c>
      <c r="I13" s="3">
        <f>'m vs o orig data'!B13</f>
        <v>0.2659901205</v>
      </c>
      <c r="J13" s="3">
        <f>'m vs o orig data'!N13</f>
        <v>0.2203430721</v>
      </c>
      <c r="K13" s="18">
        <f t="shared" si="1"/>
        <v>0.18570639</v>
      </c>
      <c r="L13" s="11">
        <f>'m vs o orig data'!E13</f>
        <v>0.141568972</v>
      </c>
      <c r="M13" s="8"/>
      <c r="N13" s="11">
        <f>'m vs o orig data'!O13</f>
        <v>0.190097601</v>
      </c>
      <c r="O13" s="8"/>
      <c r="P13" s="11">
        <f>'m vs o orig data'!X13</f>
        <v>1.0236459877</v>
      </c>
      <c r="Q13" s="1"/>
      <c r="R13" s="1"/>
      <c r="S13" s="1"/>
      <c r="T13" s="1"/>
      <c r="U13" s="1"/>
      <c r="V13" s="1"/>
      <c r="W13" s="1"/>
    </row>
    <row r="14" spans="1:23" ht="12.75">
      <c r="A14" s="2" t="str">
        <f ca="1" t="shared" si="2"/>
        <v>Burntwood (o)</v>
      </c>
      <c r="B14" t="s">
        <v>39</v>
      </c>
      <c r="C14" t="str">
        <f>'m vs o orig data'!AD14</f>
        <v> </v>
      </c>
      <c r="D14" t="str">
        <f>'m vs o orig data'!AE14</f>
        <v>o</v>
      </c>
      <c r="E14">
        <f ca="1">IF(CELL("contents",F14)="s","s",IF(CELL("contents",G14)="s","s",IF(CELL("contents",'m vs o orig data'!AF14)="d","d","")))</f>
      </c>
      <c r="F14" t="str">
        <f>'m vs o orig data'!AG14</f>
        <v> </v>
      </c>
      <c r="G14" t="str">
        <f>'m vs o orig data'!AH14</f>
        <v> </v>
      </c>
      <c r="H14" s="18">
        <f t="shared" si="0"/>
        <v>0.2077989611</v>
      </c>
      <c r="I14" s="3">
        <f>'m vs o orig data'!B14</f>
        <v>0.2530310535</v>
      </c>
      <c r="J14" s="3">
        <f>'m vs o orig data'!N14</f>
        <v>0.2310303229</v>
      </c>
      <c r="K14" s="18">
        <f t="shared" si="1"/>
        <v>0.18570639</v>
      </c>
      <c r="L14" s="11">
        <f>'m vs o orig data'!E14</f>
        <v>0.2865826767</v>
      </c>
      <c r="M14" s="8"/>
      <c r="N14" s="11">
        <f>'m vs o orig data'!O14</f>
        <v>0.2046725106</v>
      </c>
      <c r="O14" s="8"/>
      <c r="P14" s="11">
        <f>'m vs o orig data'!X14</f>
        <v>1.1021296067</v>
      </c>
      <c r="Q14" s="1"/>
      <c r="R14" s="1"/>
      <c r="S14" s="1"/>
      <c r="T14" s="1"/>
      <c r="U14" s="1"/>
      <c r="V14" s="1"/>
      <c r="W14" s="1"/>
    </row>
    <row r="15" spans="1:23" ht="12.75">
      <c r="B15"/>
      <c r="C15"/>
      <c r="D15"/>
      <c r="E15"/>
      <c r="F15"/>
      <c r="G15"/>
      <c r="H15" s="18"/>
      <c r="I15" s="3"/>
      <c r="J15" s="3"/>
      <c r="K15" s="18"/>
      <c r="L15" s="11"/>
      <c r="M15" s="8"/>
      <c r="N15" s="11"/>
      <c r="O15" s="8"/>
      <c r="P15" s="11"/>
      <c r="Q15" s="1"/>
      <c r="R15" s="1"/>
      <c r="S15" s="1"/>
      <c r="T15" s="1"/>
      <c r="U15" s="1"/>
      <c r="V15" s="1"/>
      <c r="W15" s="1"/>
    </row>
    <row r="16" spans="1:23" ht="12.75">
      <c r="A16" s="2" t="str">
        <f ca="1" t="shared" si="2"/>
        <v>Rural South</v>
      </c>
      <c r="B16" t="s">
        <v>135</v>
      </c>
      <c r="C16" t="str">
        <f>'m vs o orig data'!AD15</f>
        <v> </v>
      </c>
      <c r="D16" t="str">
        <f>'m vs o orig data'!AE15</f>
        <v> </v>
      </c>
      <c r="E16">
        <f ca="1">IF(CELL("contents",F16)="s","s",IF(CELL("contents",G16)="s","s",IF(CELL("contents",'m vs o orig data'!AF15)="d","d","")))</f>
      </c>
      <c r="F16" t="str">
        <f>'m vs o orig data'!AG15</f>
        <v> </v>
      </c>
      <c r="G16" t="str">
        <f>'m vs o orig data'!AH15</f>
        <v> </v>
      </c>
      <c r="H16" s="18">
        <f>I$19</f>
        <v>0.2077989611</v>
      </c>
      <c r="I16" s="3">
        <f>'m vs o orig data'!B15</f>
        <v>0.2150319749</v>
      </c>
      <c r="J16" s="3">
        <f>'m vs o orig data'!N15</f>
        <v>0.1811247314</v>
      </c>
      <c r="K16" s="18">
        <f>J$19</f>
        <v>0.18570639</v>
      </c>
      <c r="L16" s="11">
        <f>'m vs o orig data'!E15</f>
        <v>0.7559896921</v>
      </c>
      <c r="M16" s="8"/>
      <c r="N16" s="11">
        <f>'m vs o orig data'!O15</f>
        <v>0.1720483325</v>
      </c>
      <c r="O16" s="8"/>
      <c r="P16" s="11">
        <f>'m vs o orig data'!X15</f>
        <v>0.9264534865</v>
      </c>
      <c r="Q16" s="1"/>
      <c r="R16" s="1"/>
      <c r="S16" s="1"/>
      <c r="T16" s="1"/>
      <c r="U16" s="1"/>
      <c r="V16" s="1"/>
      <c r="W16" s="1"/>
    </row>
    <row r="17" spans="1:16" ht="12.75">
      <c r="A17" s="2" t="str">
        <f ca="1" t="shared" si="2"/>
        <v>Mid</v>
      </c>
      <c r="B17" t="s">
        <v>44</v>
      </c>
      <c r="C17" t="str">
        <f>'m vs o orig data'!AD16</f>
        <v> </v>
      </c>
      <c r="D17" t="str">
        <f>'m vs o orig data'!AE16</f>
        <v> </v>
      </c>
      <c r="E17">
        <f ca="1">IF(CELL("contents",F17)="s","s",IF(CELL("contents",G17)="s","s",IF(CELL("contents",'m vs o orig data'!AF16)="d","d","")))</f>
      </c>
      <c r="F17" t="str">
        <f>'m vs o orig data'!AG16</f>
        <v> </v>
      </c>
      <c r="G17" t="str">
        <f>'m vs o orig data'!AH16</f>
        <v> </v>
      </c>
      <c r="H17" s="18">
        <f>I$19</f>
        <v>0.2077989611</v>
      </c>
      <c r="I17" s="3">
        <f>'m vs o orig data'!B16</f>
        <v>0.1753199837</v>
      </c>
      <c r="J17" s="3">
        <f>'m vs o orig data'!N16</f>
        <v>0.1893440852</v>
      </c>
      <c r="K17" s="18">
        <f>J$19</f>
        <v>0.18570639</v>
      </c>
      <c r="L17" s="11">
        <f>'m vs o orig data'!E16</f>
        <v>0.0814055567</v>
      </c>
      <c r="N17" s="11">
        <f>'m vs o orig data'!O16</f>
        <v>0.178883308</v>
      </c>
      <c r="P17" s="11">
        <f>'m vs o orig data'!X16</f>
        <v>0.9632587652</v>
      </c>
    </row>
    <row r="18" spans="1:16" ht="12.75">
      <c r="A18" s="2" t="str">
        <f ca="1" t="shared" si="2"/>
        <v>North (o)</v>
      </c>
      <c r="B18" t="s">
        <v>40</v>
      </c>
      <c r="C18" t="str">
        <f>'m vs o orig data'!AD17</f>
        <v> </v>
      </c>
      <c r="D18" t="str">
        <f>'m vs o orig data'!AE17</f>
        <v>o</v>
      </c>
      <c r="E18">
        <f ca="1">IF(CELL("contents",F18)="s","s",IF(CELL("contents",G18)="s","s",IF(CELL("contents",'m vs o orig data'!AF17)="d","d","")))</f>
      </c>
      <c r="F18" t="str">
        <f>'m vs o orig data'!AG17</f>
        <v> </v>
      </c>
      <c r="G18" t="str">
        <f>'m vs o orig data'!AH17</f>
        <v> </v>
      </c>
      <c r="H18" s="18">
        <f>I$19</f>
        <v>0.2077989611</v>
      </c>
      <c r="I18" s="3">
        <f>'m vs o orig data'!B17</f>
        <v>0.2635081412</v>
      </c>
      <c r="J18" s="3">
        <f>'m vs o orig data'!N17</f>
        <v>0.2279875657</v>
      </c>
      <c r="K18" s="18">
        <f>J$19</f>
        <v>0.18570639</v>
      </c>
      <c r="L18" s="11">
        <f>'m vs o orig data'!E17</f>
        <v>0.0582358933</v>
      </c>
      <c r="N18" s="11">
        <f>'m vs o orig data'!O17</f>
        <v>0.2075061752</v>
      </c>
      <c r="P18" s="11">
        <f>'m vs o orig data'!X17</f>
        <v>1.1173884496</v>
      </c>
    </row>
    <row r="19" spans="1:16" ht="12.75">
      <c r="A19" s="2" t="str">
        <f ca="1" t="shared" si="2"/>
        <v>Manitoba (d)</v>
      </c>
      <c r="B19" t="s">
        <v>42</v>
      </c>
      <c r="C19" t="str">
        <f>'m vs o orig data'!AD18</f>
        <v> </v>
      </c>
      <c r="D19" t="str">
        <f>'m vs o orig data'!AE18</f>
        <v> </v>
      </c>
      <c r="E19" t="str">
        <f ca="1">IF(CELL("contents",F19)="s","s",IF(CELL("contents",G19)="s","s",IF(CELL("contents",'m vs o orig data'!AF18)="d","d","")))</f>
        <v>d</v>
      </c>
      <c r="F19" t="str">
        <f>'m vs o orig data'!AG18</f>
        <v> </v>
      </c>
      <c r="G19" t="str">
        <f>'m vs o orig data'!AH18</f>
        <v> </v>
      </c>
      <c r="H19" s="18">
        <f>I$19</f>
        <v>0.2077989611</v>
      </c>
      <c r="I19" s="3">
        <f>'m vs o orig data'!B18</f>
        <v>0.2077989611</v>
      </c>
      <c r="J19" s="3">
        <f>'m vs o orig data'!N18</f>
        <v>0.18570639</v>
      </c>
      <c r="K19" s="18">
        <f>J$19</f>
        <v>0.18570639</v>
      </c>
      <c r="L19" s="11" t="str">
        <f>'m vs o orig data'!E18</f>
        <v> </v>
      </c>
      <c r="N19" s="11" t="str">
        <f>'m vs o orig data'!O18</f>
        <v> </v>
      </c>
      <c r="P19" s="11" t="str">
        <f>'m vs o orig data'!X18</f>
        <v> </v>
      </c>
    </row>
    <row r="20" spans="1:16" ht="12.75">
      <c r="A20" s="2" t="str">
        <f ca="1" t="shared" si="2"/>
        <v>Fort Garry</v>
      </c>
      <c r="B20" t="s">
        <v>45</v>
      </c>
      <c r="C20" t="str">
        <f>'m vs o orig data'!AD19</f>
        <v> </v>
      </c>
      <c r="D20" t="str">
        <f>'m vs o orig data'!AE19</f>
        <v> </v>
      </c>
      <c r="E20">
        <f ca="1">IF(CELL("contents",F20)="s","s",IF(CELL("contents",G20)="s","s",IF(CELL("contents",'m vs o orig data'!AF19)="d","d","")))</f>
      </c>
      <c r="F20" t="str">
        <f>'m vs o orig data'!AG19</f>
        <v> </v>
      </c>
      <c r="G20" t="str">
        <f>'m vs o orig data'!AH19</f>
        <v> </v>
      </c>
      <c r="H20" s="18">
        <f aca="true" t="shared" si="3" ref="H20:H31">I$19</f>
        <v>0.2077989611</v>
      </c>
      <c r="I20" s="3">
        <f>'m vs o orig data'!B19</f>
        <v>0.1978075001</v>
      </c>
      <c r="J20" s="3">
        <f>'m vs o orig data'!N19</f>
        <v>0.1715679574</v>
      </c>
      <c r="K20" s="18">
        <f aca="true" t="shared" si="4" ref="K20:K31">J$19</f>
        <v>0.18570639</v>
      </c>
      <c r="L20" s="11">
        <f>'m vs o orig data'!E19</f>
        <v>0.8714977317</v>
      </c>
      <c r="N20" s="11">
        <f>'m vs o orig data'!O19</f>
        <v>0.1539965233</v>
      </c>
      <c r="P20" s="11">
        <f>'m vs o orig data'!X19</f>
        <v>0.8292473041</v>
      </c>
    </row>
    <row r="21" spans="1:16" ht="12.75">
      <c r="A21" s="2" t="str">
        <f ca="1" t="shared" si="2"/>
        <v>Assiniboine South (s)</v>
      </c>
      <c r="B21" t="s">
        <v>46</v>
      </c>
      <c r="C21" t="str">
        <f>'m vs o orig data'!AD20</f>
        <v> </v>
      </c>
      <c r="D21" t="str">
        <f>'m vs o orig data'!AE20</f>
        <v> </v>
      </c>
      <c r="E21" t="str">
        <f ca="1">IF(CELL("contents",F21)="s","s",IF(CELL("contents",G21)="s","s",IF(CELL("contents",'m vs o orig data'!AF20)="d","d","")))</f>
        <v>s</v>
      </c>
      <c r="F21" t="str">
        <f>'m vs o orig data'!AG20</f>
        <v>s</v>
      </c>
      <c r="G21" t="str">
        <f>'m vs o orig data'!AH20</f>
        <v> </v>
      </c>
      <c r="H21" s="18">
        <f t="shared" si="3"/>
        <v>0.2077989611</v>
      </c>
      <c r="I21" s="3" t="str">
        <f>'m vs o orig data'!B20</f>
        <v> </v>
      </c>
      <c r="J21" s="3">
        <f>'m vs o orig data'!N20</f>
        <v>0.164699786</v>
      </c>
      <c r="K21" s="18">
        <f t="shared" si="4"/>
        <v>0.18570639</v>
      </c>
      <c r="L21" s="11" t="str">
        <f>'m vs o orig data'!E20</f>
        <v> </v>
      </c>
      <c r="N21" s="11">
        <f>'m vs o orig data'!O20</f>
        <v>0.1445219998</v>
      </c>
      <c r="P21" s="11">
        <f>'m vs o orig data'!X20</f>
        <v>0.7782284699</v>
      </c>
    </row>
    <row r="22" spans="1:16" ht="12.75">
      <c r="A22" s="2" t="str">
        <f ca="1" t="shared" si="2"/>
        <v>St. Boniface (d)</v>
      </c>
      <c r="B22" t="s">
        <v>50</v>
      </c>
      <c r="C22" t="str">
        <f>'m vs o orig data'!AD21</f>
        <v> </v>
      </c>
      <c r="D22" t="str">
        <f>'m vs o orig data'!AE21</f>
        <v> </v>
      </c>
      <c r="E22" t="str">
        <f ca="1">IF(CELL("contents",F22)="s","s",IF(CELL("contents",G22)="s","s",IF(CELL("contents",'m vs o orig data'!AF21)="d","d","")))</f>
        <v>d</v>
      </c>
      <c r="F22" t="str">
        <f>'m vs o orig data'!AG21</f>
        <v> </v>
      </c>
      <c r="G22" t="str">
        <f>'m vs o orig data'!AH21</f>
        <v> </v>
      </c>
      <c r="H22" s="18">
        <f t="shared" si="3"/>
        <v>0.2077989611</v>
      </c>
      <c r="I22" s="3">
        <f>'m vs o orig data'!B21</f>
        <v>0.2487482381</v>
      </c>
      <c r="J22" s="3">
        <f>'m vs o orig data'!N21</f>
        <v>0.1705557014</v>
      </c>
      <c r="K22" s="18">
        <f t="shared" si="4"/>
        <v>0.18570639</v>
      </c>
      <c r="L22" s="11">
        <f>'m vs o orig data'!E21</f>
        <v>0.2901921352</v>
      </c>
      <c r="N22" s="11">
        <f>'m vs o orig data'!O21</f>
        <v>0.1515113959</v>
      </c>
      <c r="P22" s="11">
        <f>'m vs o orig data'!X21</f>
        <v>0.8158652798</v>
      </c>
    </row>
    <row r="23" spans="1:16" ht="12.75">
      <c r="A23" s="2" t="str">
        <f ca="1" t="shared" si="2"/>
        <v>St. Vital</v>
      </c>
      <c r="B23" t="s">
        <v>48</v>
      </c>
      <c r="C23" t="str">
        <f>'m vs o orig data'!AD22</f>
        <v> </v>
      </c>
      <c r="D23" t="str">
        <f>'m vs o orig data'!AE22</f>
        <v> </v>
      </c>
      <c r="E23">
        <f ca="1">IF(CELL("contents",F23)="s","s",IF(CELL("contents",G23)="s","s",IF(CELL("contents",'m vs o orig data'!AF22)="d","d","")))</f>
      </c>
      <c r="F23" t="str">
        <f>'m vs o orig data'!AG22</f>
        <v> </v>
      </c>
      <c r="G23" t="str">
        <f>'m vs o orig data'!AH22</f>
        <v> </v>
      </c>
      <c r="H23" s="18">
        <f t="shared" si="3"/>
        <v>0.2077989611</v>
      </c>
      <c r="I23" s="3">
        <f>'m vs o orig data'!B22</f>
        <v>0.1927132012</v>
      </c>
      <c r="J23" s="3">
        <f>'m vs o orig data'!N22</f>
        <v>0.1691186302</v>
      </c>
      <c r="K23" s="18">
        <f t="shared" si="4"/>
        <v>0.18570639</v>
      </c>
      <c r="L23" s="11">
        <f>'m vs o orig data'!E22</f>
        <v>0.707524462</v>
      </c>
      <c r="N23" s="11">
        <f>'m vs o orig data'!O22</f>
        <v>0.1523884408</v>
      </c>
      <c r="P23" s="11">
        <f>'m vs o orig data'!X22</f>
        <v>0.8205880303</v>
      </c>
    </row>
    <row r="24" spans="1:16" ht="12.75">
      <c r="A24" s="2" t="str">
        <f ca="1" t="shared" si="2"/>
        <v>Transcona</v>
      </c>
      <c r="B24" t="s">
        <v>51</v>
      </c>
      <c r="C24" t="str">
        <f>'m vs o orig data'!AD23</f>
        <v> </v>
      </c>
      <c r="D24" t="str">
        <f>'m vs o orig data'!AE23</f>
        <v> </v>
      </c>
      <c r="E24">
        <f ca="1">IF(CELL("contents",F24)="s","s",IF(CELL("contents",G24)="s","s",IF(CELL("contents",'m vs o orig data'!AF23)="d","d","")))</f>
      </c>
      <c r="F24" t="str">
        <f>'m vs o orig data'!AG23</f>
        <v> </v>
      </c>
      <c r="G24" t="str">
        <f>'m vs o orig data'!AH23</f>
        <v> </v>
      </c>
      <c r="H24" s="18">
        <f t="shared" si="3"/>
        <v>0.2077989611</v>
      </c>
      <c r="I24" s="3">
        <f>'m vs o orig data'!B23</f>
        <v>0.158717918</v>
      </c>
      <c r="J24" s="3">
        <f>'m vs o orig data'!N23</f>
        <v>0.1878368832</v>
      </c>
      <c r="K24" s="18">
        <f t="shared" si="4"/>
        <v>0.18570639</v>
      </c>
      <c r="L24" s="11">
        <f>'m vs o orig data'!E23</f>
        <v>0.4788233318</v>
      </c>
      <c r="N24" s="11">
        <f>'m vs o orig data'!O23</f>
        <v>0.1641112277</v>
      </c>
      <c r="P24" s="11">
        <f>'m vs o orig data'!X23</f>
        <v>0.8837134127</v>
      </c>
    </row>
    <row r="25" spans="1:19" ht="12.75">
      <c r="A25" s="2" t="str">
        <f ca="1" t="shared" si="2"/>
        <v>River Heights</v>
      </c>
      <c r="B25" t="s">
        <v>47</v>
      </c>
      <c r="C25" t="str">
        <f>'m vs o orig data'!AD24</f>
        <v> </v>
      </c>
      <c r="D25" t="str">
        <f>'m vs o orig data'!AE24</f>
        <v> </v>
      </c>
      <c r="E25">
        <f ca="1">IF(CELL("contents",F25)="s","s",IF(CELL("contents",G25)="s","s",IF(CELL("contents",'m vs o orig data'!AF24)="d","d","")))</f>
      </c>
      <c r="F25" t="str">
        <f>'m vs o orig data'!AG24</f>
        <v> </v>
      </c>
      <c r="G25" t="str">
        <f>'m vs o orig data'!AH24</f>
        <v> </v>
      </c>
      <c r="H25" s="18">
        <f t="shared" si="3"/>
        <v>0.2077989611</v>
      </c>
      <c r="I25" s="3">
        <f>'m vs o orig data'!B24</f>
        <v>0.1853137039</v>
      </c>
      <c r="J25" s="3">
        <f>'m vs o orig data'!N24</f>
        <v>0.1723872135</v>
      </c>
      <c r="K25" s="18">
        <f t="shared" si="4"/>
        <v>0.18570639</v>
      </c>
      <c r="L25" s="11">
        <f>'m vs o orig data'!E24</f>
        <v>0.7333482718</v>
      </c>
      <c r="N25" s="11">
        <f>'m vs o orig data'!O24</f>
        <v>0.1563046574</v>
      </c>
      <c r="P25" s="11">
        <f>'m vs o orig data'!X24</f>
        <v>0.8416762467</v>
      </c>
      <c r="Q25" s="1"/>
      <c r="R25" s="1"/>
      <c r="S25" s="1"/>
    </row>
    <row r="26" spans="1:19" ht="12.75">
      <c r="A26" s="2" t="str">
        <f ca="1" t="shared" si="2"/>
        <v>River East</v>
      </c>
      <c r="B26" t="s">
        <v>49</v>
      </c>
      <c r="C26" t="str">
        <f>'m vs o orig data'!AD25</f>
        <v> </v>
      </c>
      <c r="D26" t="str">
        <f>'m vs o orig data'!AE25</f>
        <v> </v>
      </c>
      <c r="E26">
        <f ca="1">IF(CELL("contents",F26)="s","s",IF(CELL("contents",G26)="s","s",IF(CELL("contents",'m vs o orig data'!AF25)="d","d","")))</f>
      </c>
      <c r="F26" t="str">
        <f>'m vs o orig data'!AG25</f>
        <v> </v>
      </c>
      <c r="G26" t="str">
        <f>'m vs o orig data'!AH25</f>
        <v> </v>
      </c>
      <c r="H26" s="18">
        <f t="shared" si="3"/>
        <v>0.2077989611</v>
      </c>
      <c r="I26" s="3">
        <f>'m vs o orig data'!B25</f>
        <v>0.236615997</v>
      </c>
      <c r="J26" s="3">
        <f>'m vs o orig data'!N25</f>
        <v>0.1830186346</v>
      </c>
      <c r="K26" s="18">
        <f t="shared" si="4"/>
        <v>0.18570639</v>
      </c>
      <c r="L26" s="11">
        <f>'m vs o orig data'!E25</f>
        <v>0.4959148773</v>
      </c>
      <c r="N26" s="11">
        <f>'m vs o orig data'!O25</f>
        <v>0.1694457986</v>
      </c>
      <c r="P26" s="11">
        <f>'m vs o orig data'!X25</f>
        <v>0.9124392466</v>
      </c>
      <c r="Q26" s="1"/>
      <c r="R26" s="1"/>
      <c r="S26" s="1"/>
    </row>
    <row r="27" spans="1:19" ht="12.75">
      <c r="A27" s="2" t="str">
        <f ca="1" t="shared" si="2"/>
        <v>Seven Oaks</v>
      </c>
      <c r="B27" t="s">
        <v>52</v>
      </c>
      <c r="C27" t="str">
        <f>'m vs o orig data'!AD26</f>
        <v> </v>
      </c>
      <c r="D27" t="str">
        <f>'m vs o orig data'!AE26</f>
        <v> </v>
      </c>
      <c r="E27">
        <f ca="1">IF(CELL("contents",F27)="s","s",IF(CELL("contents",G27)="s","s",IF(CELL("contents",'m vs o orig data'!AF26)="d","d","")))</f>
      </c>
      <c r="F27" t="str">
        <f>'m vs o orig data'!AG26</f>
        <v> </v>
      </c>
      <c r="G27" t="str">
        <f>'m vs o orig data'!AH26</f>
        <v> </v>
      </c>
      <c r="H27" s="18">
        <f t="shared" si="3"/>
        <v>0.2077989611</v>
      </c>
      <c r="I27" s="3">
        <f>'m vs o orig data'!B26</f>
        <v>0.2001422184</v>
      </c>
      <c r="J27" s="3">
        <f>'m vs o orig data'!N26</f>
        <v>0.1881198361</v>
      </c>
      <c r="K27" s="18">
        <f t="shared" si="4"/>
        <v>0.18570639</v>
      </c>
      <c r="L27" s="11">
        <f>'m vs o orig data'!E26</f>
        <v>0.889731927</v>
      </c>
      <c r="N27" s="11">
        <f>'m vs o orig data'!O26</f>
        <v>0.1723939964</v>
      </c>
      <c r="P27" s="11">
        <f>'m vs o orig data'!X26</f>
        <v>0.9283148326</v>
      </c>
      <c r="Q27" s="1"/>
      <c r="R27" s="1"/>
      <c r="S27" s="1"/>
    </row>
    <row r="28" spans="1:19" ht="12.75">
      <c r="A28" s="2" t="str">
        <f ca="1" t="shared" si="2"/>
        <v>St. James - Assiniboia</v>
      </c>
      <c r="B28" t="s">
        <v>53</v>
      </c>
      <c r="C28" t="str">
        <f>'m vs o orig data'!AD27</f>
        <v> </v>
      </c>
      <c r="D28" t="str">
        <f>'m vs o orig data'!AE27</f>
        <v> </v>
      </c>
      <c r="E28">
        <f ca="1">IF(CELL("contents",F28)="s","s",IF(CELL("contents",G28)="s","s",IF(CELL("contents",'m vs o orig data'!AF27)="d","d","")))</f>
      </c>
      <c r="F28" t="str">
        <f>'m vs o orig data'!AG27</f>
        <v> </v>
      </c>
      <c r="G28" t="str">
        <f>'m vs o orig data'!AH27</f>
        <v> </v>
      </c>
      <c r="H28" s="18">
        <f t="shared" si="3"/>
        <v>0.2077989611</v>
      </c>
      <c r="I28" s="3">
        <f>'m vs o orig data'!B27</f>
        <v>0.175220149</v>
      </c>
      <c r="J28" s="3">
        <f>'m vs o orig data'!N27</f>
        <v>0.1723648702</v>
      </c>
      <c r="K28" s="18">
        <f t="shared" si="4"/>
        <v>0.18570639</v>
      </c>
      <c r="L28" s="11">
        <f>'m vs o orig data'!E27</f>
        <v>0.5756289768</v>
      </c>
      <c r="M28" s="8"/>
      <c r="N28" s="11">
        <f>'m vs o orig data'!O27</f>
        <v>0.1573575545</v>
      </c>
      <c r="P28" s="11">
        <f>'m vs o orig data'!X27</f>
        <v>0.8473459338</v>
      </c>
      <c r="Q28" s="1"/>
      <c r="R28" s="1"/>
      <c r="S28" s="1"/>
    </row>
    <row r="29" spans="1:19" ht="12.75">
      <c r="A29" s="2" t="str">
        <f ca="1" t="shared" si="2"/>
        <v>Inkster</v>
      </c>
      <c r="B29" t="s">
        <v>54</v>
      </c>
      <c r="C29" t="str">
        <f>'m vs o orig data'!AD28</f>
        <v> </v>
      </c>
      <c r="D29" t="str">
        <f>'m vs o orig data'!AE28</f>
        <v> </v>
      </c>
      <c r="E29">
        <f ca="1">IF(CELL("contents",F29)="s","s",IF(CELL("contents",G29)="s","s",IF(CELL("contents",'m vs o orig data'!AF28)="d","d","")))</f>
      </c>
      <c r="F29" t="str">
        <f>'m vs o orig data'!AG28</f>
        <v> </v>
      </c>
      <c r="G29" t="str">
        <f>'m vs o orig data'!AH28</f>
        <v> </v>
      </c>
      <c r="H29" s="18">
        <f t="shared" si="3"/>
        <v>0.2077989611</v>
      </c>
      <c r="I29" s="3">
        <f>'m vs o orig data'!B28</f>
        <v>0.2197768569</v>
      </c>
      <c r="J29" s="3">
        <f>'m vs o orig data'!N28</f>
        <v>0.1911835755</v>
      </c>
      <c r="K29" s="18">
        <f t="shared" si="4"/>
        <v>0.18570639</v>
      </c>
      <c r="L29" s="11">
        <f>'m vs o orig data'!E28</f>
        <v>0.8417815273</v>
      </c>
      <c r="M29" s="8"/>
      <c r="N29" s="11">
        <f>'m vs o orig data'!O28</f>
        <v>0.1658184569</v>
      </c>
      <c r="P29" s="11">
        <f>'m vs o orig data'!X28</f>
        <v>0.8929065763</v>
      </c>
      <c r="Q29" s="1"/>
      <c r="R29" s="1"/>
      <c r="S29" s="1"/>
    </row>
    <row r="30" spans="1:19" ht="12.75">
      <c r="A30" s="2" t="str">
        <f ca="1" t="shared" si="2"/>
        <v>Downtown (o)</v>
      </c>
      <c r="B30" t="s">
        <v>55</v>
      </c>
      <c r="C30" t="str">
        <f>'m vs o orig data'!AD29</f>
        <v> </v>
      </c>
      <c r="D30" t="str">
        <f>'m vs o orig data'!AE29</f>
        <v>o</v>
      </c>
      <c r="E30">
        <f ca="1">IF(CELL("contents",F30)="s","s",IF(CELL("contents",G30)="s","s",IF(CELL("contents",'m vs o orig data'!AF29)="d","d","")))</f>
      </c>
      <c r="F30" t="str">
        <f>'m vs o orig data'!AG29</f>
        <v> </v>
      </c>
      <c r="G30" t="str">
        <f>'m vs o orig data'!AH29</f>
        <v> </v>
      </c>
      <c r="H30" s="18">
        <f t="shared" si="3"/>
        <v>0.2077989611</v>
      </c>
      <c r="I30" s="3">
        <f>'m vs o orig data'!B29</f>
        <v>0.2259159109</v>
      </c>
      <c r="J30" s="3">
        <f>'m vs o orig data'!N29</f>
        <v>0.2214849895</v>
      </c>
      <c r="K30" s="18">
        <f t="shared" si="4"/>
        <v>0.18570639</v>
      </c>
      <c r="L30" s="11">
        <f>'m vs o orig data'!E29</f>
        <v>0.6773207561</v>
      </c>
      <c r="M30" s="8"/>
      <c r="N30" s="11">
        <f>'m vs o orig data'!O29</f>
        <v>0.203934117</v>
      </c>
      <c r="P30" s="11">
        <f>'m vs o orig data'!X29</f>
        <v>1.0981534722</v>
      </c>
      <c r="Q30" s="1"/>
      <c r="R30" s="1"/>
      <c r="S30" s="1"/>
    </row>
    <row r="31" spans="1:19" ht="12.75">
      <c r="A31" s="2" t="str">
        <f ca="1">CONCATENATE(B31)&amp;(IF((CELL("contents",C31)="m")*AND((CELL("contents",D31))="o")*AND((CELL("contents",E31))&lt;&gt;"")," (m,o,"&amp;CELL("contents",E31)&amp;")",(IF((CELL("contents",C31)="m")*OR((CELL("contents",D31))="o")," (m,o)",(IF((CELL("contents",C31)="m")*OR((CELL("contents",E31))&lt;&gt;"")," (m,"&amp;CELL("contents",E31)&amp;")",(IF((CELL("contents",D31)="o")*OR((CELL("contents",E31))&lt;&gt;"")," (o,"&amp;CELL("contents",E31)&amp;")",(IF((CELL("contents",C31))="m"," (m)",(IF((CELL("contents",D31)="o")," (o)",(IF((CELL("contents",E31)&lt;&gt;"")," ("&amp;CELL("contents",E31)&amp;")",""))))))))))))))</f>
        <v>Point Douglas</v>
      </c>
      <c r="B31" t="s">
        <v>56</v>
      </c>
      <c r="C31" t="str">
        <f>'m vs o orig data'!AD30</f>
        <v> </v>
      </c>
      <c r="D31" t="str">
        <f>'m vs o orig data'!AE30</f>
        <v> </v>
      </c>
      <c r="E31">
        <f ca="1">IF(CELL("contents",F31)="s","s",IF(CELL("contents",G31)="s","s",IF(CELL("contents",'m vs o orig data'!AF30)="d","d","")))</f>
      </c>
      <c r="F31" t="str">
        <f>'m vs o orig data'!AG30</f>
        <v> </v>
      </c>
      <c r="G31" t="str">
        <f>'m vs o orig data'!AH30</f>
        <v> </v>
      </c>
      <c r="H31" s="18">
        <f t="shared" si="3"/>
        <v>0.2077989611</v>
      </c>
      <c r="I31" s="3">
        <f>'m vs o orig data'!B30</f>
        <v>0.2469162457</v>
      </c>
      <c r="J31" s="3">
        <f>'m vs o orig data'!N30</f>
        <v>0.2066610734</v>
      </c>
      <c r="K31" s="18">
        <f t="shared" si="4"/>
        <v>0.18570639</v>
      </c>
      <c r="L31" s="11">
        <f>'m vs o orig data'!E30</f>
        <v>0.3434368877</v>
      </c>
      <c r="M31" s="8"/>
      <c r="N31" s="11">
        <f>'m vs o orig data'!O30</f>
        <v>0.1867213436</v>
      </c>
      <c r="P31" s="11">
        <f>'m vs o orig data'!X30</f>
        <v>1.0054653671</v>
      </c>
      <c r="Q31" s="1"/>
      <c r="R31" s="1"/>
      <c r="S31" s="1"/>
    </row>
    <row r="32" spans="1:19" ht="12.75">
      <c r="B32"/>
      <c r="C32"/>
      <c r="D32"/>
      <c r="E32"/>
      <c r="F32"/>
      <c r="G32"/>
      <c r="H32" s="18"/>
      <c r="I32" s="3"/>
      <c r="J32" s="3"/>
      <c r="K32" s="18"/>
      <c r="L32" s="11"/>
      <c r="M32" s="8"/>
      <c r="N32" s="11"/>
      <c r="P32" s="11"/>
      <c r="Q32" s="1"/>
      <c r="R32" s="1"/>
      <c r="S32" s="1"/>
    </row>
    <row r="33" spans="2:8" ht="12.75">
      <c r="B33"/>
      <c r="C33"/>
      <c r="D33"/>
      <c r="E33"/>
      <c r="F33"/>
      <c r="G33"/>
      <c r="H33" s="19"/>
    </row>
    <row r="34" spans="2:8" ht="12.75">
      <c r="B34"/>
      <c r="C34"/>
      <c r="D34"/>
      <c r="E34"/>
      <c r="F34"/>
      <c r="G34"/>
      <c r="H34" s="19"/>
    </row>
    <row r="35" spans="2:8" ht="12.75">
      <c r="B35"/>
      <c r="C35"/>
      <c r="D35"/>
      <c r="E35"/>
      <c r="F35"/>
      <c r="G35"/>
      <c r="H35" s="19"/>
    </row>
    <row r="36" spans="2:8" ht="12.75">
      <c r="B36"/>
      <c r="C36"/>
      <c r="D36"/>
      <c r="E36"/>
      <c r="F36"/>
      <c r="G36"/>
      <c r="H36" s="19"/>
    </row>
    <row r="37" spans="2:8" ht="12.75">
      <c r="B37"/>
      <c r="C37"/>
      <c r="D37"/>
      <c r="E37"/>
      <c r="F37"/>
      <c r="G37"/>
      <c r="H37" s="19"/>
    </row>
    <row r="38" spans="2:8" ht="12.75">
      <c r="B38"/>
      <c r="C38"/>
      <c r="D38"/>
      <c r="E38"/>
      <c r="F38"/>
      <c r="G38"/>
      <c r="H38" s="19"/>
    </row>
    <row r="39" spans="2:8" ht="12.75">
      <c r="B39"/>
      <c r="C39"/>
      <c r="D39"/>
      <c r="E39"/>
      <c r="F39"/>
      <c r="G39"/>
      <c r="H39" s="19"/>
    </row>
    <row r="40" ht="12.75">
      <c r="H40" s="19"/>
    </row>
    <row r="41" ht="12.75">
      <c r="H41" s="19"/>
    </row>
    <row r="42" ht="12.75">
      <c r="H42" s="19"/>
    </row>
    <row r="43" ht="12.75">
      <c r="H43" s="19"/>
    </row>
    <row r="44" ht="12.75">
      <c r="H44" s="19"/>
    </row>
    <row r="45" ht="12.75">
      <c r="H45" s="19"/>
    </row>
  </sheetData>
  <sheetProtection/>
  <mergeCells count="3">
    <mergeCell ref="C1:E1"/>
    <mergeCell ref="F1:G1"/>
    <mergeCell ref="H1:L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K36" sqref="K36"/>
    </sheetView>
  </sheetViews>
  <sheetFormatPr defaultColWidth="9.140625" defaultRowHeight="12.75"/>
  <cols>
    <col min="1" max="1" width="26.28125" style="0" customWidth="1"/>
    <col min="2" max="2" width="23.8515625" style="0" customWidth="1"/>
    <col min="3" max="3" width="7.28125" style="0" customWidth="1"/>
    <col min="4" max="4" width="11.421875" style="0" customWidth="1"/>
    <col min="5" max="5" width="21.140625" style="0" customWidth="1"/>
    <col min="6" max="6" width="14.421875" style="0" customWidth="1"/>
  </cols>
  <sheetData>
    <row r="1" spans="1:7" ht="12.75">
      <c r="A1" s="34" t="s">
        <v>134</v>
      </c>
      <c r="B1" s="4" t="s">
        <v>58</v>
      </c>
      <c r="C1" s="12" t="s">
        <v>29</v>
      </c>
      <c r="D1" s="12" t="s">
        <v>30</v>
      </c>
      <c r="E1" s="80" t="s">
        <v>154</v>
      </c>
      <c r="F1" s="80"/>
      <c r="G1" s="80"/>
    </row>
    <row r="2" spans="1:7" ht="12.75">
      <c r="A2" s="34"/>
      <c r="B2" s="4"/>
      <c r="C2" s="12"/>
      <c r="D2" s="12"/>
      <c r="E2" s="3"/>
      <c r="F2" s="3" t="s">
        <v>136</v>
      </c>
      <c r="G2" s="3"/>
    </row>
    <row r="3" spans="1:7" ht="12.75">
      <c r="A3" s="33" t="s">
        <v>0</v>
      </c>
      <c r="B3" s="4"/>
      <c r="C3" s="12" t="s">
        <v>117</v>
      </c>
      <c r="D3" s="12" t="s">
        <v>60</v>
      </c>
      <c r="E3" s="5" t="s">
        <v>125</v>
      </c>
      <c r="F3" s="3" t="s">
        <v>137</v>
      </c>
      <c r="G3" s="5" t="s">
        <v>99</v>
      </c>
    </row>
    <row r="4" spans="1:7" ht="12.75">
      <c r="A4" s="32" t="str">
        <f ca="1">CONCATENATE(B4)&amp;(IF((CELL("contents",D4)="s")," (s)",(IF((CELL("contents",C4)="m")," (m)",""))))</f>
        <v>Southeast Region</v>
      </c>
      <c r="B4" t="s">
        <v>118</v>
      </c>
      <c r="C4" t="str">
        <f>'m region orig data'!N4</f>
        <v> </v>
      </c>
      <c r="D4" t="str">
        <f>'m region orig data'!O4</f>
        <v> </v>
      </c>
      <c r="E4" s="18">
        <f>F$12</f>
        <v>0.2077442183</v>
      </c>
      <c r="F4" s="35">
        <f>'m region orig data'!B4</f>
        <v>0.1791875802</v>
      </c>
      <c r="G4" s="11">
        <f>'m region orig data'!E4</f>
        <v>0.2850435815</v>
      </c>
    </row>
    <row r="5" spans="1:7" ht="12.75">
      <c r="A5" s="32" t="str">
        <f ca="1">CONCATENATE(B5)&amp;(IF((CELL("contents",D5)="s")," (s)",(IF((CELL("contents",C5)="m")," (m)",""))))</f>
        <v>Interlake Region</v>
      </c>
      <c r="B5" t="s">
        <v>119</v>
      </c>
      <c r="C5" t="str">
        <f>'m region orig data'!N5</f>
        <v> </v>
      </c>
      <c r="D5" t="str">
        <f>'m region orig data'!O5</f>
        <v> </v>
      </c>
      <c r="E5" s="18">
        <f aca="true" t="shared" si="0" ref="E5:E12">F$12</f>
        <v>0.2077442183</v>
      </c>
      <c r="F5" s="35">
        <f>'m region orig data'!B5</f>
        <v>0.1765484253</v>
      </c>
      <c r="G5" s="11">
        <f>'m region orig data'!E5</f>
        <v>0.2221552539</v>
      </c>
    </row>
    <row r="6" spans="1:7" ht="12.75">
      <c r="A6" s="32" t="str">
        <f aca="true" ca="1" t="shared" si="1" ref="A6:A12">CONCATENATE(B6)&amp;(IF((CELL("contents",D6)="s")," (s)",(IF((CELL("contents",C6)="m")," (m)",""))))</f>
        <v>Northwest Region</v>
      </c>
      <c r="B6" t="s">
        <v>120</v>
      </c>
      <c r="C6" t="str">
        <f>'m region orig data'!N6</f>
        <v> </v>
      </c>
      <c r="D6" t="str">
        <f>'m region orig data'!O6</f>
        <v> </v>
      </c>
      <c r="E6" s="18">
        <f t="shared" si="0"/>
        <v>0.2077442183</v>
      </c>
      <c r="F6" s="35">
        <f>'m region orig data'!B6</f>
        <v>0.1545800655</v>
      </c>
      <c r="G6" s="11">
        <f>'m region orig data'!E6</f>
        <v>0.1566659473</v>
      </c>
    </row>
    <row r="7" spans="1:7" ht="12.75">
      <c r="A7" s="32" t="str">
        <f ca="1" t="shared" si="1"/>
        <v>Winnipeg Region</v>
      </c>
      <c r="B7" t="s">
        <v>121</v>
      </c>
      <c r="C7" t="str">
        <f>'m region orig data'!N7</f>
        <v> </v>
      </c>
      <c r="D7" t="str">
        <f>'m region orig data'!O7</f>
        <v> </v>
      </c>
      <c r="E7" s="18">
        <f t="shared" si="0"/>
        <v>0.2077442183</v>
      </c>
      <c r="F7" s="35">
        <f>'m region orig data'!B7</f>
        <v>0.2160177969</v>
      </c>
      <c r="G7" s="11">
        <f>'m region orig data'!E7</f>
        <v>0.6275125348</v>
      </c>
    </row>
    <row r="8" spans="1:7" ht="12.75">
      <c r="A8" s="32" t="str">
        <f ca="1" t="shared" si="1"/>
        <v>Southwest Region</v>
      </c>
      <c r="B8" t="s">
        <v>122</v>
      </c>
      <c r="C8" t="str">
        <f>'m region orig data'!N8</f>
        <v> </v>
      </c>
      <c r="D8" t="str">
        <f>'m region orig data'!O8</f>
        <v> </v>
      </c>
      <c r="E8" s="18">
        <f t="shared" si="0"/>
        <v>0.2077442183</v>
      </c>
      <c r="F8" s="35">
        <f>'m region orig data'!B8</f>
        <v>0.237618035</v>
      </c>
      <c r="G8" s="11">
        <f>'m region orig data'!E8</f>
        <v>0.2790208134</v>
      </c>
    </row>
    <row r="9" spans="1:7" ht="12.75">
      <c r="A9" s="32" t="str">
        <f ca="1" t="shared" si="1"/>
        <v>The Pas Region</v>
      </c>
      <c r="B9" t="s">
        <v>123</v>
      </c>
      <c r="C9" t="str">
        <f>'m region orig data'!N9</f>
        <v> </v>
      </c>
      <c r="D9" t="str">
        <f>'m region orig data'!O9</f>
        <v> </v>
      </c>
      <c r="E9" s="18">
        <f t="shared" si="0"/>
        <v>0.2077442183</v>
      </c>
      <c r="F9" s="35">
        <f>'m region orig data'!B9</f>
        <v>0.2246403341</v>
      </c>
      <c r="G9" s="11">
        <f>'m region orig data'!E9</f>
        <v>0.5718675391</v>
      </c>
    </row>
    <row r="10" spans="1:7" ht="12.75">
      <c r="A10" s="32" t="str">
        <f ca="1" t="shared" si="1"/>
        <v>Thompson Region</v>
      </c>
      <c r="B10" t="s">
        <v>124</v>
      </c>
      <c r="C10" t="str">
        <f>'m region orig data'!N10</f>
        <v> </v>
      </c>
      <c r="D10" t="str">
        <f>'m region orig data'!O10</f>
        <v> </v>
      </c>
      <c r="E10" s="18">
        <f t="shared" si="0"/>
        <v>0.2077442183</v>
      </c>
      <c r="F10" s="35">
        <f>'m region orig data'!B10</f>
        <v>0.2579366538</v>
      </c>
      <c r="G10" s="11">
        <f>'m region orig data'!E10</f>
        <v>0.221315673</v>
      </c>
    </row>
    <row r="11" spans="1:7" ht="12.75">
      <c r="A11" s="32"/>
      <c r="E11" s="18"/>
      <c r="F11" s="35"/>
      <c r="G11" s="11"/>
    </row>
    <row r="12" spans="1:7" ht="12.75">
      <c r="A12" s="32" t="str">
        <f ca="1" t="shared" si="1"/>
        <v>Manitoba</v>
      </c>
      <c r="B12" t="s">
        <v>42</v>
      </c>
      <c r="C12" t="str">
        <f>'m region orig data'!N11</f>
        <v> </v>
      </c>
      <c r="D12" t="str">
        <f>'m region orig data'!O11</f>
        <v> </v>
      </c>
      <c r="E12" s="18">
        <f t="shared" si="0"/>
        <v>0.2077442183</v>
      </c>
      <c r="F12" s="35">
        <f>'m region orig data'!B11</f>
        <v>0.2077442183</v>
      </c>
      <c r="G12" s="11" t="str">
        <f>'m region orig data'!E11</f>
        <v> </v>
      </c>
    </row>
    <row r="13" spans="5:7" ht="12.75">
      <c r="E13" s="18"/>
      <c r="F13" s="10"/>
      <c r="G13" s="11"/>
    </row>
    <row r="16" ht="12.75">
      <c r="B16" s="37"/>
    </row>
  </sheetData>
  <sheetProtection/>
  <mergeCells count="1">
    <mergeCell ref="E1:G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cols>
    <col min="1" max="1" width="17.7109375" style="0" customWidth="1"/>
  </cols>
  <sheetData>
    <row r="1" ht="12.75">
      <c r="A1" t="s">
        <v>153</v>
      </c>
    </row>
    <row r="3" spans="1:34" ht="12.75">
      <c r="A3" t="s">
        <v>0</v>
      </c>
      <c r="B3" t="s">
        <v>62</v>
      </c>
      <c r="C3" t="s">
        <v>63</v>
      </c>
      <c r="D3" t="s">
        <v>64</v>
      </c>
      <c r="E3" t="s">
        <v>65</v>
      </c>
      <c r="F3" t="s">
        <v>66</v>
      </c>
      <c r="G3" t="s">
        <v>67</v>
      </c>
      <c r="H3" t="s">
        <v>68</v>
      </c>
      <c r="I3" t="s">
        <v>69</v>
      </c>
      <c r="J3" t="s">
        <v>70</v>
      </c>
      <c r="K3" t="s">
        <v>157</v>
      </c>
      <c r="L3" t="s">
        <v>71</v>
      </c>
      <c r="M3" t="s">
        <v>72</v>
      </c>
      <c r="N3" t="s">
        <v>73</v>
      </c>
      <c r="O3" t="s">
        <v>74</v>
      </c>
      <c r="P3" t="s">
        <v>75</v>
      </c>
      <c r="Q3" t="s">
        <v>76</v>
      </c>
      <c r="R3" t="s">
        <v>77</v>
      </c>
      <c r="S3" t="s">
        <v>78</v>
      </c>
      <c r="T3" t="s">
        <v>79</v>
      </c>
      <c r="U3" t="s">
        <v>80</v>
      </c>
      <c r="V3" t="s">
        <v>81</v>
      </c>
      <c r="W3" t="s">
        <v>158</v>
      </c>
      <c r="X3" t="s">
        <v>82</v>
      </c>
      <c r="Y3" t="s">
        <v>83</v>
      </c>
      <c r="Z3" t="s">
        <v>84</v>
      </c>
      <c r="AA3" t="s">
        <v>85</v>
      </c>
      <c r="AB3" t="s">
        <v>86</v>
      </c>
      <c r="AC3" t="s">
        <v>87</v>
      </c>
      <c r="AD3" t="s">
        <v>88</v>
      </c>
      <c r="AE3" t="s">
        <v>89</v>
      </c>
      <c r="AF3" t="s">
        <v>90</v>
      </c>
      <c r="AG3" t="s">
        <v>91</v>
      </c>
      <c r="AH3" t="s">
        <v>92</v>
      </c>
    </row>
    <row r="4" spans="1:34" ht="12.75">
      <c r="A4" t="s">
        <v>3</v>
      </c>
      <c r="B4">
        <v>0.164143295</v>
      </c>
      <c r="C4">
        <v>0.1142637026</v>
      </c>
      <c r="D4">
        <v>0.2357968513</v>
      </c>
      <c r="E4">
        <v>0.2019415927</v>
      </c>
      <c r="F4">
        <v>0.1565656566</v>
      </c>
      <c r="G4">
        <v>0.0258250575</v>
      </c>
      <c r="H4">
        <v>-0.2358</v>
      </c>
      <c r="I4">
        <v>-0.5981</v>
      </c>
      <c r="J4">
        <v>0.1264</v>
      </c>
      <c r="K4">
        <v>0.7899139348</v>
      </c>
      <c r="L4">
        <v>0.5498761978</v>
      </c>
      <c r="M4">
        <v>1.1347354677000001</v>
      </c>
      <c r="N4">
        <v>0.1710973785</v>
      </c>
      <c r="O4">
        <v>0.1520865349</v>
      </c>
      <c r="P4">
        <v>0.1924845809</v>
      </c>
      <c r="Q4">
        <v>0.1727508042</v>
      </c>
      <c r="R4">
        <v>0.1812420786</v>
      </c>
      <c r="S4">
        <v>0.0096973657</v>
      </c>
      <c r="T4">
        <v>-0.0819</v>
      </c>
      <c r="U4">
        <v>-0.1997</v>
      </c>
      <c r="V4">
        <v>0.0358</v>
      </c>
      <c r="W4">
        <v>0.921332747</v>
      </c>
      <c r="X4">
        <v>0.8189623138</v>
      </c>
      <c r="Y4">
        <v>1.0364995024</v>
      </c>
      <c r="Z4">
        <v>0.8263170392</v>
      </c>
      <c r="AA4">
        <v>0.0415</v>
      </c>
      <c r="AB4">
        <v>-0.3291</v>
      </c>
      <c r="AC4">
        <v>0.4121</v>
      </c>
      <c r="AD4" t="s">
        <v>59</v>
      </c>
      <c r="AE4" t="s">
        <v>59</v>
      </c>
      <c r="AF4" t="s">
        <v>59</v>
      </c>
      <c r="AG4" t="s">
        <v>59</v>
      </c>
      <c r="AH4" t="s">
        <v>59</v>
      </c>
    </row>
    <row r="5" spans="1:34" ht="12.75">
      <c r="A5" t="s">
        <v>1</v>
      </c>
      <c r="B5">
        <v>0.2734548283</v>
      </c>
      <c r="C5">
        <v>0.2023192976</v>
      </c>
      <c r="D5">
        <v>0.3696016346</v>
      </c>
      <c r="E5">
        <v>0.0740801752</v>
      </c>
      <c r="F5">
        <v>0.2233009709</v>
      </c>
      <c r="G5">
        <v>0.0290160357</v>
      </c>
      <c r="H5">
        <v>0.2746</v>
      </c>
      <c r="I5">
        <v>-0.0267</v>
      </c>
      <c r="J5">
        <v>0.5759</v>
      </c>
      <c r="K5">
        <v>1.3159585922</v>
      </c>
      <c r="L5">
        <v>0.9736299764</v>
      </c>
      <c r="M5">
        <v>1.7786500603</v>
      </c>
      <c r="N5">
        <v>0.1903264784</v>
      </c>
      <c r="O5">
        <v>0.1763495859</v>
      </c>
      <c r="P5">
        <v>0.2054111337</v>
      </c>
      <c r="Q5">
        <v>0.5277302568</v>
      </c>
      <c r="R5">
        <v>0.2135603345</v>
      </c>
      <c r="S5">
        <v>0.0070827233</v>
      </c>
      <c r="T5">
        <v>0.0246</v>
      </c>
      <c r="U5">
        <v>-0.0517</v>
      </c>
      <c r="V5">
        <v>0.1008</v>
      </c>
      <c r="W5">
        <v>1.0248784563</v>
      </c>
      <c r="X5">
        <v>0.9496150663</v>
      </c>
      <c r="Y5">
        <v>1.106106977</v>
      </c>
      <c r="Z5">
        <v>0.0172443248</v>
      </c>
      <c r="AA5">
        <v>-0.3624</v>
      </c>
      <c r="AB5">
        <v>-0.6607</v>
      </c>
      <c r="AC5">
        <v>-0.0641</v>
      </c>
      <c r="AD5" t="s">
        <v>59</v>
      </c>
      <c r="AE5" t="s">
        <v>59</v>
      </c>
      <c r="AF5" t="s">
        <v>93</v>
      </c>
      <c r="AG5" t="s">
        <v>59</v>
      </c>
      <c r="AH5" t="s">
        <v>59</v>
      </c>
    </row>
    <row r="6" spans="1:34" ht="12.75">
      <c r="A6" t="s">
        <v>10</v>
      </c>
      <c r="B6">
        <v>0.2125399232</v>
      </c>
      <c r="C6">
        <v>0.1328681496</v>
      </c>
      <c r="D6">
        <v>0.3399853093</v>
      </c>
      <c r="E6">
        <v>0.9250148916</v>
      </c>
      <c r="F6">
        <v>0.1698113208</v>
      </c>
      <c r="G6">
        <v>0.0364685748</v>
      </c>
      <c r="H6">
        <v>0.0226</v>
      </c>
      <c r="I6">
        <v>-0.4472</v>
      </c>
      <c r="J6">
        <v>0.4923</v>
      </c>
      <c r="K6">
        <v>1.0228151386</v>
      </c>
      <c r="L6">
        <v>0.6394071892</v>
      </c>
      <c r="M6">
        <v>1.6361261266</v>
      </c>
      <c r="N6">
        <v>0.1768324628</v>
      </c>
      <c r="O6">
        <v>0.1640921404</v>
      </c>
      <c r="P6">
        <v>0.1905619601</v>
      </c>
      <c r="Q6">
        <v>0.1993418791</v>
      </c>
      <c r="R6">
        <v>0.2144087256</v>
      </c>
      <c r="S6">
        <v>0.0069531321</v>
      </c>
      <c r="T6">
        <v>-0.049</v>
      </c>
      <c r="U6">
        <v>-0.1237</v>
      </c>
      <c r="V6">
        <v>0.0258</v>
      </c>
      <c r="W6">
        <v>0.9522152833</v>
      </c>
      <c r="X6">
        <v>0.8836106303</v>
      </c>
      <c r="Y6">
        <v>1.0261464887</v>
      </c>
      <c r="Z6">
        <v>0.4407808754</v>
      </c>
      <c r="AA6">
        <v>-0.1839</v>
      </c>
      <c r="AB6">
        <v>-0.6516</v>
      </c>
      <c r="AC6">
        <v>0.2837</v>
      </c>
      <c r="AD6" t="s">
        <v>59</v>
      </c>
      <c r="AE6" t="s">
        <v>59</v>
      </c>
      <c r="AF6" t="s">
        <v>59</v>
      </c>
      <c r="AG6" t="s">
        <v>59</v>
      </c>
      <c r="AH6" t="s">
        <v>59</v>
      </c>
    </row>
    <row r="7" spans="1:34" ht="12.75">
      <c r="A7" t="s">
        <v>9</v>
      </c>
      <c r="B7">
        <v>0.1727253824</v>
      </c>
      <c r="C7">
        <v>0.0974684188</v>
      </c>
      <c r="D7">
        <v>0.3060894811</v>
      </c>
      <c r="E7">
        <v>0.5265642884</v>
      </c>
      <c r="F7">
        <v>0.1263157895</v>
      </c>
      <c r="G7">
        <v>0.0340835059</v>
      </c>
      <c r="H7">
        <v>-0.1849</v>
      </c>
      <c r="I7">
        <v>-0.757</v>
      </c>
      <c r="J7">
        <v>0.3873</v>
      </c>
      <c r="K7">
        <v>0.8312138883</v>
      </c>
      <c r="L7">
        <v>0.4690515212</v>
      </c>
      <c r="M7">
        <v>1.473007755</v>
      </c>
      <c r="N7">
        <v>0.176389155</v>
      </c>
      <c r="O7">
        <v>0.1591492946</v>
      </c>
      <c r="P7">
        <v>0.1954965246</v>
      </c>
      <c r="Q7">
        <v>0.3266319707</v>
      </c>
      <c r="R7">
        <v>0.1971904266</v>
      </c>
      <c r="S7">
        <v>0.0090755404</v>
      </c>
      <c r="T7">
        <v>-0.0515</v>
      </c>
      <c r="U7">
        <v>-0.1543</v>
      </c>
      <c r="V7">
        <v>0.0514</v>
      </c>
      <c r="W7">
        <v>0.9498281397</v>
      </c>
      <c r="X7">
        <v>0.8569941754</v>
      </c>
      <c r="Y7">
        <v>1.0527183507</v>
      </c>
      <c r="Z7">
        <v>0.9429365108</v>
      </c>
      <c r="AA7">
        <v>0.021</v>
      </c>
      <c r="AB7">
        <v>-0.5537</v>
      </c>
      <c r="AC7">
        <v>0.5957</v>
      </c>
      <c r="AD7" t="s">
        <v>59</v>
      </c>
      <c r="AE7" t="s">
        <v>59</v>
      </c>
      <c r="AF7" t="s">
        <v>59</v>
      </c>
      <c r="AG7" t="s">
        <v>59</v>
      </c>
      <c r="AH7" t="s">
        <v>59</v>
      </c>
    </row>
    <row r="8" spans="1:34" ht="12.75">
      <c r="A8" t="s">
        <v>11</v>
      </c>
      <c r="B8">
        <v>0.2159819119</v>
      </c>
      <c r="C8">
        <v>0.184463104</v>
      </c>
      <c r="D8">
        <v>0.2528862696</v>
      </c>
      <c r="E8">
        <v>0.6276470763</v>
      </c>
      <c r="F8">
        <v>0.1535211268</v>
      </c>
      <c r="G8">
        <v>0.0095663874</v>
      </c>
      <c r="H8">
        <v>0.039</v>
      </c>
      <c r="I8">
        <v>-0.1187</v>
      </c>
      <c r="J8">
        <v>0.1968</v>
      </c>
      <c r="K8">
        <v>1.0398099192</v>
      </c>
      <c r="L8">
        <v>0.8880677257</v>
      </c>
      <c r="M8">
        <v>1.21747997</v>
      </c>
      <c r="N8">
        <v>0.183864437</v>
      </c>
      <c r="O8">
        <v>0.1774896099</v>
      </c>
      <c r="P8">
        <v>0.1904682264</v>
      </c>
      <c r="Q8">
        <v>0.5798038239</v>
      </c>
      <c r="R8">
        <v>0.184414982</v>
      </c>
      <c r="S8">
        <v>0.0024111605</v>
      </c>
      <c r="T8">
        <v>-0.01</v>
      </c>
      <c r="U8">
        <v>-0.0453</v>
      </c>
      <c r="V8">
        <v>0.0253</v>
      </c>
      <c r="W8">
        <v>0.9900813697</v>
      </c>
      <c r="X8">
        <v>0.9557539183</v>
      </c>
      <c r="Y8">
        <v>1.0256417473</v>
      </c>
      <c r="Z8">
        <v>0.0202771254</v>
      </c>
      <c r="AA8">
        <v>-0.161</v>
      </c>
      <c r="AB8">
        <v>-0.2969</v>
      </c>
      <c r="AC8">
        <v>-0.0251</v>
      </c>
      <c r="AD8" t="s">
        <v>59</v>
      </c>
      <c r="AE8" t="s">
        <v>59</v>
      </c>
      <c r="AF8" t="s">
        <v>93</v>
      </c>
      <c r="AG8" t="s">
        <v>59</v>
      </c>
      <c r="AH8" t="s">
        <v>59</v>
      </c>
    </row>
    <row r="9" spans="1:34" ht="12.75">
      <c r="A9" t="s">
        <v>4</v>
      </c>
      <c r="B9">
        <v>0.1771561185</v>
      </c>
      <c r="C9">
        <v>0.137849198</v>
      </c>
      <c r="D9">
        <v>0.2276711854</v>
      </c>
      <c r="E9">
        <v>0.2126082071</v>
      </c>
      <c r="F9">
        <v>0.1369047619</v>
      </c>
      <c r="G9">
        <v>0.0153116985</v>
      </c>
      <c r="H9">
        <v>-0.1595</v>
      </c>
      <c r="I9">
        <v>-0.4104</v>
      </c>
      <c r="J9">
        <v>0.0913</v>
      </c>
      <c r="K9">
        <v>0.8525361127</v>
      </c>
      <c r="L9">
        <v>0.6633777055</v>
      </c>
      <c r="M9">
        <v>1.0956319716</v>
      </c>
      <c r="N9">
        <v>0.1871644561</v>
      </c>
      <c r="O9">
        <v>0.1723583948</v>
      </c>
      <c r="P9">
        <v>0.2032423989</v>
      </c>
      <c r="Q9">
        <v>0.8524456373</v>
      </c>
      <c r="R9">
        <v>0.1793123889</v>
      </c>
      <c r="S9">
        <v>0.0066042202</v>
      </c>
      <c r="T9">
        <v>0.0078</v>
      </c>
      <c r="U9">
        <v>-0.0746</v>
      </c>
      <c r="V9">
        <v>0.0902</v>
      </c>
      <c r="W9">
        <v>1.0078514588</v>
      </c>
      <c r="X9">
        <v>0.9281231237</v>
      </c>
      <c r="Y9">
        <v>1.0944286778</v>
      </c>
      <c r="Z9">
        <v>0.6654449298</v>
      </c>
      <c r="AA9">
        <v>0.055</v>
      </c>
      <c r="AB9">
        <v>-0.1941</v>
      </c>
      <c r="AC9">
        <v>0.3041</v>
      </c>
      <c r="AD9" t="s">
        <v>59</v>
      </c>
      <c r="AE9" t="s">
        <v>59</v>
      </c>
      <c r="AF9" t="s">
        <v>59</v>
      </c>
      <c r="AG9" t="s">
        <v>59</v>
      </c>
      <c r="AH9" t="s">
        <v>59</v>
      </c>
    </row>
    <row r="10" spans="1:34" ht="12.75">
      <c r="A10" t="s">
        <v>2</v>
      </c>
      <c r="B10">
        <v>0.2102861114</v>
      </c>
      <c r="C10">
        <v>0.1359595687</v>
      </c>
      <c r="D10">
        <v>0.325245579</v>
      </c>
      <c r="E10">
        <v>0.9573561706</v>
      </c>
      <c r="F10">
        <v>0.1409395973</v>
      </c>
      <c r="G10">
        <v>0.028505931</v>
      </c>
      <c r="H10">
        <v>0.0119</v>
      </c>
      <c r="I10">
        <v>-0.4242</v>
      </c>
      <c r="J10">
        <v>0.448</v>
      </c>
      <c r="K10">
        <v>1.0119690218</v>
      </c>
      <c r="L10">
        <v>0.6542841599</v>
      </c>
      <c r="M10">
        <v>1.5651934799</v>
      </c>
      <c r="N10">
        <v>0.189586223</v>
      </c>
      <c r="O10">
        <v>0.1687804842</v>
      </c>
      <c r="P10">
        <v>0.212956706</v>
      </c>
      <c r="Q10">
        <v>0.727368506</v>
      </c>
      <c r="R10">
        <v>0.1644295302</v>
      </c>
      <c r="S10">
        <v>0.0087659238</v>
      </c>
      <c r="T10">
        <v>0.0207</v>
      </c>
      <c r="U10">
        <v>-0.0956</v>
      </c>
      <c r="V10">
        <v>0.1369</v>
      </c>
      <c r="W10">
        <v>1.0208922965</v>
      </c>
      <c r="X10">
        <v>0.9088566319</v>
      </c>
      <c r="Y10">
        <v>1.1467387093</v>
      </c>
      <c r="Z10">
        <v>0.6464361178</v>
      </c>
      <c r="AA10">
        <v>-0.1036</v>
      </c>
      <c r="AB10">
        <v>-0.5464</v>
      </c>
      <c r="AC10">
        <v>0.3391</v>
      </c>
      <c r="AD10" t="s">
        <v>59</v>
      </c>
      <c r="AE10" t="s">
        <v>59</v>
      </c>
      <c r="AF10" t="s">
        <v>59</v>
      </c>
      <c r="AG10" t="s">
        <v>59</v>
      </c>
      <c r="AH10" t="s">
        <v>59</v>
      </c>
    </row>
    <row r="11" spans="1:34" ht="12.75">
      <c r="A11" t="s">
        <v>6</v>
      </c>
      <c r="B11">
        <v>0.159525086</v>
      </c>
      <c r="C11">
        <v>0.1165118255</v>
      </c>
      <c r="D11">
        <v>0.2184177696</v>
      </c>
      <c r="E11">
        <v>0.0991308216</v>
      </c>
      <c r="F11">
        <v>0.1157024793</v>
      </c>
      <c r="G11">
        <v>0.016788706</v>
      </c>
      <c r="H11">
        <v>-0.2644</v>
      </c>
      <c r="I11">
        <v>-0.5786</v>
      </c>
      <c r="J11">
        <v>0.0498</v>
      </c>
      <c r="K11">
        <v>0.7676895263</v>
      </c>
      <c r="L11">
        <v>0.5606949376</v>
      </c>
      <c r="M11">
        <v>1.0511013551</v>
      </c>
      <c r="N11">
        <v>0.191997522</v>
      </c>
      <c r="O11">
        <v>0.1751044887</v>
      </c>
      <c r="P11">
        <v>0.210520294</v>
      </c>
      <c r="Q11">
        <v>0.4783329606</v>
      </c>
      <c r="R11">
        <v>0.2209893666</v>
      </c>
      <c r="S11">
        <v>0.0089213201</v>
      </c>
      <c r="T11">
        <v>0.0333</v>
      </c>
      <c r="U11">
        <v>-0.0588</v>
      </c>
      <c r="V11">
        <v>0.1254</v>
      </c>
      <c r="W11">
        <v>1.0338767661</v>
      </c>
      <c r="X11">
        <v>0.942910412</v>
      </c>
      <c r="Y11">
        <v>1.1336190098</v>
      </c>
      <c r="Z11">
        <v>0.2498059203</v>
      </c>
      <c r="AA11">
        <v>0.1853</v>
      </c>
      <c r="AB11">
        <v>-0.1303</v>
      </c>
      <c r="AC11">
        <v>0.5008</v>
      </c>
      <c r="AD11" t="s">
        <v>59</v>
      </c>
      <c r="AE11" t="s">
        <v>59</v>
      </c>
      <c r="AF11" t="s">
        <v>59</v>
      </c>
      <c r="AG11" t="s">
        <v>59</v>
      </c>
      <c r="AH11" t="s">
        <v>59</v>
      </c>
    </row>
    <row r="12" spans="1:34" ht="12.75">
      <c r="A12" t="s">
        <v>8</v>
      </c>
      <c r="B12" t="s">
        <v>59</v>
      </c>
      <c r="C12" t="s">
        <v>59</v>
      </c>
      <c r="D12" t="s">
        <v>59</v>
      </c>
      <c r="E12" t="s">
        <v>59</v>
      </c>
      <c r="F12" t="s">
        <v>59</v>
      </c>
      <c r="G12" t="s">
        <v>59</v>
      </c>
      <c r="H12" t="s">
        <v>59</v>
      </c>
      <c r="I12" t="s">
        <v>59</v>
      </c>
      <c r="J12" t="s">
        <v>59</v>
      </c>
      <c r="K12" t="s">
        <v>59</v>
      </c>
      <c r="L12" t="s">
        <v>59</v>
      </c>
      <c r="M12" t="s">
        <v>59</v>
      </c>
      <c r="N12">
        <v>0.3755703805</v>
      </c>
      <c r="O12">
        <v>0.1877303807</v>
      </c>
      <c r="P12">
        <v>0.7513600634</v>
      </c>
      <c r="Q12">
        <v>0.0465246229</v>
      </c>
      <c r="R12">
        <v>0.1860465116</v>
      </c>
      <c r="S12">
        <v>0.0593439339</v>
      </c>
      <c r="T12">
        <v>0.7043</v>
      </c>
      <c r="U12">
        <v>0.0108</v>
      </c>
      <c r="V12">
        <v>1.3977</v>
      </c>
      <c r="W12">
        <v>2.0223880313</v>
      </c>
      <c r="X12">
        <v>1.0108988747</v>
      </c>
      <c r="Y12">
        <v>4.0459569712</v>
      </c>
      <c r="Z12" t="s">
        <v>59</v>
      </c>
      <c r="AA12" t="s">
        <v>59</v>
      </c>
      <c r="AB12" t="s">
        <v>59</v>
      </c>
      <c r="AC12" t="s">
        <v>59</v>
      </c>
      <c r="AD12" t="s">
        <v>59</v>
      </c>
      <c r="AE12" t="s">
        <v>59</v>
      </c>
      <c r="AF12" t="s">
        <v>59</v>
      </c>
      <c r="AG12" t="s">
        <v>60</v>
      </c>
      <c r="AH12" t="s">
        <v>59</v>
      </c>
    </row>
    <row r="13" spans="1:34" ht="12.75">
      <c r="A13" t="s">
        <v>5</v>
      </c>
      <c r="B13">
        <v>0.2659901205</v>
      </c>
      <c r="C13">
        <v>0.1913827081</v>
      </c>
      <c r="D13">
        <v>0.36968201</v>
      </c>
      <c r="E13">
        <v>0.141568972</v>
      </c>
      <c r="F13">
        <v>0.1826923077</v>
      </c>
      <c r="G13">
        <v>0.0267929946</v>
      </c>
      <c r="H13">
        <v>0.2469</v>
      </c>
      <c r="I13">
        <v>-0.0823</v>
      </c>
      <c r="J13">
        <v>0.5761</v>
      </c>
      <c r="K13">
        <v>1.2800358536</v>
      </c>
      <c r="L13">
        <v>0.92099935</v>
      </c>
      <c r="M13">
        <v>1.7790368544</v>
      </c>
      <c r="N13">
        <v>0.2203430721</v>
      </c>
      <c r="O13">
        <v>0.190097601</v>
      </c>
      <c r="P13">
        <v>0.2554007476</v>
      </c>
      <c r="Q13">
        <v>0.0231954235</v>
      </c>
      <c r="R13">
        <v>0.1654411765</v>
      </c>
      <c r="S13">
        <v>0.0112651203</v>
      </c>
      <c r="T13">
        <v>0.171</v>
      </c>
      <c r="U13">
        <v>0.0234</v>
      </c>
      <c r="V13">
        <v>0.3187</v>
      </c>
      <c r="W13">
        <v>1.1865131409</v>
      </c>
      <c r="X13">
        <v>1.0236459877</v>
      </c>
      <c r="Y13">
        <v>1.3752932659</v>
      </c>
      <c r="Z13">
        <v>0.2916728564</v>
      </c>
      <c r="AA13">
        <v>-0.1883</v>
      </c>
      <c r="AB13">
        <v>-0.5382</v>
      </c>
      <c r="AC13">
        <v>0.1617</v>
      </c>
      <c r="AD13" t="s">
        <v>59</v>
      </c>
      <c r="AE13" t="s">
        <v>59</v>
      </c>
      <c r="AF13" t="s">
        <v>59</v>
      </c>
      <c r="AG13" t="s">
        <v>59</v>
      </c>
      <c r="AH13" t="s">
        <v>59</v>
      </c>
    </row>
    <row r="14" spans="1:34" ht="12.75">
      <c r="A14" t="s">
        <v>7</v>
      </c>
      <c r="B14">
        <v>0.2530310535</v>
      </c>
      <c r="C14">
        <v>0.1761425639</v>
      </c>
      <c r="D14">
        <v>0.3634823555</v>
      </c>
      <c r="E14">
        <v>0.2865826767</v>
      </c>
      <c r="F14">
        <v>0.1469194313</v>
      </c>
      <c r="G14">
        <v>0.0243721261</v>
      </c>
      <c r="H14">
        <v>0.1969</v>
      </c>
      <c r="I14">
        <v>-0.1653</v>
      </c>
      <c r="J14">
        <v>0.5592</v>
      </c>
      <c r="K14">
        <v>1.2176723704</v>
      </c>
      <c r="L14">
        <v>0.8476585397</v>
      </c>
      <c r="M14">
        <v>1.7492019867</v>
      </c>
      <c r="N14">
        <v>0.2310303229</v>
      </c>
      <c r="O14">
        <v>0.2046725106</v>
      </c>
      <c r="P14">
        <v>0.2607825055</v>
      </c>
      <c r="Q14">
        <v>0.0004103434</v>
      </c>
      <c r="R14">
        <v>0.1145614771</v>
      </c>
      <c r="S14">
        <v>0.0065243385</v>
      </c>
      <c r="T14">
        <v>0.2184</v>
      </c>
      <c r="U14">
        <v>0.0972</v>
      </c>
      <c r="V14">
        <v>0.3395</v>
      </c>
      <c r="W14">
        <v>1.2440623228</v>
      </c>
      <c r="X14">
        <v>1.1021296067</v>
      </c>
      <c r="Y14">
        <v>1.404273194</v>
      </c>
      <c r="Z14">
        <v>0.6312844806</v>
      </c>
      <c r="AA14">
        <v>-0.091</v>
      </c>
      <c r="AB14">
        <v>-0.4625</v>
      </c>
      <c r="AC14">
        <v>0.2805</v>
      </c>
      <c r="AD14" t="s">
        <v>59</v>
      </c>
      <c r="AE14" t="s">
        <v>94</v>
      </c>
      <c r="AF14" t="s">
        <v>59</v>
      </c>
      <c r="AG14" t="s">
        <v>59</v>
      </c>
      <c r="AH14" t="s">
        <v>59</v>
      </c>
    </row>
    <row r="15" spans="1:34" ht="12.75">
      <c r="A15" t="s">
        <v>14</v>
      </c>
      <c r="B15">
        <v>0.2150319749</v>
      </c>
      <c r="C15">
        <v>0.1728404877</v>
      </c>
      <c r="D15">
        <v>0.2675226785</v>
      </c>
      <c r="E15">
        <v>0.7559896921</v>
      </c>
      <c r="F15">
        <v>0.1862745098</v>
      </c>
      <c r="G15">
        <v>0.017239735</v>
      </c>
      <c r="H15">
        <v>0.0346</v>
      </c>
      <c r="I15">
        <v>-0.1838</v>
      </c>
      <c r="J15">
        <v>0.253</v>
      </c>
      <c r="K15">
        <v>1.0352366018</v>
      </c>
      <c r="L15">
        <v>0.832112523</v>
      </c>
      <c r="M15">
        <v>1.2879445892</v>
      </c>
      <c r="N15">
        <v>0.1811247314</v>
      </c>
      <c r="O15">
        <v>0.1720483325</v>
      </c>
      <c r="P15">
        <v>0.1906799551</v>
      </c>
      <c r="Q15">
        <v>0.3409094969</v>
      </c>
      <c r="R15">
        <v>0.2078478002</v>
      </c>
      <c r="S15">
        <v>0.0044246511</v>
      </c>
      <c r="T15">
        <v>-0.025</v>
      </c>
      <c r="U15">
        <v>-0.0764</v>
      </c>
      <c r="V15">
        <v>0.0264</v>
      </c>
      <c r="W15">
        <v>0.9753284815</v>
      </c>
      <c r="X15">
        <v>0.9264534865</v>
      </c>
      <c r="Y15">
        <v>1.0267818736</v>
      </c>
      <c r="Z15">
        <v>0.1035437222</v>
      </c>
      <c r="AA15">
        <v>-0.1716</v>
      </c>
      <c r="AB15">
        <v>-0.3782</v>
      </c>
      <c r="AC15">
        <v>0.035</v>
      </c>
      <c r="AD15" t="s">
        <v>59</v>
      </c>
      <c r="AE15" t="s">
        <v>59</v>
      </c>
      <c r="AF15" t="s">
        <v>59</v>
      </c>
      <c r="AG15" t="s">
        <v>59</v>
      </c>
      <c r="AH15" t="s">
        <v>59</v>
      </c>
    </row>
    <row r="16" spans="1:34" ht="12.75">
      <c r="A16" t="s">
        <v>12</v>
      </c>
      <c r="B16">
        <v>0.1753199837</v>
      </c>
      <c r="C16">
        <v>0.1448819694</v>
      </c>
      <c r="D16">
        <v>0.2121526702</v>
      </c>
      <c r="E16">
        <v>0.0814055567</v>
      </c>
      <c r="F16">
        <v>0.1299212598</v>
      </c>
      <c r="G16">
        <v>0.0105480587</v>
      </c>
      <c r="H16">
        <v>-0.1695</v>
      </c>
      <c r="I16">
        <v>-0.3602</v>
      </c>
      <c r="J16">
        <v>0.0211</v>
      </c>
      <c r="K16">
        <v>0.8440496544</v>
      </c>
      <c r="L16">
        <v>0.6975107666</v>
      </c>
      <c r="M16">
        <v>1.0213746557</v>
      </c>
      <c r="N16">
        <v>0.1893440852</v>
      </c>
      <c r="O16">
        <v>0.178883308</v>
      </c>
      <c r="P16">
        <v>0.2004165902</v>
      </c>
      <c r="Q16">
        <v>0.5034881614</v>
      </c>
      <c r="R16">
        <v>0.1879863481</v>
      </c>
      <c r="S16">
        <v>0.0045650024</v>
      </c>
      <c r="T16">
        <v>0.0194</v>
      </c>
      <c r="U16">
        <v>-0.0374</v>
      </c>
      <c r="V16">
        <v>0.0762</v>
      </c>
      <c r="W16">
        <v>1.0195884224</v>
      </c>
      <c r="X16">
        <v>0.9632587652</v>
      </c>
      <c r="Y16">
        <v>1.0792121376</v>
      </c>
      <c r="Z16">
        <v>0.3986528908</v>
      </c>
      <c r="AA16">
        <v>0.077</v>
      </c>
      <c r="AB16">
        <v>-0.1017</v>
      </c>
      <c r="AC16">
        <v>0.2556</v>
      </c>
      <c r="AD16" t="s">
        <v>59</v>
      </c>
      <c r="AE16" t="s">
        <v>59</v>
      </c>
      <c r="AF16" t="s">
        <v>59</v>
      </c>
      <c r="AG16" t="s">
        <v>59</v>
      </c>
      <c r="AH16" t="s">
        <v>59</v>
      </c>
    </row>
    <row r="17" spans="1:34" ht="12.75">
      <c r="A17" t="s">
        <v>13</v>
      </c>
      <c r="B17">
        <v>0.2635081412</v>
      </c>
      <c r="C17">
        <v>0.2059965804</v>
      </c>
      <c r="D17">
        <v>0.3370761802</v>
      </c>
      <c r="E17">
        <v>0.0582358933</v>
      </c>
      <c r="F17">
        <v>0.1647597254</v>
      </c>
      <c r="G17">
        <v>0.0177455933</v>
      </c>
      <c r="H17">
        <v>0.2379</v>
      </c>
      <c r="I17">
        <v>-0.0083</v>
      </c>
      <c r="J17">
        <v>0.4842</v>
      </c>
      <c r="K17">
        <v>1.2686172497</v>
      </c>
      <c r="L17">
        <v>0.991737159</v>
      </c>
      <c r="M17">
        <v>1.6227986534</v>
      </c>
      <c r="N17">
        <v>0.2279875657</v>
      </c>
      <c r="O17">
        <v>0.2075061752</v>
      </c>
      <c r="P17">
        <v>0.2504905217</v>
      </c>
      <c r="Q17">
        <v>1.94535E-05</v>
      </c>
      <c r="R17">
        <v>0.1311895276</v>
      </c>
      <c r="S17">
        <v>0.0056952295</v>
      </c>
      <c r="T17">
        <v>0.2051</v>
      </c>
      <c r="U17">
        <v>0.111</v>
      </c>
      <c r="V17">
        <v>0.2993</v>
      </c>
      <c r="W17">
        <v>1.2276775485</v>
      </c>
      <c r="X17">
        <v>1.1173884496</v>
      </c>
      <c r="Y17">
        <v>1.3488524636</v>
      </c>
      <c r="Z17">
        <v>0.253255839</v>
      </c>
      <c r="AA17">
        <v>-0.1448</v>
      </c>
      <c r="AB17">
        <v>-0.3932</v>
      </c>
      <c r="AC17">
        <v>0.1036</v>
      </c>
      <c r="AD17" t="s">
        <v>59</v>
      </c>
      <c r="AE17" t="s">
        <v>94</v>
      </c>
      <c r="AF17" t="s">
        <v>59</v>
      </c>
      <c r="AG17" t="s">
        <v>59</v>
      </c>
      <c r="AH17" t="s">
        <v>59</v>
      </c>
    </row>
    <row r="18" spans="1:34" ht="12.75">
      <c r="A18" t="s">
        <v>15</v>
      </c>
      <c r="B18">
        <v>0.2077989611</v>
      </c>
      <c r="C18" t="s">
        <v>59</v>
      </c>
      <c r="D18" t="s">
        <v>59</v>
      </c>
      <c r="E18" t="s">
        <v>59</v>
      </c>
      <c r="F18">
        <v>0.1520989074</v>
      </c>
      <c r="G18">
        <v>0.0060893489</v>
      </c>
      <c r="H18" t="s">
        <v>59</v>
      </c>
      <c r="I18" t="s">
        <v>59</v>
      </c>
      <c r="J18" t="s">
        <v>59</v>
      </c>
      <c r="K18" t="s">
        <v>59</v>
      </c>
      <c r="L18" t="s">
        <v>59</v>
      </c>
      <c r="M18" t="s">
        <v>59</v>
      </c>
      <c r="N18">
        <v>0.18570639</v>
      </c>
      <c r="O18" t="s">
        <v>59</v>
      </c>
      <c r="P18" t="s">
        <v>59</v>
      </c>
      <c r="Q18" t="s">
        <v>59</v>
      </c>
      <c r="R18">
        <v>0.18570639</v>
      </c>
      <c r="S18">
        <v>0.0017929206</v>
      </c>
      <c r="T18" t="s">
        <v>59</v>
      </c>
      <c r="U18" t="s">
        <v>59</v>
      </c>
      <c r="V18" t="s">
        <v>59</v>
      </c>
      <c r="W18" t="s">
        <v>59</v>
      </c>
      <c r="X18" t="s">
        <v>59</v>
      </c>
      <c r="Y18" t="s">
        <v>59</v>
      </c>
      <c r="Z18">
        <v>0.0123330701</v>
      </c>
      <c r="AA18">
        <v>-0.1124</v>
      </c>
      <c r="AB18">
        <v>-0.2004</v>
      </c>
      <c r="AC18">
        <v>-0.0244</v>
      </c>
      <c r="AD18" t="s">
        <v>59</v>
      </c>
      <c r="AE18" t="s">
        <v>59</v>
      </c>
      <c r="AF18" t="s">
        <v>93</v>
      </c>
      <c r="AG18" t="s">
        <v>59</v>
      </c>
      <c r="AH18" t="s">
        <v>59</v>
      </c>
    </row>
    <row r="19" spans="1:34" ht="12.75">
      <c r="A19" t="s">
        <v>18</v>
      </c>
      <c r="B19">
        <v>0.1978075001</v>
      </c>
      <c r="C19">
        <v>0.1088770767</v>
      </c>
      <c r="D19">
        <v>0.3593759887</v>
      </c>
      <c r="E19">
        <v>0.8714977317</v>
      </c>
      <c r="F19">
        <v>0.1692307692</v>
      </c>
      <c r="G19">
        <v>0.0465075206</v>
      </c>
      <c r="H19">
        <v>-0.0493</v>
      </c>
      <c r="I19">
        <v>-0.6464</v>
      </c>
      <c r="J19">
        <v>0.5478</v>
      </c>
      <c r="K19">
        <v>0.9519176566</v>
      </c>
      <c r="L19">
        <v>0.523953903</v>
      </c>
      <c r="M19">
        <v>1.7294407385</v>
      </c>
      <c r="N19">
        <v>0.1715679574</v>
      </c>
      <c r="O19">
        <v>0.1539965233</v>
      </c>
      <c r="P19">
        <v>0.1911443413</v>
      </c>
      <c r="Q19">
        <v>0.1508823814</v>
      </c>
      <c r="R19">
        <v>0.1704885344</v>
      </c>
      <c r="S19">
        <v>0.0083964039</v>
      </c>
      <c r="T19">
        <v>-0.0792</v>
      </c>
      <c r="U19">
        <v>-0.1872</v>
      </c>
      <c r="V19">
        <v>0.0289</v>
      </c>
      <c r="W19">
        <v>0.9238667413</v>
      </c>
      <c r="X19">
        <v>0.8292473041</v>
      </c>
      <c r="Y19">
        <v>1.029282521</v>
      </c>
      <c r="Z19">
        <v>0.6422265728</v>
      </c>
      <c r="AA19">
        <v>-0.1423</v>
      </c>
      <c r="AB19">
        <v>-0.7427</v>
      </c>
      <c r="AC19">
        <v>0.4581</v>
      </c>
      <c r="AD19" t="s">
        <v>59</v>
      </c>
      <c r="AE19" t="s">
        <v>59</v>
      </c>
      <c r="AF19" t="s">
        <v>59</v>
      </c>
      <c r="AG19" t="s">
        <v>59</v>
      </c>
      <c r="AH19" t="s">
        <v>59</v>
      </c>
    </row>
    <row r="20" spans="1:34" ht="12.75">
      <c r="A20" t="s">
        <v>17</v>
      </c>
      <c r="B20" t="s">
        <v>59</v>
      </c>
      <c r="C20" t="s">
        <v>59</v>
      </c>
      <c r="D20" t="s">
        <v>59</v>
      </c>
      <c r="E20" t="s">
        <v>59</v>
      </c>
      <c r="F20" t="s">
        <v>59</v>
      </c>
      <c r="G20" t="s">
        <v>59</v>
      </c>
      <c r="H20" t="s">
        <v>59</v>
      </c>
      <c r="I20" t="s">
        <v>59</v>
      </c>
      <c r="J20" t="s">
        <v>59</v>
      </c>
      <c r="K20" t="s">
        <v>59</v>
      </c>
      <c r="L20" t="s">
        <v>59</v>
      </c>
      <c r="M20" t="s">
        <v>59</v>
      </c>
      <c r="N20">
        <v>0.164699786</v>
      </c>
      <c r="O20">
        <v>0.1445219998</v>
      </c>
      <c r="P20">
        <v>0.1876947424</v>
      </c>
      <c r="Q20">
        <v>0.07182152</v>
      </c>
      <c r="R20">
        <v>0.1871961102</v>
      </c>
      <c r="S20">
        <v>0.011104109</v>
      </c>
      <c r="T20">
        <v>-0.12</v>
      </c>
      <c r="U20">
        <v>-0.2507</v>
      </c>
      <c r="V20">
        <v>0.0107</v>
      </c>
      <c r="W20">
        <v>0.8868827078</v>
      </c>
      <c r="X20">
        <v>0.7782284699</v>
      </c>
      <c r="Y20">
        <v>1.0107069682</v>
      </c>
      <c r="Z20" t="s">
        <v>59</v>
      </c>
      <c r="AA20" t="s">
        <v>59</v>
      </c>
      <c r="AB20" t="s">
        <v>59</v>
      </c>
      <c r="AC20" t="s">
        <v>59</v>
      </c>
      <c r="AD20" t="s">
        <v>59</v>
      </c>
      <c r="AE20" t="s">
        <v>59</v>
      </c>
      <c r="AF20" t="s">
        <v>59</v>
      </c>
      <c r="AG20" t="s">
        <v>60</v>
      </c>
      <c r="AH20" t="s">
        <v>59</v>
      </c>
    </row>
    <row r="21" spans="1:34" ht="12.75">
      <c r="A21" t="s">
        <v>20</v>
      </c>
      <c r="B21">
        <v>0.2487482381</v>
      </c>
      <c r="C21">
        <v>0.1782405518</v>
      </c>
      <c r="D21">
        <v>0.3471470737</v>
      </c>
      <c r="E21">
        <v>0.2901921352</v>
      </c>
      <c r="F21">
        <v>0.2176470588</v>
      </c>
      <c r="G21">
        <v>0.0316485123</v>
      </c>
      <c r="H21">
        <v>0.1799</v>
      </c>
      <c r="I21">
        <v>-0.1534</v>
      </c>
      <c r="J21">
        <v>0.5132</v>
      </c>
      <c r="K21">
        <v>1.1970619912</v>
      </c>
      <c r="L21">
        <v>0.8577547783</v>
      </c>
      <c r="M21">
        <v>1.6705909976</v>
      </c>
      <c r="N21">
        <v>0.1705557014</v>
      </c>
      <c r="O21">
        <v>0.1515113959</v>
      </c>
      <c r="P21">
        <v>0.1919937911</v>
      </c>
      <c r="Q21">
        <v>0.1588964278</v>
      </c>
      <c r="R21">
        <v>0.1707905854</v>
      </c>
      <c r="S21">
        <v>0.0092449128</v>
      </c>
      <c r="T21">
        <v>-0.0851</v>
      </c>
      <c r="U21">
        <v>-0.2035</v>
      </c>
      <c r="V21">
        <v>0.0333</v>
      </c>
      <c r="W21">
        <v>0.9184159005</v>
      </c>
      <c r="X21">
        <v>0.8158652798</v>
      </c>
      <c r="Y21">
        <v>1.0338566761</v>
      </c>
      <c r="Z21">
        <v>0.0308826916</v>
      </c>
      <c r="AA21">
        <v>-0.3774</v>
      </c>
      <c r="AB21">
        <v>-0.72</v>
      </c>
      <c r="AC21">
        <v>-0.0347</v>
      </c>
      <c r="AD21" t="s">
        <v>59</v>
      </c>
      <c r="AE21" t="s">
        <v>59</v>
      </c>
      <c r="AF21" t="s">
        <v>93</v>
      </c>
      <c r="AG21" t="s">
        <v>59</v>
      </c>
      <c r="AH21" t="s">
        <v>59</v>
      </c>
    </row>
    <row r="22" spans="1:34" ht="12.75">
      <c r="A22" t="s">
        <v>19</v>
      </c>
      <c r="B22">
        <v>0.1927132012</v>
      </c>
      <c r="C22">
        <v>0.1299927811</v>
      </c>
      <c r="D22">
        <v>0.2856956948</v>
      </c>
      <c r="E22">
        <v>0.707524462</v>
      </c>
      <c r="F22">
        <v>0.1677419355</v>
      </c>
      <c r="G22">
        <v>0.0300112429</v>
      </c>
      <c r="H22">
        <v>-0.0754</v>
      </c>
      <c r="I22">
        <v>-0.4691</v>
      </c>
      <c r="J22">
        <v>0.3184</v>
      </c>
      <c r="K22">
        <v>0.9274021402</v>
      </c>
      <c r="L22">
        <v>0.6255699282</v>
      </c>
      <c r="M22">
        <v>1.3748658478</v>
      </c>
      <c r="N22">
        <v>0.1691186302</v>
      </c>
      <c r="O22">
        <v>0.1523884408</v>
      </c>
      <c r="P22">
        <v>0.187685568</v>
      </c>
      <c r="Q22">
        <v>0.0783234385</v>
      </c>
      <c r="R22">
        <v>0.1734022556</v>
      </c>
      <c r="S22">
        <v>0.00820708</v>
      </c>
      <c r="T22">
        <v>-0.0936</v>
      </c>
      <c r="U22">
        <v>-0.1977</v>
      </c>
      <c r="V22">
        <v>0.0106</v>
      </c>
      <c r="W22">
        <v>0.9106774954</v>
      </c>
      <c r="X22">
        <v>0.8205880303</v>
      </c>
      <c r="Y22">
        <v>1.0106575652</v>
      </c>
      <c r="Z22">
        <v>0.5198457097</v>
      </c>
      <c r="AA22">
        <v>-0.1306</v>
      </c>
      <c r="AB22">
        <v>-0.5283</v>
      </c>
      <c r="AC22">
        <v>0.2671</v>
      </c>
      <c r="AD22" t="s">
        <v>59</v>
      </c>
      <c r="AE22" t="s">
        <v>59</v>
      </c>
      <c r="AF22" t="s">
        <v>59</v>
      </c>
      <c r="AG22" t="s">
        <v>59</v>
      </c>
      <c r="AH22" t="s">
        <v>59</v>
      </c>
    </row>
    <row r="23" spans="1:34" ht="12.75">
      <c r="A23" t="s">
        <v>21</v>
      </c>
      <c r="B23">
        <v>0.158717918</v>
      </c>
      <c r="C23">
        <v>0.0752965733</v>
      </c>
      <c r="D23">
        <v>0.3345620712</v>
      </c>
      <c r="E23">
        <v>0.4788233318</v>
      </c>
      <c r="F23">
        <v>0.1014492754</v>
      </c>
      <c r="G23">
        <v>0.0363472224</v>
      </c>
      <c r="H23">
        <v>-0.2694</v>
      </c>
      <c r="I23">
        <v>-1.0151</v>
      </c>
      <c r="J23">
        <v>0.4763</v>
      </c>
      <c r="K23">
        <v>0.7638051568</v>
      </c>
      <c r="L23">
        <v>0.3623529823</v>
      </c>
      <c r="M23">
        <v>1.6100276417</v>
      </c>
      <c r="N23">
        <v>0.1878368832</v>
      </c>
      <c r="O23">
        <v>0.1641112277</v>
      </c>
      <c r="P23">
        <v>0.2149925706</v>
      </c>
      <c r="Q23">
        <v>0.8684918687</v>
      </c>
      <c r="R23">
        <v>0.1661538462</v>
      </c>
      <c r="S23">
        <v>0.0103234887</v>
      </c>
      <c r="T23">
        <v>0.0114</v>
      </c>
      <c r="U23">
        <v>-0.1236</v>
      </c>
      <c r="V23">
        <v>0.1464</v>
      </c>
      <c r="W23">
        <v>1.0114723742</v>
      </c>
      <c r="X23">
        <v>0.8837134127</v>
      </c>
      <c r="Y23">
        <v>1.1577015229</v>
      </c>
      <c r="Z23">
        <v>0.6609587637</v>
      </c>
      <c r="AA23">
        <v>0.1684</v>
      </c>
      <c r="AB23">
        <v>-0.5843</v>
      </c>
      <c r="AC23">
        <v>0.9212</v>
      </c>
      <c r="AD23" t="s">
        <v>59</v>
      </c>
      <c r="AE23" t="s">
        <v>59</v>
      </c>
      <c r="AF23" t="s">
        <v>59</v>
      </c>
      <c r="AG23" t="s">
        <v>59</v>
      </c>
      <c r="AH23" t="s">
        <v>59</v>
      </c>
    </row>
    <row r="24" spans="1:34" ht="12.75">
      <c r="A24" t="s">
        <v>27</v>
      </c>
      <c r="B24">
        <v>0.1853137039</v>
      </c>
      <c r="C24">
        <v>0.095888914</v>
      </c>
      <c r="D24">
        <v>0.3581349232</v>
      </c>
      <c r="E24">
        <v>0.7333482718</v>
      </c>
      <c r="F24">
        <v>0.1267605634</v>
      </c>
      <c r="G24">
        <v>0.0394847667</v>
      </c>
      <c r="H24">
        <v>-0.1145</v>
      </c>
      <c r="I24">
        <v>-0.7734</v>
      </c>
      <c r="J24">
        <v>0.5443</v>
      </c>
      <c r="K24">
        <v>0.8917932165</v>
      </c>
      <c r="L24">
        <v>0.4614504013</v>
      </c>
      <c r="M24">
        <v>1.7234683051</v>
      </c>
      <c r="N24">
        <v>0.1723872135</v>
      </c>
      <c r="O24">
        <v>0.1563046574</v>
      </c>
      <c r="P24">
        <v>0.190124542</v>
      </c>
      <c r="Q24">
        <v>0.1363776468</v>
      </c>
      <c r="R24">
        <v>0.2024096386</v>
      </c>
      <c r="S24">
        <v>0.0088205668</v>
      </c>
      <c r="T24">
        <v>-0.0744</v>
      </c>
      <c r="U24">
        <v>-0.1724</v>
      </c>
      <c r="V24">
        <v>0.0235</v>
      </c>
      <c r="W24">
        <v>0.928278308</v>
      </c>
      <c r="X24">
        <v>0.8416762467</v>
      </c>
      <c r="Y24">
        <v>1.0237910604</v>
      </c>
      <c r="Z24">
        <v>0.8300789897</v>
      </c>
      <c r="AA24">
        <v>-0.0723</v>
      </c>
      <c r="AB24">
        <v>-0.7327</v>
      </c>
      <c r="AC24">
        <v>0.5881</v>
      </c>
      <c r="AD24" t="s">
        <v>59</v>
      </c>
      <c r="AE24" t="s">
        <v>59</v>
      </c>
      <c r="AF24" t="s">
        <v>59</v>
      </c>
      <c r="AG24" t="s">
        <v>59</v>
      </c>
      <c r="AH24" t="s">
        <v>59</v>
      </c>
    </row>
    <row r="25" spans="1:34" ht="12.75">
      <c r="A25" t="s">
        <v>22</v>
      </c>
      <c r="B25">
        <v>0.236615997</v>
      </c>
      <c r="C25">
        <v>0.1628180861</v>
      </c>
      <c r="D25">
        <v>0.3438630888</v>
      </c>
      <c r="E25">
        <v>0.4959148773</v>
      </c>
      <c r="F25">
        <v>0.1567567568</v>
      </c>
      <c r="G25">
        <v>0.0267302922</v>
      </c>
      <c r="H25">
        <v>0.1299</v>
      </c>
      <c r="I25">
        <v>-0.2439</v>
      </c>
      <c r="J25">
        <v>0.5037</v>
      </c>
      <c r="K25">
        <v>1.1386774782</v>
      </c>
      <c r="L25">
        <v>0.7835365745</v>
      </c>
      <c r="M25">
        <v>1.6547873341</v>
      </c>
      <c r="N25">
        <v>0.1830186346</v>
      </c>
      <c r="O25">
        <v>0.1694457986</v>
      </c>
      <c r="P25">
        <v>0.1976786731</v>
      </c>
      <c r="Q25">
        <v>0.7107654661</v>
      </c>
      <c r="R25">
        <v>0.1885621797</v>
      </c>
      <c r="S25">
        <v>0.0064245635</v>
      </c>
      <c r="T25">
        <v>-0.0146</v>
      </c>
      <c r="U25">
        <v>-0.0916</v>
      </c>
      <c r="V25">
        <v>0.0625</v>
      </c>
      <c r="W25">
        <v>0.9855268556</v>
      </c>
      <c r="X25">
        <v>0.9124392466</v>
      </c>
      <c r="Y25">
        <v>1.0644688802</v>
      </c>
      <c r="Z25">
        <v>0.1754120147</v>
      </c>
      <c r="AA25">
        <v>-0.2569</v>
      </c>
      <c r="AB25">
        <v>-0.6284</v>
      </c>
      <c r="AC25">
        <v>0.1147</v>
      </c>
      <c r="AD25" t="s">
        <v>59</v>
      </c>
      <c r="AE25" t="s">
        <v>59</v>
      </c>
      <c r="AF25" t="s">
        <v>59</v>
      </c>
      <c r="AG25" t="s">
        <v>59</v>
      </c>
      <c r="AH25" t="s">
        <v>59</v>
      </c>
    </row>
    <row r="26" spans="1:34" ht="12.75">
      <c r="A26" t="s">
        <v>23</v>
      </c>
      <c r="B26">
        <v>0.2001422184</v>
      </c>
      <c r="C26">
        <v>0.1177183526</v>
      </c>
      <c r="D26">
        <v>0.3402775074</v>
      </c>
      <c r="E26">
        <v>0.889731927</v>
      </c>
      <c r="F26">
        <v>0.1296296296</v>
      </c>
      <c r="G26">
        <v>0.0323215598</v>
      </c>
      <c r="H26">
        <v>-0.0375</v>
      </c>
      <c r="I26">
        <v>-0.5683</v>
      </c>
      <c r="J26">
        <v>0.4932</v>
      </c>
      <c r="K26">
        <v>0.9631531236</v>
      </c>
      <c r="L26">
        <v>0.5665011606</v>
      </c>
      <c r="M26">
        <v>1.6375322842</v>
      </c>
      <c r="N26">
        <v>0.1881198361</v>
      </c>
      <c r="O26">
        <v>0.1723939964</v>
      </c>
      <c r="P26">
        <v>0.2052801923</v>
      </c>
      <c r="Q26">
        <v>0.7718896039</v>
      </c>
      <c r="R26">
        <v>0.1883802817</v>
      </c>
      <c r="S26">
        <v>0.0073372758</v>
      </c>
      <c r="T26">
        <v>0.0129</v>
      </c>
      <c r="U26">
        <v>-0.0744</v>
      </c>
      <c r="V26">
        <v>0.1002</v>
      </c>
      <c r="W26">
        <v>1.0129960312</v>
      </c>
      <c r="X26">
        <v>0.9283148326</v>
      </c>
      <c r="Y26">
        <v>1.1054018778</v>
      </c>
      <c r="Z26">
        <v>0.8190306394</v>
      </c>
      <c r="AA26">
        <v>-0.0619</v>
      </c>
      <c r="AB26">
        <v>-0.5926</v>
      </c>
      <c r="AC26">
        <v>0.4687</v>
      </c>
      <c r="AD26" t="s">
        <v>59</v>
      </c>
      <c r="AE26" t="s">
        <v>59</v>
      </c>
      <c r="AF26" t="s">
        <v>59</v>
      </c>
      <c r="AG26" t="s">
        <v>59</v>
      </c>
      <c r="AH26" t="s">
        <v>59</v>
      </c>
    </row>
    <row r="27" spans="1:34" ht="12.75">
      <c r="A27" t="s">
        <v>16</v>
      </c>
      <c r="B27">
        <v>0.175220149</v>
      </c>
      <c r="C27">
        <v>0.0964449864</v>
      </c>
      <c r="D27">
        <v>0.3183379642</v>
      </c>
      <c r="E27">
        <v>0.5756289768</v>
      </c>
      <c r="F27">
        <v>0.1235955056</v>
      </c>
      <c r="G27">
        <v>0.0348865991</v>
      </c>
      <c r="H27">
        <v>-0.1705</v>
      </c>
      <c r="I27">
        <v>-0.7676</v>
      </c>
      <c r="J27">
        <v>0.4265</v>
      </c>
      <c r="K27">
        <v>0.8432195626</v>
      </c>
      <c r="L27">
        <v>0.464126413</v>
      </c>
      <c r="M27">
        <v>1.5319516642</v>
      </c>
      <c r="N27">
        <v>0.1723648702</v>
      </c>
      <c r="O27">
        <v>0.1573575545</v>
      </c>
      <c r="P27">
        <v>0.1888034455</v>
      </c>
      <c r="Q27">
        <v>0.1086929174</v>
      </c>
      <c r="R27">
        <v>0.1867838044</v>
      </c>
      <c r="S27">
        <v>0.0076170674</v>
      </c>
      <c r="T27">
        <v>-0.0746</v>
      </c>
      <c r="U27">
        <v>-0.1656</v>
      </c>
      <c r="V27">
        <v>0.0165</v>
      </c>
      <c r="W27">
        <v>0.9281579925</v>
      </c>
      <c r="X27">
        <v>0.8473459338</v>
      </c>
      <c r="Y27">
        <v>1.0166771617</v>
      </c>
      <c r="Z27">
        <v>0.9570295588</v>
      </c>
      <c r="AA27">
        <v>-0.0164</v>
      </c>
      <c r="AB27">
        <v>-0.6141</v>
      </c>
      <c r="AC27">
        <v>0.5812</v>
      </c>
      <c r="AD27" t="s">
        <v>59</v>
      </c>
      <c r="AE27" t="s">
        <v>59</v>
      </c>
      <c r="AF27" t="s">
        <v>59</v>
      </c>
      <c r="AG27" t="s">
        <v>59</v>
      </c>
      <c r="AH27" t="s">
        <v>59</v>
      </c>
    </row>
    <row r="28" spans="1:34" ht="12.75">
      <c r="A28" t="s">
        <v>24</v>
      </c>
      <c r="B28">
        <v>0.2197768569</v>
      </c>
      <c r="C28">
        <v>0.1267676467</v>
      </c>
      <c r="D28">
        <v>0.381026769</v>
      </c>
      <c r="E28">
        <v>0.8417815273</v>
      </c>
      <c r="F28">
        <v>0.1274509804</v>
      </c>
      <c r="G28">
        <v>0.0330191905</v>
      </c>
      <c r="H28">
        <v>0.056</v>
      </c>
      <c r="I28">
        <v>-0.4942</v>
      </c>
      <c r="J28">
        <v>0.6063</v>
      </c>
      <c r="K28">
        <v>1.0576417505</v>
      </c>
      <c r="L28">
        <v>0.6100494731</v>
      </c>
      <c r="M28">
        <v>1.8336317328</v>
      </c>
      <c r="N28">
        <v>0.1911835755</v>
      </c>
      <c r="O28">
        <v>0.1658184569</v>
      </c>
      <c r="P28">
        <v>0.2204287764</v>
      </c>
      <c r="Q28">
        <v>0.6889780957</v>
      </c>
      <c r="R28">
        <v>0.1516810008</v>
      </c>
      <c r="S28">
        <v>0.0100302075</v>
      </c>
      <c r="T28">
        <v>0.0291</v>
      </c>
      <c r="U28">
        <v>-0.1133</v>
      </c>
      <c r="V28">
        <v>0.1714</v>
      </c>
      <c r="W28">
        <v>1.0294937913</v>
      </c>
      <c r="X28">
        <v>0.8929065763</v>
      </c>
      <c r="Y28">
        <v>1.1869746448</v>
      </c>
      <c r="Z28">
        <v>0.6266374601</v>
      </c>
      <c r="AA28">
        <v>-0.1394</v>
      </c>
      <c r="AB28">
        <v>-0.7009</v>
      </c>
      <c r="AC28">
        <v>0.4222</v>
      </c>
      <c r="AD28" t="s">
        <v>59</v>
      </c>
      <c r="AE28" t="s">
        <v>59</v>
      </c>
      <c r="AF28" t="s">
        <v>59</v>
      </c>
      <c r="AG28" t="s">
        <v>59</v>
      </c>
      <c r="AH28" t="s">
        <v>59</v>
      </c>
    </row>
    <row r="29" spans="1:34" ht="12.75">
      <c r="A29" t="s">
        <v>26</v>
      </c>
      <c r="B29">
        <v>0.2259159109</v>
      </c>
      <c r="C29">
        <v>0.1523894876</v>
      </c>
      <c r="D29">
        <v>0.3349181078</v>
      </c>
      <c r="E29">
        <v>0.6773207561</v>
      </c>
      <c r="F29">
        <v>0.1511627907</v>
      </c>
      <c r="G29">
        <v>0.0273130646</v>
      </c>
      <c r="H29">
        <v>0.0836</v>
      </c>
      <c r="I29">
        <v>-0.3101</v>
      </c>
      <c r="J29">
        <v>0.4773</v>
      </c>
      <c r="K29">
        <v>1.0871849878</v>
      </c>
      <c r="L29">
        <v>0.7333505749</v>
      </c>
      <c r="M29">
        <v>1.6117410119</v>
      </c>
      <c r="N29">
        <v>0.2214849895</v>
      </c>
      <c r="O29">
        <v>0.203934117</v>
      </c>
      <c r="P29">
        <v>0.240546316</v>
      </c>
      <c r="Q29">
        <v>2.87954E-05</v>
      </c>
      <c r="R29">
        <v>0.1951456311</v>
      </c>
      <c r="S29">
        <v>0.007129496</v>
      </c>
      <c r="T29">
        <v>0.1762</v>
      </c>
      <c r="U29">
        <v>0.0936</v>
      </c>
      <c r="V29">
        <v>0.2587</v>
      </c>
      <c r="W29">
        <v>1.192662188</v>
      </c>
      <c r="X29">
        <v>1.0981534722</v>
      </c>
      <c r="Y29">
        <v>1.2953044639</v>
      </c>
      <c r="Z29">
        <v>0.9212391333</v>
      </c>
      <c r="AA29">
        <v>-0.0198</v>
      </c>
      <c r="AB29">
        <v>-0.4125</v>
      </c>
      <c r="AC29">
        <v>0.3728</v>
      </c>
      <c r="AD29" t="s">
        <v>59</v>
      </c>
      <c r="AE29" t="s">
        <v>94</v>
      </c>
      <c r="AF29" t="s">
        <v>59</v>
      </c>
      <c r="AG29" t="s">
        <v>59</v>
      </c>
      <c r="AH29" t="s">
        <v>59</v>
      </c>
    </row>
    <row r="30" spans="1:34" ht="12.75">
      <c r="A30" t="s">
        <v>25</v>
      </c>
      <c r="B30">
        <v>0.2469162457</v>
      </c>
      <c r="C30">
        <v>0.1728161285</v>
      </c>
      <c r="D30">
        <v>0.3527890188</v>
      </c>
      <c r="E30">
        <v>0.3434368877</v>
      </c>
      <c r="F30">
        <v>0.1509433962</v>
      </c>
      <c r="G30">
        <v>0.0245871081</v>
      </c>
      <c r="H30">
        <v>0.1725</v>
      </c>
      <c r="I30">
        <v>-0.1843</v>
      </c>
      <c r="J30">
        <v>0.5293</v>
      </c>
      <c r="K30">
        <v>1.1882458143</v>
      </c>
      <c r="L30">
        <v>0.8316505895</v>
      </c>
      <c r="M30">
        <v>1.697741976</v>
      </c>
      <c r="N30">
        <v>0.2066610734</v>
      </c>
      <c r="O30">
        <v>0.1867213436</v>
      </c>
      <c r="P30">
        <v>0.2287301411</v>
      </c>
      <c r="Q30">
        <v>0.038899215</v>
      </c>
      <c r="R30">
        <v>0.2013422819</v>
      </c>
      <c r="S30">
        <v>0.0091113563</v>
      </c>
      <c r="T30">
        <v>0.1069</v>
      </c>
      <c r="U30">
        <v>0.0055</v>
      </c>
      <c r="V30">
        <v>0.2084</v>
      </c>
      <c r="W30">
        <v>1.1128377079</v>
      </c>
      <c r="X30">
        <v>1.0054653671</v>
      </c>
      <c r="Y30">
        <v>1.2316762015</v>
      </c>
      <c r="Z30">
        <v>0.3333519965</v>
      </c>
      <c r="AA30">
        <v>-0.178</v>
      </c>
      <c r="AB30">
        <v>-0.5385</v>
      </c>
      <c r="AC30">
        <v>0.1826</v>
      </c>
      <c r="AD30" t="s">
        <v>59</v>
      </c>
      <c r="AE30" t="s">
        <v>59</v>
      </c>
      <c r="AF30" t="s">
        <v>59</v>
      </c>
      <c r="AG30" t="s">
        <v>59</v>
      </c>
      <c r="AH30" t="s">
        <v>59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152</v>
      </c>
    </row>
    <row r="3" spans="1:15" ht="12.75">
      <c r="A3" t="s">
        <v>95</v>
      </c>
      <c r="B3" t="s">
        <v>96</v>
      </c>
      <c r="C3" t="s">
        <v>97</v>
      </c>
      <c r="D3" t="s">
        <v>98</v>
      </c>
      <c r="E3" t="s">
        <v>99</v>
      </c>
      <c r="F3" t="s">
        <v>100</v>
      </c>
      <c r="G3" t="s">
        <v>101</v>
      </c>
      <c r="H3" t="s">
        <v>102</v>
      </c>
      <c r="I3" t="s">
        <v>103</v>
      </c>
      <c r="J3" t="s">
        <v>104</v>
      </c>
      <c r="K3" t="s">
        <v>105</v>
      </c>
      <c r="L3" t="s">
        <v>106</v>
      </c>
      <c r="M3" t="s">
        <v>107</v>
      </c>
      <c r="N3" t="s">
        <v>108</v>
      </c>
      <c r="O3" t="s">
        <v>109</v>
      </c>
    </row>
    <row r="4" spans="1:15" ht="12.75">
      <c r="A4" t="s">
        <v>110</v>
      </c>
      <c r="B4">
        <v>0.1791875802</v>
      </c>
      <c r="C4">
        <v>0.136636855</v>
      </c>
      <c r="D4">
        <v>0.2349892268</v>
      </c>
      <c r="E4">
        <v>0.2850435815</v>
      </c>
      <c r="F4">
        <v>0.1453634085</v>
      </c>
      <c r="G4">
        <v>0.0176454136</v>
      </c>
      <c r="H4">
        <v>-0.1479</v>
      </c>
      <c r="I4">
        <v>-0.419</v>
      </c>
      <c r="J4">
        <v>0.1232</v>
      </c>
      <c r="K4">
        <v>0.8625394328</v>
      </c>
      <c r="L4">
        <v>0.6577167639</v>
      </c>
      <c r="M4">
        <v>1.1311468916</v>
      </c>
      <c r="N4" t="s">
        <v>59</v>
      </c>
      <c r="O4" t="s">
        <v>59</v>
      </c>
    </row>
    <row r="5" spans="1:15" ht="12.75">
      <c r="A5" t="s">
        <v>111</v>
      </c>
      <c r="B5">
        <v>0.1765484253</v>
      </c>
      <c r="C5">
        <v>0.1359610124</v>
      </c>
      <c r="D5">
        <v>0.2292520917</v>
      </c>
      <c r="E5">
        <v>0.2221552539</v>
      </c>
      <c r="F5">
        <v>0.1387665198</v>
      </c>
      <c r="G5">
        <v>0.0162246327</v>
      </c>
      <c r="H5">
        <v>-0.1627</v>
      </c>
      <c r="I5">
        <v>-0.4239</v>
      </c>
      <c r="J5">
        <v>0.0985</v>
      </c>
      <c r="K5">
        <v>0.8498355659</v>
      </c>
      <c r="L5">
        <v>0.6544635203</v>
      </c>
      <c r="M5">
        <v>1.1035305509</v>
      </c>
      <c r="N5" t="s">
        <v>59</v>
      </c>
      <c r="O5" t="s">
        <v>59</v>
      </c>
    </row>
    <row r="6" spans="1:15" ht="12.75">
      <c r="A6" t="s">
        <v>112</v>
      </c>
      <c r="B6">
        <v>0.1545800655</v>
      </c>
      <c r="C6">
        <v>0.1026854392</v>
      </c>
      <c r="D6">
        <v>0.2327009248</v>
      </c>
      <c r="E6">
        <v>0.1566659473</v>
      </c>
      <c r="F6">
        <v>0.1212121212</v>
      </c>
      <c r="G6">
        <v>0.0231943635</v>
      </c>
      <c r="H6">
        <v>-0.2956</v>
      </c>
      <c r="I6">
        <v>-0.7046</v>
      </c>
      <c r="J6">
        <v>0.1134</v>
      </c>
      <c r="K6">
        <v>0.7440884122</v>
      </c>
      <c r="L6">
        <v>0.4942878315</v>
      </c>
      <c r="M6">
        <v>1.1201318945</v>
      </c>
      <c r="N6" t="s">
        <v>59</v>
      </c>
      <c r="O6" t="s">
        <v>59</v>
      </c>
    </row>
    <row r="7" spans="1:15" ht="12.75">
      <c r="A7" t="s">
        <v>113</v>
      </c>
      <c r="B7">
        <v>0.2160177969</v>
      </c>
      <c r="C7">
        <v>0.1844937513</v>
      </c>
      <c r="D7">
        <v>0.2529282875</v>
      </c>
      <c r="E7">
        <v>0.6275125348</v>
      </c>
      <c r="F7">
        <v>0.1535211268</v>
      </c>
      <c r="G7">
        <v>0.0095663874</v>
      </c>
      <c r="H7">
        <v>0.0391</v>
      </c>
      <c r="I7">
        <v>-0.1187</v>
      </c>
      <c r="J7">
        <v>0.1968</v>
      </c>
      <c r="K7">
        <v>1.0398257945</v>
      </c>
      <c r="L7">
        <v>0.8880812798</v>
      </c>
      <c r="M7">
        <v>1.2174985641</v>
      </c>
      <c r="N7" t="s">
        <v>59</v>
      </c>
      <c r="O7" t="s">
        <v>59</v>
      </c>
    </row>
    <row r="8" spans="1:15" ht="12.75">
      <c r="A8" t="s">
        <v>114</v>
      </c>
      <c r="B8">
        <v>0.237618035</v>
      </c>
      <c r="C8">
        <v>0.1863085323</v>
      </c>
      <c r="D8">
        <v>0.3030582112</v>
      </c>
      <c r="E8">
        <v>0.2790208134</v>
      </c>
      <c r="F8">
        <v>0.1887755102</v>
      </c>
      <c r="G8">
        <v>0.0197651593</v>
      </c>
      <c r="H8">
        <v>0.1344</v>
      </c>
      <c r="I8">
        <v>-0.1089</v>
      </c>
      <c r="J8">
        <v>0.3776</v>
      </c>
      <c r="K8">
        <v>1.1438009535</v>
      </c>
      <c r="L8">
        <v>0.8968169311</v>
      </c>
      <c r="M8">
        <v>1.4588045517</v>
      </c>
      <c r="N8" t="s">
        <v>59</v>
      </c>
      <c r="O8" t="s">
        <v>59</v>
      </c>
    </row>
    <row r="9" spans="1:15" ht="12.75">
      <c r="A9" t="s">
        <v>115</v>
      </c>
      <c r="B9">
        <v>0.2246403341</v>
      </c>
      <c r="C9">
        <v>0.1712967575</v>
      </c>
      <c r="D9">
        <v>0.2945956504</v>
      </c>
      <c r="E9">
        <v>0.5718675391</v>
      </c>
      <c r="F9">
        <v>0.1506493506</v>
      </c>
      <c r="G9">
        <v>0.0182304244</v>
      </c>
      <c r="H9">
        <v>0.0782</v>
      </c>
      <c r="I9">
        <v>-0.1929</v>
      </c>
      <c r="J9">
        <v>0.3493</v>
      </c>
      <c r="K9">
        <v>1.0813313406</v>
      </c>
      <c r="L9">
        <v>0.8245560763</v>
      </c>
      <c r="M9">
        <v>1.4180690699</v>
      </c>
      <c r="N9" t="s">
        <v>59</v>
      </c>
      <c r="O9" t="s">
        <v>59</v>
      </c>
    </row>
    <row r="10" spans="1:15" ht="12.75">
      <c r="A10" t="s">
        <v>116</v>
      </c>
      <c r="B10">
        <v>0.2579366538</v>
      </c>
      <c r="C10">
        <v>0.1823475387</v>
      </c>
      <c r="D10">
        <v>0.3648599695</v>
      </c>
      <c r="E10">
        <v>0.221315673</v>
      </c>
      <c r="F10">
        <v>0.147826087</v>
      </c>
      <c r="G10">
        <v>0.0234032267</v>
      </c>
      <c r="H10">
        <v>0.2164</v>
      </c>
      <c r="I10">
        <v>-0.1304</v>
      </c>
      <c r="J10">
        <v>0.5632</v>
      </c>
      <c r="K10">
        <v>1.2416068951</v>
      </c>
      <c r="L10">
        <v>0.8777502457</v>
      </c>
      <c r="M10">
        <v>1.7562942185</v>
      </c>
      <c r="N10" t="s">
        <v>59</v>
      </c>
      <c r="O10" t="s">
        <v>59</v>
      </c>
    </row>
    <row r="11" spans="1:15" ht="12.75">
      <c r="A11" t="s">
        <v>15</v>
      </c>
      <c r="B11">
        <v>0.2077442183</v>
      </c>
      <c r="C11" t="s">
        <v>59</v>
      </c>
      <c r="D11" t="s">
        <v>59</v>
      </c>
      <c r="E11" t="s">
        <v>59</v>
      </c>
      <c r="F11">
        <v>0.1520989074</v>
      </c>
      <c r="G11">
        <v>0.0060893489</v>
      </c>
      <c r="H11" t="s">
        <v>59</v>
      </c>
      <c r="I11" t="s">
        <v>59</v>
      </c>
      <c r="J11" t="s">
        <v>59</v>
      </c>
      <c r="K11" t="s">
        <v>59</v>
      </c>
      <c r="L11" t="s">
        <v>59</v>
      </c>
      <c r="M11" t="s">
        <v>59</v>
      </c>
      <c r="N11" t="s">
        <v>59</v>
      </c>
      <c r="O11" t="s">
        <v>59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Jack Rach</cp:lastModifiedBy>
  <cp:lastPrinted>2009-04-22T15:17:18Z</cp:lastPrinted>
  <dcterms:created xsi:type="dcterms:W3CDTF">2006-01-23T20:42:54Z</dcterms:created>
  <dcterms:modified xsi:type="dcterms:W3CDTF">2010-06-23T19:32:28Z</dcterms:modified>
  <cp:category/>
  <cp:version/>
  <cp:contentType/>
  <cp:contentStatus/>
</cp:coreProperties>
</file>