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<sst xmlns="http://schemas.openxmlformats.org/spreadsheetml/2006/main" count="423" uniqueCount="174">
  <si>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</si>
  <si>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</si>
  <si>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</si>
  <si>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</si>
  <si>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</si>
  <si>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</si>
  <si>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</si>
  <si>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</si>
  <si>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</si>
  <si>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</si>
  <si>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</si>
  <si>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</si>
  <si>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</si>
  <si>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</si>
  <si>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</si>
  <si>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</si>
  <si>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</si>
  <si>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</si>
  <si>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</si>
  <si>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</si>
  <si>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</si>
  <si>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</si>
  <si>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</si>
  <si>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</si>
  <si>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</si>
  <si>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</si>
  <si>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</si>
  <si>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</si>
  <si>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</si>
  <si>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</si>
  <si>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</si>
  <si>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</si>
  <si>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</si>
  <si>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</si>
  <si>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</si>
  <si>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</si>
  <si>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</si>
  <si>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</si>
  <si>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</si>
  <si>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</si>
  <si>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</si>
  <si>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</si>
  <si>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</si>
  <si>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</si>
  <si>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</si>
  <si>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</si>
  <si>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</si>
  <si>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</si>
  <si>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</si>
  <si>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</si>
  <si>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</si>
  <si>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</si>
  <si>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</si>
  <si>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</si>
  <si>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</si>
  <si>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</si>
  <si>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</si>
  <si>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</si>
  <si>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</si>
  <si>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</si>
  <si>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</si>
  <si>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</si>
  <si>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</si>
  <si>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</si>
  <si>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</si>
  <si>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</si>
  <si>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</si>
  <si>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</si>
  <si>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</si>
  <si>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</si>
  <si>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</si>
  <si>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</si>
  <si>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</si>
  <si>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</si>
  <si>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</si>
  <si>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</si>
  <si>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</si>
  <si>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</si>
  <si>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</si>
  <si>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</si>
  <si>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</si>
  <si>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</si>
  <si>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</si>
  <si>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</si>
  <si>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</si>
  <si>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</si>
  <si>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</si>
  <si>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</si>
  <si>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</si>
  <si>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</si>
  <si>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</si>
  <si>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</si>
  <si>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</si>
  <si>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</si>
  <si>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</si>
  <si>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</si>
  <si>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</si>
  <si>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</si>
  <si>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</si>
  <si>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</si>
  <si>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</si>
  <si>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</si>
  <si>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</si>
  <si>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</si>
  <si>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</si>
  <si>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</si>
  <si>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</si>
  <si>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</si>
  <si>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</si>
  <si>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</si>
  <si>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</si>
  <si>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</si>
  <si>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</si>
  <si>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</si>
  <si>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</si>
  <si>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</si>
  <si>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</si>
  <si>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</si>
  <si>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</si>
  <si>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</si>
  <si>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</si>
  <si>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</si>
  <si>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</si>
  <si>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</si>
  <si>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</si>
  <si>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</si>
  <si>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</si>
  <si>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</si>
  <si>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</si>
  <si>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</si>
  <si>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</si>
  <si>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</si>
  <si>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</si>
  <si>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</si>
  <si>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</si>
  <si>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</si>
  <si>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</si>
  <si>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</si>
  <si>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</si>
  <si>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</si>
  <si>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</si>
  <si>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</si>
  <si>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</si>
  <si>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</si>
  <si>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</si>
  <si>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</si>
  <si>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</si>
  <si>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</si>
  <si>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</si>
  <si>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</si>
  <si>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</si>
  <si>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</si>
  <si>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</si>
  <si>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</si>
  <si>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</si>
  <si>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</si>
  <si>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</si>
  <si>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</si>
  <si>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</si>
  <si>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</si>
  <si>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</si>
  <si>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</si>
  <si>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</si>
  <si>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</si>
  <si>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</si>
  <si>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</si>
  <si>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Total Respiratory Morbidity Rates by Metis Region, 2006/07</t>
  </si>
  <si>
    <t>Crude and Adjusted Total Respiratory Morbidity Rates by RHA, 2006/07</t>
  </si>
  <si>
    <t>Total Respiratory Morbidity, 2006/07</t>
  </si>
  <si>
    <t>Total Respiratory Morbidity</t>
  </si>
  <si>
    <t>TRM, 2006/07</t>
  </si>
  <si>
    <t>Source: Manitoba Centre for Health Policy, 2010</t>
  </si>
  <si>
    <t>Source: Manitoba Centre for Health Policy, 201</t>
  </si>
  <si>
    <t>Appendix Table 2.12: Total Respiratory Morbidity (TRM), 2006/07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</si>
</sst>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6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56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0" fillId="33" borderId="22" xfId="0" applyNumberFormat="1" applyFont="1" applyFill="1" applyBorder="1" applyAlignment="1" quotePrefix="1">
      <alignment horizontal="center"/>
    </xf>
    <xf numFmtId="2" fontId="10" fillId="0" borderId="23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20" xfId="0" applyNumberFormat="1" applyFont="1" applyFill="1" applyBorder="1" applyAlignment="1" quotePrefix="1">
      <alignment horizontal="center"/>
    </xf>
    <xf numFmtId="2" fontId="10" fillId="0" borderId="24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22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165" fontId="2" fillId="0" borderId="0" xfId="0" applyNumberFormat="1" applyFont="1" applyAlignment="1">
      <alignment/>
    </xf>
    <xf numFmtId="165" fontId="9" fillId="0" borderId="10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10" fillId="0" borderId="0" xfId="0" applyNumberFormat="1" applyFont="1" applyFill="1" applyBorder="1" applyAlignment="1" quotePrefix="1">
      <alignment horizontal="center"/>
    </xf>
    <xf numFmtId="165" fontId="9" fillId="0" borderId="11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left"/>
    </xf>
    <xf numFmtId="3" fontId="10" fillId="0" borderId="26" xfId="0" applyNumberFormat="1" applyFont="1" applyFill="1" applyBorder="1" applyAlignment="1" quotePrefix="1">
      <alignment horizontal="center"/>
    </xf>
    <xf numFmtId="3" fontId="10" fillId="0" borderId="27" xfId="0" applyNumberFormat="1" applyFont="1" applyFill="1" applyBorder="1" applyAlignment="1" quotePrefix="1">
      <alignment horizontal="center"/>
    </xf>
    <xf numFmtId="3" fontId="10" fillId="0" borderId="28" xfId="0" applyNumberFormat="1" applyFont="1" applyFill="1" applyBorder="1" applyAlignment="1" quotePrefix="1">
      <alignment horizontal="center"/>
    </xf>
    <xf numFmtId="3" fontId="10" fillId="33" borderId="28" xfId="0" applyNumberFormat="1" applyFont="1" applyFill="1" applyBorder="1" applyAlignment="1" quotePrefix="1">
      <alignment horizontal="center"/>
    </xf>
    <xf numFmtId="3" fontId="10" fillId="0" borderId="11" xfId="0" applyNumberFormat="1" applyFont="1" applyFill="1" applyBorder="1" applyAlignment="1" quotePrefix="1">
      <alignment horizontal="center"/>
    </xf>
    <xf numFmtId="3" fontId="10" fillId="33" borderId="11" xfId="0" applyNumberFormat="1" applyFont="1" applyFill="1" applyBorder="1" applyAlignment="1" quotePrefix="1">
      <alignment horizontal="center"/>
    </xf>
    <xf numFmtId="3" fontId="10" fillId="0" borderId="25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8625"/>
          <c:w val="0.97525"/>
          <c:h val="0.7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(o,d)</c:v>
                </c:pt>
                <c:pt idx="2">
                  <c:v>Assiniboine (m,o)</c:v>
                </c:pt>
                <c:pt idx="3">
                  <c:v>Brandon (m,o,d)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(m,o,d)</c:v>
                </c:pt>
                <c:pt idx="8">
                  <c:v>Churchill (m,o)</c:v>
                </c:pt>
                <c:pt idx="9">
                  <c:v>Nor-Man (m,o,d)</c:v>
                </c:pt>
                <c:pt idx="10">
                  <c:v>Burntwood (m,o,d)</c:v>
                </c:pt>
                <c:pt idx="12">
                  <c:v>Rural South (m,o,d)</c:v>
                </c:pt>
                <c:pt idx="13">
                  <c:v>Mid (d)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0.1360013523</c:v>
                </c:pt>
                <c:pt idx="1">
                  <c:v>0.1360013523</c:v>
                </c:pt>
                <c:pt idx="2">
                  <c:v>0.1360013523</c:v>
                </c:pt>
                <c:pt idx="3">
                  <c:v>0.1360013523</c:v>
                </c:pt>
                <c:pt idx="4">
                  <c:v>0.1360013523</c:v>
                </c:pt>
                <c:pt idx="5">
                  <c:v>0.1360013523</c:v>
                </c:pt>
                <c:pt idx="6">
                  <c:v>0.1360013523</c:v>
                </c:pt>
                <c:pt idx="7">
                  <c:v>0.1360013523</c:v>
                </c:pt>
                <c:pt idx="8">
                  <c:v>0.1360013523</c:v>
                </c:pt>
                <c:pt idx="9">
                  <c:v>0.1360013523</c:v>
                </c:pt>
                <c:pt idx="10">
                  <c:v>0.1360013523</c:v>
                </c:pt>
                <c:pt idx="12">
                  <c:v>0.1360013523</c:v>
                </c:pt>
                <c:pt idx="13">
                  <c:v>0.1360013523</c:v>
                </c:pt>
                <c:pt idx="14">
                  <c:v>0.1360013523</c:v>
                </c:pt>
                <c:pt idx="15">
                  <c:v>0.1360013523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(o,d)</c:v>
                </c:pt>
                <c:pt idx="2">
                  <c:v>Assiniboine (m,o)</c:v>
                </c:pt>
                <c:pt idx="3">
                  <c:v>Brandon (m,o,d)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(m,o,d)</c:v>
                </c:pt>
                <c:pt idx="8">
                  <c:v>Churchill (m,o)</c:v>
                </c:pt>
                <c:pt idx="9">
                  <c:v>Nor-Man (m,o,d)</c:v>
                </c:pt>
                <c:pt idx="10">
                  <c:v>Burntwood (m,o,d)</c:v>
                </c:pt>
                <c:pt idx="12">
                  <c:v>Rural South (m,o,d)</c:v>
                </c:pt>
                <c:pt idx="13">
                  <c:v>Mid (d)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0.103416384</c:v>
                </c:pt>
                <c:pt idx="1">
                  <c:v>0.1280766643</c:v>
                </c:pt>
                <c:pt idx="2">
                  <c:v>0.0931749465</c:v>
                </c:pt>
                <c:pt idx="3">
                  <c:v>0.1688675479</c:v>
                </c:pt>
                <c:pt idx="4">
                  <c:v>0.1516636645</c:v>
                </c:pt>
                <c:pt idx="5">
                  <c:v>0.1205783716</c:v>
                </c:pt>
                <c:pt idx="6">
                  <c:v>0.1213605934</c:v>
                </c:pt>
                <c:pt idx="7">
                  <c:v>0.1839679185</c:v>
                </c:pt>
                <c:pt idx="8">
                  <c:v>0.0464065962</c:v>
                </c:pt>
                <c:pt idx="9">
                  <c:v>0.0961100683</c:v>
                </c:pt>
                <c:pt idx="10">
                  <c:v>0.0884280721</c:v>
                </c:pt>
                <c:pt idx="12">
                  <c:v>0.1118221329</c:v>
                </c:pt>
                <c:pt idx="13">
                  <c:v>0.1413869864</c:v>
                </c:pt>
                <c:pt idx="14">
                  <c:v>0.092668978</c:v>
                </c:pt>
                <c:pt idx="15">
                  <c:v>0.1360013523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(o,d)</c:v>
                </c:pt>
                <c:pt idx="2">
                  <c:v>Assiniboine (m,o)</c:v>
                </c:pt>
                <c:pt idx="3">
                  <c:v>Brandon (m,o,d)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(m,o,d)</c:v>
                </c:pt>
                <c:pt idx="8">
                  <c:v>Churchill (m,o)</c:v>
                </c:pt>
                <c:pt idx="9">
                  <c:v>Nor-Man (m,o,d)</c:v>
                </c:pt>
                <c:pt idx="10">
                  <c:v>Burntwood (m,o,d)</c:v>
                </c:pt>
                <c:pt idx="12">
                  <c:v>Rural South (m,o,d)</c:v>
                </c:pt>
                <c:pt idx="13">
                  <c:v>Mid (d)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0.0771059592</c:v>
                </c:pt>
                <c:pt idx="1">
                  <c:v>0.0780938771</c:v>
                </c:pt>
                <c:pt idx="2">
                  <c:v>0.0926253338</c:v>
                </c:pt>
                <c:pt idx="3">
                  <c:v>0.1287109078</c:v>
                </c:pt>
                <c:pt idx="4">
                  <c:v>0.1144622532</c:v>
                </c:pt>
                <c:pt idx="5">
                  <c:v>0.1004862623</c:v>
                </c:pt>
                <c:pt idx="6">
                  <c:v>0.1064596875</c:v>
                </c:pt>
                <c:pt idx="7">
                  <c:v>0.1210725116</c:v>
                </c:pt>
                <c:pt idx="8">
                  <c:v>0.0560995061</c:v>
                </c:pt>
                <c:pt idx="9">
                  <c:v>0.0805475592</c:v>
                </c:pt>
                <c:pt idx="10">
                  <c:v>0.0690461607</c:v>
                </c:pt>
                <c:pt idx="12">
                  <c:v>0.0827498126</c:v>
                </c:pt>
                <c:pt idx="13">
                  <c:v>0.1077774858</c:v>
                </c:pt>
                <c:pt idx="14">
                  <c:v>0.0737003114</c:v>
                </c:pt>
                <c:pt idx="15">
                  <c:v>0.1056449335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(m,o,d)</c:v>
                </c:pt>
                <c:pt idx="1">
                  <c:v>Central (o,d)</c:v>
                </c:pt>
                <c:pt idx="2">
                  <c:v>Assiniboine (m,o)</c:v>
                </c:pt>
                <c:pt idx="3">
                  <c:v>Brandon (m,o,d)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(m,o,d)</c:v>
                </c:pt>
                <c:pt idx="8">
                  <c:v>Churchill (m,o)</c:v>
                </c:pt>
                <c:pt idx="9">
                  <c:v>Nor-Man (m,o,d)</c:v>
                </c:pt>
                <c:pt idx="10">
                  <c:v>Burntwood (m,o,d)</c:v>
                </c:pt>
                <c:pt idx="12">
                  <c:v>Rural South (m,o,d)</c:v>
                </c:pt>
                <c:pt idx="13">
                  <c:v>Mid (d)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0.1056449335</c:v>
                </c:pt>
                <c:pt idx="1">
                  <c:v>0.1056449335</c:v>
                </c:pt>
                <c:pt idx="2">
                  <c:v>0.1056449335</c:v>
                </c:pt>
                <c:pt idx="3">
                  <c:v>0.1056449335</c:v>
                </c:pt>
                <c:pt idx="4">
                  <c:v>0.1056449335</c:v>
                </c:pt>
                <c:pt idx="5">
                  <c:v>0.1056449335</c:v>
                </c:pt>
                <c:pt idx="6">
                  <c:v>0.1056449335</c:v>
                </c:pt>
                <c:pt idx="7">
                  <c:v>0.1056449335</c:v>
                </c:pt>
                <c:pt idx="8">
                  <c:v>0.1056449335</c:v>
                </c:pt>
                <c:pt idx="9">
                  <c:v>0.1056449335</c:v>
                </c:pt>
                <c:pt idx="10">
                  <c:v>0.1056449335</c:v>
                </c:pt>
                <c:pt idx="12">
                  <c:v>0.1056449335</c:v>
                </c:pt>
                <c:pt idx="13">
                  <c:v>0.1056449335</c:v>
                </c:pt>
                <c:pt idx="14">
                  <c:v>0.1056449335</c:v>
                </c:pt>
                <c:pt idx="15">
                  <c:v>0.1056449335</c:v>
                </c:pt>
              </c:numCache>
            </c:numRef>
          </c:val>
        </c:ser>
        <c:gapWidth val="0"/>
        <c:axId val="45927844"/>
        <c:axId val="10697413"/>
      </c:barChart>
      <c:catAx>
        <c:axId val="4592784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697413"/>
        <c:crosses val="autoZero"/>
        <c:auto val="1"/>
        <c:lblOffset val="100"/>
        <c:tickLblSkip val="1"/>
        <c:noMultiLvlLbl val="0"/>
      </c:catAx>
      <c:valAx>
        <c:axId val="10697413"/>
        <c:scaling>
          <c:orientation val="minMax"/>
          <c:max val="0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927844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1025"/>
          <c:y val="0.0985"/>
          <c:w val="0.332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18"/>
          <c:w val="0.9305"/>
          <c:h val="0.7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</c:v>
                </c:pt>
                <c:pt idx="2">
                  <c:v>St. Boniface (m,d)</c:v>
                </c:pt>
                <c:pt idx="3">
                  <c:v>St. Vital (d)</c:v>
                </c:pt>
                <c:pt idx="4">
                  <c:v>Transcona (o,d)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(o,d)</c:v>
                </c:pt>
                <c:pt idx="9">
                  <c:v>Inkster (m,o,d)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0.1360013523</c:v>
                </c:pt>
                <c:pt idx="1">
                  <c:v>0.1360013523</c:v>
                </c:pt>
                <c:pt idx="2">
                  <c:v>0.1360013523</c:v>
                </c:pt>
                <c:pt idx="3">
                  <c:v>0.1360013523</c:v>
                </c:pt>
                <c:pt idx="4">
                  <c:v>0.1360013523</c:v>
                </c:pt>
                <c:pt idx="5">
                  <c:v>0.1360013523</c:v>
                </c:pt>
                <c:pt idx="6">
                  <c:v>0.1360013523</c:v>
                </c:pt>
                <c:pt idx="7">
                  <c:v>0.1360013523</c:v>
                </c:pt>
                <c:pt idx="8">
                  <c:v>0.1360013523</c:v>
                </c:pt>
                <c:pt idx="9">
                  <c:v>0.1360013523</c:v>
                </c:pt>
                <c:pt idx="10">
                  <c:v>0.1360013523</c:v>
                </c:pt>
                <c:pt idx="11">
                  <c:v>0.1360013523</c:v>
                </c:pt>
                <c:pt idx="13">
                  <c:v>0.1360013523</c:v>
                </c:pt>
                <c:pt idx="14">
                  <c:v>0.1360013523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</c:v>
                </c:pt>
                <c:pt idx="2">
                  <c:v>St. Boniface (m,d)</c:v>
                </c:pt>
                <c:pt idx="3">
                  <c:v>St. Vital (d)</c:v>
                </c:pt>
                <c:pt idx="4">
                  <c:v>Transcona (o,d)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(o,d)</c:v>
                </c:pt>
                <c:pt idx="9">
                  <c:v>Inkster (m,o,d)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0.1139872248</c:v>
                </c:pt>
                <c:pt idx="1">
                  <c:v>0.128785733</c:v>
                </c:pt>
                <c:pt idx="2">
                  <c:v>0.1145172254</c:v>
                </c:pt>
                <c:pt idx="3">
                  <c:v>0.1359694317</c:v>
                </c:pt>
                <c:pt idx="4">
                  <c:v>0.1478706428</c:v>
                </c:pt>
                <c:pt idx="5">
                  <c:v>0.1338497194</c:v>
                </c:pt>
                <c:pt idx="6">
                  <c:v>0.1547729082</c:v>
                </c:pt>
                <c:pt idx="7">
                  <c:v>0.1487073378</c:v>
                </c:pt>
                <c:pt idx="8">
                  <c:v>0.15821935</c:v>
                </c:pt>
                <c:pt idx="9">
                  <c:v>0.1898971088</c:v>
                </c:pt>
                <c:pt idx="10">
                  <c:v>0.1871825012</c:v>
                </c:pt>
                <c:pt idx="11">
                  <c:v>0.1782916602</c:v>
                </c:pt>
                <c:pt idx="13">
                  <c:v>0.1516636645</c:v>
                </c:pt>
                <c:pt idx="14">
                  <c:v>0.1360013523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</c:v>
                </c:pt>
                <c:pt idx="2">
                  <c:v>St. Boniface (m,d)</c:v>
                </c:pt>
                <c:pt idx="3">
                  <c:v>St. Vital (d)</c:v>
                </c:pt>
                <c:pt idx="4">
                  <c:v>Transcona (o,d)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(o,d)</c:v>
                </c:pt>
                <c:pt idx="9">
                  <c:v>Inkster (m,o,d)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0.0945247919</c:v>
                </c:pt>
                <c:pt idx="1">
                  <c:v>0.1061417977</c:v>
                </c:pt>
                <c:pt idx="2">
                  <c:v>0.0971819871</c:v>
                </c:pt>
                <c:pt idx="3">
                  <c:v>0.1023470935</c:v>
                </c:pt>
                <c:pt idx="4">
                  <c:v>0.1223962002</c:v>
                </c:pt>
                <c:pt idx="5">
                  <c:v>0.0991668889</c:v>
                </c:pt>
                <c:pt idx="6">
                  <c:v>0.1069768381</c:v>
                </c:pt>
                <c:pt idx="7">
                  <c:v>0.1164952658</c:v>
                </c:pt>
                <c:pt idx="8">
                  <c:v>0.1199549251</c:v>
                </c:pt>
                <c:pt idx="9">
                  <c:v>0.1385498955</c:v>
                </c:pt>
                <c:pt idx="10">
                  <c:v>0.1313628244</c:v>
                </c:pt>
                <c:pt idx="11">
                  <c:v>0.1557268682</c:v>
                </c:pt>
                <c:pt idx="13">
                  <c:v>0.1144622532</c:v>
                </c:pt>
                <c:pt idx="14">
                  <c:v>0.1056449335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</c:v>
                </c:pt>
                <c:pt idx="2">
                  <c:v>St. Boniface (m,d)</c:v>
                </c:pt>
                <c:pt idx="3">
                  <c:v>St. Vital (d)</c:v>
                </c:pt>
                <c:pt idx="4">
                  <c:v>Transcona (o,d)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(o,d)</c:v>
                </c:pt>
                <c:pt idx="9">
                  <c:v>Inkster (m,o,d)</c:v>
                </c:pt>
                <c:pt idx="10">
                  <c:v>Downtown (m,o,d)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0.1056449335</c:v>
                </c:pt>
                <c:pt idx="1">
                  <c:v>0.1056449335</c:v>
                </c:pt>
                <c:pt idx="2">
                  <c:v>0.1056449335</c:v>
                </c:pt>
                <c:pt idx="3">
                  <c:v>0.1056449335</c:v>
                </c:pt>
                <c:pt idx="4">
                  <c:v>0.1056449335</c:v>
                </c:pt>
                <c:pt idx="5">
                  <c:v>0.1056449335</c:v>
                </c:pt>
                <c:pt idx="6">
                  <c:v>0.1056449335</c:v>
                </c:pt>
                <c:pt idx="7">
                  <c:v>0.1056449335</c:v>
                </c:pt>
                <c:pt idx="8">
                  <c:v>0.1056449335</c:v>
                </c:pt>
                <c:pt idx="9">
                  <c:v>0.1056449335</c:v>
                </c:pt>
                <c:pt idx="10">
                  <c:v>0.1056449335</c:v>
                </c:pt>
                <c:pt idx="11">
                  <c:v>0.1056449335</c:v>
                </c:pt>
                <c:pt idx="13">
                  <c:v>0.1056449335</c:v>
                </c:pt>
                <c:pt idx="14">
                  <c:v>0.1056449335</c:v>
                </c:pt>
              </c:numCache>
            </c:numRef>
          </c:val>
        </c:ser>
        <c:gapWidth val="0"/>
        <c:axId val="29167854"/>
        <c:axId val="61184095"/>
      </c:barChart>
      <c:catAx>
        <c:axId val="291678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184095"/>
        <c:crosses val="autoZero"/>
        <c:auto val="1"/>
        <c:lblOffset val="100"/>
        <c:tickLblSkip val="1"/>
        <c:noMultiLvlLbl val="0"/>
      </c:catAx>
      <c:valAx>
        <c:axId val="61184095"/>
        <c:scaling>
          <c:orientation val="minMax"/>
          <c:max val="0.5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167854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865"/>
          <c:y val="0.135"/>
          <c:w val="0.323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725"/>
          <c:w val="0.9742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0.1362681103</c:v>
                </c:pt>
                <c:pt idx="1">
                  <c:v>0.1362681103</c:v>
                </c:pt>
                <c:pt idx="2">
                  <c:v>0.1362681103</c:v>
                </c:pt>
                <c:pt idx="3">
                  <c:v>0.1362681103</c:v>
                </c:pt>
                <c:pt idx="4">
                  <c:v>0.1362681103</c:v>
                </c:pt>
                <c:pt idx="5">
                  <c:v>0.1362681103</c:v>
                </c:pt>
                <c:pt idx="6">
                  <c:v>0.1362681103</c:v>
                </c:pt>
                <c:pt idx="8">
                  <c:v>0.1362681103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0.1108303481</c:v>
                </c:pt>
                <c:pt idx="1">
                  <c:v>0.1224874938</c:v>
                </c:pt>
                <c:pt idx="2">
                  <c:v>0.1556919007</c:v>
                </c:pt>
                <c:pt idx="3">
                  <c:v>0.1519019093</c:v>
                </c:pt>
                <c:pt idx="4">
                  <c:v>0.1313873261</c:v>
                </c:pt>
                <c:pt idx="5">
                  <c:v>0.1461848348</c:v>
                </c:pt>
                <c:pt idx="6">
                  <c:v>0.0871683412</c:v>
                </c:pt>
                <c:pt idx="8">
                  <c:v>0.1362681103</c:v>
                </c:pt>
              </c:numCache>
            </c:numRef>
          </c:val>
        </c:ser>
        <c:axId val="13785944"/>
        <c:axId val="56964633"/>
      </c:barChart>
      <c:catAx>
        <c:axId val="13785944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964633"/>
        <c:crosses val="autoZero"/>
        <c:auto val="1"/>
        <c:lblOffset val="100"/>
        <c:tickLblSkip val="1"/>
        <c:noMultiLvlLbl val="0"/>
      </c:catAx>
      <c:valAx>
        <c:axId val="56964633"/>
        <c:scaling>
          <c:orientation val="minMax"/>
          <c:max val="0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785944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825"/>
          <c:y val="0.12"/>
          <c:w val="0.2457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75"/>
          <c:w val="0.9782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(d)</c:v>
                </c:pt>
                <c:pt idx="2">
                  <c:v>North (m,o,d)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0.1360013523</c:v>
                </c:pt>
                <c:pt idx="1">
                  <c:v>0.1360013523</c:v>
                </c:pt>
                <c:pt idx="2">
                  <c:v>0.1360013523</c:v>
                </c:pt>
                <c:pt idx="3">
                  <c:v>0.1360013523</c:v>
                </c:pt>
                <c:pt idx="4">
                  <c:v>0.1360013523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(d)</c:v>
                </c:pt>
                <c:pt idx="2">
                  <c:v>North (m,o,d)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0.1118221329</c:v>
                </c:pt>
                <c:pt idx="1">
                  <c:v>0.1413869864</c:v>
                </c:pt>
                <c:pt idx="2">
                  <c:v>0.092668978</c:v>
                </c:pt>
                <c:pt idx="3">
                  <c:v>0.1516636645</c:v>
                </c:pt>
                <c:pt idx="4">
                  <c:v>0.1360013523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(d)</c:v>
                </c:pt>
                <c:pt idx="2">
                  <c:v>North (m,o,d)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0.0827498126</c:v>
                </c:pt>
                <c:pt idx="1">
                  <c:v>0.1077774858</c:v>
                </c:pt>
                <c:pt idx="2">
                  <c:v>0.0737003114</c:v>
                </c:pt>
                <c:pt idx="3">
                  <c:v>0.1144622532</c:v>
                </c:pt>
                <c:pt idx="4">
                  <c:v>0.1056449335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(d)</c:v>
                </c:pt>
                <c:pt idx="2">
                  <c:v>North (m,o,d)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0.1056449335</c:v>
                </c:pt>
                <c:pt idx="1">
                  <c:v>0.1056449335</c:v>
                </c:pt>
                <c:pt idx="2">
                  <c:v>0.1056449335</c:v>
                </c:pt>
                <c:pt idx="3">
                  <c:v>0.1056449335</c:v>
                </c:pt>
                <c:pt idx="4">
                  <c:v>0.1056449335</c:v>
                </c:pt>
              </c:numCache>
            </c:numRef>
          </c:val>
        </c:ser>
        <c:axId val="42919650"/>
        <c:axId val="50732531"/>
      </c:barChart>
      <c:catAx>
        <c:axId val="429196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732531"/>
        <c:crosses val="autoZero"/>
        <c:auto val="1"/>
        <c:lblOffset val="100"/>
        <c:tickLblSkip val="1"/>
        <c:noMultiLvlLbl val="0"/>
      </c:catAx>
      <c:valAx>
        <c:axId val="50732531"/>
        <c:scaling>
          <c:orientation val="minMax"/>
          <c:max val="0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42919650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05"/>
          <c:y val="0.14125"/>
          <c:w val="0.361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0.878</cdr:y>
    </cdr:from>
    <cdr:to>
      <cdr:x>0.98525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04800" y="3981450"/>
          <a:ext cx="53244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0.99525</cdr:x>
      <cdr:y>0.079</cdr:y>
    </cdr:to>
    <cdr:sp>
      <cdr:nvSpPr>
        <cdr:cNvPr id="2" name="Text Box 7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5.3.1: Total Respiratory Morbidity Rate by RHA,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
</a:t>
          </a:r>
        </a:p>
      </cdr:txBody>
    </cdr:sp>
  </cdr:relSizeAnchor>
  <cdr:relSizeAnchor xmlns:cdr="http://schemas.openxmlformats.org/drawingml/2006/chartDrawing">
    <cdr:from>
      <cdr:x>0.7085</cdr:x>
      <cdr:y>0.97</cdr:y>
    </cdr:from>
    <cdr:to>
      <cdr:x>0.996</cdr:x>
      <cdr:y>1</cdr:y>
    </cdr:to>
    <cdr:sp>
      <cdr:nvSpPr>
        <cdr:cNvPr id="3" name="Text Box 8"/>
        <cdr:cNvSpPr txBox="1">
          <a:spLocks noChangeArrowheads="1"/>
        </cdr:cNvSpPr>
      </cdr:nvSpPr>
      <cdr:spPr>
        <a:xfrm>
          <a:off x="4048125" y="4400550"/>
          <a:ext cx="1647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5.3.3: Total Respiratory Morbidity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</a:t>
          </a:r>
        </a:p>
      </cdr:txBody>
    </cdr:sp>
  </cdr:relSizeAnchor>
  <cdr:relSizeAnchor xmlns:cdr="http://schemas.openxmlformats.org/drawingml/2006/chartDrawing">
    <cdr:from>
      <cdr:x>0.04575</cdr:x>
      <cdr:y>0.90775</cdr:y>
    </cdr:from>
    <cdr:to>
      <cdr:x>0.99925</cdr:x>
      <cdr:y>1</cdr:y>
    </cdr:to>
    <cdr:sp>
      <cdr:nvSpPr>
        <cdr:cNvPr id="2" name="Text Box 9"/>
        <cdr:cNvSpPr txBox="1">
          <a:spLocks noChangeArrowheads="1"/>
        </cdr:cNvSpPr>
      </cdr:nvSpPr>
      <cdr:spPr>
        <a:xfrm>
          <a:off x="257175" y="4953000"/>
          <a:ext cx="54483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0.70875</cdr:x>
      <cdr:y>0.975</cdr:y>
    </cdr:from>
    <cdr:to>
      <cdr:x>0.998</cdr:x>
      <cdr:y>1</cdr:y>
    </cdr:to>
    <cdr:sp>
      <cdr:nvSpPr>
        <cdr:cNvPr id="3" name="Text Box 11"/>
        <cdr:cNvSpPr txBox="1">
          <a:spLocks noChangeArrowheads="1"/>
        </cdr:cNvSpPr>
      </cdr:nvSpPr>
      <cdr:spPr>
        <a:xfrm>
          <a:off x="4048125" y="5314950"/>
          <a:ext cx="1657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0.88325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4010025"/>
          <a:ext cx="52292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0.99525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5.3.2: Total Respiratory Morbidity Rate by Metis Region,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</a:t>
          </a:r>
        </a:p>
      </cdr:txBody>
    </cdr:sp>
  </cdr:relSizeAnchor>
  <cdr:relSizeAnchor xmlns:cdr="http://schemas.openxmlformats.org/drawingml/2006/chartDrawing">
    <cdr:from>
      <cdr:x>0.71025</cdr:x>
      <cdr:y>0.97</cdr:y>
    </cdr:from>
    <cdr:to>
      <cdr:x>0.99775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4057650" y="4400550"/>
          <a:ext cx="1647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0.70575</cdr:x>
      <cdr:y>0.97</cdr:y>
    </cdr:from>
    <cdr:to>
      <cdr:x>0.99075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29075" y="4400550"/>
          <a:ext cx="16287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1</cdr:x>
      <cdr:y>0.09875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85725"/>
          <a:ext cx="5715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Total Respiratory Morbidity Rate by Aggregate RHA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12.421875" style="26" customWidth="1"/>
    <col min="2" max="5" width="8.421875" style="26" customWidth="1"/>
    <col min="6" max="6" width="0.9921875" style="26" customWidth="1"/>
    <col min="7" max="7" width="18.140625" style="26" customWidth="1"/>
    <col min="8" max="8" width="8.421875" style="63" customWidth="1"/>
    <col min="9" max="9" width="8.421875" style="26" customWidth="1"/>
    <col min="10" max="10" width="8.421875" style="63" customWidth="1"/>
    <col min="11" max="11" width="8.421875" style="26" customWidth="1"/>
    <col min="12" max="12" width="0.9921875" style="26" customWidth="1"/>
    <col min="13" max="13" width="14.57421875" style="26" customWidth="1"/>
    <col min="14" max="14" width="11.8515625" style="63" customWidth="1"/>
    <col min="15" max="15" width="11.8515625" style="26" customWidth="1"/>
    <col min="16" max="16384" width="9.140625" style="26" customWidth="1"/>
  </cols>
  <sheetData>
    <row r="1" spans="1:5" ht="15.75" thickBot="1">
      <c r="A1" s="14" t="s">
        <v>173</v>
      </c>
      <c r="B1" s="14"/>
      <c r="C1" s="14"/>
      <c r="D1" s="14"/>
      <c r="E1" s="14"/>
    </row>
    <row r="2" spans="1:15" ht="13.5" customHeight="1" thickBot="1">
      <c r="A2" s="79" t="s">
        <v>160</v>
      </c>
      <c r="B2" s="90" t="s">
        <v>168</v>
      </c>
      <c r="C2" s="90"/>
      <c r="D2" s="90"/>
      <c r="E2" s="83"/>
      <c r="G2" s="87" t="s">
        <v>161</v>
      </c>
      <c r="H2" s="90" t="s">
        <v>168</v>
      </c>
      <c r="I2" s="90"/>
      <c r="J2" s="90"/>
      <c r="K2" s="83"/>
      <c r="M2" s="79" t="s">
        <v>159</v>
      </c>
      <c r="N2" s="82" t="s">
        <v>170</v>
      </c>
      <c r="O2" s="83"/>
    </row>
    <row r="3" spans="1:15" ht="12.75">
      <c r="A3" s="80"/>
      <c r="B3" s="15" t="s">
        <v>31</v>
      </c>
      <c r="C3" s="16" t="s">
        <v>63</v>
      </c>
      <c r="D3" s="17" t="s">
        <v>31</v>
      </c>
      <c r="E3" s="22" t="s">
        <v>63</v>
      </c>
      <c r="G3" s="88"/>
      <c r="H3" s="64" t="s">
        <v>31</v>
      </c>
      <c r="I3" s="16" t="s">
        <v>63</v>
      </c>
      <c r="J3" s="68" t="s">
        <v>31</v>
      </c>
      <c r="K3" s="22" t="s">
        <v>63</v>
      </c>
      <c r="M3" s="80"/>
      <c r="N3" s="64" t="s">
        <v>31</v>
      </c>
      <c r="O3" s="22" t="s">
        <v>63</v>
      </c>
    </row>
    <row r="4" spans="1:15" ht="12.75">
      <c r="A4" s="80"/>
      <c r="B4" s="15" t="s">
        <v>32</v>
      </c>
      <c r="C4" s="16" t="s">
        <v>162</v>
      </c>
      <c r="D4" s="17" t="s">
        <v>32</v>
      </c>
      <c r="E4" s="35" t="s">
        <v>162</v>
      </c>
      <c r="G4" s="88"/>
      <c r="H4" s="64" t="s">
        <v>32</v>
      </c>
      <c r="I4" s="16" t="s">
        <v>162</v>
      </c>
      <c r="J4" s="68" t="s">
        <v>32</v>
      </c>
      <c r="K4" s="35" t="s">
        <v>162</v>
      </c>
      <c r="M4" s="80"/>
      <c r="N4" s="64" t="s">
        <v>32</v>
      </c>
      <c r="O4" s="35" t="s">
        <v>162</v>
      </c>
    </row>
    <row r="5" spans="1:15" ht="12.75">
      <c r="A5" s="80"/>
      <c r="B5" s="18"/>
      <c r="C5" s="19" t="s">
        <v>163</v>
      </c>
      <c r="D5" s="20"/>
      <c r="E5" s="36" t="s">
        <v>163</v>
      </c>
      <c r="G5" s="88"/>
      <c r="H5" s="65"/>
      <c r="I5" s="19" t="s">
        <v>163</v>
      </c>
      <c r="J5" s="69"/>
      <c r="K5" s="36" t="s">
        <v>163</v>
      </c>
      <c r="M5" s="80"/>
      <c r="N5" s="65"/>
      <c r="O5" s="36" t="s">
        <v>163</v>
      </c>
    </row>
    <row r="6" spans="1:15" ht="13.5" thickBot="1">
      <c r="A6" s="81"/>
      <c r="B6" s="93" t="s">
        <v>151</v>
      </c>
      <c r="C6" s="91"/>
      <c r="D6" s="92" t="s">
        <v>152</v>
      </c>
      <c r="E6" s="85"/>
      <c r="G6" s="89"/>
      <c r="H6" s="84" t="s">
        <v>151</v>
      </c>
      <c r="I6" s="91"/>
      <c r="J6" s="92" t="s">
        <v>152</v>
      </c>
      <c r="K6" s="85"/>
      <c r="M6" s="81"/>
      <c r="N6" s="84" t="s">
        <v>153</v>
      </c>
      <c r="O6" s="85"/>
    </row>
    <row r="7" spans="1:15" ht="12.75">
      <c r="A7" s="27" t="s">
        <v>33</v>
      </c>
      <c r="B7" s="72">
        <f>'m vs o orig data'!B4/1</f>
        <v>577</v>
      </c>
      <c r="C7" s="51">
        <f>'m vs o orig data'!H4*100</f>
        <v>10.14416315</v>
      </c>
      <c r="D7" s="75">
        <f>'m vs o orig data'!P4/1</f>
        <v>4249</v>
      </c>
      <c r="E7" s="46">
        <f>'m vs o orig data'!V4*100</f>
        <v>7.53502394</v>
      </c>
      <c r="G7" s="28" t="s">
        <v>47</v>
      </c>
      <c r="H7" s="73">
        <f>'m vs o orig data'!B19/1</f>
        <v>198</v>
      </c>
      <c r="I7" s="51">
        <f>'m vs o orig data'!H19*100</f>
        <v>11.09243697</v>
      </c>
      <c r="J7" s="75">
        <f>'m vs o orig data'!P19/1</f>
        <v>6049</v>
      </c>
      <c r="K7" s="46">
        <f>'m vs o orig data'!V19*100</f>
        <v>9.37858538</v>
      </c>
      <c r="M7" s="29" t="s">
        <v>154</v>
      </c>
      <c r="N7" s="72">
        <f>'m region orig data'!B4/1</f>
        <v>1071</v>
      </c>
      <c r="O7" s="48">
        <f>'m region orig data'!H4*100</f>
        <v>10.88746569</v>
      </c>
    </row>
    <row r="8" spans="1:15" ht="12.75">
      <c r="A8" s="29" t="s">
        <v>34</v>
      </c>
      <c r="B8" s="73">
        <f>'m vs o orig data'!B5/1</f>
        <v>572</v>
      </c>
      <c r="C8" s="51">
        <f>'m vs o orig data'!H5*100</f>
        <v>12.549363760000002</v>
      </c>
      <c r="D8" s="75">
        <f>'m vs o orig data'!P5/1</f>
        <v>7647</v>
      </c>
      <c r="E8" s="46">
        <f>'m vs o orig data'!V5*100</f>
        <v>7.85451632</v>
      </c>
      <c r="G8" s="30" t="s">
        <v>48</v>
      </c>
      <c r="H8" s="73">
        <f>'m vs o orig data'!B20/1</f>
        <v>106</v>
      </c>
      <c r="I8" s="51">
        <f>'m vs o orig data'!H20*100</f>
        <v>12.5</v>
      </c>
      <c r="J8" s="75">
        <f>'m vs o orig data'!P20/1</f>
        <v>3853</v>
      </c>
      <c r="K8" s="46">
        <f>'m vs o orig data'!V20*100</f>
        <v>10.731992649999999</v>
      </c>
      <c r="M8" s="29" t="s">
        <v>37</v>
      </c>
      <c r="N8" s="73">
        <f>'m region orig data'!B5/1</f>
        <v>993</v>
      </c>
      <c r="O8" s="48">
        <f>'m region orig data'!H5*100</f>
        <v>12.18255429</v>
      </c>
    </row>
    <row r="9" spans="1:15" ht="12.75">
      <c r="A9" s="29" t="s">
        <v>35</v>
      </c>
      <c r="B9" s="73">
        <f>'m vs o orig data'!B6/1</f>
        <v>197</v>
      </c>
      <c r="C9" s="51">
        <f>'m vs o orig data'!H6*100</f>
        <v>9.26187118</v>
      </c>
      <c r="D9" s="75">
        <f>'m vs o orig data'!P6/1</f>
        <v>6235</v>
      </c>
      <c r="E9" s="46">
        <f>'m vs o orig data'!V6*100</f>
        <v>9.46001305</v>
      </c>
      <c r="G9" s="30" t="s">
        <v>52</v>
      </c>
      <c r="H9" s="73">
        <f>'m vs o orig data'!B21/1</f>
        <v>419</v>
      </c>
      <c r="I9" s="51">
        <f>'m vs o orig data'!H21*100</f>
        <v>11.3951591</v>
      </c>
      <c r="J9" s="75">
        <f>'m vs o orig data'!P21/1</f>
        <v>4718</v>
      </c>
      <c r="K9" s="46">
        <f>'m vs o orig data'!V21*100</f>
        <v>9.80730455</v>
      </c>
      <c r="M9" s="29" t="s">
        <v>155</v>
      </c>
      <c r="N9" s="73">
        <f>'m region orig data'!B6/1</f>
        <v>670</v>
      </c>
      <c r="O9" s="48">
        <f>'m region orig data'!H6*100</f>
        <v>15.701898289999999</v>
      </c>
    </row>
    <row r="10" spans="1:15" ht="12.75">
      <c r="A10" s="29" t="s">
        <v>28</v>
      </c>
      <c r="B10" s="73">
        <f>'m vs o orig data'!B7/1</f>
        <v>380</v>
      </c>
      <c r="C10" s="51">
        <f>'m vs o orig data'!H7*100</f>
        <v>16.26712329</v>
      </c>
      <c r="D10" s="75">
        <f>'m vs o orig data'!P7/1</f>
        <v>6271</v>
      </c>
      <c r="E10" s="46">
        <f>'m vs o orig data'!V7*100</f>
        <v>13.290240540000001</v>
      </c>
      <c r="G10" s="30" t="s">
        <v>50</v>
      </c>
      <c r="H10" s="73">
        <f>'m vs o orig data'!B22/1</f>
        <v>457</v>
      </c>
      <c r="I10" s="51">
        <f>'m vs o orig data'!H22*100</f>
        <v>13.54876964</v>
      </c>
      <c r="J10" s="75">
        <f>'m vs o orig data'!P22/1</f>
        <v>5988</v>
      </c>
      <c r="K10" s="46">
        <f>'m vs o orig data'!V22*100</f>
        <v>10.209718669999999</v>
      </c>
      <c r="M10" s="29" t="s">
        <v>43</v>
      </c>
      <c r="N10" s="73">
        <f>'m region orig data'!B7/1</f>
        <v>4671</v>
      </c>
      <c r="O10" s="48">
        <f>'m region orig data'!H7*100</f>
        <v>14.759692860000001</v>
      </c>
    </row>
    <row r="11" spans="1:15" ht="12.75">
      <c r="A11" s="29" t="s">
        <v>43</v>
      </c>
      <c r="B11" s="73">
        <f>'m vs o orig data'!B8/1</f>
        <v>4671</v>
      </c>
      <c r="C11" s="51">
        <f>'m vs o orig data'!H8*100</f>
        <v>14.759692860000001</v>
      </c>
      <c r="D11" s="75">
        <f>'m vs o orig data'!P8/1</f>
        <v>72851</v>
      </c>
      <c r="E11" s="46">
        <f>'m vs o orig data'!V8*100</f>
        <v>11.49471897</v>
      </c>
      <c r="G11" s="30" t="s">
        <v>53</v>
      </c>
      <c r="H11" s="73">
        <f>'m vs o orig data'!B23/1</f>
        <v>299</v>
      </c>
      <c r="I11" s="51">
        <f>'m vs o orig data'!H23*100</f>
        <v>14.0639699</v>
      </c>
      <c r="J11" s="75">
        <f>'m vs o orig data'!P23/1</f>
        <v>3783</v>
      </c>
      <c r="K11" s="46">
        <f>'m vs o orig data'!V23*100</f>
        <v>12.12266872</v>
      </c>
      <c r="M11" s="29" t="s">
        <v>156</v>
      </c>
      <c r="N11" s="73">
        <f>'m region orig data'!B8/1</f>
        <v>1126</v>
      </c>
      <c r="O11" s="48">
        <f>'m region orig data'!H8*100</f>
        <v>12.78673632</v>
      </c>
    </row>
    <row r="12" spans="1:15" ht="12.75">
      <c r="A12" s="29" t="s">
        <v>37</v>
      </c>
      <c r="B12" s="73">
        <f>'m vs o orig data'!B9/1</f>
        <v>1066</v>
      </c>
      <c r="C12" s="51">
        <f>'m vs o orig data'!H9*100</f>
        <v>12.090280139999999</v>
      </c>
      <c r="D12" s="75">
        <f>'m vs o orig data'!P9/1</f>
        <v>6893</v>
      </c>
      <c r="E12" s="46">
        <f>'m vs o orig data'!V9*100</f>
        <v>10.13825563</v>
      </c>
      <c r="G12" s="30" t="s">
        <v>49</v>
      </c>
      <c r="H12" s="73">
        <f>'m vs o orig data'!B24/1</f>
        <v>217</v>
      </c>
      <c r="I12" s="51">
        <f>'m vs o orig data'!H24*100</f>
        <v>12.92435974</v>
      </c>
      <c r="J12" s="75">
        <f>'m vs o orig data'!P24/1</f>
        <v>5515</v>
      </c>
      <c r="K12" s="46">
        <f>'m vs o orig data'!V24*100</f>
        <v>10.21845065</v>
      </c>
      <c r="M12" s="29" t="s">
        <v>157</v>
      </c>
      <c r="N12" s="73">
        <f>'m region orig data'!B9/1</f>
        <v>854</v>
      </c>
      <c r="O12" s="48">
        <f>'m region orig data'!H9*100</f>
        <v>14.29527954</v>
      </c>
    </row>
    <row r="13" spans="1:15" ht="12.75">
      <c r="A13" s="29" t="s">
        <v>38</v>
      </c>
      <c r="B13" s="73">
        <f>'m vs o orig data'!B10/1</f>
        <v>417</v>
      </c>
      <c r="C13" s="51">
        <f>'m vs o orig data'!H10*100</f>
        <v>12.017291069999999</v>
      </c>
      <c r="D13" s="75">
        <f>'m vs o orig data'!P10/1</f>
        <v>3907</v>
      </c>
      <c r="E13" s="46">
        <f>'m vs o orig data'!V10*100</f>
        <v>10.61425195</v>
      </c>
      <c r="G13" s="30" t="s">
        <v>51</v>
      </c>
      <c r="H13" s="73">
        <f>'m vs o orig data'!B25/1</f>
        <v>662</v>
      </c>
      <c r="I13" s="51">
        <f>'m vs o orig data'!H25*100</f>
        <v>14.98076488</v>
      </c>
      <c r="J13" s="75">
        <f>'m vs o orig data'!P25/1</f>
        <v>9828</v>
      </c>
      <c r="K13" s="46">
        <f>'m vs o orig data'!V25*100</f>
        <v>10.91320956</v>
      </c>
      <c r="M13" s="29" t="s">
        <v>158</v>
      </c>
      <c r="N13" s="73">
        <f>'m region orig data'!B10/1</f>
        <v>350</v>
      </c>
      <c r="O13" s="48">
        <f>'m region orig data'!H10*100</f>
        <v>8.07568066</v>
      </c>
    </row>
    <row r="14" spans="1:15" ht="12.75">
      <c r="A14" s="29" t="s">
        <v>36</v>
      </c>
      <c r="B14" s="73">
        <f>'m vs o orig data'!B11/1</f>
        <v>1128</v>
      </c>
      <c r="C14" s="51">
        <f>'m vs o orig data'!H11*100</f>
        <v>18.87550201</v>
      </c>
      <c r="D14" s="75">
        <f>'m vs o orig data'!P11/1</f>
        <v>4590</v>
      </c>
      <c r="E14" s="46">
        <f>'m vs o orig data'!V11*100</f>
        <v>12.75496026</v>
      </c>
      <c r="G14" s="30" t="s">
        <v>54</v>
      </c>
      <c r="H14" s="73">
        <f>'m vs o orig data'!B26/1</f>
        <v>339</v>
      </c>
      <c r="I14" s="51">
        <f>'m vs o orig data'!H26*100</f>
        <v>14.58064516</v>
      </c>
      <c r="J14" s="75">
        <f>'m vs o orig data'!P26/1</f>
        <v>6944</v>
      </c>
      <c r="K14" s="46">
        <f>'m vs o orig data'!V26*100</f>
        <v>11.77587844</v>
      </c>
      <c r="M14" s="31"/>
      <c r="N14" s="74"/>
      <c r="O14" s="50"/>
    </row>
    <row r="15" spans="1:15" ht="13.5" thickBot="1">
      <c r="A15" s="29" t="s">
        <v>39</v>
      </c>
      <c r="B15" s="73">
        <f>'m vs o orig data'!B12/1</f>
        <v>10</v>
      </c>
      <c r="C15" s="51">
        <f>'m vs o orig data'!H12*100</f>
        <v>4.54545455</v>
      </c>
      <c r="D15" s="75">
        <f>'m vs o orig data'!P12/1</f>
        <v>39</v>
      </c>
      <c r="E15" s="46">
        <f>'m vs o orig data'!V12*100</f>
        <v>5.42420028</v>
      </c>
      <c r="G15" s="30" t="s">
        <v>55</v>
      </c>
      <c r="H15" s="73">
        <f>'m vs o orig data'!B27/1</f>
        <v>367</v>
      </c>
      <c r="I15" s="51">
        <f>'m vs o orig data'!H27*100</f>
        <v>15.36207618</v>
      </c>
      <c r="J15" s="75">
        <f>'m vs o orig data'!P27/1</f>
        <v>7017</v>
      </c>
      <c r="K15" s="46">
        <f>'m vs o orig data'!V27*100</f>
        <v>12.53483387</v>
      </c>
      <c r="M15" s="33" t="s">
        <v>44</v>
      </c>
      <c r="N15" s="71">
        <f>'m region orig data'!B11/1</f>
        <v>9735</v>
      </c>
      <c r="O15" s="49">
        <f>'m region orig data'!H11*100</f>
        <v>13.3326942</v>
      </c>
    </row>
    <row r="16" spans="1:15" ht="12.75">
      <c r="A16" s="29" t="s">
        <v>40</v>
      </c>
      <c r="B16" s="73">
        <f>'m vs o orig data'!B13/1</f>
        <v>377</v>
      </c>
      <c r="C16" s="51">
        <f>'m vs o orig data'!H13*100</f>
        <v>9.2560766</v>
      </c>
      <c r="D16" s="75">
        <f>'m vs o orig data'!P13/1</f>
        <v>1578</v>
      </c>
      <c r="E16" s="46">
        <f>'m vs o orig data'!V13*100</f>
        <v>7.8406041900000005</v>
      </c>
      <c r="G16" s="30" t="s">
        <v>56</v>
      </c>
      <c r="H16" s="73">
        <f>'m vs o orig data'!B28/1</f>
        <v>380</v>
      </c>
      <c r="I16" s="51">
        <f>'m vs o orig data'!H28*100</f>
        <v>18.79327399</v>
      </c>
      <c r="J16" s="75">
        <f>'m vs o orig data'!P28/1</f>
        <v>4159</v>
      </c>
      <c r="K16" s="46">
        <f>'m vs o orig data'!V28*100</f>
        <v>13.808559379999998</v>
      </c>
      <c r="M16" s="21" t="s">
        <v>45</v>
      </c>
      <c r="N16" s="34"/>
      <c r="O16" s="34"/>
    </row>
    <row r="17" spans="1:15" ht="12.75">
      <c r="A17" s="29" t="s">
        <v>41</v>
      </c>
      <c r="B17" s="73">
        <f>'m vs o orig data'!B14/1</f>
        <v>340</v>
      </c>
      <c r="C17" s="51">
        <f>'m vs o orig data'!H14*100</f>
        <v>8.284600390000001</v>
      </c>
      <c r="D17" s="75">
        <f>'m vs o orig data'!P14/1</f>
        <v>2443</v>
      </c>
      <c r="E17" s="46">
        <f>'m vs o orig data'!V14*100</f>
        <v>5.75880439</v>
      </c>
      <c r="G17" s="30" t="s">
        <v>57</v>
      </c>
      <c r="H17" s="73">
        <f>'m vs o orig data'!B29/1</f>
        <v>545</v>
      </c>
      <c r="I17" s="51">
        <f>'m vs o orig data'!H29*100</f>
        <v>17.81627983</v>
      </c>
      <c r="J17" s="75">
        <f>'m vs o orig data'!P29/1</f>
        <v>8986</v>
      </c>
      <c r="K17" s="46">
        <f>'m vs o orig data'!V29*100</f>
        <v>13.16649328</v>
      </c>
      <c r="M17" s="78" t="s">
        <v>171</v>
      </c>
      <c r="N17" s="70"/>
      <c r="O17" s="25"/>
    </row>
    <row r="18" spans="1:11" ht="12.75">
      <c r="A18" s="31"/>
      <c r="B18" s="74"/>
      <c r="C18" s="44"/>
      <c r="D18" s="76"/>
      <c r="E18" s="52"/>
      <c r="G18" s="30" t="s">
        <v>58</v>
      </c>
      <c r="H18" s="73">
        <f>'m vs o orig data'!B30/1</f>
        <v>682</v>
      </c>
      <c r="I18" s="51">
        <f>'m vs o orig data'!H30*100</f>
        <v>17.28770596</v>
      </c>
      <c r="J18" s="75">
        <f>'m vs o orig data'!P30/1</f>
        <v>6011</v>
      </c>
      <c r="K18" s="46">
        <f>'m vs o orig data'!V30*100</f>
        <v>15.78850599</v>
      </c>
    </row>
    <row r="19" spans="1:11" ht="12.75">
      <c r="A19" s="29" t="s">
        <v>149</v>
      </c>
      <c r="B19" s="73">
        <f>'m vs o orig data'!B15/1</f>
        <v>1346</v>
      </c>
      <c r="C19" s="51">
        <f>'m vs o orig data'!H15*100</f>
        <v>10.87852582</v>
      </c>
      <c r="D19" s="75">
        <f>'m vs o orig data'!P15/1</f>
        <v>18131</v>
      </c>
      <c r="E19" s="46">
        <f>'m vs o orig data'!V15*100</f>
        <v>8.25423274</v>
      </c>
      <c r="G19" s="32"/>
      <c r="H19" s="74"/>
      <c r="I19" s="44"/>
      <c r="J19" s="76"/>
      <c r="K19" s="52"/>
    </row>
    <row r="20" spans="1:11" ht="13.5" thickBot="1">
      <c r="A20" s="29" t="s">
        <v>46</v>
      </c>
      <c r="B20" s="73">
        <f>'m vs o orig data'!B16/1</f>
        <v>2611</v>
      </c>
      <c r="C20" s="51">
        <f>'m vs o orig data'!H16*100</f>
        <v>14.29666539</v>
      </c>
      <c r="D20" s="75">
        <f>'m vs o orig data'!P16/1</f>
        <v>15390</v>
      </c>
      <c r="E20" s="46">
        <f>'m vs o orig data'!V16*100</f>
        <v>10.93156231</v>
      </c>
      <c r="G20" s="33" t="s">
        <v>43</v>
      </c>
      <c r="H20" s="71">
        <f>'m vs o orig data'!B8/1</f>
        <v>4671</v>
      </c>
      <c r="I20" s="54">
        <f>'m vs o orig data'!H8*100</f>
        <v>14.759692860000001</v>
      </c>
      <c r="J20" s="77">
        <f>'m vs o orig data'!P8/1</f>
        <v>72851</v>
      </c>
      <c r="K20" s="53">
        <f>'m vs o orig data'!V8*100</f>
        <v>11.49471897</v>
      </c>
    </row>
    <row r="21" spans="1:9" ht="12.75">
      <c r="A21" s="29" t="s">
        <v>42</v>
      </c>
      <c r="B21" s="73">
        <f>'m vs o orig data'!B17/1</f>
        <v>727</v>
      </c>
      <c r="C21" s="51">
        <f>'m vs o orig data'!H17*100</f>
        <v>8.657854</v>
      </c>
      <c r="D21" s="75">
        <f>'m vs o orig data'!P17/1</f>
        <v>4060</v>
      </c>
      <c r="E21" s="46">
        <f>'m vs o orig data'!V17*100</f>
        <v>6.41724754</v>
      </c>
      <c r="G21" s="21" t="s">
        <v>45</v>
      </c>
      <c r="I21" s="34"/>
    </row>
    <row r="22" spans="1:11" ht="12.75">
      <c r="A22" s="31"/>
      <c r="B22" s="74"/>
      <c r="C22" s="44"/>
      <c r="D22" s="76"/>
      <c r="E22" s="52"/>
      <c r="G22" s="86" t="s">
        <v>171</v>
      </c>
      <c r="H22" s="86"/>
      <c r="I22" s="86"/>
      <c r="J22" s="86"/>
      <c r="K22" s="86"/>
    </row>
    <row r="23" spans="1:5" ht="13.5" thickBot="1">
      <c r="A23" s="33" t="s">
        <v>44</v>
      </c>
      <c r="B23" s="71">
        <f>'m vs o orig data'!B18/1</f>
        <v>9735</v>
      </c>
      <c r="C23" s="45">
        <f>'m vs o orig data'!H18*100</f>
        <v>13.3326942</v>
      </c>
      <c r="D23" s="77">
        <f>'m vs o orig data'!P18/1</f>
        <v>116703</v>
      </c>
      <c r="E23" s="53">
        <f>'m vs o orig data'!V18*100</f>
        <v>10.56449335</v>
      </c>
    </row>
    <row r="24" spans="1:9" ht="12.75">
      <c r="A24" s="21" t="s">
        <v>45</v>
      </c>
      <c r="C24" s="34"/>
      <c r="G24" s="56"/>
      <c r="H24" s="66"/>
      <c r="I24" s="55"/>
    </row>
    <row r="25" spans="1:9" ht="12.75">
      <c r="A25" s="78" t="s">
        <v>172</v>
      </c>
      <c r="B25" s="25"/>
      <c r="C25" s="25"/>
      <c r="D25" s="25"/>
      <c r="E25" s="25"/>
      <c r="G25" s="56"/>
      <c r="H25" s="66"/>
      <c r="I25" s="57"/>
    </row>
    <row r="26" spans="7:9" ht="12.75">
      <c r="G26" s="56"/>
      <c r="H26" s="66"/>
      <c r="I26" s="57"/>
    </row>
    <row r="27" spans="7:9" ht="12.75">
      <c r="G27" s="56"/>
      <c r="H27" s="66"/>
      <c r="I27" s="58"/>
    </row>
    <row r="28" spans="7:9" ht="12.75">
      <c r="G28" s="56"/>
      <c r="H28" s="66"/>
      <c r="I28" s="55"/>
    </row>
    <row r="29" spans="7:9" ht="12.75">
      <c r="G29" s="59"/>
      <c r="H29" s="67"/>
      <c r="I29" s="60"/>
    </row>
    <row r="30" spans="7:9" ht="12.75">
      <c r="G30" s="59"/>
      <c r="H30" s="67"/>
      <c r="I30" s="60"/>
    </row>
    <row r="31" spans="7:9" ht="12.75">
      <c r="G31" s="59"/>
      <c r="H31" s="67"/>
      <c r="I31" s="60"/>
    </row>
    <row r="33" spans="7:9" ht="12.75">
      <c r="G33" s="59"/>
      <c r="H33" s="67"/>
      <c r="I33" s="60"/>
    </row>
    <row r="34" spans="7:9" ht="12.75">
      <c r="G34" s="59"/>
      <c r="H34" s="67"/>
      <c r="I34" s="60"/>
    </row>
    <row r="35" spans="7:9" ht="12.75">
      <c r="G35" s="59"/>
      <c r="H35" s="67"/>
      <c r="I35" s="60"/>
    </row>
    <row r="36" spans="7:9" ht="12.75">
      <c r="G36" s="61"/>
      <c r="H36" s="67"/>
      <c r="I36" s="60"/>
    </row>
    <row r="37" spans="7:9" ht="12.75">
      <c r="G37" s="59"/>
      <c r="H37" s="67"/>
      <c r="I37" s="60"/>
    </row>
  </sheetData>
  <sheetProtection/>
  <mergeCells count="12">
    <mergeCell ref="M2:M6"/>
    <mergeCell ref="N2:O2"/>
    <mergeCell ref="N6:O6"/>
    <mergeCell ref="G22:K22"/>
    <mergeCell ref="A2:A6"/>
    <mergeCell ref="G2:G6"/>
    <mergeCell ref="H2:K2"/>
    <mergeCell ref="H6:I6"/>
    <mergeCell ref="J6:K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" sqref="H1:N1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10" customWidth="1"/>
    <col min="16" max="16" width="9.8515625" style="2" customWidth="1"/>
    <col min="17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19" ht="12.75">
      <c r="A1" s="39" t="s">
        <v>164</v>
      </c>
      <c r="B1" s="5" t="s">
        <v>59</v>
      </c>
      <c r="C1" s="94" t="s">
        <v>29</v>
      </c>
      <c r="D1" s="94"/>
      <c r="E1" s="94"/>
      <c r="F1" s="95" t="s">
        <v>138</v>
      </c>
      <c r="G1" s="95"/>
      <c r="H1" s="96" t="s">
        <v>169</v>
      </c>
      <c r="I1" s="96"/>
      <c r="J1" s="96"/>
      <c r="K1" s="96"/>
      <c r="L1" s="96"/>
      <c r="M1" s="96"/>
      <c r="N1" s="96"/>
      <c r="O1" s="7"/>
      <c r="S1" s="7"/>
    </row>
    <row r="2" spans="1:19" ht="12.75">
      <c r="A2" s="39" t="s">
        <v>165</v>
      </c>
      <c r="B2" s="62"/>
      <c r="C2" s="13"/>
      <c r="D2" s="13"/>
      <c r="E2" s="13"/>
      <c r="F2" s="41"/>
      <c r="G2" s="41"/>
      <c r="H2" s="5"/>
      <c r="I2" s="5" t="s">
        <v>150</v>
      </c>
      <c r="J2" s="5" t="s">
        <v>150</v>
      </c>
      <c r="K2" s="5"/>
      <c r="L2" s="5"/>
      <c r="M2" s="5"/>
      <c r="N2" s="5"/>
      <c r="O2" s="7"/>
      <c r="S2" s="7"/>
    </row>
    <row r="3" spans="1:27" ht="12.75">
      <c r="A3" s="5" t="s">
        <v>0</v>
      </c>
      <c r="B3" s="5"/>
      <c r="C3" s="13" t="s">
        <v>127</v>
      </c>
      <c r="D3" s="13" t="s">
        <v>102</v>
      </c>
      <c r="E3" s="13" t="s">
        <v>101</v>
      </c>
      <c r="F3" s="41" t="s">
        <v>136</v>
      </c>
      <c r="G3" s="41" t="s">
        <v>137</v>
      </c>
      <c r="H3" s="6" t="s">
        <v>139</v>
      </c>
      <c r="I3" s="3" t="s">
        <v>151</v>
      </c>
      <c r="J3" s="47" t="s">
        <v>152</v>
      </c>
      <c r="K3" s="6" t="s">
        <v>140</v>
      </c>
      <c r="L3" s="42" t="s">
        <v>141</v>
      </c>
      <c r="M3" s="6" t="s">
        <v>142</v>
      </c>
      <c r="N3" s="6" t="s">
        <v>143</v>
      </c>
      <c r="P3" s="6" t="s">
        <v>144</v>
      </c>
      <c r="Q3" s="6" t="s">
        <v>145</v>
      </c>
      <c r="R3" s="6" t="s">
        <v>146</v>
      </c>
      <c r="T3" s="6" t="s">
        <v>147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(m,o,d)</v>
      </c>
      <c r="B4" t="s">
        <v>33</v>
      </c>
      <c r="C4" t="str">
        <f>'m vs o orig data'!AH4</f>
        <v>m</v>
      </c>
      <c r="D4" t="str">
        <f>'m vs o orig data'!AI4</f>
        <v>o</v>
      </c>
      <c r="E4" t="str">
        <f ca="1">IF(CELL("contents",F4)="s","s",IF(CELL("contents",G4)="s","s",IF(CELL("contents",'m vs o orig data'!AJ4)="d","d","")))</f>
        <v>d</v>
      </c>
      <c r="F4" t="str">
        <f>'m vs o orig data'!AK4</f>
        <v> </v>
      </c>
      <c r="G4" t="str">
        <f>'m vs o orig data'!AL4</f>
        <v> </v>
      </c>
      <c r="H4" s="23">
        <f aca="true" t="shared" si="0" ref="H4:H14">I$19</f>
        <v>0.1360013523</v>
      </c>
      <c r="I4" s="3">
        <f>'m vs o orig data'!D4</f>
        <v>0.103416384</v>
      </c>
      <c r="J4" s="3">
        <f>'m vs o orig data'!R4</f>
        <v>0.0771059592</v>
      </c>
      <c r="K4" s="23">
        <f aca="true" t="shared" si="1" ref="K4:K14">J$19</f>
        <v>0.1056449335</v>
      </c>
      <c r="L4" s="6">
        <f>'m vs o orig data'!B4</f>
        <v>577</v>
      </c>
      <c r="M4" s="6">
        <f>'m vs o orig data'!C4</f>
        <v>5688</v>
      </c>
      <c r="N4" s="12">
        <f>'m vs o orig data'!G4</f>
        <v>3.2126996E-06</v>
      </c>
      <c r="O4" s="8"/>
      <c r="P4" s="6">
        <f>'m vs o orig data'!P4</f>
        <v>4249</v>
      </c>
      <c r="Q4" s="6">
        <f>'m vs o orig data'!Q4</f>
        <v>56390</v>
      </c>
      <c r="R4" s="12">
        <f>'m vs o orig data'!U4</f>
        <v>2.187562E-14</v>
      </c>
      <c r="S4" s="8"/>
      <c r="T4" s="12">
        <f>'m vs o orig data'!AD4</f>
        <v>9.4310933E-07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(o,d)</v>
      </c>
      <c r="B5" t="s">
        <v>34</v>
      </c>
      <c r="C5" t="str">
        <f>'m vs o orig data'!AH5</f>
        <v> </v>
      </c>
      <c r="D5" t="str">
        <f>'m vs o orig data'!AI5</f>
        <v>o</v>
      </c>
      <c r="E5" t="str">
        <f ca="1">IF(CELL("contents",F5)="s","s",IF(CELL("contents",G5)="s","s",IF(CELL("contents",'m vs o orig data'!AJ5)="d","d","")))</f>
        <v>d</v>
      </c>
      <c r="F5" t="str">
        <f>'m vs o orig data'!AK5</f>
        <v> </v>
      </c>
      <c r="G5" t="str">
        <f>'m vs o orig data'!AL5</f>
        <v> </v>
      </c>
      <c r="H5" s="23">
        <f t="shared" si="0"/>
        <v>0.1360013523</v>
      </c>
      <c r="I5" s="3">
        <f>'m vs o orig data'!D5</f>
        <v>0.1280766643</v>
      </c>
      <c r="J5" s="3">
        <f>'m vs o orig data'!R5</f>
        <v>0.0780938771</v>
      </c>
      <c r="K5" s="23">
        <f t="shared" si="1"/>
        <v>0.1056449335</v>
      </c>
      <c r="L5" s="6">
        <f>'m vs o orig data'!B5</f>
        <v>572</v>
      </c>
      <c r="M5" s="6">
        <f>'m vs o orig data'!C5</f>
        <v>4558</v>
      </c>
      <c r="N5" s="12">
        <f>'m vs o orig data'!G5</f>
        <v>0.3083797455</v>
      </c>
      <c r="O5" s="9"/>
      <c r="P5" s="6">
        <f>'m vs o orig data'!P5</f>
        <v>7647</v>
      </c>
      <c r="Q5" s="6">
        <f>'m vs o orig data'!Q5</f>
        <v>97358</v>
      </c>
      <c r="R5" s="12">
        <f>'m vs o orig data'!U5</f>
        <v>1.810561E-14</v>
      </c>
      <c r="S5" s="9"/>
      <c r="T5" s="12">
        <f>'m vs o orig data'!AD5</f>
        <v>4.095253E-17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(m,o)</v>
      </c>
      <c r="B6" t="s">
        <v>35</v>
      </c>
      <c r="C6" t="str">
        <f>'m vs o orig data'!AH6</f>
        <v>m</v>
      </c>
      <c r="D6" t="str">
        <f>'m vs o orig data'!AI6</f>
        <v>o</v>
      </c>
      <c r="E6">
        <f ca="1">IF(CELL("contents",F6)="s","s",IF(CELL("contents",G6)="s","s",IF(CELL("contents",'m vs o orig data'!AJ6)="d","d","")))</f>
      </c>
      <c r="F6" t="str">
        <f>'m vs o orig data'!AK6</f>
        <v> </v>
      </c>
      <c r="G6" t="str">
        <f>'m vs o orig data'!AL6</f>
        <v> </v>
      </c>
      <c r="H6" s="23">
        <f t="shared" si="0"/>
        <v>0.1360013523</v>
      </c>
      <c r="I6" s="3">
        <f>'m vs o orig data'!D6</f>
        <v>0.0931749465</v>
      </c>
      <c r="J6" s="3">
        <f>'m vs o orig data'!R6</f>
        <v>0.0926253338</v>
      </c>
      <c r="K6" s="23">
        <f t="shared" si="1"/>
        <v>0.1056449335</v>
      </c>
      <c r="L6" s="6">
        <f>'m vs o orig data'!B6</f>
        <v>197</v>
      </c>
      <c r="M6" s="6">
        <f>'m vs o orig data'!C6</f>
        <v>2127</v>
      </c>
      <c r="N6" s="12">
        <f>'m vs o orig data'!G6</f>
        <v>4.7530841E-06</v>
      </c>
      <c r="O6" s="9"/>
      <c r="P6" s="6">
        <f>'m vs o orig data'!P6</f>
        <v>6235</v>
      </c>
      <c r="Q6" s="6">
        <f>'m vs o orig data'!Q6</f>
        <v>65909</v>
      </c>
      <c r="R6" s="12">
        <f>'m vs o orig data'!U6</f>
        <v>0.0009423988</v>
      </c>
      <c r="S6" s="9"/>
      <c r="T6" s="12">
        <f>'m vs o orig data'!AD6</f>
        <v>0.9430092742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(m,o,d)</v>
      </c>
      <c r="B7" t="s">
        <v>28</v>
      </c>
      <c r="C7" t="str">
        <f>'m vs o orig data'!AH7</f>
        <v>m</v>
      </c>
      <c r="D7" t="str">
        <f>'m vs o orig data'!AI7</f>
        <v>o</v>
      </c>
      <c r="E7" t="str">
        <f ca="1">IF(CELL("contents",F7)="s","s",IF(CELL("contents",G7)="s","s",IF(CELL("contents",'m vs o orig data'!AJ7)="d","d","")))</f>
        <v>d</v>
      </c>
      <c r="F7" t="str">
        <f>'m vs o orig data'!AK7</f>
        <v> </v>
      </c>
      <c r="G7" t="str">
        <f>'m vs o orig data'!AL7</f>
        <v> </v>
      </c>
      <c r="H7" s="23">
        <f t="shared" si="0"/>
        <v>0.1360013523</v>
      </c>
      <c r="I7" s="3">
        <f>'m vs o orig data'!D7</f>
        <v>0.1688675479</v>
      </c>
      <c r="J7" s="3">
        <f>'m vs o orig data'!R7</f>
        <v>0.1287109078</v>
      </c>
      <c r="K7" s="23">
        <f t="shared" si="1"/>
        <v>0.1056449335</v>
      </c>
      <c r="L7" s="6">
        <f>'m vs o orig data'!B7</f>
        <v>380</v>
      </c>
      <c r="M7" s="6">
        <f>'m vs o orig data'!C7</f>
        <v>2336</v>
      </c>
      <c r="N7" s="12">
        <f>'m vs o orig data'!G7</f>
        <v>0.0012171545</v>
      </c>
      <c r="O7" s="9"/>
      <c r="P7" s="6">
        <f>'m vs o orig data'!P7</f>
        <v>6271</v>
      </c>
      <c r="Q7" s="6">
        <f>'m vs o orig data'!Q7</f>
        <v>47185</v>
      </c>
      <c r="R7" s="12">
        <f>'m vs o orig data'!U7</f>
        <v>6.8970617E-07</v>
      </c>
      <c r="S7" s="9"/>
      <c r="T7" s="12">
        <f>'m vs o orig data'!AD7</f>
        <v>5.04431E-05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(d)</v>
      </c>
      <c r="B8" t="s">
        <v>43</v>
      </c>
      <c r="C8" t="str">
        <f>'m vs o orig data'!AH8</f>
        <v> </v>
      </c>
      <c r="D8" t="str">
        <f>'m vs o orig data'!AI8</f>
        <v> </v>
      </c>
      <c r="E8" t="str">
        <f ca="1">IF(CELL("contents",F8)="s","s",IF(CELL("contents",G8)="s","s",IF(CELL("contents",'m vs o orig data'!AJ8)="d","d","")))</f>
        <v>d</v>
      </c>
      <c r="F8" t="str">
        <f>'m vs o orig data'!AK8</f>
        <v> </v>
      </c>
      <c r="G8" t="str">
        <f>'m vs o orig data'!AL8</f>
        <v> </v>
      </c>
      <c r="H8" s="23">
        <f t="shared" si="0"/>
        <v>0.1360013523</v>
      </c>
      <c r="I8" s="3">
        <f>'m vs o orig data'!D8</f>
        <v>0.1516636645</v>
      </c>
      <c r="J8" s="3">
        <f>'m vs o orig data'!R8</f>
        <v>0.1144622532</v>
      </c>
      <c r="K8" s="23">
        <f t="shared" si="1"/>
        <v>0.1056449335</v>
      </c>
      <c r="L8" s="6">
        <f>'m vs o orig data'!B8</f>
        <v>4671</v>
      </c>
      <c r="M8" s="6">
        <f>'m vs o orig data'!C8</f>
        <v>31647</v>
      </c>
      <c r="N8" s="12">
        <f>'m vs o orig data'!G8</f>
        <v>0.0163603154</v>
      </c>
      <c r="O8" s="9"/>
      <c r="P8" s="6">
        <f>'m vs o orig data'!P8</f>
        <v>72851</v>
      </c>
      <c r="Q8" s="6">
        <f>'m vs o orig data'!Q8</f>
        <v>633778</v>
      </c>
      <c r="R8" s="12">
        <f>'m vs o orig data'!U8</f>
        <v>0.0394040662</v>
      </c>
      <c r="S8" s="9"/>
      <c r="T8" s="12">
        <f>'m vs o orig data'!AD8</f>
        <v>6.736838E-11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(d)</v>
      </c>
      <c r="B9" t="s">
        <v>37</v>
      </c>
      <c r="C9" t="str">
        <f>'m vs o orig data'!AH9</f>
        <v> </v>
      </c>
      <c r="D9" t="str">
        <f>'m vs o orig data'!AI9</f>
        <v> </v>
      </c>
      <c r="E9" t="str">
        <f ca="1">IF(CELL("contents",F9)="s","s",IF(CELL("contents",G9)="s","s",IF(CELL("contents",'m vs o orig data'!AJ9)="d","d","")))</f>
        <v>d</v>
      </c>
      <c r="F9" t="str">
        <f>'m vs o orig data'!AK9</f>
        <v> </v>
      </c>
      <c r="G9" t="str">
        <f>'m vs o orig data'!AL9</f>
        <v> </v>
      </c>
      <c r="H9" s="23">
        <f t="shared" si="0"/>
        <v>0.1360013523</v>
      </c>
      <c r="I9" s="3">
        <f>'m vs o orig data'!D9</f>
        <v>0.1205783716</v>
      </c>
      <c r="J9" s="3">
        <f>'m vs o orig data'!R9</f>
        <v>0.1004862623</v>
      </c>
      <c r="K9" s="23">
        <f t="shared" si="1"/>
        <v>0.1056449335</v>
      </c>
      <c r="L9" s="6">
        <f>'m vs o orig data'!B9</f>
        <v>1066</v>
      </c>
      <c r="M9" s="6">
        <f>'m vs o orig data'!C9</f>
        <v>8817</v>
      </c>
      <c r="N9" s="12">
        <f>'m vs o orig data'!G9</f>
        <v>0.0192583482</v>
      </c>
      <c r="O9" s="9"/>
      <c r="P9" s="6">
        <f>'m vs o orig data'!P9</f>
        <v>6893</v>
      </c>
      <c r="Q9" s="6">
        <f>'m vs o orig data'!Q9</f>
        <v>67990</v>
      </c>
      <c r="R9" s="12">
        <f>'m vs o orig data'!U9</f>
        <v>0.208542981</v>
      </c>
      <c r="S9" s="9"/>
      <c r="T9" s="12">
        <f>'m vs o orig data'!AD9</f>
        <v>0.0004079644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(d)</v>
      </c>
      <c r="B10" t="s">
        <v>38</v>
      </c>
      <c r="C10" t="str">
        <f>'m vs o orig data'!AH10</f>
        <v> </v>
      </c>
      <c r="D10" t="str">
        <f>'m vs o orig data'!AI10</f>
        <v> </v>
      </c>
      <c r="E10" t="str">
        <f ca="1">IF(CELL("contents",F10)="s","s",IF(CELL("contents",G10)="s","s",IF(CELL("contents",'m vs o orig data'!AJ10)="d","d","")))</f>
        <v>d</v>
      </c>
      <c r="F10" t="str">
        <f>'m vs o orig data'!AK10</f>
        <v> </v>
      </c>
      <c r="G10" t="str">
        <f>'m vs o orig data'!AL10</f>
        <v> </v>
      </c>
      <c r="H10" s="23">
        <f t="shared" si="0"/>
        <v>0.1360013523</v>
      </c>
      <c r="I10" s="3">
        <f>'m vs o orig data'!D10</f>
        <v>0.1213605934</v>
      </c>
      <c r="J10" s="3">
        <f>'m vs o orig data'!R10</f>
        <v>0.1064596875</v>
      </c>
      <c r="K10" s="23">
        <f t="shared" si="1"/>
        <v>0.1056449335</v>
      </c>
      <c r="L10" s="6">
        <f>'m vs o orig data'!B10</f>
        <v>417</v>
      </c>
      <c r="M10" s="6">
        <f>'m vs o orig data'!C10</f>
        <v>3470</v>
      </c>
      <c r="N10" s="12">
        <f>'m vs o orig data'!G10</f>
        <v>0.0766253008</v>
      </c>
      <c r="P10" s="6">
        <f>'m vs o orig data'!P10</f>
        <v>3907</v>
      </c>
      <c r="Q10" s="6">
        <f>'m vs o orig data'!Q10</f>
        <v>36809</v>
      </c>
      <c r="R10" s="12">
        <f>'m vs o orig data'!U10</f>
        <v>0.8531926822</v>
      </c>
      <c r="T10" s="12">
        <f>'m vs o orig data'!AD10</f>
        <v>0.0454274775</v>
      </c>
    </row>
    <row r="11" spans="1:27" ht="12.75">
      <c r="A11" s="2" t="str">
        <f ca="1" t="shared" si="2"/>
        <v>Parkland (m,o,d)</v>
      </c>
      <c r="B11" t="s">
        <v>36</v>
      </c>
      <c r="C11" t="str">
        <f>'m vs o orig data'!AH11</f>
        <v>m</v>
      </c>
      <c r="D11" t="str">
        <f>'m vs o orig data'!AI11</f>
        <v>o</v>
      </c>
      <c r="E11" t="str">
        <f ca="1">IF(CELL("contents",F11)="s","s",IF(CELL("contents",G11)="s","s",IF(CELL("contents",'m vs o orig data'!AJ11)="d","d","")))</f>
        <v>d</v>
      </c>
      <c r="F11" t="str">
        <f>'m vs o orig data'!AK11</f>
        <v> </v>
      </c>
      <c r="G11" t="str">
        <f>'m vs o orig data'!AL11</f>
        <v> </v>
      </c>
      <c r="H11" s="23">
        <f t="shared" si="0"/>
        <v>0.1360013523</v>
      </c>
      <c r="I11" s="3">
        <f>'m vs o orig data'!D11</f>
        <v>0.1839679185</v>
      </c>
      <c r="J11" s="3">
        <f>'m vs o orig data'!R11</f>
        <v>0.1210725116</v>
      </c>
      <c r="K11" s="23">
        <f t="shared" si="1"/>
        <v>0.1056449335</v>
      </c>
      <c r="L11" s="6">
        <f>'m vs o orig data'!B11</f>
        <v>1128</v>
      </c>
      <c r="M11" s="6">
        <f>'m vs o orig data'!C11</f>
        <v>5976</v>
      </c>
      <c r="N11" s="12">
        <f>'m vs o orig data'!G11</f>
        <v>2.9976015E-09</v>
      </c>
      <c r="O11" s="9"/>
      <c r="P11" s="6">
        <f>'m vs o orig data'!P11</f>
        <v>4590</v>
      </c>
      <c r="Q11" s="6">
        <f>'m vs o orig data'!Q11</f>
        <v>35986</v>
      </c>
      <c r="R11" s="12">
        <f>'m vs o orig data'!U11</f>
        <v>0.0007728195</v>
      </c>
      <c r="S11" s="9"/>
      <c r="T11" s="12">
        <f>'m vs o orig data'!AD11</f>
        <v>5.483434E-16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(m,o)</v>
      </c>
      <c r="B12" t="s">
        <v>39</v>
      </c>
      <c r="C12" t="str">
        <f>'m vs o orig data'!AH12</f>
        <v>m</v>
      </c>
      <c r="D12" t="str">
        <f>'m vs o orig data'!AI12</f>
        <v>o</v>
      </c>
      <c r="E12">
        <f ca="1">IF(CELL("contents",F12)="s","s",IF(CELL("contents",G12)="s","s",IF(CELL("contents",'m vs o orig data'!AJ12)="d","d","")))</f>
      </c>
      <c r="F12" t="str">
        <f>'m vs o orig data'!AK12</f>
        <v> </v>
      </c>
      <c r="G12" t="str">
        <f>'m vs o orig data'!AL12</f>
        <v> </v>
      </c>
      <c r="H12" s="23">
        <f t="shared" si="0"/>
        <v>0.1360013523</v>
      </c>
      <c r="I12" s="3">
        <f>'m vs o orig data'!D12</f>
        <v>0.0464065962</v>
      </c>
      <c r="J12" s="3">
        <f>'m vs o orig data'!R12</f>
        <v>0.0560995061</v>
      </c>
      <c r="K12" s="23">
        <f t="shared" si="1"/>
        <v>0.1056449335</v>
      </c>
      <c r="L12" s="6">
        <f>'m vs o orig data'!B12</f>
        <v>10</v>
      </c>
      <c r="M12" s="6">
        <f>'m vs o orig data'!C12</f>
        <v>220</v>
      </c>
      <c r="N12" s="12">
        <f>'m vs o orig data'!G12</f>
        <v>0.0007613876</v>
      </c>
      <c r="O12" s="9"/>
      <c r="P12" s="6">
        <f>'m vs o orig data'!P12</f>
        <v>39</v>
      </c>
      <c r="Q12" s="6">
        <f>'m vs o orig data'!Q12</f>
        <v>719</v>
      </c>
      <c r="R12" s="12">
        <f>'m vs o orig data'!U12</f>
        <v>0.0001281283</v>
      </c>
      <c r="S12" s="9"/>
      <c r="T12" s="12">
        <f>'m vs o orig data'!AD12</f>
        <v>0.5955974625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(m,o,d)</v>
      </c>
      <c r="B13" t="s">
        <v>40</v>
      </c>
      <c r="C13" t="str">
        <f>'m vs o orig data'!AH13</f>
        <v>m</v>
      </c>
      <c r="D13" t="str">
        <f>'m vs o orig data'!AI13</f>
        <v>o</v>
      </c>
      <c r="E13" t="str">
        <f ca="1">IF(CELL("contents",F13)="s","s",IF(CELL("contents",G13)="s","s",IF(CELL("contents",'m vs o orig data'!AJ13)="d","d","")))</f>
        <v>d</v>
      </c>
      <c r="F13" t="str">
        <f>'m vs o orig data'!AK13</f>
        <v> </v>
      </c>
      <c r="G13" t="str">
        <f>'m vs o orig data'!AL13</f>
        <v> </v>
      </c>
      <c r="H13" s="23">
        <f t="shared" si="0"/>
        <v>0.1360013523</v>
      </c>
      <c r="I13" s="3">
        <f>'m vs o orig data'!D13</f>
        <v>0.0961100683</v>
      </c>
      <c r="J13" s="3">
        <f>'m vs o orig data'!R13</f>
        <v>0.0805475592</v>
      </c>
      <c r="K13" s="23">
        <f t="shared" si="1"/>
        <v>0.1056449335</v>
      </c>
      <c r="L13" s="6">
        <f>'m vs o orig data'!B13</f>
        <v>377</v>
      </c>
      <c r="M13" s="6">
        <f>'m vs o orig data'!C13</f>
        <v>4073</v>
      </c>
      <c r="N13" s="12">
        <f>'m vs o orig data'!G13</f>
        <v>2.0436969E-07</v>
      </c>
      <c r="O13" s="9"/>
      <c r="P13" s="6">
        <f>'m vs o orig data'!P13</f>
        <v>1578</v>
      </c>
      <c r="Q13" s="6">
        <f>'m vs o orig data'!Q13</f>
        <v>20126</v>
      </c>
      <c r="R13" s="12">
        <f>'m vs o orig data'!U13</f>
        <v>5.2878631E-09</v>
      </c>
      <c r="S13" s="9"/>
      <c r="T13" s="12">
        <f>'m vs o orig data'!AD13</f>
        <v>0.0128705056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(m,o,d)</v>
      </c>
      <c r="B14" t="s">
        <v>41</v>
      </c>
      <c r="C14" t="str">
        <f>'m vs o orig data'!AH14</f>
        <v>m</v>
      </c>
      <c r="D14" t="str">
        <f>'m vs o orig data'!AI14</f>
        <v>o</v>
      </c>
      <c r="E14" t="str">
        <f ca="1">IF(CELL("contents",F14)="s","s",IF(CELL("contents",G14)="s","s",IF(CELL("contents",'m vs o orig data'!AJ14)="d","d","")))</f>
        <v>d</v>
      </c>
      <c r="F14" t="str">
        <f>'m vs o orig data'!AK14</f>
        <v> </v>
      </c>
      <c r="G14" t="str">
        <f>'m vs o orig data'!AL14</f>
        <v> </v>
      </c>
      <c r="H14" s="23">
        <f t="shared" si="0"/>
        <v>0.1360013523</v>
      </c>
      <c r="I14" s="3">
        <f>'m vs o orig data'!D14</f>
        <v>0.0884280721</v>
      </c>
      <c r="J14" s="3">
        <f>'m vs o orig data'!R14</f>
        <v>0.0690461607</v>
      </c>
      <c r="K14" s="23">
        <f t="shared" si="1"/>
        <v>0.1056449335</v>
      </c>
      <c r="L14" s="6">
        <f>'m vs o orig data'!B14</f>
        <v>340</v>
      </c>
      <c r="M14" s="6">
        <f>'m vs o orig data'!C14</f>
        <v>4104</v>
      </c>
      <c r="N14" s="12">
        <f>'m vs o orig data'!G14</f>
        <v>6.365344E-10</v>
      </c>
      <c r="O14" s="9"/>
      <c r="P14" s="6">
        <f>'m vs o orig data'!P14</f>
        <v>2443</v>
      </c>
      <c r="Q14" s="6">
        <f>'m vs o orig data'!Q14</f>
        <v>42422</v>
      </c>
      <c r="R14" s="12">
        <f>'m vs o orig data'!U14</f>
        <v>9.563587E-21</v>
      </c>
      <c r="S14" s="9"/>
      <c r="T14" s="12">
        <f>'m vs o orig data'!AD14</f>
        <v>0.0007010545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3"/>
      <c r="I15" s="3"/>
      <c r="J15" s="3"/>
      <c r="K15" s="23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(m,o,d)</v>
      </c>
      <c r="B16" t="s">
        <v>149</v>
      </c>
      <c r="C16" t="str">
        <f>'m vs o orig data'!AH15</f>
        <v>m</v>
      </c>
      <c r="D16" t="str">
        <f>'m vs o orig data'!AI15</f>
        <v>o</v>
      </c>
      <c r="E16" t="str">
        <f ca="1">IF(CELL("contents",F16)="s","s",IF(CELL("contents",G16)="s","s",IF(CELL("contents",'m vs o orig data'!AJ15)="d","d","")))</f>
        <v>d</v>
      </c>
      <c r="F16" t="str">
        <f>'m vs o orig data'!AK15</f>
        <v> </v>
      </c>
      <c r="G16" t="str">
        <f>'m vs o orig data'!AL15</f>
        <v> </v>
      </c>
      <c r="H16" s="23">
        <f>I$19</f>
        <v>0.1360013523</v>
      </c>
      <c r="I16" s="3">
        <f>'m vs o orig data'!D15</f>
        <v>0.1118221329</v>
      </c>
      <c r="J16" s="3">
        <f>'m vs o orig data'!R15</f>
        <v>0.0827498126</v>
      </c>
      <c r="K16" s="23">
        <f>J$19</f>
        <v>0.1056449335</v>
      </c>
      <c r="L16" s="6">
        <f>'m vs o orig data'!B15</f>
        <v>1346</v>
      </c>
      <c r="M16" s="6">
        <f>'m vs o orig data'!C15</f>
        <v>12373</v>
      </c>
      <c r="N16" s="12">
        <f>'m vs o orig data'!G15</f>
        <v>0.0001011405</v>
      </c>
      <c r="O16" s="9"/>
      <c r="P16" s="6">
        <f>'m vs o orig data'!P15</f>
        <v>18131</v>
      </c>
      <c r="Q16" s="6">
        <f>'m vs o orig data'!Q15</f>
        <v>219657</v>
      </c>
      <c r="R16" s="12">
        <f>'m vs o orig data'!U15</f>
        <v>7.739005E-10</v>
      </c>
      <c r="S16" s="9"/>
      <c r="T16" s="12">
        <f>'m vs o orig data'!AD15</f>
        <v>1.3504354E-09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(d)</v>
      </c>
      <c r="B17" t="s">
        <v>46</v>
      </c>
      <c r="C17" t="str">
        <f>'m vs o orig data'!AH16</f>
        <v> </v>
      </c>
      <c r="D17" t="str">
        <f>'m vs o orig data'!AI16</f>
        <v> </v>
      </c>
      <c r="E17" t="str">
        <f ca="1">IF(CELL("contents",F17)="s","s",IF(CELL("contents",G17)="s","s",IF(CELL("contents",'m vs o orig data'!AJ16)="d","d","")))</f>
        <v>d</v>
      </c>
      <c r="F17" t="str">
        <f>'m vs o orig data'!AK16</f>
        <v> </v>
      </c>
      <c r="G17" t="str">
        <f>'m vs o orig data'!AL16</f>
        <v> </v>
      </c>
      <c r="H17" s="23">
        <f>I$19</f>
        <v>0.1360013523</v>
      </c>
      <c r="I17" s="3">
        <f>'m vs o orig data'!D16</f>
        <v>0.1413869864</v>
      </c>
      <c r="J17" s="3">
        <f>'m vs o orig data'!R16</f>
        <v>0.1077774858</v>
      </c>
      <c r="K17" s="23">
        <f>J$19</f>
        <v>0.1056449335</v>
      </c>
      <c r="L17" s="6">
        <f>'m vs o orig data'!B16</f>
        <v>2611</v>
      </c>
      <c r="M17" s="6">
        <f>'m vs o orig data'!C16</f>
        <v>18263</v>
      </c>
      <c r="N17" s="12">
        <f>'m vs o orig data'!G16</f>
        <v>0.421878663</v>
      </c>
      <c r="P17" s="6">
        <f>'m vs o orig data'!P16</f>
        <v>15390</v>
      </c>
      <c r="Q17" s="6">
        <f>'m vs o orig data'!Q16</f>
        <v>140785</v>
      </c>
      <c r="R17" s="12">
        <f>'m vs o orig data'!U16</f>
        <v>0.6172346368</v>
      </c>
      <c r="T17" s="12">
        <f>'m vs o orig data'!AD16</f>
        <v>3.2302067E-09</v>
      </c>
    </row>
    <row r="18" spans="1:20" ht="12.75">
      <c r="A18" s="2" t="str">
        <f ca="1" t="shared" si="2"/>
        <v>North (m,o,d)</v>
      </c>
      <c r="B18" t="s">
        <v>42</v>
      </c>
      <c r="C18" t="str">
        <f>'m vs o orig data'!AH17</f>
        <v>m</v>
      </c>
      <c r="D18" t="str">
        <f>'m vs o orig data'!AI17</f>
        <v>o</v>
      </c>
      <c r="E18" t="str">
        <f ca="1">IF(CELL("contents",F18)="s","s",IF(CELL("contents",G18)="s","s",IF(CELL("contents",'m vs o orig data'!AJ17)="d","d","")))</f>
        <v>d</v>
      </c>
      <c r="F18" t="str">
        <f>'m vs o orig data'!AK17</f>
        <v> </v>
      </c>
      <c r="G18" t="str">
        <f>'m vs o orig data'!AL17</f>
        <v> </v>
      </c>
      <c r="H18" s="23">
        <f>I$19</f>
        <v>0.1360013523</v>
      </c>
      <c r="I18" s="3">
        <f>'m vs o orig data'!D17</f>
        <v>0.092668978</v>
      </c>
      <c r="J18" s="3">
        <f>'m vs o orig data'!R17</f>
        <v>0.0737003114</v>
      </c>
      <c r="K18" s="23">
        <f>J$19</f>
        <v>0.1056449335</v>
      </c>
      <c r="L18" s="6">
        <f>'m vs o orig data'!B17</f>
        <v>727</v>
      </c>
      <c r="M18" s="6">
        <f>'m vs o orig data'!C17</f>
        <v>8397</v>
      </c>
      <c r="N18" s="12">
        <f>'m vs o orig data'!G17</f>
        <v>2.70502E-11</v>
      </c>
      <c r="P18" s="6">
        <f>'m vs o orig data'!P17</f>
        <v>4060</v>
      </c>
      <c r="Q18" s="6">
        <f>'m vs o orig data'!Q17</f>
        <v>63267</v>
      </c>
      <c r="R18" s="12">
        <f>'m vs o orig data'!U17</f>
        <v>2.795627E-16</v>
      </c>
      <c r="T18" s="12">
        <f>'m vs o orig data'!AD17</f>
        <v>0.0001235034</v>
      </c>
    </row>
    <row r="19" spans="1:20" ht="12.75">
      <c r="A19" s="2" t="str">
        <f ca="1" t="shared" si="2"/>
        <v>Manitoba (d)</v>
      </c>
      <c r="B19" t="s">
        <v>44</v>
      </c>
      <c r="C19" t="str">
        <f>'m vs o orig data'!AH18</f>
        <v> </v>
      </c>
      <c r="D19" t="str">
        <f>'m vs o orig data'!AI18</f>
        <v> </v>
      </c>
      <c r="E19" t="str">
        <f ca="1">IF(CELL("contents",F19)="s","s",IF(CELL("contents",G19)="s","s",IF(CELL("contents",'m vs o orig data'!AJ18)="d","d","")))</f>
        <v>d</v>
      </c>
      <c r="F19" t="str">
        <f>'m vs o orig data'!AK18</f>
        <v> </v>
      </c>
      <c r="G19" t="str">
        <f>'m vs o orig data'!AL18</f>
        <v> </v>
      </c>
      <c r="H19" s="23">
        <f>I$19</f>
        <v>0.1360013523</v>
      </c>
      <c r="I19" s="3">
        <f>'m vs o orig data'!D18</f>
        <v>0.1360013523</v>
      </c>
      <c r="J19" s="3">
        <f>'m vs o orig data'!R18</f>
        <v>0.1056449335</v>
      </c>
      <c r="K19" s="23">
        <f>J$19</f>
        <v>0.1056449335</v>
      </c>
      <c r="L19" s="6">
        <f>'m vs o orig data'!B18</f>
        <v>9735</v>
      </c>
      <c r="M19" s="6">
        <f>'m vs o orig data'!C18</f>
        <v>73016</v>
      </c>
      <c r="N19" s="12" t="str">
        <f>'m vs o orig data'!G18</f>
        <v> </v>
      </c>
      <c r="P19" s="6">
        <f>'m vs o orig data'!P18</f>
        <v>116703</v>
      </c>
      <c r="Q19" s="6">
        <f>'m vs o orig data'!Q18</f>
        <v>1104672</v>
      </c>
      <c r="R19" s="12" t="str">
        <f>'m vs o orig data'!U18</f>
        <v> </v>
      </c>
      <c r="T19" s="12">
        <f>'m vs o orig data'!AD18</f>
        <v>1.985175E-10</v>
      </c>
    </row>
    <row r="20" spans="1:20" ht="12.75">
      <c r="A20" s="2" t="str">
        <f ca="1" t="shared" si="2"/>
        <v>Fort Garry (o,d)</v>
      </c>
      <c r="B20" t="s">
        <v>47</v>
      </c>
      <c r="C20" t="str">
        <f>'m vs o orig data'!AH19</f>
        <v> </v>
      </c>
      <c r="D20" t="str">
        <f>'m vs o orig data'!AI19</f>
        <v>o</v>
      </c>
      <c r="E20" t="str">
        <f ca="1">IF(CELL("contents",F20)="s","s",IF(CELL("contents",G20)="s","s",IF(CELL("contents",'m vs o orig data'!AJ19)="d","d","")))</f>
        <v>d</v>
      </c>
      <c r="F20" t="str">
        <f>'m vs o orig data'!AK19</f>
        <v> </v>
      </c>
      <c r="G20" t="str">
        <f>'m vs o orig data'!AL19</f>
        <v> </v>
      </c>
      <c r="H20" s="23">
        <f aca="true" t="shared" si="3" ref="H20:H31">I$19</f>
        <v>0.1360013523</v>
      </c>
      <c r="I20" s="3">
        <f>'m vs o orig data'!D19</f>
        <v>0.1139872248</v>
      </c>
      <c r="J20" s="3">
        <f>'m vs o orig data'!R19</f>
        <v>0.0945247919</v>
      </c>
      <c r="K20" s="23">
        <f aca="true" t="shared" si="4" ref="K20:K31">J$19</f>
        <v>0.1056449335</v>
      </c>
      <c r="L20" s="6">
        <f>'m vs o orig data'!B19</f>
        <v>198</v>
      </c>
      <c r="M20" s="6">
        <f>'m vs o orig data'!C19</f>
        <v>1785</v>
      </c>
      <c r="N20" s="12">
        <f>'m vs o orig data'!G19</f>
        <v>0.0324239532</v>
      </c>
      <c r="P20" s="6">
        <f>'m vs o orig data'!P19</f>
        <v>6049</v>
      </c>
      <c r="Q20" s="6">
        <f>'m vs o orig data'!Q19</f>
        <v>64498</v>
      </c>
      <c r="R20" s="12">
        <f>'m vs o orig data'!U19</f>
        <v>0.005621816</v>
      </c>
      <c r="T20" s="12">
        <f>'m vs o orig data'!AD19</f>
        <v>0.0237349351</v>
      </c>
    </row>
    <row r="21" spans="1:20" ht="12.75">
      <c r="A21" s="2" t="str">
        <f ca="1" t="shared" si="2"/>
        <v>Assiniboine South</v>
      </c>
      <c r="B21" t="s">
        <v>48</v>
      </c>
      <c r="C21" t="str">
        <f>'m vs o orig data'!AH20</f>
        <v> </v>
      </c>
      <c r="D21" t="str">
        <f>'m vs o orig data'!AI20</f>
        <v> </v>
      </c>
      <c r="E21">
        <f ca="1">IF(CELL("contents",F21)="s","s",IF(CELL("contents",G21)="s","s",IF(CELL("contents",'m vs o orig data'!AJ20)="d","d","")))</f>
      </c>
      <c r="F21" t="str">
        <f>'m vs o orig data'!AK20</f>
        <v> </v>
      </c>
      <c r="G21" t="str">
        <f>'m vs o orig data'!AL20</f>
        <v> </v>
      </c>
      <c r="H21" s="23">
        <f t="shared" si="3"/>
        <v>0.1360013523</v>
      </c>
      <c r="I21" s="3">
        <f>'m vs o orig data'!D20</f>
        <v>0.128785733</v>
      </c>
      <c r="J21" s="3">
        <f>'m vs o orig data'!R20</f>
        <v>0.1061417977</v>
      </c>
      <c r="K21" s="23">
        <f t="shared" si="4"/>
        <v>0.1056449335</v>
      </c>
      <c r="L21" s="6">
        <f>'m vs o orig data'!B20</f>
        <v>106</v>
      </c>
      <c r="M21" s="6">
        <f>'m vs o orig data'!C20</f>
        <v>848</v>
      </c>
      <c r="N21" s="12">
        <f>'m vs o orig data'!G20</f>
        <v>0.6068980105</v>
      </c>
      <c r="P21" s="6">
        <f>'m vs o orig data'!P20</f>
        <v>3853</v>
      </c>
      <c r="Q21" s="6">
        <f>'m vs o orig data'!Q20</f>
        <v>35902</v>
      </c>
      <c r="R21" s="12">
        <f>'m vs o orig data'!U20</f>
        <v>0.9095803631</v>
      </c>
      <c r="T21" s="12">
        <f>'m vs o orig data'!AD20</f>
        <v>0.0696948546</v>
      </c>
    </row>
    <row r="22" spans="1:20" ht="12.75">
      <c r="A22" s="2" t="str">
        <f ca="1" t="shared" si="2"/>
        <v>St. Boniface (m,d)</v>
      </c>
      <c r="B22" t="s">
        <v>52</v>
      </c>
      <c r="C22" t="str">
        <f>'m vs o orig data'!AH21</f>
        <v>m</v>
      </c>
      <c r="D22" t="str">
        <f>'m vs o orig data'!AI21</f>
        <v> </v>
      </c>
      <c r="E22" t="str">
        <f ca="1">IF(CELL("contents",F22)="s","s",IF(CELL("contents",G22)="s","s",IF(CELL("contents",'m vs o orig data'!AJ21)="d","d","")))</f>
        <v>d</v>
      </c>
      <c r="F22" t="str">
        <f>'m vs o orig data'!AK21</f>
        <v> </v>
      </c>
      <c r="G22" t="str">
        <f>'m vs o orig data'!AL21</f>
        <v> </v>
      </c>
      <c r="H22" s="23">
        <f t="shared" si="3"/>
        <v>0.1360013523</v>
      </c>
      <c r="I22" s="3">
        <f>'m vs o orig data'!D21</f>
        <v>0.1145172254</v>
      </c>
      <c r="J22" s="3">
        <f>'m vs o orig data'!R21</f>
        <v>0.0971819871</v>
      </c>
      <c r="K22" s="23">
        <f t="shared" si="4"/>
        <v>0.1056449335</v>
      </c>
      <c r="L22" s="6">
        <f>'m vs o orig data'!B21</f>
        <v>419</v>
      </c>
      <c r="M22" s="6">
        <f>'m vs o orig data'!C21</f>
        <v>3677</v>
      </c>
      <c r="N22" s="12">
        <f>'m vs o orig data'!G21</f>
        <v>0.007173844</v>
      </c>
      <c r="P22" s="6">
        <f>'m vs o orig data'!P21</f>
        <v>4718</v>
      </c>
      <c r="Q22" s="6">
        <f>'m vs o orig data'!Q21</f>
        <v>48107</v>
      </c>
      <c r="R22" s="12">
        <f>'m vs o orig data'!U21</f>
        <v>0.0406551377</v>
      </c>
      <c r="T22" s="12">
        <f>'m vs o orig data'!AD21</f>
        <v>0.0111246202</v>
      </c>
    </row>
    <row r="23" spans="1:20" ht="12.75">
      <c r="A23" s="2" t="str">
        <f ca="1" t="shared" si="2"/>
        <v>St. Vital (d)</v>
      </c>
      <c r="B23" t="s">
        <v>50</v>
      </c>
      <c r="C23" t="str">
        <f>'m vs o orig data'!AH22</f>
        <v> </v>
      </c>
      <c r="D23" t="str">
        <f>'m vs o orig data'!AI22</f>
        <v> </v>
      </c>
      <c r="E23" t="str">
        <f ca="1">IF(CELL("contents",F23)="s","s",IF(CELL("contents",G23)="s","s",IF(CELL("contents",'m vs o orig data'!AJ22)="d","d","")))</f>
        <v>d</v>
      </c>
      <c r="F23" t="str">
        <f>'m vs o orig data'!AK22</f>
        <v> </v>
      </c>
      <c r="G23" t="str">
        <f>'m vs o orig data'!AL22</f>
        <v> </v>
      </c>
      <c r="H23" s="23">
        <f t="shared" si="3"/>
        <v>0.1360013523</v>
      </c>
      <c r="I23" s="3">
        <f>'m vs o orig data'!D22</f>
        <v>0.1359694317</v>
      </c>
      <c r="J23" s="3">
        <f>'m vs o orig data'!R22</f>
        <v>0.1023470935</v>
      </c>
      <c r="K23" s="23">
        <f t="shared" si="4"/>
        <v>0.1056449335</v>
      </c>
      <c r="L23" s="6">
        <f>'m vs o orig data'!B22</f>
        <v>457</v>
      </c>
      <c r="M23" s="6">
        <f>'m vs o orig data'!C22</f>
        <v>3373</v>
      </c>
      <c r="N23" s="12">
        <f>'m vs o orig data'!G22</f>
        <v>0.996999937</v>
      </c>
      <c r="P23" s="6">
        <f>'m vs o orig data'!P22</f>
        <v>5988</v>
      </c>
      <c r="Q23" s="6">
        <f>'m vs o orig data'!Q22</f>
        <v>58650</v>
      </c>
      <c r="R23" s="12">
        <f>'m vs o orig data'!U22</f>
        <v>0.4296497897</v>
      </c>
      <c r="T23" s="12">
        <f>'m vs o orig data'!AD22</f>
        <v>6.0085596E-06</v>
      </c>
    </row>
    <row r="24" spans="1:20" ht="12.75">
      <c r="A24" s="2" t="str">
        <f ca="1" t="shared" si="2"/>
        <v>Transcona (o,d)</v>
      </c>
      <c r="B24" t="s">
        <v>53</v>
      </c>
      <c r="C24" t="str">
        <f>'m vs o orig data'!AH23</f>
        <v> </v>
      </c>
      <c r="D24" t="str">
        <f>'m vs o orig data'!AI23</f>
        <v>o</v>
      </c>
      <c r="E24" t="str">
        <f ca="1">IF(CELL("contents",F24)="s","s",IF(CELL("contents",G24)="s","s",IF(CELL("contents",'m vs o orig data'!AJ23)="d","d","")))</f>
        <v>d</v>
      </c>
      <c r="F24" t="str">
        <f>'m vs o orig data'!AK23</f>
        <v> </v>
      </c>
      <c r="G24" t="str">
        <f>'m vs o orig data'!AL23</f>
        <v> </v>
      </c>
      <c r="H24" s="23">
        <f t="shared" si="3"/>
        <v>0.1360013523</v>
      </c>
      <c r="I24" s="3">
        <f>'m vs o orig data'!D23</f>
        <v>0.1478706428</v>
      </c>
      <c r="J24" s="3">
        <f>'m vs o orig data'!R23</f>
        <v>0.1223962002</v>
      </c>
      <c r="K24" s="23">
        <f t="shared" si="4"/>
        <v>0.1056449335</v>
      </c>
      <c r="L24" s="6">
        <f>'m vs o orig data'!B23</f>
        <v>299</v>
      </c>
      <c r="M24" s="6">
        <f>'m vs o orig data'!C23</f>
        <v>2126</v>
      </c>
      <c r="N24" s="12">
        <f>'m vs o orig data'!G23</f>
        <v>0.2440807954</v>
      </c>
      <c r="P24" s="6">
        <f>'m vs o orig data'!P23</f>
        <v>3783</v>
      </c>
      <c r="Q24" s="6">
        <f>'m vs o orig data'!Q23</f>
        <v>31206</v>
      </c>
      <c r="R24" s="12">
        <f>'m vs o orig data'!U23</f>
        <v>0.0004287263</v>
      </c>
      <c r="T24" s="12">
        <f>'m vs o orig data'!AD23</f>
        <v>0.0095974109</v>
      </c>
    </row>
    <row r="25" spans="1:23" ht="12.75">
      <c r="A25" s="2" t="str">
        <f ca="1" t="shared" si="2"/>
        <v>River Heights (d)</v>
      </c>
      <c r="B25" t="s">
        <v>49</v>
      </c>
      <c r="C25" t="str">
        <f>'m vs o orig data'!AH24</f>
        <v> </v>
      </c>
      <c r="D25" t="str">
        <f>'m vs o orig data'!AI24</f>
        <v> </v>
      </c>
      <c r="E25" t="str">
        <f ca="1">IF(CELL("contents",F25)="s","s",IF(CELL("contents",G25)="s","s",IF(CELL("contents",'m vs o orig data'!AJ24)="d","d","")))</f>
        <v>d</v>
      </c>
      <c r="F25" t="str">
        <f>'m vs o orig data'!AK24</f>
        <v> </v>
      </c>
      <c r="G25" t="str">
        <f>'m vs o orig data'!AL24</f>
        <v> </v>
      </c>
      <c r="H25" s="23">
        <f t="shared" si="3"/>
        <v>0.1360013523</v>
      </c>
      <c r="I25" s="3">
        <f>'m vs o orig data'!D24</f>
        <v>0.1338497194</v>
      </c>
      <c r="J25" s="3">
        <f>'m vs o orig data'!R24</f>
        <v>0.0991668889</v>
      </c>
      <c r="K25" s="23">
        <f t="shared" si="4"/>
        <v>0.1056449335</v>
      </c>
      <c r="L25" s="6">
        <f>'m vs o orig data'!B24</f>
        <v>217</v>
      </c>
      <c r="M25" s="6">
        <f>'m vs o orig data'!C24</f>
        <v>1679</v>
      </c>
      <c r="N25" s="12">
        <f>'m vs o orig data'!G24</f>
        <v>0.8417915192</v>
      </c>
      <c r="P25" s="6">
        <f>'m vs o orig data'!P24</f>
        <v>5515</v>
      </c>
      <c r="Q25" s="6">
        <f>'m vs o orig data'!Q24</f>
        <v>53971</v>
      </c>
      <c r="R25" s="12">
        <f>'m vs o orig data'!U24</f>
        <v>0.1147523936</v>
      </c>
      <c r="T25" s="12">
        <f>'m vs o orig data'!AD24</f>
        <v>0.0001825416</v>
      </c>
      <c r="U25" s="1"/>
      <c r="V25" s="1"/>
      <c r="W25" s="1"/>
    </row>
    <row r="26" spans="1:23" ht="12.75">
      <c r="A26" s="2" t="str">
        <f ca="1" t="shared" si="2"/>
        <v>River East (d)</v>
      </c>
      <c r="B26" t="s">
        <v>51</v>
      </c>
      <c r="C26" t="str">
        <f>'m vs o orig data'!AH25</f>
        <v> </v>
      </c>
      <c r="D26" t="str">
        <f>'m vs o orig data'!AI25</f>
        <v> </v>
      </c>
      <c r="E26" t="str">
        <f ca="1">IF(CELL("contents",F26)="s","s",IF(CELL("contents",G26)="s","s",IF(CELL("contents",'m vs o orig data'!AJ25)="d","d","")))</f>
        <v>d</v>
      </c>
      <c r="F26" t="str">
        <f>'m vs o orig data'!AK25</f>
        <v> </v>
      </c>
      <c r="G26" t="str">
        <f>'m vs o orig data'!AL25</f>
        <v> </v>
      </c>
      <c r="H26" s="23">
        <f t="shared" si="3"/>
        <v>0.1360013523</v>
      </c>
      <c r="I26" s="3">
        <f>'m vs o orig data'!D25</f>
        <v>0.1547729082</v>
      </c>
      <c r="J26" s="3">
        <f>'m vs o orig data'!R25</f>
        <v>0.1069768381</v>
      </c>
      <c r="K26" s="23">
        <f t="shared" si="4"/>
        <v>0.1056449335</v>
      </c>
      <c r="L26" s="6">
        <f>'m vs o orig data'!B25</f>
        <v>662</v>
      </c>
      <c r="M26" s="6">
        <f>'m vs o orig data'!C25</f>
        <v>4419</v>
      </c>
      <c r="N26" s="12">
        <f>'m vs o orig data'!G25</f>
        <v>0.0237450086</v>
      </c>
      <c r="P26" s="6">
        <f>'m vs o orig data'!P25</f>
        <v>9828</v>
      </c>
      <c r="Q26" s="6">
        <f>'m vs o orig data'!Q25</f>
        <v>90056</v>
      </c>
      <c r="R26" s="12">
        <f>'m vs o orig data'!U25</f>
        <v>0.7484687685</v>
      </c>
      <c r="T26" s="12">
        <f>'m vs o orig data'!AD25</f>
        <v>7.896825E-11</v>
      </c>
      <c r="U26" s="1"/>
      <c r="V26" s="1"/>
      <c r="W26" s="1"/>
    </row>
    <row r="27" spans="1:23" ht="12.75">
      <c r="A27" s="2" t="str">
        <f ca="1" t="shared" si="2"/>
        <v>Seven Oaks (d)</v>
      </c>
      <c r="B27" t="s">
        <v>54</v>
      </c>
      <c r="C27" t="str">
        <f>'m vs o orig data'!AH26</f>
        <v> </v>
      </c>
      <c r="D27" t="str">
        <f>'m vs o orig data'!AI26</f>
        <v> </v>
      </c>
      <c r="E27" t="str">
        <f ca="1">IF(CELL("contents",F27)="s","s",IF(CELL("contents",G27)="s","s",IF(CELL("contents",'m vs o orig data'!AJ26)="d","d","")))</f>
        <v>d</v>
      </c>
      <c r="F27" t="str">
        <f>'m vs o orig data'!AK26</f>
        <v> </v>
      </c>
      <c r="G27" t="str">
        <f>'m vs o orig data'!AL26</f>
        <v> </v>
      </c>
      <c r="H27" s="23">
        <f t="shared" si="3"/>
        <v>0.1360013523</v>
      </c>
      <c r="I27" s="3">
        <f>'m vs o orig data'!D26</f>
        <v>0.1487073378</v>
      </c>
      <c r="J27" s="3">
        <f>'m vs o orig data'!R26</f>
        <v>0.1164952658</v>
      </c>
      <c r="K27" s="23">
        <f t="shared" si="4"/>
        <v>0.1056449335</v>
      </c>
      <c r="L27" s="6">
        <f>'m vs o orig data'!B26</f>
        <v>339</v>
      </c>
      <c r="M27" s="6">
        <f>'m vs o orig data'!C26</f>
        <v>2325</v>
      </c>
      <c r="N27" s="12">
        <f>'m vs o orig data'!G26</f>
        <v>0.1934925677</v>
      </c>
      <c r="P27" s="6">
        <f>'m vs o orig data'!P26</f>
        <v>6944</v>
      </c>
      <c r="Q27" s="6">
        <f>'m vs o orig data'!Q26</f>
        <v>58968</v>
      </c>
      <c r="R27" s="12">
        <f>'m vs o orig data'!U26</f>
        <v>0.0138460247</v>
      </c>
      <c r="T27" s="12">
        <f>'m vs o orig data'!AD26</f>
        <v>0.0003832601</v>
      </c>
      <c r="U27" s="1"/>
      <c r="V27" s="1"/>
      <c r="W27" s="1"/>
    </row>
    <row r="28" spans="1:23" ht="12.75">
      <c r="A28" s="2" t="str">
        <f ca="1" t="shared" si="2"/>
        <v>St. James - Assiniboia (o,d)</v>
      </c>
      <c r="B28" t="s">
        <v>55</v>
      </c>
      <c r="C28" t="str">
        <f>'m vs o orig data'!AH27</f>
        <v> </v>
      </c>
      <c r="D28" t="str">
        <f>'m vs o orig data'!AI27</f>
        <v>o</v>
      </c>
      <c r="E28" t="str">
        <f ca="1">IF(CELL("contents",F28)="s","s",IF(CELL("contents",G28)="s","s",IF(CELL("contents",'m vs o orig data'!AJ27)="d","d","")))</f>
        <v>d</v>
      </c>
      <c r="F28" t="str">
        <f>'m vs o orig data'!AK27</f>
        <v> </v>
      </c>
      <c r="G28" t="str">
        <f>'m vs o orig data'!AL27</f>
        <v> </v>
      </c>
      <c r="H28" s="23">
        <f t="shared" si="3"/>
        <v>0.1360013523</v>
      </c>
      <c r="I28" s="3">
        <f>'m vs o orig data'!D27</f>
        <v>0.15821935</v>
      </c>
      <c r="J28" s="3">
        <f>'m vs o orig data'!R27</f>
        <v>0.1199549251</v>
      </c>
      <c r="K28" s="23">
        <f t="shared" si="4"/>
        <v>0.1056449335</v>
      </c>
      <c r="L28" s="6">
        <f>'m vs o orig data'!B27</f>
        <v>367</v>
      </c>
      <c r="M28" s="6">
        <f>'m vs o orig data'!C27</f>
        <v>2389</v>
      </c>
      <c r="N28" s="12">
        <f>'m vs o orig data'!G27</f>
        <v>0.0233704943</v>
      </c>
      <c r="O28" s="9"/>
      <c r="P28" s="6">
        <f>'m vs o orig data'!P27</f>
        <v>7017</v>
      </c>
      <c r="Q28" s="6">
        <f>'m vs o orig data'!Q27</f>
        <v>55980</v>
      </c>
      <c r="R28" s="12">
        <f>'m vs o orig data'!U27</f>
        <v>0.0013604589</v>
      </c>
      <c r="T28" s="12">
        <f>'m vs o orig data'!AD27</f>
        <v>3.37615E-05</v>
      </c>
      <c r="U28" s="1"/>
      <c r="V28" s="1"/>
      <c r="W28" s="1"/>
    </row>
    <row r="29" spans="1:23" ht="12.75">
      <c r="A29" s="2" t="str">
        <f ca="1" t="shared" si="2"/>
        <v>Inkster (m,o,d)</v>
      </c>
      <c r="B29" t="s">
        <v>56</v>
      </c>
      <c r="C29" t="str">
        <f>'m vs o orig data'!AH28</f>
        <v>m</v>
      </c>
      <c r="D29" t="str">
        <f>'m vs o orig data'!AI28</f>
        <v>o</v>
      </c>
      <c r="E29" t="str">
        <f ca="1">IF(CELL("contents",F29)="s","s",IF(CELL("contents",G29)="s","s",IF(CELL("contents",'m vs o orig data'!AJ28)="d","d","")))</f>
        <v>d</v>
      </c>
      <c r="F29" t="str">
        <f>'m vs o orig data'!AK28</f>
        <v> </v>
      </c>
      <c r="G29" t="str">
        <f>'m vs o orig data'!AL28</f>
        <v> </v>
      </c>
      <c r="H29" s="23">
        <f t="shared" si="3"/>
        <v>0.1360013523</v>
      </c>
      <c r="I29" s="3">
        <f>'m vs o orig data'!D28</f>
        <v>0.1898971088</v>
      </c>
      <c r="J29" s="3">
        <f>'m vs o orig data'!R28</f>
        <v>0.1385498955</v>
      </c>
      <c r="K29" s="23">
        <f t="shared" si="4"/>
        <v>0.1056449335</v>
      </c>
      <c r="L29" s="6">
        <f>'m vs o orig data'!B28</f>
        <v>380</v>
      </c>
      <c r="M29" s="6">
        <f>'m vs o orig data'!C28</f>
        <v>2022</v>
      </c>
      <c r="N29" s="12">
        <f>'m vs o orig data'!G28</f>
        <v>5.3407399E-07</v>
      </c>
      <c r="O29" s="9"/>
      <c r="P29" s="6">
        <f>'m vs o orig data'!P28</f>
        <v>4159</v>
      </c>
      <c r="Q29" s="6">
        <f>'m vs o orig data'!Q28</f>
        <v>30119</v>
      </c>
      <c r="R29" s="12">
        <f>'m vs o orig data'!U28</f>
        <v>5.693556E-11</v>
      </c>
      <c r="T29" s="12">
        <f>'m vs o orig data'!AD28</f>
        <v>3.0962631E-06</v>
      </c>
      <c r="U29" s="1"/>
      <c r="V29" s="1"/>
      <c r="W29" s="1"/>
    </row>
    <row r="30" spans="1:23" ht="12.75">
      <c r="A30" s="2" t="str">
        <f ca="1" t="shared" si="2"/>
        <v>Downtown (m,o,d)</v>
      </c>
      <c r="B30" t="s">
        <v>57</v>
      </c>
      <c r="C30" t="str">
        <f>'m vs o orig data'!AH29</f>
        <v>m</v>
      </c>
      <c r="D30" t="str">
        <f>'m vs o orig data'!AI29</f>
        <v>o</v>
      </c>
      <c r="E30" t="str">
        <f ca="1">IF(CELL("contents",F30)="s","s",IF(CELL("contents",G30)="s","s",IF(CELL("contents",'m vs o orig data'!AJ29)="d","d","")))</f>
        <v>d</v>
      </c>
      <c r="F30" t="str">
        <f>'m vs o orig data'!AK29</f>
        <v> </v>
      </c>
      <c r="G30" t="str">
        <f>'m vs o orig data'!AL29</f>
        <v> </v>
      </c>
      <c r="H30" s="23">
        <f t="shared" si="3"/>
        <v>0.1360013523</v>
      </c>
      <c r="I30" s="3">
        <f>'m vs o orig data'!D29</f>
        <v>0.1871825012</v>
      </c>
      <c r="J30" s="3">
        <f>'m vs o orig data'!R29</f>
        <v>0.1313628244</v>
      </c>
      <c r="K30" s="23">
        <f t="shared" si="4"/>
        <v>0.1056449335</v>
      </c>
      <c r="L30" s="6">
        <f>'m vs o orig data'!B29</f>
        <v>545</v>
      </c>
      <c r="M30" s="6">
        <f>'m vs o orig data'!C29</f>
        <v>3059</v>
      </c>
      <c r="N30" s="12">
        <f>'m vs o orig data'!G29</f>
        <v>1.087973E-07</v>
      </c>
      <c r="O30" s="9"/>
      <c r="P30" s="6">
        <f>'m vs o orig data'!P29</f>
        <v>8986</v>
      </c>
      <c r="Q30" s="6">
        <f>'m vs o orig data'!Q29</f>
        <v>68249</v>
      </c>
      <c r="R30" s="12">
        <f>'m vs o orig data'!U29</f>
        <v>2.6507135E-08</v>
      </c>
      <c r="T30" s="12">
        <f>'m vs o orig data'!AD29</f>
        <v>3.2766642E-09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(m,o,d)</v>
      </c>
      <c r="B31" t="s">
        <v>58</v>
      </c>
      <c r="C31" t="str">
        <f>'m vs o orig data'!AH30</f>
        <v>m</v>
      </c>
      <c r="D31" t="str">
        <f>'m vs o orig data'!AI30</f>
        <v>o</v>
      </c>
      <c r="E31" t="str">
        <f ca="1">IF(CELL("contents",F31)="s","s",IF(CELL("contents",G31)="s","s",IF(CELL("contents",'m vs o orig data'!AJ30)="d","d","")))</f>
        <v>d</v>
      </c>
      <c r="F31" t="str">
        <f>'m vs o orig data'!AK30</f>
        <v> </v>
      </c>
      <c r="G31" t="str">
        <f>'m vs o orig data'!AL30</f>
        <v> </v>
      </c>
      <c r="H31" s="23">
        <f t="shared" si="3"/>
        <v>0.1360013523</v>
      </c>
      <c r="I31" s="3">
        <f>'m vs o orig data'!D30</f>
        <v>0.1782916602</v>
      </c>
      <c r="J31" s="3">
        <f>'m vs o orig data'!R30</f>
        <v>0.1557268682</v>
      </c>
      <c r="K31" s="23">
        <f t="shared" si="4"/>
        <v>0.1056449335</v>
      </c>
      <c r="L31" s="6">
        <f>'m vs o orig data'!B30</f>
        <v>682</v>
      </c>
      <c r="M31" s="6">
        <f>'m vs o orig data'!C30</f>
        <v>3945</v>
      </c>
      <c r="N31" s="12">
        <f>'m vs o orig data'!G30</f>
        <v>2.364313E-06</v>
      </c>
      <c r="O31" s="9"/>
      <c r="P31" s="6">
        <f>'m vs o orig data'!P30</f>
        <v>6011</v>
      </c>
      <c r="Q31" s="6">
        <f>'m vs o orig data'!Q30</f>
        <v>38072</v>
      </c>
      <c r="R31" s="12">
        <f>'m vs o orig data'!U30</f>
        <v>2.906249E-22</v>
      </c>
      <c r="T31" s="12">
        <f>'m vs o orig data'!AD30</f>
        <v>0.0188526496</v>
      </c>
      <c r="U31" s="1"/>
      <c r="V31" s="1"/>
      <c r="W31" s="1"/>
    </row>
    <row r="32" spans="1:23" ht="12.75">
      <c r="B32"/>
      <c r="C32"/>
      <c r="D32"/>
      <c r="E32"/>
      <c r="F32"/>
      <c r="G32"/>
      <c r="H32" s="23"/>
      <c r="I32" s="3"/>
      <c r="J32" s="3"/>
      <c r="K32" s="23"/>
      <c r="L32" s="6"/>
      <c r="M32" s="6"/>
      <c r="N32" s="12"/>
      <c r="O32" s="9"/>
      <c r="P32" s="6"/>
      <c r="Q32" s="6"/>
      <c r="R32" s="12"/>
      <c r="T32" s="12"/>
      <c r="U32" s="1"/>
      <c r="V32" s="1"/>
      <c r="W32" s="1"/>
    </row>
    <row r="33" spans="2:8" ht="12.75">
      <c r="B33"/>
      <c r="C33"/>
      <c r="D33"/>
      <c r="E33"/>
      <c r="F33"/>
      <c r="G33"/>
      <c r="H33" s="24"/>
    </row>
    <row r="34" spans="2:8" ht="12.75">
      <c r="B34"/>
      <c r="C34"/>
      <c r="D34"/>
      <c r="E34"/>
      <c r="F34"/>
      <c r="G34"/>
      <c r="H34" s="24"/>
    </row>
    <row r="35" spans="2:8" ht="12.75">
      <c r="B35"/>
      <c r="C35"/>
      <c r="D35"/>
      <c r="E35"/>
      <c r="F35"/>
      <c r="G35"/>
      <c r="H35" s="24"/>
    </row>
    <row r="36" spans="2:8" ht="12.75">
      <c r="B36"/>
      <c r="C36"/>
      <c r="D36"/>
      <c r="E36"/>
      <c r="F36"/>
      <c r="G36"/>
      <c r="H36" s="24"/>
    </row>
    <row r="37" spans="2:8" ht="12.75">
      <c r="B37"/>
      <c r="C37"/>
      <c r="D37"/>
      <c r="E37"/>
      <c r="F37"/>
      <c r="G37"/>
      <c r="H37" s="24"/>
    </row>
    <row r="38" spans="2:8" ht="12.75">
      <c r="B38"/>
      <c r="C38"/>
      <c r="D38"/>
      <c r="E38"/>
      <c r="F38"/>
      <c r="G38"/>
      <c r="H38" s="24"/>
    </row>
    <row r="39" spans="2:8" ht="12.75">
      <c r="B39"/>
      <c r="C39"/>
      <c r="D39"/>
      <c r="E39"/>
      <c r="F39"/>
      <c r="G39"/>
      <c r="H39" s="24"/>
    </row>
    <row r="40" ht="12.75">
      <c r="H40" s="24"/>
    </row>
    <row r="41" ht="12.75"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8" sqref="E28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9" t="s">
        <v>148</v>
      </c>
      <c r="B1" s="5" t="s">
        <v>60</v>
      </c>
      <c r="C1" s="13" t="s">
        <v>29</v>
      </c>
      <c r="D1" s="13" t="s">
        <v>30</v>
      </c>
      <c r="E1" s="97" t="s">
        <v>169</v>
      </c>
      <c r="F1" s="97"/>
      <c r="G1" s="97"/>
      <c r="H1" s="97"/>
      <c r="I1" s="97"/>
    </row>
    <row r="2" spans="1:9" ht="12.75">
      <c r="A2" s="39"/>
      <c r="B2" s="5"/>
      <c r="C2" s="13"/>
      <c r="D2" s="13"/>
      <c r="E2" s="3"/>
      <c r="F2" s="3" t="s">
        <v>150</v>
      </c>
      <c r="G2" s="3"/>
      <c r="H2" s="3"/>
      <c r="I2" s="3"/>
    </row>
    <row r="3" spans="1:9" ht="12.75">
      <c r="A3" s="38" t="s">
        <v>0</v>
      </c>
      <c r="B3" s="5"/>
      <c r="C3" s="13" t="s">
        <v>127</v>
      </c>
      <c r="D3" s="13" t="s">
        <v>62</v>
      </c>
      <c r="E3" s="6" t="s">
        <v>135</v>
      </c>
      <c r="F3" s="3" t="s">
        <v>151</v>
      </c>
      <c r="G3" s="6" t="s">
        <v>104</v>
      </c>
      <c r="H3" s="6" t="s">
        <v>105</v>
      </c>
      <c r="I3" s="6" t="s">
        <v>109</v>
      </c>
    </row>
    <row r="4" spans="1:9" ht="12.75">
      <c r="A4" s="37" t="str">
        <f ca="1">CONCATENATE(B4)&amp;(IF((CELL("contents",D4)="s")," (s)",(IF((CELL("contents",C4)="m")," (m)",""))))</f>
        <v>Southeast Region (m)</v>
      </c>
      <c r="B4" t="s">
        <v>128</v>
      </c>
      <c r="C4" t="str">
        <f>'m region orig data'!P4</f>
        <v>m</v>
      </c>
      <c r="D4" t="str">
        <f>'m region orig data'!Q4</f>
        <v> </v>
      </c>
      <c r="E4" s="23">
        <f>F$12</f>
        <v>0.1362681103</v>
      </c>
      <c r="F4" s="40">
        <f>'m region orig data'!D4</f>
        <v>0.1108303481</v>
      </c>
      <c r="G4" s="6">
        <f>'m region orig data'!B4</f>
        <v>1071</v>
      </c>
      <c r="H4" s="6">
        <f>'m region orig data'!C4</f>
        <v>9837</v>
      </c>
      <c r="I4" s="12">
        <f>'m region orig data'!G4</f>
        <v>5.6809E-05</v>
      </c>
    </row>
    <row r="5" spans="1:9" ht="12.75">
      <c r="A5" s="37" t="str">
        <f ca="1">CONCATENATE(B5)&amp;(IF((CELL("contents",D5)="s")," (s)",(IF((CELL("contents",C5)="m")," (m)",""))))</f>
        <v>Interlake Region</v>
      </c>
      <c r="B5" t="s">
        <v>129</v>
      </c>
      <c r="C5" t="str">
        <f>'m region orig data'!P5</f>
        <v> </v>
      </c>
      <c r="D5" t="str">
        <f>'m region orig data'!Q5</f>
        <v> </v>
      </c>
      <c r="E5" s="23">
        <f aca="true" t="shared" si="0" ref="E5:E12">F$12</f>
        <v>0.1362681103</v>
      </c>
      <c r="F5" s="40">
        <f>'m region orig data'!D5</f>
        <v>0.1224874938</v>
      </c>
      <c r="G5" s="6">
        <f>'m region orig data'!B5</f>
        <v>993</v>
      </c>
      <c r="H5" s="6">
        <f>'m region orig data'!C5</f>
        <v>8151</v>
      </c>
      <c r="I5" s="12">
        <f>'m region orig data'!G5</f>
        <v>0.0405034112</v>
      </c>
    </row>
    <row r="6" spans="1:9" ht="12.75">
      <c r="A6" s="37" t="str">
        <f aca="true" ca="1" t="shared" si="1" ref="A6:A12">CONCATENATE(B6)&amp;(IF((CELL("contents",D6)="s")," (s)",(IF((CELL("contents",C6)="m")," (m)",""))))</f>
        <v>Northwest Region</v>
      </c>
      <c r="B6" t="s">
        <v>130</v>
      </c>
      <c r="C6" t="str">
        <f>'m region orig data'!P6</f>
        <v> </v>
      </c>
      <c r="D6" t="str">
        <f>'m region orig data'!Q6</f>
        <v> </v>
      </c>
      <c r="E6" s="23">
        <f t="shared" si="0"/>
        <v>0.1362681103</v>
      </c>
      <c r="F6" s="40">
        <f>'m region orig data'!D6</f>
        <v>0.1556919007</v>
      </c>
      <c r="G6" s="6">
        <f>'m region orig data'!B6</f>
        <v>670</v>
      </c>
      <c r="H6" s="6">
        <f>'m region orig data'!C6</f>
        <v>4267</v>
      </c>
      <c r="I6" s="12">
        <f>'m region orig data'!G6</f>
        <v>0.0186237766</v>
      </c>
    </row>
    <row r="7" spans="1:9" ht="12.75">
      <c r="A7" s="37" t="str">
        <f ca="1" t="shared" si="1"/>
        <v>Winnipeg Region</v>
      </c>
      <c r="B7" t="s">
        <v>131</v>
      </c>
      <c r="C7" t="str">
        <f>'m region orig data'!P7</f>
        <v> </v>
      </c>
      <c r="D7" t="str">
        <f>'m region orig data'!Q7</f>
        <v> </v>
      </c>
      <c r="E7" s="23">
        <f t="shared" si="0"/>
        <v>0.1362681103</v>
      </c>
      <c r="F7" s="40">
        <f>'m region orig data'!D7</f>
        <v>0.1519019093</v>
      </c>
      <c r="G7" s="6">
        <f>'m region orig data'!B7</f>
        <v>4671</v>
      </c>
      <c r="H7" s="6">
        <f>'m region orig data'!C7</f>
        <v>31647</v>
      </c>
      <c r="I7" s="12">
        <f>'m region orig data'!G7</f>
        <v>0.0122279583</v>
      </c>
    </row>
    <row r="8" spans="1:9" ht="12.75">
      <c r="A8" s="37" t="str">
        <f ca="1" t="shared" si="1"/>
        <v>Southwest Region</v>
      </c>
      <c r="B8" t="s">
        <v>132</v>
      </c>
      <c r="C8" t="str">
        <f>'m region orig data'!P8</f>
        <v> </v>
      </c>
      <c r="D8" t="str">
        <f>'m region orig data'!Q8</f>
        <v> </v>
      </c>
      <c r="E8" s="23">
        <f t="shared" si="0"/>
        <v>0.1362681103</v>
      </c>
      <c r="F8" s="40">
        <f>'m region orig data'!D8</f>
        <v>0.1313873261</v>
      </c>
      <c r="G8" s="6">
        <f>'m region orig data'!B8</f>
        <v>1126</v>
      </c>
      <c r="H8" s="6">
        <f>'m region orig data'!C8</f>
        <v>8806</v>
      </c>
      <c r="I8" s="12">
        <f>'m region orig data'!G8</f>
        <v>0.4736801294</v>
      </c>
    </row>
    <row r="9" spans="1:9" ht="12.75">
      <c r="A9" s="37" t="str">
        <f ca="1" t="shared" si="1"/>
        <v>The Pas Region</v>
      </c>
      <c r="B9" t="s">
        <v>133</v>
      </c>
      <c r="C9" t="str">
        <f>'m region orig data'!P9</f>
        <v> </v>
      </c>
      <c r="D9" t="str">
        <f>'m region orig data'!Q9</f>
        <v> </v>
      </c>
      <c r="E9" s="23">
        <f t="shared" si="0"/>
        <v>0.1362681103</v>
      </c>
      <c r="F9" s="40">
        <f>'m region orig data'!D9</f>
        <v>0.1461848348</v>
      </c>
      <c r="G9" s="6">
        <f>'m region orig data'!B9</f>
        <v>854</v>
      </c>
      <c r="H9" s="6">
        <f>'m region orig data'!C9</f>
        <v>5974</v>
      </c>
      <c r="I9" s="12">
        <f>'m region orig data'!G9</f>
        <v>0.1946041972</v>
      </c>
    </row>
    <row r="10" spans="1:9" ht="12.75">
      <c r="A10" s="37" t="str">
        <f ca="1" t="shared" si="1"/>
        <v>Thompson Region (m)</v>
      </c>
      <c r="B10" t="s">
        <v>134</v>
      </c>
      <c r="C10" t="str">
        <f>'m region orig data'!P10</f>
        <v>m</v>
      </c>
      <c r="D10" t="str">
        <f>'m region orig data'!Q10</f>
        <v> </v>
      </c>
      <c r="E10" s="23">
        <f t="shared" si="0"/>
        <v>0.1362681103</v>
      </c>
      <c r="F10" s="40">
        <f>'m region orig data'!D10</f>
        <v>0.0871683412</v>
      </c>
      <c r="G10" s="6">
        <f>'m region orig data'!B10</f>
        <v>350</v>
      </c>
      <c r="H10" s="6">
        <f>'m region orig data'!C10</f>
        <v>4334</v>
      </c>
      <c r="I10" s="12">
        <f>'m region orig data'!G10</f>
        <v>9.250947E-11</v>
      </c>
    </row>
    <row r="11" spans="1:9" ht="12.75">
      <c r="A11" s="37"/>
      <c r="E11" s="23"/>
      <c r="F11" s="40"/>
      <c r="G11" s="6"/>
      <c r="H11" s="6"/>
      <c r="I11" s="12"/>
    </row>
    <row r="12" spans="1:9" ht="12.75">
      <c r="A12" s="37" t="str">
        <f ca="1" t="shared" si="1"/>
        <v>Manitoba</v>
      </c>
      <c r="B12" t="s">
        <v>44</v>
      </c>
      <c r="C12" t="str">
        <f>'m region orig data'!P11</f>
        <v> </v>
      </c>
      <c r="D12" t="str">
        <f>'m region orig data'!Q11</f>
        <v> </v>
      </c>
      <c r="E12" s="23">
        <f t="shared" si="0"/>
        <v>0.1362681103</v>
      </c>
      <c r="F12" s="40">
        <f>'m region orig data'!D11</f>
        <v>0.1362681103</v>
      </c>
      <c r="G12" s="6">
        <f>'m region orig data'!B11</f>
        <v>9735</v>
      </c>
      <c r="H12" s="6">
        <f>'m region orig data'!C11</f>
        <v>73016</v>
      </c>
      <c r="I12" s="12" t="str">
        <f>'m region orig data'!G11</f>
        <v> </v>
      </c>
    </row>
    <row r="13" spans="5:9" ht="12.75">
      <c r="E13" s="23"/>
      <c r="F13" s="11"/>
      <c r="G13" s="6"/>
      <c r="H13" s="6"/>
      <c r="I13" s="12"/>
    </row>
    <row r="16" ht="12.75">
      <c r="B16" s="43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167</v>
      </c>
    </row>
    <row r="3" spans="1:38" ht="12.75">
      <c r="A3" t="s">
        <v>0</v>
      </c>
      <c r="B3" t="s">
        <v>64</v>
      </c>
      <c r="C3" t="s">
        <v>65</v>
      </c>
      <c r="D3" t="s">
        <v>66</v>
      </c>
      <c r="E3" t="s">
        <v>67</v>
      </c>
      <c r="F3" t="s">
        <v>68</v>
      </c>
      <c r="G3" t="s">
        <v>69</v>
      </c>
      <c r="H3" t="s">
        <v>70</v>
      </c>
      <c r="I3" t="s">
        <v>71</v>
      </c>
      <c r="J3" t="s">
        <v>72</v>
      </c>
      <c r="K3" t="s">
        <v>73</v>
      </c>
      <c r="L3" t="s">
        <v>74</v>
      </c>
      <c r="M3" t="s">
        <v>75</v>
      </c>
      <c r="N3" t="s">
        <v>76</v>
      </c>
      <c r="O3" t="s">
        <v>77</v>
      </c>
      <c r="P3" t="s">
        <v>78</v>
      </c>
      <c r="Q3" t="s">
        <v>79</v>
      </c>
      <c r="R3" t="s">
        <v>80</v>
      </c>
      <c r="S3" t="s">
        <v>81</v>
      </c>
      <c r="T3" t="s">
        <v>82</v>
      </c>
      <c r="U3" t="s">
        <v>83</v>
      </c>
      <c r="V3" t="s">
        <v>84</v>
      </c>
      <c r="W3" t="s">
        <v>85</v>
      </c>
      <c r="X3" t="s">
        <v>86</v>
      </c>
      <c r="Y3" t="s">
        <v>87</v>
      </c>
      <c r="Z3" t="s">
        <v>88</v>
      </c>
      <c r="AA3" t="s">
        <v>89</v>
      </c>
      <c r="AB3" t="s">
        <v>90</v>
      </c>
      <c r="AC3" t="s">
        <v>91</v>
      </c>
      <c r="AD3" t="s">
        <v>92</v>
      </c>
      <c r="AE3" t="s">
        <v>93</v>
      </c>
      <c r="AF3" t="s">
        <v>94</v>
      </c>
      <c r="AG3" t="s">
        <v>95</v>
      </c>
      <c r="AH3" t="s">
        <v>96</v>
      </c>
      <c r="AI3" t="s">
        <v>97</v>
      </c>
      <c r="AJ3" t="s">
        <v>98</v>
      </c>
      <c r="AK3" t="s">
        <v>99</v>
      </c>
      <c r="AL3" t="s">
        <v>100</v>
      </c>
    </row>
    <row r="4" spans="1:38" ht="12.75">
      <c r="A4" t="s">
        <v>3</v>
      </c>
      <c r="B4">
        <v>577</v>
      </c>
      <c r="C4">
        <v>5688</v>
      </c>
      <c r="D4">
        <v>0.103416384</v>
      </c>
      <c r="E4">
        <v>0.092155878</v>
      </c>
      <c r="F4">
        <v>0.1160528086</v>
      </c>
      <c r="G4" s="4">
        <v>3.2126996E-06</v>
      </c>
      <c r="H4">
        <v>0.1014416315</v>
      </c>
      <c r="I4">
        <v>0.0040031463</v>
      </c>
      <c r="J4">
        <v>-0.2739</v>
      </c>
      <c r="K4">
        <v>-0.3892</v>
      </c>
      <c r="L4">
        <v>-0.1586</v>
      </c>
      <c r="M4">
        <v>0.760407027</v>
      </c>
      <c r="N4">
        <v>0.6776100125</v>
      </c>
      <c r="O4">
        <v>0.8533209899</v>
      </c>
      <c r="P4">
        <v>4249</v>
      </c>
      <c r="Q4">
        <v>56390</v>
      </c>
      <c r="R4">
        <v>0.0771059592</v>
      </c>
      <c r="S4">
        <v>0.0711212224</v>
      </c>
      <c r="T4">
        <v>0.083594302</v>
      </c>
      <c r="U4" s="4">
        <v>2.187562E-14</v>
      </c>
      <c r="V4">
        <v>0.0753502394</v>
      </c>
      <c r="W4">
        <v>0.0011115523</v>
      </c>
      <c r="X4">
        <v>-0.3149</v>
      </c>
      <c r="Y4">
        <v>-0.3957</v>
      </c>
      <c r="Z4">
        <v>-0.2341</v>
      </c>
      <c r="AA4">
        <v>0.7298595079</v>
      </c>
      <c r="AB4">
        <v>0.6732099688</v>
      </c>
      <c r="AC4">
        <v>0.7912760148</v>
      </c>
      <c r="AD4" s="4">
        <v>9.4310933E-07</v>
      </c>
      <c r="AE4">
        <v>-0.2936</v>
      </c>
      <c r="AF4">
        <v>-0.4109</v>
      </c>
      <c r="AG4">
        <v>-0.1762</v>
      </c>
      <c r="AH4" t="s">
        <v>127</v>
      </c>
      <c r="AI4" t="s">
        <v>102</v>
      </c>
      <c r="AJ4" t="s">
        <v>101</v>
      </c>
      <c r="AK4" t="s">
        <v>61</v>
      </c>
      <c r="AL4" t="s">
        <v>61</v>
      </c>
    </row>
    <row r="5" spans="1:38" ht="12.75">
      <c r="A5" t="s">
        <v>1</v>
      </c>
      <c r="B5">
        <v>572</v>
      </c>
      <c r="C5">
        <v>4558</v>
      </c>
      <c r="D5">
        <v>0.1280766643</v>
      </c>
      <c r="E5">
        <v>0.1141042851</v>
      </c>
      <c r="F5">
        <v>0.1437599992</v>
      </c>
      <c r="G5">
        <v>0.3083797455</v>
      </c>
      <c r="H5">
        <v>0.1254936376</v>
      </c>
      <c r="I5">
        <v>0.0049068771</v>
      </c>
      <c r="J5">
        <v>-0.06</v>
      </c>
      <c r="K5">
        <v>-0.1756</v>
      </c>
      <c r="L5">
        <v>0.0555</v>
      </c>
      <c r="M5">
        <v>0.9417308148</v>
      </c>
      <c r="N5">
        <v>0.8389937542</v>
      </c>
      <c r="O5">
        <v>1.0570483071</v>
      </c>
      <c r="P5">
        <v>7647</v>
      </c>
      <c r="Q5">
        <v>97358</v>
      </c>
      <c r="R5">
        <v>0.0780938771</v>
      </c>
      <c r="S5">
        <v>0.0722859162</v>
      </c>
      <c r="T5">
        <v>0.0843684906</v>
      </c>
      <c r="U5" s="4">
        <v>1.810561E-14</v>
      </c>
      <c r="V5">
        <v>0.0785451632</v>
      </c>
      <c r="W5">
        <v>0.0008622058</v>
      </c>
      <c r="X5">
        <v>-0.3022</v>
      </c>
      <c r="Y5">
        <v>-0.3795</v>
      </c>
      <c r="Z5">
        <v>-0.2249</v>
      </c>
      <c r="AA5">
        <v>0.7392108124</v>
      </c>
      <c r="AB5">
        <v>0.6842345753</v>
      </c>
      <c r="AC5">
        <v>0.7986042286</v>
      </c>
      <c r="AD5" s="4">
        <v>4.095253E-17</v>
      </c>
      <c r="AE5">
        <v>-0.4947</v>
      </c>
      <c r="AF5">
        <v>-0.61</v>
      </c>
      <c r="AG5">
        <v>-0.3794</v>
      </c>
      <c r="AH5" t="s">
        <v>61</v>
      </c>
      <c r="AI5" t="s">
        <v>102</v>
      </c>
      <c r="AJ5" t="s">
        <v>101</v>
      </c>
      <c r="AK5" t="s">
        <v>61</v>
      </c>
      <c r="AL5" t="s">
        <v>61</v>
      </c>
    </row>
    <row r="6" spans="1:38" ht="12.75">
      <c r="A6" t="s">
        <v>10</v>
      </c>
      <c r="B6">
        <v>197</v>
      </c>
      <c r="C6">
        <v>2127</v>
      </c>
      <c r="D6">
        <v>0.0931749465</v>
      </c>
      <c r="E6">
        <v>0.0792395388</v>
      </c>
      <c r="F6">
        <v>0.1095610952</v>
      </c>
      <c r="G6" s="4">
        <v>4.7530841E-06</v>
      </c>
      <c r="H6">
        <v>0.0926187118</v>
      </c>
      <c r="I6">
        <v>0.0062857996</v>
      </c>
      <c r="J6">
        <v>-0.3782</v>
      </c>
      <c r="K6">
        <v>-0.5402</v>
      </c>
      <c r="L6">
        <v>-0.2162</v>
      </c>
      <c r="M6">
        <v>0.6851030885</v>
      </c>
      <c r="N6">
        <v>0.5826378743</v>
      </c>
      <c r="O6">
        <v>0.805588278</v>
      </c>
      <c r="P6">
        <v>6235</v>
      </c>
      <c r="Q6">
        <v>65909</v>
      </c>
      <c r="R6">
        <v>0.0926253338</v>
      </c>
      <c r="S6">
        <v>0.0856798932</v>
      </c>
      <c r="T6">
        <v>0.1001337904</v>
      </c>
      <c r="U6">
        <v>0.0009423988</v>
      </c>
      <c r="V6">
        <v>0.0946001305</v>
      </c>
      <c r="W6">
        <v>0.0011399708</v>
      </c>
      <c r="X6">
        <v>-0.1315</v>
      </c>
      <c r="Y6">
        <v>-0.2095</v>
      </c>
      <c r="Z6">
        <v>-0.0536</v>
      </c>
      <c r="AA6">
        <v>0.8767607755</v>
      </c>
      <c r="AB6">
        <v>0.8110175319</v>
      </c>
      <c r="AC6">
        <v>0.9478333417</v>
      </c>
      <c r="AD6">
        <v>0.9430092742</v>
      </c>
      <c r="AE6">
        <v>-0.0059</v>
      </c>
      <c r="AF6">
        <v>-0.1681</v>
      </c>
      <c r="AG6">
        <v>0.1563</v>
      </c>
      <c r="AH6" t="s">
        <v>127</v>
      </c>
      <c r="AI6" t="s">
        <v>102</v>
      </c>
      <c r="AJ6" t="s">
        <v>61</v>
      </c>
      <c r="AK6" t="s">
        <v>61</v>
      </c>
      <c r="AL6" t="s">
        <v>61</v>
      </c>
    </row>
    <row r="7" spans="1:38" ht="12.75">
      <c r="A7" t="s">
        <v>9</v>
      </c>
      <c r="B7">
        <v>380</v>
      </c>
      <c r="C7">
        <v>2336</v>
      </c>
      <c r="D7">
        <v>0.1688675479</v>
      </c>
      <c r="E7">
        <v>0.1481120364</v>
      </c>
      <c r="F7">
        <v>0.1925316094</v>
      </c>
      <c r="G7">
        <v>0.0012171545</v>
      </c>
      <c r="H7">
        <v>0.1626712329</v>
      </c>
      <c r="I7">
        <v>0.0076360184</v>
      </c>
      <c r="J7">
        <v>0.2164</v>
      </c>
      <c r="K7">
        <v>0.0853</v>
      </c>
      <c r="L7">
        <v>0.3476</v>
      </c>
      <c r="M7">
        <v>1.2416608002</v>
      </c>
      <c r="N7">
        <v>1.0890482624</v>
      </c>
      <c r="O7">
        <v>1.4156595223</v>
      </c>
      <c r="P7">
        <v>6271</v>
      </c>
      <c r="Q7">
        <v>47185</v>
      </c>
      <c r="R7">
        <v>0.1287109078</v>
      </c>
      <c r="S7">
        <v>0.1190565384</v>
      </c>
      <c r="T7">
        <v>0.1391481562</v>
      </c>
      <c r="U7" s="4">
        <v>6.8970617E-07</v>
      </c>
      <c r="V7">
        <v>0.1329024054</v>
      </c>
      <c r="W7">
        <v>0.0015627821</v>
      </c>
      <c r="X7">
        <v>0.1975</v>
      </c>
      <c r="Y7">
        <v>0.1195</v>
      </c>
      <c r="Z7">
        <v>0.2755</v>
      </c>
      <c r="AA7">
        <v>1.2183348842</v>
      </c>
      <c r="AB7">
        <v>1.1269498161</v>
      </c>
      <c r="AC7">
        <v>1.3171304248</v>
      </c>
      <c r="AD7">
        <v>5.04431E-05</v>
      </c>
      <c r="AE7">
        <v>-0.2715</v>
      </c>
      <c r="AF7">
        <v>-0.4028</v>
      </c>
      <c r="AG7">
        <v>-0.1402</v>
      </c>
      <c r="AH7" t="s">
        <v>127</v>
      </c>
      <c r="AI7" t="s">
        <v>102</v>
      </c>
      <c r="AJ7" t="s">
        <v>101</v>
      </c>
      <c r="AK7" t="s">
        <v>61</v>
      </c>
      <c r="AL7" t="s">
        <v>61</v>
      </c>
    </row>
    <row r="8" spans="1:38" ht="12.75">
      <c r="A8" t="s">
        <v>11</v>
      </c>
      <c r="B8">
        <v>4671</v>
      </c>
      <c r="C8">
        <v>31647</v>
      </c>
      <c r="D8">
        <v>0.1516636645</v>
      </c>
      <c r="E8">
        <v>0.138893932</v>
      </c>
      <c r="F8">
        <v>0.1656074299</v>
      </c>
      <c r="G8">
        <v>0.0163603154</v>
      </c>
      <c r="H8">
        <v>0.1475969286</v>
      </c>
      <c r="I8">
        <v>0.0019938611</v>
      </c>
      <c r="J8">
        <v>0.1077</v>
      </c>
      <c r="K8">
        <v>0.0198</v>
      </c>
      <c r="L8">
        <v>0.1957</v>
      </c>
      <c r="M8">
        <v>1.1137542953</v>
      </c>
      <c r="N8">
        <v>1.0199787401</v>
      </c>
      <c r="O8">
        <v>1.2161514563</v>
      </c>
      <c r="P8">
        <v>72851</v>
      </c>
      <c r="Q8">
        <v>633778</v>
      </c>
      <c r="R8">
        <v>0.1144622532</v>
      </c>
      <c r="S8">
        <v>0.106056755</v>
      </c>
      <c r="T8">
        <v>0.1235339268</v>
      </c>
      <c r="U8">
        <v>0.0394040662</v>
      </c>
      <c r="V8">
        <v>0.1149471897</v>
      </c>
      <c r="W8">
        <v>0.00040065</v>
      </c>
      <c r="X8">
        <v>0.0802</v>
      </c>
      <c r="Y8">
        <v>0.0039</v>
      </c>
      <c r="Z8">
        <v>0.1564</v>
      </c>
      <c r="AA8">
        <v>1.0834618319</v>
      </c>
      <c r="AB8">
        <v>1.0038981658</v>
      </c>
      <c r="AC8">
        <v>1.1693312939</v>
      </c>
      <c r="AD8" s="4">
        <v>6.736838E-11</v>
      </c>
      <c r="AE8">
        <v>-0.2814</v>
      </c>
      <c r="AF8">
        <v>-0.3659</v>
      </c>
      <c r="AG8">
        <v>-0.1969</v>
      </c>
      <c r="AH8" t="s">
        <v>61</v>
      </c>
      <c r="AI8" t="s">
        <v>61</v>
      </c>
      <c r="AJ8" t="s">
        <v>101</v>
      </c>
      <c r="AK8" t="s">
        <v>61</v>
      </c>
      <c r="AL8" t="s">
        <v>61</v>
      </c>
    </row>
    <row r="9" spans="1:38" ht="12.75">
      <c r="A9" t="s">
        <v>4</v>
      </c>
      <c r="B9">
        <v>1066</v>
      </c>
      <c r="C9">
        <v>8817</v>
      </c>
      <c r="D9">
        <v>0.1205783716</v>
      </c>
      <c r="E9">
        <v>0.109017074</v>
      </c>
      <c r="F9">
        <v>0.1333657487</v>
      </c>
      <c r="G9">
        <v>0.0192583482</v>
      </c>
      <c r="H9">
        <v>0.1209028014</v>
      </c>
      <c r="I9">
        <v>0.003471972</v>
      </c>
      <c r="J9">
        <v>-0.1204</v>
      </c>
      <c r="K9">
        <v>-0.2212</v>
      </c>
      <c r="L9">
        <v>-0.0196</v>
      </c>
      <c r="M9">
        <v>0.8865968576</v>
      </c>
      <c r="N9">
        <v>0.8015881615</v>
      </c>
      <c r="O9">
        <v>0.9806207547</v>
      </c>
      <c r="P9">
        <v>6893</v>
      </c>
      <c r="Q9">
        <v>67990</v>
      </c>
      <c r="R9">
        <v>0.1004862623</v>
      </c>
      <c r="S9">
        <v>0.092944014</v>
      </c>
      <c r="T9">
        <v>0.1086405511</v>
      </c>
      <c r="U9">
        <v>0.208542981</v>
      </c>
      <c r="V9">
        <v>0.1013825563</v>
      </c>
      <c r="W9">
        <v>0.001157568</v>
      </c>
      <c r="X9">
        <v>-0.0501</v>
      </c>
      <c r="Y9">
        <v>-0.1281</v>
      </c>
      <c r="Z9">
        <v>0.028</v>
      </c>
      <c r="AA9">
        <v>0.9511697239</v>
      </c>
      <c r="AB9">
        <v>0.8797772963</v>
      </c>
      <c r="AC9">
        <v>1.0283555254</v>
      </c>
      <c r="AD9">
        <v>0.0004079644</v>
      </c>
      <c r="AE9">
        <v>-0.1823</v>
      </c>
      <c r="AF9">
        <v>-0.2833</v>
      </c>
      <c r="AG9">
        <v>-0.0812</v>
      </c>
      <c r="AH9" t="s">
        <v>61</v>
      </c>
      <c r="AI9" t="s">
        <v>61</v>
      </c>
      <c r="AJ9" t="s">
        <v>101</v>
      </c>
      <c r="AK9" t="s">
        <v>61</v>
      </c>
      <c r="AL9" t="s">
        <v>61</v>
      </c>
    </row>
    <row r="10" spans="1:38" ht="12.75">
      <c r="A10" t="s">
        <v>2</v>
      </c>
      <c r="B10">
        <v>417</v>
      </c>
      <c r="C10">
        <v>3470</v>
      </c>
      <c r="D10">
        <v>0.1213605934</v>
      </c>
      <c r="E10">
        <v>0.1069848358</v>
      </c>
      <c r="F10">
        <v>0.1376680491</v>
      </c>
      <c r="G10">
        <v>0.0766253008</v>
      </c>
      <c r="H10">
        <v>0.1201729107</v>
      </c>
      <c r="I10">
        <v>0.0055199764</v>
      </c>
      <c r="J10">
        <v>-0.1139</v>
      </c>
      <c r="K10">
        <v>-0.24</v>
      </c>
      <c r="L10">
        <v>0.0122</v>
      </c>
      <c r="M10">
        <v>0.8923484313</v>
      </c>
      <c r="N10">
        <v>0.7866453826</v>
      </c>
      <c r="O10">
        <v>1.0122550013</v>
      </c>
      <c r="P10">
        <v>3907</v>
      </c>
      <c r="Q10">
        <v>36809</v>
      </c>
      <c r="R10">
        <v>0.1064596875</v>
      </c>
      <c r="S10">
        <v>0.0981399176</v>
      </c>
      <c r="T10">
        <v>0.1154847624</v>
      </c>
      <c r="U10">
        <v>0.8531926822</v>
      </c>
      <c r="V10">
        <v>0.1061425195</v>
      </c>
      <c r="W10">
        <v>0.0016054686</v>
      </c>
      <c r="X10">
        <v>0.0077</v>
      </c>
      <c r="Y10">
        <v>-0.0737</v>
      </c>
      <c r="Z10">
        <v>0.0891</v>
      </c>
      <c r="AA10">
        <v>1.0077121918</v>
      </c>
      <c r="AB10">
        <v>0.9289600014</v>
      </c>
      <c r="AC10">
        <v>1.0931405657</v>
      </c>
      <c r="AD10">
        <v>0.0454274775</v>
      </c>
      <c r="AE10">
        <v>-0.131</v>
      </c>
      <c r="AF10">
        <v>-0.2593</v>
      </c>
      <c r="AG10">
        <v>-0.0027</v>
      </c>
      <c r="AH10" t="s">
        <v>61</v>
      </c>
      <c r="AI10" t="s">
        <v>61</v>
      </c>
      <c r="AJ10" t="s">
        <v>101</v>
      </c>
      <c r="AK10" t="s">
        <v>61</v>
      </c>
      <c r="AL10" t="s">
        <v>61</v>
      </c>
    </row>
    <row r="11" spans="1:38" ht="12.75">
      <c r="A11" t="s">
        <v>6</v>
      </c>
      <c r="B11">
        <v>1128</v>
      </c>
      <c r="C11">
        <v>5976</v>
      </c>
      <c r="D11">
        <v>0.1839679185</v>
      </c>
      <c r="E11">
        <v>0.1664912148</v>
      </c>
      <c r="F11">
        <v>0.2032791644</v>
      </c>
      <c r="G11" s="4">
        <v>2.9976015E-09</v>
      </c>
      <c r="H11">
        <v>0.1887550201</v>
      </c>
      <c r="I11">
        <v>0.0050619747</v>
      </c>
      <c r="J11">
        <v>0.3021</v>
      </c>
      <c r="K11">
        <v>0.2023</v>
      </c>
      <c r="L11">
        <v>0.4019</v>
      </c>
      <c r="M11">
        <v>1.3526918324</v>
      </c>
      <c r="N11">
        <v>1.2241879364</v>
      </c>
      <c r="O11">
        <v>1.4946848756</v>
      </c>
      <c r="P11">
        <v>4590</v>
      </c>
      <c r="Q11">
        <v>35986</v>
      </c>
      <c r="R11">
        <v>0.1210725116</v>
      </c>
      <c r="S11">
        <v>0.1118249761</v>
      </c>
      <c r="T11">
        <v>0.131084786</v>
      </c>
      <c r="U11">
        <v>0.0007728195</v>
      </c>
      <c r="V11">
        <v>0.1275496026</v>
      </c>
      <c r="W11">
        <v>0.0017585031</v>
      </c>
      <c r="X11">
        <v>0.1363</v>
      </c>
      <c r="Y11">
        <v>0.0569</v>
      </c>
      <c r="Z11">
        <v>0.2158</v>
      </c>
      <c r="AA11">
        <v>1.1460323516</v>
      </c>
      <c r="AB11">
        <v>1.0584982389</v>
      </c>
      <c r="AC11">
        <v>1.24080523</v>
      </c>
      <c r="AD11" s="4">
        <v>5.483434E-16</v>
      </c>
      <c r="AE11">
        <v>-0.4184</v>
      </c>
      <c r="AF11">
        <v>-0.5196</v>
      </c>
      <c r="AG11">
        <v>-0.3171</v>
      </c>
      <c r="AH11" t="s">
        <v>127</v>
      </c>
      <c r="AI11" t="s">
        <v>102</v>
      </c>
      <c r="AJ11" t="s">
        <v>101</v>
      </c>
      <c r="AK11" t="s">
        <v>61</v>
      </c>
      <c r="AL11" t="s">
        <v>61</v>
      </c>
    </row>
    <row r="12" spans="1:38" ht="12.75">
      <c r="A12" t="s">
        <v>8</v>
      </c>
      <c r="B12">
        <v>10</v>
      </c>
      <c r="C12">
        <v>220</v>
      </c>
      <c r="D12">
        <v>0.0464065962</v>
      </c>
      <c r="E12">
        <v>0.0248148863</v>
      </c>
      <c r="F12">
        <v>0.0867854943</v>
      </c>
      <c r="G12">
        <v>0.0007613876</v>
      </c>
      <c r="H12">
        <v>0.0454545455</v>
      </c>
      <c r="I12">
        <v>0.0140435087</v>
      </c>
      <c r="J12">
        <v>-1.0752</v>
      </c>
      <c r="K12">
        <v>-1.7012</v>
      </c>
      <c r="L12">
        <v>-0.4492</v>
      </c>
      <c r="M12">
        <v>0.3412215792</v>
      </c>
      <c r="N12">
        <v>0.1824605848</v>
      </c>
      <c r="O12">
        <v>0.6381222894</v>
      </c>
      <c r="P12">
        <v>39</v>
      </c>
      <c r="Q12">
        <v>719</v>
      </c>
      <c r="R12">
        <v>0.0560995061</v>
      </c>
      <c r="S12">
        <v>0.0405777612</v>
      </c>
      <c r="T12">
        <v>0.0775586057</v>
      </c>
      <c r="U12">
        <v>0.0001281283</v>
      </c>
      <c r="V12">
        <v>0.0542420028</v>
      </c>
      <c r="W12">
        <v>0.0084468236</v>
      </c>
      <c r="X12">
        <v>-0.633</v>
      </c>
      <c r="Y12">
        <v>-0.9569</v>
      </c>
      <c r="Z12">
        <v>-0.309</v>
      </c>
      <c r="AA12">
        <v>0.5310193701</v>
      </c>
      <c r="AB12">
        <v>0.3840956669</v>
      </c>
      <c r="AC12">
        <v>0.7341441098</v>
      </c>
      <c r="AD12">
        <v>0.5955974625</v>
      </c>
      <c r="AE12">
        <v>0.1897</v>
      </c>
      <c r="AF12">
        <v>-0.5108</v>
      </c>
      <c r="AG12">
        <v>0.8902</v>
      </c>
      <c r="AH12" t="s">
        <v>127</v>
      </c>
      <c r="AI12" t="s">
        <v>102</v>
      </c>
      <c r="AJ12" t="s">
        <v>61</v>
      </c>
      <c r="AK12" t="s">
        <v>61</v>
      </c>
      <c r="AL12" t="s">
        <v>61</v>
      </c>
    </row>
    <row r="13" spans="1:38" ht="12.75">
      <c r="A13" t="s">
        <v>5</v>
      </c>
      <c r="B13">
        <v>377</v>
      </c>
      <c r="C13">
        <v>4073</v>
      </c>
      <c r="D13">
        <v>0.0961100683</v>
      </c>
      <c r="E13">
        <v>0.084311806</v>
      </c>
      <c r="F13">
        <v>0.109559333</v>
      </c>
      <c r="G13" s="4">
        <v>2.0436969E-07</v>
      </c>
      <c r="H13">
        <v>0.092560766</v>
      </c>
      <c r="I13">
        <v>0.0045411416</v>
      </c>
      <c r="J13">
        <v>-0.3472</v>
      </c>
      <c r="K13">
        <v>-0.4781</v>
      </c>
      <c r="L13">
        <v>-0.2162</v>
      </c>
      <c r="M13">
        <v>0.7066846518</v>
      </c>
      <c r="N13">
        <v>0.6199335859</v>
      </c>
      <c r="O13">
        <v>0.8055753204</v>
      </c>
      <c r="P13">
        <v>1578</v>
      </c>
      <c r="Q13">
        <v>20126</v>
      </c>
      <c r="R13">
        <v>0.0805475592</v>
      </c>
      <c r="S13">
        <v>0.0735367078</v>
      </c>
      <c r="T13">
        <v>0.0882268121</v>
      </c>
      <c r="U13" s="4">
        <v>5.2878631E-09</v>
      </c>
      <c r="V13">
        <v>0.0784060419</v>
      </c>
      <c r="W13">
        <v>0.0018948108</v>
      </c>
      <c r="X13">
        <v>-0.2712</v>
      </c>
      <c r="Y13">
        <v>-0.3623</v>
      </c>
      <c r="Z13">
        <v>-0.1802</v>
      </c>
      <c r="AA13">
        <v>0.7624365557</v>
      </c>
      <c r="AB13">
        <v>0.6960741546</v>
      </c>
      <c r="AC13">
        <v>0.8351258234</v>
      </c>
      <c r="AD13">
        <v>0.0128705056</v>
      </c>
      <c r="AE13">
        <v>-0.1766</v>
      </c>
      <c r="AF13">
        <v>-0.3158</v>
      </c>
      <c r="AG13">
        <v>-0.0375</v>
      </c>
      <c r="AH13" t="s">
        <v>127</v>
      </c>
      <c r="AI13" t="s">
        <v>102</v>
      </c>
      <c r="AJ13" t="s">
        <v>101</v>
      </c>
      <c r="AK13" t="s">
        <v>61</v>
      </c>
      <c r="AL13" t="s">
        <v>61</v>
      </c>
    </row>
    <row r="14" spans="1:38" ht="12.75">
      <c r="A14" t="s">
        <v>7</v>
      </c>
      <c r="B14">
        <v>340</v>
      </c>
      <c r="C14">
        <v>4104</v>
      </c>
      <c r="D14">
        <v>0.0884280721</v>
      </c>
      <c r="E14">
        <v>0.0771452713</v>
      </c>
      <c r="F14">
        <v>0.1013610271</v>
      </c>
      <c r="G14" s="4">
        <v>6.365344E-10</v>
      </c>
      <c r="H14">
        <v>0.0828460039</v>
      </c>
      <c r="I14">
        <v>0.0043028206</v>
      </c>
      <c r="J14">
        <v>-0.4305</v>
      </c>
      <c r="K14">
        <v>-0.567</v>
      </c>
      <c r="L14">
        <v>-0.294</v>
      </c>
      <c r="M14">
        <v>0.6501999475</v>
      </c>
      <c r="N14">
        <v>0.5672390018</v>
      </c>
      <c r="O14">
        <v>0.7452942594</v>
      </c>
      <c r="P14">
        <v>2443</v>
      </c>
      <c r="Q14">
        <v>42422</v>
      </c>
      <c r="R14">
        <v>0.0690461607</v>
      </c>
      <c r="S14">
        <v>0.0631512877</v>
      </c>
      <c r="T14">
        <v>0.0754912922</v>
      </c>
      <c r="U14" s="4">
        <v>9.563587E-21</v>
      </c>
      <c r="V14">
        <v>0.0575880439</v>
      </c>
      <c r="W14">
        <v>0.0011310739</v>
      </c>
      <c r="X14">
        <v>-0.4253</v>
      </c>
      <c r="Y14">
        <v>-0.5146</v>
      </c>
      <c r="Z14">
        <v>-0.3361</v>
      </c>
      <c r="AA14">
        <v>0.6535681212</v>
      </c>
      <c r="AB14">
        <v>0.5977692026</v>
      </c>
      <c r="AC14">
        <v>0.7145756039</v>
      </c>
      <c r="AD14">
        <v>0.0007010545</v>
      </c>
      <c r="AE14">
        <v>-0.2474</v>
      </c>
      <c r="AF14">
        <v>-0.3905</v>
      </c>
      <c r="AG14">
        <v>-0.1043</v>
      </c>
      <c r="AH14" t="s">
        <v>127</v>
      </c>
      <c r="AI14" t="s">
        <v>102</v>
      </c>
      <c r="AJ14" t="s">
        <v>101</v>
      </c>
      <c r="AK14" t="s">
        <v>61</v>
      </c>
      <c r="AL14" t="s">
        <v>61</v>
      </c>
    </row>
    <row r="15" spans="1:38" ht="12.75">
      <c r="A15" t="s">
        <v>14</v>
      </c>
      <c r="B15">
        <v>1346</v>
      </c>
      <c r="C15">
        <v>12373</v>
      </c>
      <c r="D15">
        <v>0.1118221329</v>
      </c>
      <c r="E15">
        <v>0.1012494041</v>
      </c>
      <c r="F15">
        <v>0.1234988939</v>
      </c>
      <c r="G15">
        <v>0.0001011405</v>
      </c>
      <c r="H15">
        <v>0.1087852582</v>
      </c>
      <c r="I15">
        <v>0.0027992307</v>
      </c>
      <c r="J15">
        <v>-0.197</v>
      </c>
      <c r="K15">
        <v>-0.2963</v>
      </c>
      <c r="L15">
        <v>-0.0977</v>
      </c>
      <c r="M15">
        <v>0.8211748099</v>
      </c>
      <c r="N15">
        <v>0.743533127</v>
      </c>
      <c r="O15">
        <v>0.9069240414</v>
      </c>
      <c r="P15">
        <v>18131</v>
      </c>
      <c r="Q15">
        <v>219657</v>
      </c>
      <c r="R15">
        <v>0.0827498126</v>
      </c>
      <c r="S15">
        <v>0.0765527064</v>
      </c>
      <c r="T15">
        <v>0.0894485879</v>
      </c>
      <c r="U15" s="4">
        <v>7.739005E-10</v>
      </c>
      <c r="V15">
        <v>0.0825423274</v>
      </c>
      <c r="W15">
        <v>0.0005871632</v>
      </c>
      <c r="X15">
        <v>-0.2443</v>
      </c>
      <c r="Y15">
        <v>-0.3221</v>
      </c>
      <c r="Z15">
        <v>-0.1664</v>
      </c>
      <c r="AA15">
        <v>0.7832823577</v>
      </c>
      <c r="AB15">
        <v>0.7246225996</v>
      </c>
      <c r="AC15">
        <v>0.8466907495</v>
      </c>
      <c r="AD15" s="4">
        <v>1.3504354E-09</v>
      </c>
      <c r="AE15">
        <v>-0.3011</v>
      </c>
      <c r="AF15">
        <v>-0.3984</v>
      </c>
      <c r="AG15">
        <v>-0.2037</v>
      </c>
      <c r="AH15" t="s">
        <v>127</v>
      </c>
      <c r="AI15" t="s">
        <v>102</v>
      </c>
      <c r="AJ15" t="s">
        <v>101</v>
      </c>
      <c r="AK15" t="s">
        <v>61</v>
      </c>
      <c r="AL15" t="s">
        <v>61</v>
      </c>
    </row>
    <row r="16" spans="1:38" ht="12.75">
      <c r="A16" t="s">
        <v>12</v>
      </c>
      <c r="B16">
        <v>2611</v>
      </c>
      <c r="C16">
        <v>18263</v>
      </c>
      <c r="D16">
        <v>0.1413869864</v>
      </c>
      <c r="E16">
        <v>0.1290002108</v>
      </c>
      <c r="F16">
        <v>0.154963157</v>
      </c>
      <c r="G16">
        <v>0.421878663</v>
      </c>
      <c r="H16">
        <v>0.1429666539</v>
      </c>
      <c r="I16">
        <v>0.0025901814</v>
      </c>
      <c r="J16">
        <v>0.0376</v>
      </c>
      <c r="K16">
        <v>-0.0541</v>
      </c>
      <c r="L16">
        <v>0.1293</v>
      </c>
      <c r="M16">
        <v>1.038286685</v>
      </c>
      <c r="N16">
        <v>0.9473234042</v>
      </c>
      <c r="O16">
        <v>1.1379843836</v>
      </c>
      <c r="P16">
        <v>15390</v>
      </c>
      <c r="Q16">
        <v>140785</v>
      </c>
      <c r="R16">
        <v>0.1077774858</v>
      </c>
      <c r="S16">
        <v>0.0996529366</v>
      </c>
      <c r="T16">
        <v>0.1165644169</v>
      </c>
      <c r="U16">
        <v>0.6172346368</v>
      </c>
      <c r="V16">
        <v>0.1093156231</v>
      </c>
      <c r="W16">
        <v>0.0008316198</v>
      </c>
      <c r="X16">
        <v>0.02</v>
      </c>
      <c r="Y16">
        <v>-0.0584</v>
      </c>
      <c r="Z16">
        <v>0.0984</v>
      </c>
      <c r="AA16">
        <v>1.0201860348</v>
      </c>
      <c r="AB16">
        <v>0.9432817389</v>
      </c>
      <c r="AC16">
        <v>1.1033602186</v>
      </c>
      <c r="AD16" s="4">
        <v>3.2302067E-09</v>
      </c>
      <c r="AE16">
        <v>-0.2714</v>
      </c>
      <c r="AF16">
        <v>-0.3613</v>
      </c>
      <c r="AG16">
        <v>-0.1816</v>
      </c>
      <c r="AH16" t="s">
        <v>61</v>
      </c>
      <c r="AI16" t="s">
        <v>61</v>
      </c>
      <c r="AJ16" t="s">
        <v>101</v>
      </c>
      <c r="AK16" t="s">
        <v>61</v>
      </c>
      <c r="AL16" t="s">
        <v>61</v>
      </c>
    </row>
    <row r="17" spans="1:38" ht="12.75">
      <c r="A17" t="s">
        <v>13</v>
      </c>
      <c r="B17">
        <v>727</v>
      </c>
      <c r="C17">
        <v>8397</v>
      </c>
      <c r="D17">
        <v>0.092668978</v>
      </c>
      <c r="E17">
        <v>0.0827475141</v>
      </c>
      <c r="F17">
        <v>0.1037800297</v>
      </c>
      <c r="G17" s="4">
        <v>2.70502E-11</v>
      </c>
      <c r="H17">
        <v>0.08657854</v>
      </c>
      <c r="I17">
        <v>0.0030688712</v>
      </c>
      <c r="J17">
        <v>-0.3849</v>
      </c>
      <c r="K17">
        <v>-0.4981</v>
      </c>
      <c r="L17">
        <v>-0.2717</v>
      </c>
      <c r="M17">
        <v>0.6805220789</v>
      </c>
      <c r="N17">
        <v>0.6076630129</v>
      </c>
      <c r="O17">
        <v>0.7621169794</v>
      </c>
      <c r="P17">
        <v>4060</v>
      </c>
      <c r="Q17">
        <v>63267</v>
      </c>
      <c r="R17">
        <v>0.0737003114</v>
      </c>
      <c r="S17">
        <v>0.0676096251</v>
      </c>
      <c r="T17">
        <v>0.0803396837</v>
      </c>
      <c r="U17" s="4">
        <v>2.795627E-16</v>
      </c>
      <c r="V17">
        <v>0.0641724754</v>
      </c>
      <c r="W17">
        <v>0.0009742798</v>
      </c>
      <c r="X17">
        <v>-0.3601</v>
      </c>
      <c r="Y17">
        <v>-0.4463</v>
      </c>
      <c r="Z17">
        <v>-0.2738</v>
      </c>
      <c r="AA17">
        <v>0.697622772</v>
      </c>
      <c r="AB17">
        <v>0.6399703504</v>
      </c>
      <c r="AC17">
        <v>0.7604688744</v>
      </c>
      <c r="AD17">
        <v>0.0001235034</v>
      </c>
      <c r="AE17">
        <v>-0.229</v>
      </c>
      <c r="AF17">
        <v>-0.346</v>
      </c>
      <c r="AG17">
        <v>-0.1121</v>
      </c>
      <c r="AH17" t="s">
        <v>127</v>
      </c>
      <c r="AI17" t="s">
        <v>102</v>
      </c>
      <c r="AJ17" t="s">
        <v>101</v>
      </c>
      <c r="AK17" t="s">
        <v>61</v>
      </c>
      <c r="AL17" t="s">
        <v>61</v>
      </c>
    </row>
    <row r="18" spans="1:38" ht="12.75">
      <c r="A18" t="s">
        <v>15</v>
      </c>
      <c r="B18">
        <v>9735</v>
      </c>
      <c r="C18">
        <v>73016</v>
      </c>
      <c r="D18">
        <v>0.1360013523</v>
      </c>
      <c r="E18" t="s">
        <v>61</v>
      </c>
      <c r="F18" t="s">
        <v>61</v>
      </c>
      <c r="G18" t="s">
        <v>61</v>
      </c>
      <c r="H18">
        <v>0.133326942</v>
      </c>
      <c r="I18">
        <v>0.0012579912</v>
      </c>
      <c r="J18" t="s">
        <v>61</v>
      </c>
      <c r="K18" t="s">
        <v>61</v>
      </c>
      <c r="L18" t="s">
        <v>61</v>
      </c>
      <c r="M18" t="s">
        <v>61</v>
      </c>
      <c r="N18" t="s">
        <v>61</v>
      </c>
      <c r="O18" t="s">
        <v>61</v>
      </c>
      <c r="P18">
        <v>116703</v>
      </c>
      <c r="Q18">
        <v>1104672</v>
      </c>
      <c r="R18">
        <v>0.1056449335</v>
      </c>
      <c r="S18" t="s">
        <v>61</v>
      </c>
      <c r="T18" t="s">
        <v>61</v>
      </c>
      <c r="U18" t="s">
        <v>61</v>
      </c>
      <c r="V18">
        <v>0.1056449335</v>
      </c>
      <c r="W18">
        <v>0.0002924574</v>
      </c>
      <c r="X18" t="s">
        <v>61</v>
      </c>
      <c r="Y18" t="s">
        <v>61</v>
      </c>
      <c r="Z18" t="s">
        <v>61</v>
      </c>
      <c r="AA18" t="s">
        <v>61</v>
      </c>
      <c r="AB18" t="s">
        <v>61</v>
      </c>
      <c r="AC18" t="s">
        <v>61</v>
      </c>
      <c r="AD18" s="4">
        <v>1.985175E-10</v>
      </c>
      <c r="AE18">
        <v>-0.2526</v>
      </c>
      <c r="AF18">
        <v>-0.3304</v>
      </c>
      <c r="AG18">
        <v>-0.1748</v>
      </c>
      <c r="AH18" t="s">
        <v>61</v>
      </c>
      <c r="AI18" t="s">
        <v>61</v>
      </c>
      <c r="AJ18" t="s">
        <v>101</v>
      </c>
      <c r="AK18" t="s">
        <v>61</v>
      </c>
      <c r="AL18" t="s">
        <v>61</v>
      </c>
    </row>
    <row r="19" spans="1:38" ht="12.75">
      <c r="A19" t="s">
        <v>18</v>
      </c>
      <c r="B19">
        <v>198</v>
      </c>
      <c r="C19">
        <v>1785</v>
      </c>
      <c r="D19">
        <v>0.1139872248</v>
      </c>
      <c r="E19">
        <v>0.0969600104</v>
      </c>
      <c r="F19">
        <v>0.1340046001</v>
      </c>
      <c r="G19">
        <v>0.0324239532</v>
      </c>
      <c r="H19">
        <v>0.1109243697</v>
      </c>
      <c r="I19">
        <v>0.0074329931</v>
      </c>
      <c r="J19">
        <v>-0.1766</v>
      </c>
      <c r="K19">
        <v>-0.3384</v>
      </c>
      <c r="L19">
        <v>-0.0148</v>
      </c>
      <c r="M19">
        <v>0.8381330248</v>
      </c>
      <c r="N19">
        <v>0.7129341638</v>
      </c>
      <c r="O19">
        <v>0.9853181444</v>
      </c>
      <c r="P19">
        <v>6049</v>
      </c>
      <c r="Q19">
        <v>64498</v>
      </c>
      <c r="R19">
        <v>0.0945247919</v>
      </c>
      <c r="S19">
        <v>0.0873688275</v>
      </c>
      <c r="T19">
        <v>0.1022668671</v>
      </c>
      <c r="U19">
        <v>0.005621816</v>
      </c>
      <c r="V19">
        <v>0.0937858538</v>
      </c>
      <c r="W19">
        <v>0.0011479183</v>
      </c>
      <c r="X19">
        <v>-0.1112</v>
      </c>
      <c r="Y19">
        <v>-0.1899</v>
      </c>
      <c r="Z19">
        <v>-0.0325</v>
      </c>
      <c r="AA19">
        <v>0.8947404168</v>
      </c>
      <c r="AB19">
        <v>0.8270044252</v>
      </c>
      <c r="AC19">
        <v>0.9680243407</v>
      </c>
      <c r="AD19">
        <v>0.0237349351</v>
      </c>
      <c r="AE19">
        <v>-0.1872</v>
      </c>
      <c r="AF19">
        <v>-0.3495</v>
      </c>
      <c r="AG19">
        <v>-0.025</v>
      </c>
      <c r="AH19" t="s">
        <v>61</v>
      </c>
      <c r="AI19" t="s">
        <v>102</v>
      </c>
      <c r="AJ19" t="s">
        <v>101</v>
      </c>
      <c r="AK19" t="s">
        <v>61</v>
      </c>
      <c r="AL19" t="s">
        <v>61</v>
      </c>
    </row>
    <row r="20" spans="1:38" ht="12.75">
      <c r="A20" t="s">
        <v>17</v>
      </c>
      <c r="B20">
        <v>106</v>
      </c>
      <c r="C20">
        <v>848</v>
      </c>
      <c r="D20">
        <v>0.128785733</v>
      </c>
      <c r="E20">
        <v>0.1046353065</v>
      </c>
      <c r="F20">
        <v>0.1585102159</v>
      </c>
      <c r="G20">
        <v>0.6068980105</v>
      </c>
      <c r="H20">
        <v>0.125</v>
      </c>
      <c r="I20">
        <v>0.0113569341</v>
      </c>
      <c r="J20">
        <v>-0.0545</v>
      </c>
      <c r="K20">
        <v>-0.2622</v>
      </c>
      <c r="L20">
        <v>0.1532</v>
      </c>
      <c r="M20">
        <v>0.9469445031</v>
      </c>
      <c r="N20">
        <v>0.7693696034</v>
      </c>
      <c r="O20">
        <v>1.1655047042</v>
      </c>
      <c r="P20">
        <v>3853</v>
      </c>
      <c r="Q20">
        <v>35902</v>
      </c>
      <c r="R20">
        <v>0.1061417977</v>
      </c>
      <c r="S20">
        <v>0.0978855349</v>
      </c>
      <c r="T20">
        <v>0.1150944441</v>
      </c>
      <c r="U20">
        <v>0.9095803631</v>
      </c>
      <c r="V20">
        <v>0.1073199265</v>
      </c>
      <c r="W20">
        <v>0.0016335363</v>
      </c>
      <c r="X20">
        <v>0.0047</v>
      </c>
      <c r="Y20">
        <v>-0.0763</v>
      </c>
      <c r="Z20">
        <v>0.0857</v>
      </c>
      <c r="AA20">
        <v>1.0047031521</v>
      </c>
      <c r="AB20">
        <v>0.9265520988</v>
      </c>
      <c r="AC20">
        <v>1.0894459418</v>
      </c>
      <c r="AD20">
        <v>0.0696948546</v>
      </c>
      <c r="AE20">
        <v>-0.1934</v>
      </c>
      <c r="AF20">
        <v>-0.4023</v>
      </c>
      <c r="AG20">
        <v>0.0156</v>
      </c>
      <c r="AH20" t="s">
        <v>61</v>
      </c>
      <c r="AI20" t="s">
        <v>61</v>
      </c>
      <c r="AJ20" t="s">
        <v>61</v>
      </c>
      <c r="AK20" t="s">
        <v>61</v>
      </c>
      <c r="AL20" t="s">
        <v>61</v>
      </c>
    </row>
    <row r="21" spans="1:38" ht="12.75">
      <c r="A21" t="s">
        <v>20</v>
      </c>
      <c r="B21">
        <v>419</v>
      </c>
      <c r="C21">
        <v>3677</v>
      </c>
      <c r="D21">
        <v>0.1145172254</v>
      </c>
      <c r="E21">
        <v>0.1010268114</v>
      </c>
      <c r="F21">
        <v>0.129809055</v>
      </c>
      <c r="G21">
        <v>0.007173844</v>
      </c>
      <c r="H21">
        <v>0.113951591</v>
      </c>
      <c r="I21">
        <v>0.0052401305</v>
      </c>
      <c r="J21">
        <v>-0.1719</v>
      </c>
      <c r="K21">
        <v>-0.2973</v>
      </c>
      <c r="L21">
        <v>-0.0466</v>
      </c>
      <c r="M21">
        <v>0.8420300496</v>
      </c>
      <c r="N21">
        <v>0.7428368154</v>
      </c>
      <c r="O21">
        <v>0.9544688547</v>
      </c>
      <c r="P21">
        <v>4718</v>
      </c>
      <c r="Q21">
        <v>48107</v>
      </c>
      <c r="R21">
        <v>0.0971819871</v>
      </c>
      <c r="S21">
        <v>0.089715037</v>
      </c>
      <c r="T21">
        <v>0.1052704088</v>
      </c>
      <c r="U21">
        <v>0.0406551377</v>
      </c>
      <c r="V21">
        <v>0.0980730455</v>
      </c>
      <c r="W21">
        <v>0.0013559897</v>
      </c>
      <c r="X21">
        <v>-0.0835</v>
      </c>
      <c r="Y21">
        <v>-0.1634</v>
      </c>
      <c r="Z21">
        <v>-0.0036</v>
      </c>
      <c r="AA21">
        <v>0.9198925484</v>
      </c>
      <c r="AB21">
        <v>0.8492128679</v>
      </c>
      <c r="AC21">
        <v>0.9964548731</v>
      </c>
      <c r="AD21">
        <v>0.0111246202</v>
      </c>
      <c r="AE21">
        <v>-0.1641</v>
      </c>
      <c r="AF21">
        <v>-0.2909</v>
      </c>
      <c r="AG21">
        <v>-0.0374</v>
      </c>
      <c r="AH21" t="s">
        <v>127</v>
      </c>
      <c r="AI21" t="s">
        <v>61</v>
      </c>
      <c r="AJ21" t="s">
        <v>101</v>
      </c>
      <c r="AK21" t="s">
        <v>61</v>
      </c>
      <c r="AL21" t="s">
        <v>61</v>
      </c>
    </row>
    <row r="22" spans="1:38" ht="12.75">
      <c r="A22" t="s">
        <v>19</v>
      </c>
      <c r="B22">
        <v>457</v>
      </c>
      <c r="C22">
        <v>3373</v>
      </c>
      <c r="D22">
        <v>0.1359694317</v>
      </c>
      <c r="E22">
        <v>0.1203099251</v>
      </c>
      <c r="F22">
        <v>0.1536671753</v>
      </c>
      <c r="G22">
        <v>0.996999937</v>
      </c>
      <c r="H22">
        <v>0.1354876964</v>
      </c>
      <c r="I22">
        <v>0.0058928766</v>
      </c>
      <c r="J22">
        <v>-0.0002</v>
      </c>
      <c r="K22">
        <v>-0.1226</v>
      </c>
      <c r="L22">
        <v>0.1221</v>
      </c>
      <c r="M22">
        <v>0.9997652919</v>
      </c>
      <c r="N22">
        <v>0.8846230063</v>
      </c>
      <c r="O22">
        <v>1.1298944655</v>
      </c>
      <c r="P22">
        <v>5988</v>
      </c>
      <c r="Q22">
        <v>58650</v>
      </c>
      <c r="R22">
        <v>0.1023470935</v>
      </c>
      <c r="S22">
        <v>0.0946009978</v>
      </c>
      <c r="T22">
        <v>0.110727453</v>
      </c>
      <c r="U22">
        <v>0.4296497897</v>
      </c>
      <c r="V22">
        <v>0.1020971867</v>
      </c>
      <c r="W22">
        <v>0.0012502232</v>
      </c>
      <c r="X22">
        <v>-0.0317</v>
      </c>
      <c r="Y22">
        <v>-0.1104</v>
      </c>
      <c r="Z22">
        <v>0.047</v>
      </c>
      <c r="AA22">
        <v>0.9687837368</v>
      </c>
      <c r="AB22">
        <v>0.8954617575</v>
      </c>
      <c r="AC22">
        <v>1.0481094484</v>
      </c>
      <c r="AD22" s="4">
        <v>6.0085596E-06</v>
      </c>
      <c r="AE22">
        <v>-0.2841</v>
      </c>
      <c r="AF22">
        <v>-0.4071</v>
      </c>
      <c r="AG22">
        <v>-0.1611</v>
      </c>
      <c r="AH22" t="s">
        <v>61</v>
      </c>
      <c r="AI22" t="s">
        <v>61</v>
      </c>
      <c r="AJ22" t="s">
        <v>101</v>
      </c>
      <c r="AK22" t="s">
        <v>61</v>
      </c>
      <c r="AL22" t="s">
        <v>61</v>
      </c>
    </row>
    <row r="23" spans="1:38" ht="12.75">
      <c r="A23" t="s">
        <v>21</v>
      </c>
      <c r="B23">
        <v>299</v>
      </c>
      <c r="C23">
        <v>2126</v>
      </c>
      <c r="D23">
        <v>0.1478706428</v>
      </c>
      <c r="E23">
        <v>0.1284513464</v>
      </c>
      <c r="F23">
        <v>0.1702257518</v>
      </c>
      <c r="G23">
        <v>0.2440807954</v>
      </c>
      <c r="H23">
        <v>0.140639699</v>
      </c>
      <c r="I23">
        <v>0.0075398026</v>
      </c>
      <c r="J23">
        <v>0.0837</v>
      </c>
      <c r="K23">
        <v>-0.0571</v>
      </c>
      <c r="L23">
        <v>0.2245</v>
      </c>
      <c r="M23">
        <v>1.087273327</v>
      </c>
      <c r="N23">
        <v>0.9444858025</v>
      </c>
      <c r="O23">
        <v>1.2516474937</v>
      </c>
      <c r="P23">
        <v>3783</v>
      </c>
      <c r="Q23">
        <v>31206</v>
      </c>
      <c r="R23">
        <v>0.1223962002</v>
      </c>
      <c r="S23">
        <v>0.1127703051</v>
      </c>
      <c r="T23">
        <v>0.1328437464</v>
      </c>
      <c r="U23">
        <v>0.0004287263</v>
      </c>
      <c r="V23">
        <v>0.1212266872</v>
      </c>
      <c r="W23">
        <v>0.0018476449</v>
      </c>
      <c r="X23">
        <v>0.1472</v>
      </c>
      <c r="Y23">
        <v>0.0653</v>
      </c>
      <c r="Z23">
        <v>0.2291</v>
      </c>
      <c r="AA23">
        <v>1.1585619498</v>
      </c>
      <c r="AB23">
        <v>1.0674464106</v>
      </c>
      <c r="AC23">
        <v>1.2574549674</v>
      </c>
      <c r="AD23">
        <v>0.0095974109</v>
      </c>
      <c r="AE23">
        <v>-0.1891</v>
      </c>
      <c r="AF23">
        <v>-0.3322</v>
      </c>
      <c r="AG23">
        <v>-0.046</v>
      </c>
      <c r="AH23" t="s">
        <v>61</v>
      </c>
      <c r="AI23" t="s">
        <v>102</v>
      </c>
      <c r="AJ23" t="s">
        <v>101</v>
      </c>
      <c r="AK23" t="s">
        <v>61</v>
      </c>
      <c r="AL23" t="s">
        <v>61</v>
      </c>
    </row>
    <row r="24" spans="1:38" ht="12.75">
      <c r="A24" t="s">
        <v>27</v>
      </c>
      <c r="B24">
        <v>217</v>
      </c>
      <c r="C24">
        <v>1679</v>
      </c>
      <c r="D24">
        <v>0.1338497194</v>
      </c>
      <c r="E24">
        <v>0.1144487532</v>
      </c>
      <c r="F24">
        <v>0.1565394719</v>
      </c>
      <c r="G24">
        <v>0.8417915192</v>
      </c>
      <c r="H24">
        <v>0.1292435974</v>
      </c>
      <c r="I24">
        <v>0.0081870512</v>
      </c>
      <c r="J24">
        <v>-0.0159</v>
      </c>
      <c r="K24">
        <v>-0.1725</v>
      </c>
      <c r="L24">
        <v>0.1406</v>
      </c>
      <c r="M24">
        <v>0.9841793273</v>
      </c>
      <c r="N24">
        <v>0.8415265827</v>
      </c>
      <c r="O24">
        <v>1.1510140835</v>
      </c>
      <c r="P24">
        <v>5515</v>
      </c>
      <c r="Q24">
        <v>53971</v>
      </c>
      <c r="R24">
        <v>0.0991668889</v>
      </c>
      <c r="S24">
        <v>0.0916674067</v>
      </c>
      <c r="T24">
        <v>0.1072799178</v>
      </c>
      <c r="U24">
        <v>0.1147523936</v>
      </c>
      <c r="V24">
        <v>0.1021845065</v>
      </c>
      <c r="W24">
        <v>0.0013037846</v>
      </c>
      <c r="X24">
        <v>-0.0633</v>
      </c>
      <c r="Y24">
        <v>-0.1419</v>
      </c>
      <c r="Z24">
        <v>0.0154</v>
      </c>
      <c r="AA24">
        <v>0.9386809723</v>
      </c>
      <c r="AB24">
        <v>0.8676933544</v>
      </c>
      <c r="AC24">
        <v>1.0154762201</v>
      </c>
      <c r="AD24">
        <v>0.0001825416</v>
      </c>
      <c r="AE24">
        <v>-0.2999</v>
      </c>
      <c r="AF24">
        <v>-0.457</v>
      </c>
      <c r="AG24">
        <v>-0.1428</v>
      </c>
      <c r="AH24" t="s">
        <v>61</v>
      </c>
      <c r="AI24" t="s">
        <v>61</v>
      </c>
      <c r="AJ24" t="s">
        <v>101</v>
      </c>
      <c r="AK24" t="s">
        <v>61</v>
      </c>
      <c r="AL24" t="s">
        <v>61</v>
      </c>
    </row>
    <row r="25" spans="1:38" ht="12.75">
      <c r="A25" t="s">
        <v>22</v>
      </c>
      <c r="B25">
        <v>662</v>
      </c>
      <c r="C25">
        <v>4419</v>
      </c>
      <c r="D25">
        <v>0.1547729082</v>
      </c>
      <c r="E25">
        <v>0.1383644055</v>
      </c>
      <c r="F25">
        <v>0.1731272796</v>
      </c>
      <c r="G25">
        <v>0.0237450086</v>
      </c>
      <c r="H25">
        <v>0.1498076488</v>
      </c>
      <c r="I25">
        <v>0.0053686314</v>
      </c>
      <c r="J25">
        <v>0.1293</v>
      </c>
      <c r="K25">
        <v>0.0172</v>
      </c>
      <c r="L25">
        <v>0.2414</v>
      </c>
      <c r="M25">
        <v>1.138024774</v>
      </c>
      <c r="N25">
        <v>1.0173752184</v>
      </c>
      <c r="O25">
        <v>1.2729820452</v>
      </c>
      <c r="P25">
        <v>9828</v>
      </c>
      <c r="Q25">
        <v>90056</v>
      </c>
      <c r="R25">
        <v>0.1069768381</v>
      </c>
      <c r="S25">
        <v>0.0990905482</v>
      </c>
      <c r="T25">
        <v>0.1154907719</v>
      </c>
      <c r="U25">
        <v>0.7484687685</v>
      </c>
      <c r="V25">
        <v>0.1091320956</v>
      </c>
      <c r="W25">
        <v>0.0010390264</v>
      </c>
      <c r="X25">
        <v>0.0125</v>
      </c>
      <c r="Y25">
        <v>-0.064</v>
      </c>
      <c r="Z25">
        <v>0.0891</v>
      </c>
      <c r="AA25">
        <v>1.0126073686</v>
      </c>
      <c r="AB25">
        <v>0.9379583565</v>
      </c>
      <c r="AC25">
        <v>1.0931974494</v>
      </c>
      <c r="AD25" s="4">
        <v>7.896825E-11</v>
      </c>
      <c r="AE25">
        <v>-0.3693</v>
      </c>
      <c r="AF25">
        <v>-0.4807</v>
      </c>
      <c r="AG25">
        <v>-0.258</v>
      </c>
      <c r="AH25" t="s">
        <v>61</v>
      </c>
      <c r="AI25" t="s">
        <v>61</v>
      </c>
      <c r="AJ25" t="s">
        <v>101</v>
      </c>
      <c r="AK25" t="s">
        <v>61</v>
      </c>
      <c r="AL25" t="s">
        <v>61</v>
      </c>
    </row>
    <row r="26" spans="1:38" ht="12.75">
      <c r="A26" t="s">
        <v>23</v>
      </c>
      <c r="B26">
        <v>339</v>
      </c>
      <c r="C26">
        <v>2325</v>
      </c>
      <c r="D26">
        <v>0.1487073378</v>
      </c>
      <c r="E26">
        <v>0.1299767174</v>
      </c>
      <c r="F26">
        <v>0.1701371811</v>
      </c>
      <c r="G26">
        <v>0.1934925677</v>
      </c>
      <c r="H26">
        <v>0.1458064516</v>
      </c>
      <c r="I26">
        <v>0.0073190554</v>
      </c>
      <c r="J26">
        <v>0.0893</v>
      </c>
      <c r="K26">
        <v>-0.0453</v>
      </c>
      <c r="L26">
        <v>0.2239</v>
      </c>
      <c r="M26">
        <v>1.0934254348</v>
      </c>
      <c r="N26">
        <v>0.9557016546</v>
      </c>
      <c r="O26">
        <v>1.2509962452</v>
      </c>
      <c r="P26">
        <v>6944</v>
      </c>
      <c r="Q26">
        <v>58968</v>
      </c>
      <c r="R26">
        <v>0.1164952658</v>
      </c>
      <c r="S26">
        <v>0.1077695947</v>
      </c>
      <c r="T26">
        <v>0.1259274194</v>
      </c>
      <c r="U26">
        <v>0.0138460247</v>
      </c>
      <c r="V26">
        <v>0.1177587844</v>
      </c>
      <c r="W26">
        <v>0.0013273398</v>
      </c>
      <c r="X26">
        <v>0.0978</v>
      </c>
      <c r="Y26">
        <v>0.0199</v>
      </c>
      <c r="Z26">
        <v>0.1756</v>
      </c>
      <c r="AA26">
        <v>1.1027056567</v>
      </c>
      <c r="AB26">
        <v>1.0201113397</v>
      </c>
      <c r="AC26">
        <v>1.1919873036</v>
      </c>
      <c r="AD26">
        <v>0.0003832601</v>
      </c>
      <c r="AE26">
        <v>-0.2441</v>
      </c>
      <c r="AF26">
        <v>-0.3789</v>
      </c>
      <c r="AG26">
        <v>-0.1094</v>
      </c>
      <c r="AH26" t="s">
        <v>61</v>
      </c>
      <c r="AI26" t="s">
        <v>61</v>
      </c>
      <c r="AJ26" t="s">
        <v>101</v>
      </c>
      <c r="AK26" t="s">
        <v>61</v>
      </c>
      <c r="AL26" t="s">
        <v>61</v>
      </c>
    </row>
    <row r="27" spans="1:38" ht="12.75">
      <c r="A27" t="s">
        <v>16</v>
      </c>
      <c r="B27">
        <v>367</v>
      </c>
      <c r="C27">
        <v>2389</v>
      </c>
      <c r="D27">
        <v>0.15821935</v>
      </c>
      <c r="E27">
        <v>0.1388199109</v>
      </c>
      <c r="F27">
        <v>0.1803297709</v>
      </c>
      <c r="G27">
        <v>0.0233704943</v>
      </c>
      <c r="H27">
        <v>0.1536207618</v>
      </c>
      <c r="I27">
        <v>0.0073773329</v>
      </c>
      <c r="J27">
        <v>0.1513</v>
      </c>
      <c r="K27">
        <v>0.0205</v>
      </c>
      <c r="L27">
        <v>0.2821</v>
      </c>
      <c r="M27">
        <v>1.1633660059</v>
      </c>
      <c r="N27">
        <v>1.0207244893</v>
      </c>
      <c r="O27">
        <v>1.3259410134</v>
      </c>
      <c r="P27">
        <v>7017</v>
      </c>
      <c r="Q27">
        <v>55980</v>
      </c>
      <c r="R27">
        <v>0.1199549251</v>
      </c>
      <c r="S27">
        <v>0.1109834332</v>
      </c>
      <c r="T27">
        <v>0.1296516393</v>
      </c>
      <c r="U27">
        <v>0.0013604589</v>
      </c>
      <c r="V27">
        <v>0.1253483387</v>
      </c>
      <c r="W27">
        <v>0.0013994597</v>
      </c>
      <c r="X27">
        <v>0.127</v>
      </c>
      <c r="Y27">
        <v>0.0493</v>
      </c>
      <c r="Z27">
        <v>0.2048</v>
      </c>
      <c r="AA27">
        <v>1.1354536474</v>
      </c>
      <c r="AB27">
        <v>1.0505324723</v>
      </c>
      <c r="AC27">
        <v>1.2272395375</v>
      </c>
      <c r="AD27">
        <v>3.37615E-05</v>
      </c>
      <c r="AE27">
        <v>-0.2769</v>
      </c>
      <c r="AF27">
        <v>-0.4077</v>
      </c>
      <c r="AG27">
        <v>-0.146</v>
      </c>
      <c r="AH27" t="s">
        <v>61</v>
      </c>
      <c r="AI27" t="s">
        <v>102</v>
      </c>
      <c r="AJ27" t="s">
        <v>101</v>
      </c>
      <c r="AK27" t="s">
        <v>61</v>
      </c>
      <c r="AL27" t="s">
        <v>61</v>
      </c>
    </row>
    <row r="28" spans="1:38" ht="12.75">
      <c r="A28" t="s">
        <v>24</v>
      </c>
      <c r="B28">
        <v>380</v>
      </c>
      <c r="C28">
        <v>2022</v>
      </c>
      <c r="D28">
        <v>0.1898971088</v>
      </c>
      <c r="E28">
        <v>0.1666647889</v>
      </c>
      <c r="F28">
        <v>0.2163679093</v>
      </c>
      <c r="G28" s="4">
        <v>5.3407399E-07</v>
      </c>
      <c r="H28">
        <v>0.1879327399</v>
      </c>
      <c r="I28">
        <v>0.0086877367</v>
      </c>
      <c r="J28">
        <v>0.3338</v>
      </c>
      <c r="K28">
        <v>0.2033</v>
      </c>
      <c r="L28">
        <v>0.4643</v>
      </c>
      <c r="M28">
        <v>1.3962883867</v>
      </c>
      <c r="N28">
        <v>1.2254642036</v>
      </c>
      <c r="O28">
        <v>1.5909246905</v>
      </c>
      <c r="P28">
        <v>4159</v>
      </c>
      <c r="Q28">
        <v>30119</v>
      </c>
      <c r="R28">
        <v>0.1385498955</v>
      </c>
      <c r="S28">
        <v>0.1277550049</v>
      </c>
      <c r="T28">
        <v>0.15025692</v>
      </c>
      <c r="U28" s="4">
        <v>5.693556E-11</v>
      </c>
      <c r="V28">
        <v>0.1380855938</v>
      </c>
      <c r="W28">
        <v>0.0019878609</v>
      </c>
      <c r="X28">
        <v>0.2711</v>
      </c>
      <c r="Y28">
        <v>0.19</v>
      </c>
      <c r="Z28">
        <v>0.3523</v>
      </c>
      <c r="AA28">
        <v>1.3114674872</v>
      </c>
      <c r="AB28">
        <v>1.209286623</v>
      </c>
      <c r="AC28">
        <v>1.4222823088</v>
      </c>
      <c r="AD28" s="4">
        <v>3.0962631E-06</v>
      </c>
      <c r="AE28">
        <v>-0.3153</v>
      </c>
      <c r="AF28">
        <v>-0.4477</v>
      </c>
      <c r="AG28">
        <v>-0.1828</v>
      </c>
      <c r="AH28" t="s">
        <v>127</v>
      </c>
      <c r="AI28" t="s">
        <v>102</v>
      </c>
      <c r="AJ28" t="s">
        <v>101</v>
      </c>
      <c r="AK28" t="s">
        <v>61</v>
      </c>
      <c r="AL28" t="s">
        <v>61</v>
      </c>
    </row>
    <row r="29" spans="1:38" ht="12.75">
      <c r="A29" t="s">
        <v>26</v>
      </c>
      <c r="B29">
        <v>545</v>
      </c>
      <c r="C29">
        <v>3059</v>
      </c>
      <c r="D29">
        <v>0.1871825012</v>
      </c>
      <c r="E29">
        <v>0.1663700488</v>
      </c>
      <c r="F29">
        <v>0.2105985363</v>
      </c>
      <c r="G29" s="4">
        <v>1.087973E-07</v>
      </c>
      <c r="H29">
        <v>0.1781627983</v>
      </c>
      <c r="I29">
        <v>0.0069184957</v>
      </c>
      <c r="J29">
        <v>0.3194</v>
      </c>
      <c r="K29">
        <v>0.2015</v>
      </c>
      <c r="L29">
        <v>0.4373</v>
      </c>
      <c r="M29">
        <v>1.3763282352</v>
      </c>
      <c r="N29">
        <v>1.2232970185</v>
      </c>
      <c r="O29">
        <v>1.5485032517</v>
      </c>
      <c r="P29">
        <v>8986</v>
      </c>
      <c r="Q29">
        <v>68249</v>
      </c>
      <c r="R29">
        <v>0.1313628244</v>
      </c>
      <c r="S29">
        <v>0.1216563824</v>
      </c>
      <c r="T29">
        <v>0.1418437018</v>
      </c>
      <c r="U29" s="4">
        <v>2.6507135E-08</v>
      </c>
      <c r="V29">
        <v>0.1316649328</v>
      </c>
      <c r="W29">
        <v>0.001294287</v>
      </c>
      <c r="X29">
        <v>0.2179</v>
      </c>
      <c r="Y29">
        <v>0.1411</v>
      </c>
      <c r="Z29">
        <v>0.2946</v>
      </c>
      <c r="AA29">
        <v>1.2434370492</v>
      </c>
      <c r="AB29">
        <v>1.15155908</v>
      </c>
      <c r="AC29">
        <v>1.3426455682</v>
      </c>
      <c r="AD29" s="4">
        <v>3.2766642E-09</v>
      </c>
      <c r="AE29">
        <v>-0.3541</v>
      </c>
      <c r="AF29">
        <v>-0.4714</v>
      </c>
      <c r="AG29">
        <v>-0.2368</v>
      </c>
      <c r="AH29" t="s">
        <v>127</v>
      </c>
      <c r="AI29" t="s">
        <v>102</v>
      </c>
      <c r="AJ29" t="s">
        <v>101</v>
      </c>
      <c r="AK29" t="s">
        <v>61</v>
      </c>
      <c r="AL29" t="s">
        <v>61</v>
      </c>
    </row>
    <row r="30" spans="1:38" ht="12.75">
      <c r="A30" t="s">
        <v>25</v>
      </c>
      <c r="B30">
        <v>682</v>
      </c>
      <c r="C30">
        <v>3945</v>
      </c>
      <c r="D30">
        <v>0.1782916602</v>
      </c>
      <c r="E30">
        <v>0.1593301131</v>
      </c>
      <c r="F30">
        <v>0.1995097817</v>
      </c>
      <c r="G30" s="4">
        <v>2.364313E-06</v>
      </c>
      <c r="H30">
        <v>0.1728770596</v>
      </c>
      <c r="I30">
        <v>0.0060204675</v>
      </c>
      <c r="J30">
        <v>0.2708</v>
      </c>
      <c r="K30">
        <v>0.1583</v>
      </c>
      <c r="L30">
        <v>0.3832</v>
      </c>
      <c r="M30">
        <v>1.310955054</v>
      </c>
      <c r="N30">
        <v>1.1715333</v>
      </c>
      <c r="O30">
        <v>1.4669691025</v>
      </c>
      <c r="P30">
        <v>6011</v>
      </c>
      <c r="Q30">
        <v>38072</v>
      </c>
      <c r="R30">
        <v>0.1557268682</v>
      </c>
      <c r="S30">
        <v>0.1439881975</v>
      </c>
      <c r="T30">
        <v>0.1684225367</v>
      </c>
      <c r="U30" s="4">
        <v>2.906249E-22</v>
      </c>
      <c r="V30">
        <v>0.1578850599</v>
      </c>
      <c r="W30">
        <v>0.0018687593</v>
      </c>
      <c r="X30">
        <v>0.388</v>
      </c>
      <c r="Y30">
        <v>0.3096</v>
      </c>
      <c r="Z30">
        <v>0.4664</v>
      </c>
      <c r="AA30">
        <v>1.4740590299</v>
      </c>
      <c r="AB30">
        <v>1.3629446555</v>
      </c>
      <c r="AC30">
        <v>1.5942320291</v>
      </c>
      <c r="AD30">
        <v>0.0188526496</v>
      </c>
      <c r="AE30">
        <v>-0.1353</v>
      </c>
      <c r="AF30">
        <v>-0.2483</v>
      </c>
      <c r="AG30">
        <v>-0.0224</v>
      </c>
      <c r="AH30" t="s">
        <v>127</v>
      </c>
      <c r="AI30" t="s">
        <v>102</v>
      </c>
      <c r="AJ30" t="s">
        <v>101</v>
      </c>
      <c r="AK30" t="s">
        <v>61</v>
      </c>
      <c r="AL30" t="s">
        <v>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166</v>
      </c>
    </row>
    <row r="3" spans="1:17" ht="12.75">
      <c r="A3" t="s">
        <v>103</v>
      </c>
      <c r="B3" t="s">
        <v>104</v>
      </c>
      <c r="C3" t="s">
        <v>105</v>
      </c>
      <c r="D3" t="s">
        <v>106</v>
      </c>
      <c r="E3" t="s">
        <v>107</v>
      </c>
      <c r="F3" t="s">
        <v>108</v>
      </c>
      <c r="G3" t="s">
        <v>109</v>
      </c>
      <c r="H3" t="s">
        <v>110</v>
      </c>
      <c r="I3" t="s">
        <v>111</v>
      </c>
      <c r="J3" t="s">
        <v>112</v>
      </c>
      <c r="K3" t="s">
        <v>113</v>
      </c>
      <c r="L3" t="s">
        <v>114</v>
      </c>
      <c r="M3" t="s">
        <v>115</v>
      </c>
      <c r="N3" t="s">
        <v>116</v>
      </c>
      <c r="O3" t="s">
        <v>117</v>
      </c>
      <c r="P3" t="s">
        <v>118</v>
      </c>
      <c r="Q3" t="s">
        <v>119</v>
      </c>
    </row>
    <row r="4" spans="1:17" ht="12.75">
      <c r="A4" t="s">
        <v>120</v>
      </c>
      <c r="B4">
        <v>1071</v>
      </c>
      <c r="C4">
        <v>9837</v>
      </c>
      <c r="D4">
        <v>0.1108303481</v>
      </c>
      <c r="E4">
        <v>0.1002235224</v>
      </c>
      <c r="F4">
        <v>0.122559712</v>
      </c>
      <c r="G4">
        <v>5.6809E-05</v>
      </c>
      <c r="H4">
        <v>0.1088746569</v>
      </c>
      <c r="I4">
        <v>0.0031405193</v>
      </c>
      <c r="J4">
        <v>-0.2066</v>
      </c>
      <c r="K4">
        <v>-0.3072</v>
      </c>
      <c r="L4">
        <v>-0.106</v>
      </c>
      <c r="M4">
        <v>0.8133256404</v>
      </c>
      <c r="N4">
        <v>0.7354877252</v>
      </c>
      <c r="O4">
        <v>0.8994012745</v>
      </c>
      <c r="P4" t="s">
        <v>127</v>
      </c>
      <c r="Q4" t="s">
        <v>61</v>
      </c>
    </row>
    <row r="5" spans="1:17" ht="12.75">
      <c r="A5" t="s">
        <v>121</v>
      </c>
      <c r="B5">
        <v>993</v>
      </c>
      <c r="C5">
        <v>8151</v>
      </c>
      <c r="D5">
        <v>0.1224874938</v>
      </c>
      <c r="E5">
        <v>0.1106094258</v>
      </c>
      <c r="F5">
        <v>0.1356411176</v>
      </c>
      <c r="G5">
        <v>0.0405034112</v>
      </c>
      <c r="H5">
        <v>0.1218255429</v>
      </c>
      <c r="I5">
        <v>0.0036228815</v>
      </c>
      <c r="J5">
        <v>-0.1066</v>
      </c>
      <c r="K5">
        <v>-0.2086</v>
      </c>
      <c r="L5">
        <v>-0.0046</v>
      </c>
      <c r="M5">
        <v>0.8988713026</v>
      </c>
      <c r="N5">
        <v>0.8117044079</v>
      </c>
      <c r="O5">
        <v>0.9953988308</v>
      </c>
      <c r="P5" t="s">
        <v>61</v>
      </c>
      <c r="Q5" t="s">
        <v>61</v>
      </c>
    </row>
    <row r="6" spans="1:17" ht="12.75">
      <c r="A6" t="s">
        <v>122</v>
      </c>
      <c r="B6">
        <v>670</v>
      </c>
      <c r="C6">
        <v>4267</v>
      </c>
      <c r="D6">
        <v>0.1556919007</v>
      </c>
      <c r="E6">
        <v>0.1393350717</v>
      </c>
      <c r="F6">
        <v>0.1739688913</v>
      </c>
      <c r="G6">
        <v>0.0186237766</v>
      </c>
      <c r="H6">
        <v>0.1570189829</v>
      </c>
      <c r="I6">
        <v>0.0055695955</v>
      </c>
      <c r="J6">
        <v>0.1333</v>
      </c>
      <c r="K6">
        <v>0.0223</v>
      </c>
      <c r="L6">
        <v>0.2443</v>
      </c>
      <c r="M6">
        <v>1.1425409832</v>
      </c>
      <c r="N6">
        <v>1.0225068169</v>
      </c>
      <c r="O6">
        <v>1.2766662058</v>
      </c>
      <c r="P6" t="s">
        <v>61</v>
      </c>
      <c r="Q6" t="s">
        <v>61</v>
      </c>
    </row>
    <row r="7" spans="1:17" ht="12.75">
      <c r="A7" t="s">
        <v>123</v>
      </c>
      <c r="B7">
        <v>4671</v>
      </c>
      <c r="C7">
        <v>31647</v>
      </c>
      <c r="D7">
        <v>0.1519019093</v>
      </c>
      <c r="E7">
        <v>0.1395290198</v>
      </c>
      <c r="F7">
        <v>0.1653719784</v>
      </c>
      <c r="G7">
        <v>0.0122279583</v>
      </c>
      <c r="H7">
        <v>0.1475969286</v>
      </c>
      <c r="I7">
        <v>0.0019938611</v>
      </c>
      <c r="J7">
        <v>0.1086</v>
      </c>
      <c r="K7">
        <v>0.0236</v>
      </c>
      <c r="L7">
        <v>0.1936</v>
      </c>
      <c r="M7">
        <v>1.1147282294</v>
      </c>
      <c r="N7">
        <v>1.0239301</v>
      </c>
      <c r="O7">
        <v>1.213577983</v>
      </c>
      <c r="P7" t="s">
        <v>61</v>
      </c>
      <c r="Q7" t="s">
        <v>61</v>
      </c>
    </row>
    <row r="8" spans="1:17" ht="12.75">
      <c r="A8" t="s">
        <v>124</v>
      </c>
      <c r="B8">
        <v>1126</v>
      </c>
      <c r="C8">
        <v>8806</v>
      </c>
      <c r="D8">
        <v>0.1313873261</v>
      </c>
      <c r="E8">
        <v>0.1189109387</v>
      </c>
      <c r="F8">
        <v>0.1451727624</v>
      </c>
      <c r="G8">
        <v>0.4736801294</v>
      </c>
      <c r="H8">
        <v>0.1278673632</v>
      </c>
      <c r="I8">
        <v>0.0035586214</v>
      </c>
      <c r="J8">
        <v>-0.0365</v>
      </c>
      <c r="K8">
        <v>-0.1362</v>
      </c>
      <c r="L8">
        <v>0.0633</v>
      </c>
      <c r="M8">
        <v>0.9641824914</v>
      </c>
      <c r="N8">
        <v>0.8726248456</v>
      </c>
      <c r="O8">
        <v>1.0653465593</v>
      </c>
      <c r="P8" t="s">
        <v>61</v>
      </c>
      <c r="Q8" t="s">
        <v>61</v>
      </c>
    </row>
    <row r="9" spans="1:17" ht="12.75">
      <c r="A9" t="s">
        <v>125</v>
      </c>
      <c r="B9">
        <v>854</v>
      </c>
      <c r="C9">
        <v>5974</v>
      </c>
      <c r="D9">
        <v>0.1461848348</v>
      </c>
      <c r="E9">
        <v>0.1314627628</v>
      </c>
      <c r="F9">
        <v>0.162555582</v>
      </c>
      <c r="G9">
        <v>0.1946041972</v>
      </c>
      <c r="H9">
        <v>0.1429527954</v>
      </c>
      <c r="I9">
        <v>0.0045286222</v>
      </c>
      <c r="J9">
        <v>0.0702</v>
      </c>
      <c r="K9">
        <v>-0.0359</v>
      </c>
      <c r="L9">
        <v>0.1764</v>
      </c>
      <c r="M9">
        <v>1.0727736259</v>
      </c>
      <c r="N9">
        <v>0.9647360819</v>
      </c>
      <c r="O9">
        <v>1.1929099305</v>
      </c>
      <c r="P9" t="s">
        <v>61</v>
      </c>
      <c r="Q9" t="s">
        <v>61</v>
      </c>
    </row>
    <row r="10" spans="1:17" ht="12.75">
      <c r="A10" t="s">
        <v>126</v>
      </c>
      <c r="B10">
        <v>350</v>
      </c>
      <c r="C10">
        <v>4334</v>
      </c>
      <c r="D10">
        <v>0.0871683412</v>
      </c>
      <c r="E10">
        <v>0.0761479907</v>
      </c>
      <c r="F10">
        <v>0.0997835876</v>
      </c>
      <c r="G10" s="4">
        <v>9.250947E-11</v>
      </c>
      <c r="H10">
        <v>0.0807568066</v>
      </c>
      <c r="I10">
        <v>0.0041386655</v>
      </c>
      <c r="J10">
        <v>-0.4468</v>
      </c>
      <c r="K10">
        <v>-0.5819</v>
      </c>
      <c r="L10">
        <v>-0.3116</v>
      </c>
      <c r="M10">
        <v>0.6396826153</v>
      </c>
      <c r="N10">
        <v>0.5588100584</v>
      </c>
      <c r="O10">
        <v>0.7322592751</v>
      </c>
      <c r="P10" t="s">
        <v>127</v>
      </c>
      <c r="Q10" t="s">
        <v>61</v>
      </c>
    </row>
    <row r="11" spans="1:17" ht="12.75">
      <c r="A11" t="s">
        <v>15</v>
      </c>
      <c r="B11">
        <v>9735</v>
      </c>
      <c r="C11">
        <v>73016</v>
      </c>
      <c r="D11">
        <v>0.1362681103</v>
      </c>
      <c r="E11" t="s">
        <v>61</v>
      </c>
      <c r="F11" t="s">
        <v>61</v>
      </c>
      <c r="G11" t="s">
        <v>61</v>
      </c>
      <c r="H11">
        <v>0.133326942</v>
      </c>
      <c r="I11">
        <v>0.0012579912</v>
      </c>
      <c r="J11" t="s">
        <v>61</v>
      </c>
      <c r="K11" t="s">
        <v>61</v>
      </c>
      <c r="L11" t="s">
        <v>61</v>
      </c>
      <c r="M11" t="s">
        <v>61</v>
      </c>
      <c r="N11" t="s">
        <v>61</v>
      </c>
      <c r="O11" t="s">
        <v>61</v>
      </c>
      <c r="P11" t="s">
        <v>61</v>
      </c>
      <c r="Q11" t="s">
        <v>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2008-04-18T19:09:43Z</cp:lastPrinted>
  <dcterms:created xsi:type="dcterms:W3CDTF">2006-01-23T20:42:54Z</dcterms:created>
  <dcterms:modified xsi:type="dcterms:W3CDTF">2010-05-05T20:49:24Z</dcterms:modified>
  <cp:category/>
  <cp:version/>
  <cp:contentType/>
  <cp:contentStatus/>
</cp:coreProperties>
</file>