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80" windowWidth="18630" windowHeight="7425" tabRatio="891" activeTab="0"/>
  </bookViews>
  <sheets>
    <sheet name="m vs o rha graph " sheetId="1" r:id="rId1"/>
    <sheet name="m vs o wpg graph " sheetId="2" r:id="rId2"/>
    <sheet name="m region graph" sheetId="3" r:id="rId3"/>
    <sheet name="crd rate tbls" sheetId="4" r:id="rId4"/>
    <sheet name="m vs o graph data" sheetId="5" r:id="rId5"/>
    <sheet name="m region graph data" sheetId="6" r:id="rId6"/>
    <sheet name="m vs o orig data" sheetId="7" r:id="rId7"/>
    <sheet name="m region orig data" sheetId="8" r:id="rId8"/>
    <sheet name="agg graph " sheetId="9" r:id="rId9"/>
  </sheets>
  <definedNames>
    <definedName name="Criteria1">IF((CELL("contents",'m region graph data'!E1))="2"," (2)")</definedName>
  </definedNames>
  <calcPr fullCalcOnLoad="1"/>
</workbook>
</file>

<file path=xl/sharedStrings.xml><?xml version="1.0" encoding="utf-8"?>
<sst xmlns="http://schemas.openxmlformats.org/spreadsheetml/2006/main" count="425" uniqueCount="173">
  <si>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</si>
  <si>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</si>
  <si>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</si>
  <si>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</si>
  <si>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</si>
  <si>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</si>
  <si>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</si>
  <si>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</si>
  <si>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</si>
  <si>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</si>
  <si>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</si>
  <si>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</si>
  <si>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</si>
  <si>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</si>
  <si>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</si>
  <si>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</si>
  <si>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</si>
  <si>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</si>
  <si>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</si>
  <si>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</si>
  <si>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</si>
  <si>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</si>
  <si>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</si>
  <si>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</si>
  <si>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</si>
  <si>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</si>
  <si>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</si>
  <si>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</si>
  <si>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Brandon</t>
  </si>
  <si>
    <t>CI work</t>
  </si>
  <si>
    <t>Suppression</t>
  </si>
  <si>
    <t>Number</t>
  </si>
  <si>
    <t>Observed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</si>
  <si>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</si>
  <si>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</si>
  <si>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</si>
  <si>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</si>
  <si>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</si>
  <si>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</si>
  <si>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</si>
  <si>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</si>
  <si>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</si>
  <si>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</si>
  <si>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</si>
  <si>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</si>
  <si>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</si>
  <si>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</si>
  <si>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</si>
  <si>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</si>
  <si>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</si>
  <si>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</si>
  <si>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</si>
  <si>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</si>
  <si>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</si>
  <si>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</si>
  <si>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</si>
  <si>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</si>
  <si>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</si>
  <si>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</si>
  <si>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RHAs &amp; CAs</t>
  </si>
  <si>
    <t>districts &amp; NCs</t>
  </si>
  <si>
    <t xml:space="preserve"> </t>
  </si>
  <si>
    <t>s</t>
  </si>
  <si>
    <t>Crude</t>
  </si>
  <si>
    <t>Metis_count</t>
  </si>
  <si>
    <t>Metis_pop</t>
  </si>
  <si>
    <t>Metis_adj_rate</t>
  </si>
  <si>
    <t>Metis_Lci_adj</t>
  </si>
  <si>
    <t>Metis_Uci_adj</t>
  </si>
  <si>
    <t>Metis_prob</t>
  </si>
  <si>
    <t>Metis_crd_rate</t>
  </si>
  <si>
    <t>Metis_std_error</t>
  </si>
  <si>
    <t>Metis_estimate</t>
  </si>
  <si>
    <t>Metis_Lci_est</t>
  </si>
  <si>
    <t>Metis_Uci_est</t>
  </si>
  <si>
    <t>Metis_Lci_ratio</t>
  </si>
  <si>
    <t>Metis_Uci_ratio</t>
  </si>
  <si>
    <t>Other_count</t>
  </si>
  <si>
    <t>Other_pop</t>
  </si>
  <si>
    <t>Other_adj_rate</t>
  </si>
  <si>
    <t>Other_Lci_adj</t>
  </si>
  <si>
    <t>Other_Uci_adj</t>
  </si>
  <si>
    <t>Other_prob</t>
  </si>
  <si>
    <t>Other_crd_rate</t>
  </si>
  <si>
    <t>Other_std_error</t>
  </si>
  <si>
    <t>Other_estimate</t>
  </si>
  <si>
    <t>Other_Lci_est</t>
  </si>
  <si>
    <t>Other_Uci_est</t>
  </si>
  <si>
    <t>Other_Lci_ratio</t>
  </si>
  <si>
    <t>Other_Uci_ratio</t>
  </si>
  <si>
    <t>MvsO_prob</t>
  </si>
  <si>
    <t>MvsO_estimate</t>
  </si>
  <si>
    <t>MvsO_Lci_est</t>
  </si>
  <si>
    <t>MvsO_Uci_est</t>
  </si>
  <si>
    <t>Metis_sign</t>
  </si>
  <si>
    <t>Other_sign</t>
  </si>
  <si>
    <t>MvsO_sign</t>
  </si>
  <si>
    <t>Metis_suppress</t>
  </si>
  <si>
    <t>Other_suppress</t>
  </si>
  <si>
    <t>d</t>
  </si>
  <si>
    <t>o</t>
  </si>
  <si>
    <t>mmf</t>
  </si>
  <si>
    <t>count</t>
  </si>
  <si>
    <t>pop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</si>
  <si>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</si>
  <si>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</si>
  <si>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</si>
  <si>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</si>
  <si>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</si>
  <si>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</si>
  <si>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</si>
  <si>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</si>
  <si>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</si>
  <si>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</si>
  <si>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</si>
  <si>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</si>
  <si>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>sign</t>
  </si>
  <si>
    <t>suppress</t>
  </si>
  <si>
    <t>SE Southeast Region</t>
  </si>
  <si>
    <t>IN Interlake Region</t>
  </si>
  <si>
    <t>NW Northwest Region</t>
  </si>
  <si>
    <t>WPG Winnipeg Region</t>
  </si>
  <si>
    <t>SW Southwest Region</t>
  </si>
  <si>
    <t>TP The Pas Region</t>
  </si>
  <si>
    <t>TH Thompson Region</t>
  </si>
  <si>
    <t>m</t>
  </si>
  <si>
    <t>Southeast Region</t>
  </si>
  <si>
    <t>Interlake Region</t>
  </si>
  <si>
    <t>Northwest Region</t>
  </si>
  <si>
    <t>Winnipeg Region</t>
  </si>
  <si>
    <t>Southwest Region</t>
  </si>
  <si>
    <t>The Pas Region</t>
  </si>
  <si>
    <t>Thompson Region</t>
  </si>
  <si>
    <t>MB avg</t>
  </si>
  <si>
    <t>ms = metis suppressed</t>
  </si>
  <si>
    <t>os = other suppressed</t>
  </si>
  <si>
    <t>Supression</t>
  </si>
  <si>
    <t>Metis avg</t>
  </si>
  <si>
    <t>Other  avg</t>
  </si>
  <si>
    <t>Metis count</t>
  </si>
  <si>
    <t>Metis pop</t>
  </si>
  <si>
    <t>Metis prob</t>
  </si>
  <si>
    <t>Other count</t>
  </si>
  <si>
    <t>Other pop</t>
  </si>
  <si>
    <t>Other prob</t>
  </si>
  <si>
    <t>MvO prob</t>
  </si>
  <si>
    <t>*Metis regions testing @ .01</t>
  </si>
  <si>
    <t>Rural South</t>
  </si>
  <si>
    <t>adj</t>
  </si>
  <si>
    <t>Metis</t>
  </si>
  <si>
    <t>All Other Manitobans</t>
  </si>
  <si>
    <t>Metis Regions</t>
  </si>
  <si>
    <t>Southeast</t>
  </si>
  <si>
    <t>Northwest</t>
  </si>
  <si>
    <t>Southwest</t>
  </si>
  <si>
    <t>The Pas</t>
  </si>
  <si>
    <t>Thompson</t>
  </si>
  <si>
    <t>Metis Region</t>
  </si>
  <si>
    <t>RHA</t>
  </si>
  <si>
    <t>Winnipeg Community Area</t>
  </si>
  <si>
    <t>Percent</t>
  </si>
  <si>
    <t>(%)</t>
  </si>
  <si>
    <t>*differences tested  @ .05</t>
  </si>
  <si>
    <t>*comparisons to MB avg tested @ .01</t>
  </si>
  <si>
    <t>Crude and Adjusted Prevalence of Depression by Metis Region, 2002/03-2006/07, proportion of Metis age 10+</t>
  </si>
  <si>
    <t>Crude and Adjusted Prevalence of Depression by RHA, 2002/03-2006/07, proportion age 10+</t>
  </si>
  <si>
    <t>Prevalence of Depression</t>
  </si>
  <si>
    <t>Depression, 2002/03-2006/07</t>
  </si>
  <si>
    <t>Source: MCHP/MMF, 2010</t>
  </si>
  <si>
    <t>Metis_rate_ratio</t>
  </si>
  <si>
    <t>Other_rate_ratio</t>
  </si>
  <si>
    <t xml:space="preserve">date:      March 5, 2010 </t>
  </si>
  <si>
    <t>Appendix Table 2.21: Prevalence of Depression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</si>
</sst>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Univers 45 Light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Univers 45 Light"/>
      <family val="2"/>
    </font>
    <font>
      <b/>
      <sz val="13"/>
      <color indexed="56"/>
      <name val="Univers 45 Light"/>
      <family val="2"/>
    </font>
    <font>
      <b/>
      <sz val="11"/>
      <color indexed="56"/>
      <name val="Univers 45 Light"/>
      <family val="2"/>
    </font>
    <font>
      <sz val="11"/>
      <color indexed="17"/>
      <name val="Univers 45 Light"/>
      <family val="2"/>
    </font>
    <font>
      <sz val="11"/>
      <color indexed="20"/>
      <name val="Univers 45 Light"/>
      <family val="2"/>
    </font>
    <font>
      <sz val="11"/>
      <color indexed="60"/>
      <name val="Univers 45 Light"/>
      <family val="2"/>
    </font>
    <font>
      <sz val="11"/>
      <color indexed="62"/>
      <name val="Univers 45 Light"/>
      <family val="2"/>
    </font>
    <font>
      <b/>
      <sz val="11"/>
      <color indexed="63"/>
      <name val="Univers 45 Light"/>
      <family val="2"/>
    </font>
    <font>
      <b/>
      <sz val="11"/>
      <color indexed="52"/>
      <name val="Univers 45 Light"/>
      <family val="2"/>
    </font>
    <font>
      <sz val="11"/>
      <color indexed="52"/>
      <name val="Univers 45 Light"/>
      <family val="2"/>
    </font>
    <font>
      <b/>
      <sz val="11"/>
      <color indexed="9"/>
      <name val="Univers 45 Light"/>
      <family val="2"/>
    </font>
    <font>
      <sz val="11"/>
      <color indexed="10"/>
      <name val="Univers 45 Light"/>
      <family val="2"/>
    </font>
    <font>
      <i/>
      <sz val="11"/>
      <color indexed="23"/>
      <name val="Univers 45 Light"/>
      <family val="2"/>
    </font>
    <font>
      <b/>
      <sz val="11"/>
      <color indexed="8"/>
      <name val="Univers 45 Light"/>
      <family val="2"/>
    </font>
    <font>
      <sz val="11"/>
      <color indexed="9"/>
      <name val="Univers 45 Light"/>
      <family val="2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sz val="7"/>
      <color indexed="8"/>
      <name val="Univers 45 Light"/>
      <family val="0"/>
    </font>
    <font>
      <sz val="11"/>
      <color theme="1"/>
      <name val="Univers 45 Light"/>
      <family val="2"/>
    </font>
    <font>
      <sz val="11"/>
      <color theme="0"/>
      <name val="Univers 45 Light"/>
      <family val="2"/>
    </font>
    <font>
      <sz val="11"/>
      <color rgb="FF9C0006"/>
      <name val="Univers 45 Light"/>
      <family val="2"/>
    </font>
    <font>
      <b/>
      <sz val="11"/>
      <color rgb="FFFA7D00"/>
      <name val="Univers 45 Light"/>
      <family val="2"/>
    </font>
    <font>
      <b/>
      <sz val="11"/>
      <color theme="0"/>
      <name val="Univers 45 Light"/>
      <family val="2"/>
    </font>
    <font>
      <i/>
      <sz val="11"/>
      <color rgb="FF7F7F7F"/>
      <name val="Univers 45 Light"/>
      <family val="2"/>
    </font>
    <font>
      <sz val="11"/>
      <color rgb="FF006100"/>
      <name val="Univers 45 Light"/>
      <family val="2"/>
    </font>
    <font>
      <b/>
      <sz val="15"/>
      <color theme="3"/>
      <name val="Univers 45 Light"/>
      <family val="2"/>
    </font>
    <font>
      <b/>
      <sz val="13"/>
      <color theme="3"/>
      <name val="Univers 45 Light"/>
      <family val="2"/>
    </font>
    <font>
      <b/>
      <sz val="11"/>
      <color theme="3"/>
      <name val="Univers 45 Light"/>
      <family val="2"/>
    </font>
    <font>
      <sz val="11"/>
      <color rgb="FF3F3F76"/>
      <name val="Univers 45 Light"/>
      <family val="2"/>
    </font>
    <font>
      <sz val="11"/>
      <color rgb="FFFA7D00"/>
      <name val="Univers 45 Light"/>
      <family val="2"/>
    </font>
    <font>
      <sz val="11"/>
      <color rgb="FF9C6500"/>
      <name val="Univers 45 Light"/>
      <family val="2"/>
    </font>
    <font>
      <b/>
      <sz val="11"/>
      <color rgb="FF3F3F3F"/>
      <name val="Univers 45 Light"/>
      <family val="2"/>
    </font>
    <font>
      <b/>
      <sz val="18"/>
      <color theme="3"/>
      <name val="Cambria"/>
      <family val="2"/>
    </font>
    <font>
      <b/>
      <sz val="11"/>
      <color theme="1"/>
      <name val="Univers 45 Light"/>
      <family val="2"/>
    </font>
    <font>
      <sz val="11"/>
      <color rgb="FFFF0000"/>
      <name val="Univers 45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60">
      <alignment/>
      <protection/>
    </xf>
    <xf numFmtId="0" fontId="0" fillId="0" borderId="0" xfId="0" applyFont="1" applyAlignment="1">
      <alignment/>
    </xf>
    <xf numFmtId="0" fontId="5" fillId="0" borderId="0" xfId="60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0" fillId="0" borderId="0" xfId="60" applyFont="1" applyAlignment="1">
      <alignment horizontal="center"/>
      <protection/>
    </xf>
    <xf numFmtId="0" fontId="0" fillId="33" borderId="0" xfId="60" applyFont="1" applyFill="1" applyAlignment="1">
      <alignment horizontal="center"/>
      <protection/>
    </xf>
    <xf numFmtId="0" fontId="5" fillId="33" borderId="0" xfId="60" applyFont="1" applyFill="1" applyAlignment="1">
      <alignment horizontal="center"/>
      <protection/>
    </xf>
    <xf numFmtId="0" fontId="3" fillId="33" borderId="0" xfId="60" applyFill="1">
      <alignment/>
      <protection/>
    </xf>
    <xf numFmtId="0" fontId="0" fillId="33" borderId="0" xfId="0" applyFont="1" applyFill="1" applyAlignment="1">
      <alignment/>
    </xf>
    <xf numFmtId="0" fontId="5" fillId="0" borderId="0" xfId="0" applyFont="1" applyAlignment="1">
      <alignment/>
    </xf>
    <xf numFmtId="11" fontId="0" fillId="0" borderId="0" xfId="60" applyNumberFormat="1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8" fillId="0" borderId="0" xfId="44" applyFont="1" applyAlignment="1">
      <alignment/>
      <protection/>
    </xf>
    <xf numFmtId="0" fontId="10" fillId="0" borderId="10" xfId="0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0" xfId="0" applyFont="1" applyAlignment="1">
      <alignment/>
    </xf>
    <xf numFmtId="2" fontId="10" fillId="0" borderId="14" xfId="0" applyNumberFormat="1" applyFont="1" applyBorder="1" applyAlignment="1">
      <alignment horizontal="center"/>
    </xf>
    <xf numFmtId="164" fontId="0" fillId="0" borderId="0" xfId="60" applyNumberFormat="1" applyFont="1" applyAlignment="1">
      <alignment horizontal="center"/>
      <protection/>
    </xf>
    <xf numFmtId="164" fontId="0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10" fillId="0" borderId="19" xfId="0" applyFont="1" applyBorder="1" applyAlignment="1">
      <alignment/>
    </xf>
    <xf numFmtId="1" fontId="3" fillId="0" borderId="0" xfId="0" applyNumberFormat="1" applyFont="1" applyAlignment="1">
      <alignment/>
    </xf>
    <xf numFmtId="2" fontId="10" fillId="0" borderId="20" xfId="0" applyNumberFormat="1" applyFont="1" applyBorder="1" applyAlignment="1">
      <alignment horizontal="center"/>
    </xf>
    <xf numFmtId="1" fontId="10" fillId="0" borderId="2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/>
    </xf>
    <xf numFmtId="0" fontId="0" fillId="34" borderId="0" xfId="0" applyFont="1" applyFill="1" applyAlignment="1">
      <alignment/>
    </xf>
    <xf numFmtId="166" fontId="5" fillId="0" borderId="0" xfId="60" applyNumberFormat="1" applyFont="1" applyAlignment="1">
      <alignment horizontal="center"/>
      <protection/>
    </xf>
    <xf numFmtId="0" fontId="6" fillId="0" borderId="0" xfId="0" applyFont="1" applyAlignment="1">
      <alignment horizontal="left"/>
    </xf>
    <xf numFmtId="0" fontId="0" fillId="0" borderId="0" xfId="60" applyFont="1" applyAlignment="1">
      <alignment horizontal="left"/>
      <protection/>
    </xf>
    <xf numFmtId="49" fontId="0" fillId="0" borderId="0" xfId="0" applyNumberFormat="1" applyFont="1" applyFill="1" applyAlignment="1">
      <alignment/>
    </xf>
    <xf numFmtId="2" fontId="11" fillId="33" borderId="22" xfId="0" applyNumberFormat="1" applyFont="1" applyFill="1" applyBorder="1" applyAlignment="1" quotePrefix="1">
      <alignment horizontal="center"/>
    </xf>
    <xf numFmtId="2" fontId="11" fillId="0" borderId="23" xfId="0" applyNumberFormat="1" applyFont="1" applyFill="1" applyBorder="1" applyAlignment="1" quotePrefix="1">
      <alignment horizontal="center"/>
    </xf>
    <xf numFmtId="2" fontId="11" fillId="0" borderId="20" xfId="0" applyNumberFormat="1" applyFont="1" applyFill="1" applyBorder="1" applyAlignment="1">
      <alignment horizontal="center"/>
    </xf>
    <xf numFmtId="0" fontId="5" fillId="0" borderId="0" xfId="60" applyFont="1" applyAlignment="1">
      <alignment horizontal="left"/>
      <protection/>
    </xf>
    <xf numFmtId="2" fontId="11" fillId="0" borderId="20" xfId="0" applyNumberFormat="1" applyFont="1" applyFill="1" applyBorder="1" applyAlignment="1" quotePrefix="1">
      <alignment horizontal="center"/>
    </xf>
    <xf numFmtId="2" fontId="11" fillId="0" borderId="24" xfId="0" applyNumberFormat="1" applyFont="1" applyFill="1" applyBorder="1" applyAlignment="1" quotePrefix="1">
      <alignment horizontal="center"/>
    </xf>
    <xf numFmtId="2" fontId="11" fillId="33" borderId="20" xfId="0" applyNumberFormat="1" applyFont="1" applyFill="1" applyBorder="1" applyAlignment="1" quotePrefix="1">
      <alignment horizontal="center"/>
    </xf>
    <xf numFmtId="2" fontId="11" fillId="0" borderId="22" xfId="0" applyNumberFormat="1" applyFont="1" applyFill="1" applyBorder="1" applyAlignment="1" quotePrefix="1">
      <alignment horizontal="center"/>
    </xf>
    <xf numFmtId="2" fontId="11" fillId="33" borderId="20" xfId="0" applyNumberFormat="1" applyFont="1" applyFill="1" applyBorder="1" applyAlignment="1">
      <alignment horizontal="center"/>
    </xf>
    <xf numFmtId="2" fontId="11" fillId="0" borderId="24" xfId="0" applyNumberFormat="1" applyFont="1" applyFill="1" applyBorder="1" applyAlignment="1">
      <alignment horizontal="center"/>
    </xf>
    <xf numFmtId="2" fontId="11" fillId="0" borderId="25" xfId="0" applyNumberFormat="1" applyFont="1" applyFill="1" applyBorder="1" applyAlignment="1" quotePrefix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165" fontId="11" fillId="0" borderId="0" xfId="0" applyNumberFormat="1" applyFont="1" applyFill="1" applyBorder="1" applyAlignment="1" quotePrefix="1">
      <alignment horizontal="center"/>
    </xf>
    <xf numFmtId="2" fontId="11" fillId="0" borderId="0" xfId="0" applyNumberFormat="1" applyFont="1" applyFill="1" applyBorder="1" applyAlignment="1" quotePrefix="1">
      <alignment horizontal="center"/>
    </xf>
    <xf numFmtId="0" fontId="10" fillId="0" borderId="0" xfId="0" applyFont="1" applyFill="1" applyBorder="1" applyAlignment="1">
      <alignment/>
    </xf>
    <xf numFmtId="0" fontId="5" fillId="34" borderId="0" xfId="0" applyFont="1" applyFill="1" applyAlignment="1">
      <alignment horizontal="center"/>
    </xf>
    <xf numFmtId="3" fontId="11" fillId="0" borderId="26" xfId="0" applyNumberFormat="1" applyFont="1" applyFill="1" applyBorder="1" applyAlignment="1" quotePrefix="1">
      <alignment horizontal="center"/>
    </xf>
    <xf numFmtId="3" fontId="11" fillId="0" borderId="27" xfId="0" applyNumberFormat="1" applyFont="1" applyFill="1" applyBorder="1" applyAlignment="1" quotePrefix="1">
      <alignment horizontal="center"/>
    </xf>
    <xf numFmtId="3" fontId="11" fillId="33" borderId="27" xfId="0" applyNumberFormat="1" applyFont="1" applyFill="1" applyBorder="1" applyAlignment="1" quotePrefix="1">
      <alignment horizontal="center"/>
    </xf>
    <xf numFmtId="3" fontId="11" fillId="0" borderId="28" xfId="0" applyNumberFormat="1" applyFont="1" applyFill="1" applyBorder="1" applyAlignment="1" quotePrefix="1">
      <alignment horizontal="center"/>
    </xf>
    <xf numFmtId="3" fontId="11" fillId="0" borderId="11" xfId="0" applyNumberFormat="1" applyFont="1" applyFill="1" applyBorder="1" applyAlignment="1" quotePrefix="1">
      <alignment horizontal="center"/>
    </xf>
    <xf numFmtId="3" fontId="11" fillId="33" borderId="11" xfId="0" applyNumberFormat="1" applyFont="1" applyFill="1" applyBorder="1" applyAlignment="1" quotePrefix="1">
      <alignment horizontal="center"/>
    </xf>
    <xf numFmtId="3" fontId="11" fillId="0" borderId="25" xfId="0" applyNumberFormat="1" applyFont="1" applyFill="1" applyBorder="1" applyAlignment="1" quotePrefix="1">
      <alignment horizontal="center"/>
    </xf>
    <xf numFmtId="3" fontId="11" fillId="0" borderId="27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31" fillId="0" borderId="0" xfId="56">
      <alignment/>
      <protection/>
    </xf>
    <xf numFmtId="0" fontId="31" fillId="0" borderId="0" xfId="57">
      <alignment/>
      <protection/>
    </xf>
    <xf numFmtId="11" fontId="31" fillId="0" borderId="0" xfId="57" applyNumberFormat="1">
      <alignment/>
      <protection/>
    </xf>
    <xf numFmtId="0" fontId="31" fillId="0" borderId="0" xfId="58">
      <alignment/>
      <protection/>
    </xf>
    <xf numFmtId="0" fontId="31" fillId="0" borderId="0" xfId="59">
      <alignment/>
      <protection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60" applyFont="1" applyAlignment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rmal_Sheet1" xfId="60"/>
    <cellStyle name="Note" xfId="61"/>
    <cellStyle name="Note 2" xfId="62"/>
    <cellStyle name="Note 3" xfId="63"/>
    <cellStyle name="Note 4" xfId="64"/>
    <cellStyle name="Note 5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855"/>
          <c:w val="0.96625"/>
          <c:h val="0.78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 (d)</c:v>
                </c:pt>
                <c:pt idx="3">
                  <c:v>Brandon (m,d)</c:v>
                </c:pt>
                <c:pt idx="4">
                  <c:v>Winnipeg (d)</c:v>
                </c:pt>
                <c:pt idx="5">
                  <c:v>Interlake</c:v>
                </c:pt>
                <c:pt idx="6">
                  <c:v>North Eastman (d)</c:v>
                </c:pt>
                <c:pt idx="7">
                  <c:v>Parkland (o,d)</c:v>
                </c:pt>
                <c:pt idx="8">
                  <c:v>Churchill</c:v>
                </c:pt>
                <c:pt idx="9">
                  <c:v>Nor-Man (o,d)</c:v>
                </c:pt>
                <c:pt idx="10">
                  <c:v>Burntwood (m,o,d)</c:v>
                </c:pt>
                <c:pt idx="12">
                  <c:v>Rural South</c:v>
                </c:pt>
                <c:pt idx="13">
                  <c:v>Mid</c:v>
                </c:pt>
                <c:pt idx="14">
                  <c:v>North (m,o,d)</c:v>
                </c:pt>
                <c:pt idx="15">
                  <c:v>Manitoba</c:v>
                </c:pt>
              </c:strCache>
            </c:strRef>
          </c:cat>
          <c:val>
            <c:numRef>
              <c:f>'m vs o graph data'!$H$4:$H$19</c:f>
              <c:numCache>
                <c:ptCount val="16"/>
                <c:pt idx="0">
                  <c:v>0.2198406517</c:v>
                </c:pt>
                <c:pt idx="1">
                  <c:v>0.2198406517</c:v>
                </c:pt>
                <c:pt idx="2">
                  <c:v>0.2198406517</c:v>
                </c:pt>
                <c:pt idx="3">
                  <c:v>0.2198406517</c:v>
                </c:pt>
                <c:pt idx="4">
                  <c:v>0.2198406517</c:v>
                </c:pt>
                <c:pt idx="5">
                  <c:v>0.2198406517</c:v>
                </c:pt>
                <c:pt idx="6">
                  <c:v>0.2198406517</c:v>
                </c:pt>
                <c:pt idx="7">
                  <c:v>0.2198406517</c:v>
                </c:pt>
                <c:pt idx="8">
                  <c:v>0.2198406517</c:v>
                </c:pt>
                <c:pt idx="9">
                  <c:v>0.2198406517</c:v>
                </c:pt>
                <c:pt idx="10">
                  <c:v>0.2198406517</c:v>
                </c:pt>
                <c:pt idx="12">
                  <c:v>0.2198406517</c:v>
                </c:pt>
                <c:pt idx="13">
                  <c:v>0.2198406517</c:v>
                </c:pt>
                <c:pt idx="14">
                  <c:v>0.2198406517</c:v>
                </c:pt>
                <c:pt idx="15">
                  <c:v>0.2198406517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 (d)</c:v>
                </c:pt>
                <c:pt idx="3">
                  <c:v>Brandon (m,d)</c:v>
                </c:pt>
                <c:pt idx="4">
                  <c:v>Winnipeg (d)</c:v>
                </c:pt>
                <c:pt idx="5">
                  <c:v>Interlake</c:v>
                </c:pt>
                <c:pt idx="6">
                  <c:v>North Eastman (d)</c:v>
                </c:pt>
                <c:pt idx="7">
                  <c:v>Parkland (o,d)</c:v>
                </c:pt>
                <c:pt idx="8">
                  <c:v>Churchill</c:v>
                </c:pt>
                <c:pt idx="9">
                  <c:v>Nor-Man (o,d)</c:v>
                </c:pt>
                <c:pt idx="10">
                  <c:v>Burntwood (m,o,d)</c:v>
                </c:pt>
                <c:pt idx="12">
                  <c:v>Rural South</c:v>
                </c:pt>
                <c:pt idx="13">
                  <c:v>Mid</c:v>
                </c:pt>
                <c:pt idx="14">
                  <c:v>North (m,o,d)</c:v>
                </c:pt>
                <c:pt idx="15">
                  <c:v>Manitoba</c:v>
                </c:pt>
              </c:strCache>
            </c:strRef>
          </c:cat>
          <c:val>
            <c:numRef>
              <c:f>'m vs o graph data'!$I$4:$I$19</c:f>
              <c:numCache>
                <c:ptCount val="16"/>
                <c:pt idx="0">
                  <c:v>0.1865886929</c:v>
                </c:pt>
                <c:pt idx="1">
                  <c:v>0.2068039726</c:v>
                </c:pt>
                <c:pt idx="2">
                  <c:v>0.2116371319</c:v>
                </c:pt>
                <c:pt idx="3">
                  <c:v>0.2894942426</c:v>
                </c:pt>
                <c:pt idx="4">
                  <c:v>0.2553985464</c:v>
                </c:pt>
                <c:pt idx="5">
                  <c:v>0.1900544125</c:v>
                </c:pt>
                <c:pt idx="6">
                  <c:v>0.2262366551</c:v>
                </c:pt>
                <c:pt idx="7">
                  <c:v>0.2063580983</c:v>
                </c:pt>
                <c:pt idx="8">
                  <c:v>0.1572685983</c:v>
                </c:pt>
                <c:pt idx="9">
                  <c:v>0.1828694683</c:v>
                </c:pt>
                <c:pt idx="10">
                  <c:v>0.1727692267</c:v>
                </c:pt>
                <c:pt idx="12">
                  <c:v>0.198233743</c:v>
                </c:pt>
                <c:pt idx="13">
                  <c:v>0.2006109974</c:v>
                </c:pt>
                <c:pt idx="14">
                  <c:v>0.1752477779</c:v>
                </c:pt>
                <c:pt idx="15">
                  <c:v>0.2198406517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 (d)</c:v>
                </c:pt>
                <c:pt idx="3">
                  <c:v>Brandon (m,d)</c:v>
                </c:pt>
                <c:pt idx="4">
                  <c:v>Winnipeg (d)</c:v>
                </c:pt>
                <c:pt idx="5">
                  <c:v>Interlake</c:v>
                </c:pt>
                <c:pt idx="6">
                  <c:v>North Eastman (d)</c:v>
                </c:pt>
                <c:pt idx="7">
                  <c:v>Parkland (o,d)</c:v>
                </c:pt>
                <c:pt idx="8">
                  <c:v>Churchill</c:v>
                </c:pt>
                <c:pt idx="9">
                  <c:v>Nor-Man (o,d)</c:v>
                </c:pt>
                <c:pt idx="10">
                  <c:v>Burntwood (m,o,d)</c:v>
                </c:pt>
                <c:pt idx="12">
                  <c:v>Rural South</c:v>
                </c:pt>
                <c:pt idx="13">
                  <c:v>Mid</c:v>
                </c:pt>
                <c:pt idx="14">
                  <c:v>North (m,o,d)</c:v>
                </c:pt>
                <c:pt idx="15">
                  <c:v>Manitoba</c:v>
                </c:pt>
              </c:strCache>
            </c:strRef>
          </c:cat>
          <c:val>
            <c:numRef>
              <c:f>'m vs o graph data'!$J$4:$J$19</c:f>
              <c:numCache>
                <c:ptCount val="16"/>
                <c:pt idx="0">
                  <c:v>0.186433077</c:v>
                </c:pt>
                <c:pt idx="1">
                  <c:v>0.1811711996</c:v>
                </c:pt>
                <c:pt idx="2">
                  <c:v>0.1737603127</c:v>
                </c:pt>
                <c:pt idx="3">
                  <c:v>0.2285341463</c:v>
                </c:pt>
                <c:pt idx="4">
                  <c:v>0.2165322025</c:v>
                </c:pt>
                <c:pt idx="5">
                  <c:v>0.1780673728</c:v>
                </c:pt>
                <c:pt idx="6">
                  <c:v>0.175534781</c:v>
                </c:pt>
                <c:pt idx="7">
                  <c:v>0.1704559184</c:v>
                </c:pt>
                <c:pt idx="8">
                  <c:v>0.1495433157</c:v>
                </c:pt>
                <c:pt idx="9">
                  <c:v>0.1477721073</c:v>
                </c:pt>
                <c:pt idx="10">
                  <c:v>0.1383185101</c:v>
                </c:pt>
                <c:pt idx="12">
                  <c:v>0.1829170446</c:v>
                </c:pt>
                <c:pt idx="13">
                  <c:v>0.17706337</c:v>
                </c:pt>
                <c:pt idx="14">
                  <c:v>0.1407547795</c:v>
                </c:pt>
                <c:pt idx="15">
                  <c:v>0.2042950992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 (d)</c:v>
                </c:pt>
                <c:pt idx="3">
                  <c:v>Brandon (m,d)</c:v>
                </c:pt>
                <c:pt idx="4">
                  <c:v>Winnipeg (d)</c:v>
                </c:pt>
                <c:pt idx="5">
                  <c:v>Interlake</c:v>
                </c:pt>
                <c:pt idx="6">
                  <c:v>North Eastman (d)</c:v>
                </c:pt>
                <c:pt idx="7">
                  <c:v>Parkland (o,d)</c:v>
                </c:pt>
                <c:pt idx="8">
                  <c:v>Churchill</c:v>
                </c:pt>
                <c:pt idx="9">
                  <c:v>Nor-Man (o,d)</c:v>
                </c:pt>
                <c:pt idx="10">
                  <c:v>Burntwood (m,o,d)</c:v>
                </c:pt>
                <c:pt idx="12">
                  <c:v>Rural South</c:v>
                </c:pt>
                <c:pt idx="13">
                  <c:v>Mid</c:v>
                </c:pt>
                <c:pt idx="14">
                  <c:v>North (m,o,d)</c:v>
                </c:pt>
                <c:pt idx="15">
                  <c:v>Manitoba</c:v>
                </c:pt>
              </c:strCache>
            </c:strRef>
          </c:cat>
          <c:val>
            <c:numRef>
              <c:f>'m vs o graph data'!$K$4:$K$19</c:f>
              <c:numCache>
                <c:ptCount val="16"/>
                <c:pt idx="0">
                  <c:v>0.2042950992</c:v>
                </c:pt>
                <c:pt idx="1">
                  <c:v>0.2042950992</c:v>
                </c:pt>
                <c:pt idx="2">
                  <c:v>0.2042950992</c:v>
                </c:pt>
                <c:pt idx="3">
                  <c:v>0.2042950992</c:v>
                </c:pt>
                <c:pt idx="4">
                  <c:v>0.2042950992</c:v>
                </c:pt>
                <c:pt idx="5">
                  <c:v>0.2042950992</c:v>
                </c:pt>
                <c:pt idx="6">
                  <c:v>0.2042950992</c:v>
                </c:pt>
                <c:pt idx="7">
                  <c:v>0.2042950992</c:v>
                </c:pt>
                <c:pt idx="8">
                  <c:v>0.2042950992</c:v>
                </c:pt>
                <c:pt idx="9">
                  <c:v>0.2042950992</c:v>
                </c:pt>
                <c:pt idx="10">
                  <c:v>0.2042950992</c:v>
                </c:pt>
                <c:pt idx="12">
                  <c:v>0.2042950992</c:v>
                </c:pt>
                <c:pt idx="13">
                  <c:v>0.2042950992</c:v>
                </c:pt>
                <c:pt idx="14">
                  <c:v>0.2042950992</c:v>
                </c:pt>
                <c:pt idx="15">
                  <c:v>0.2042950992</c:v>
                </c:pt>
              </c:numCache>
            </c:numRef>
          </c:val>
        </c:ser>
        <c:gapWidth val="0"/>
        <c:axId val="56898846"/>
        <c:axId val="42327567"/>
      </c:barChart>
      <c:catAx>
        <c:axId val="5689884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2327567"/>
        <c:crosses val="autoZero"/>
        <c:auto val="1"/>
        <c:lblOffset val="100"/>
        <c:tickLblSkip val="1"/>
        <c:noMultiLvlLbl val="0"/>
      </c:catAx>
      <c:valAx>
        <c:axId val="42327567"/>
        <c:scaling>
          <c:orientation val="minMax"/>
          <c:max val="0.5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6898846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3225"/>
          <c:y val="0.09425"/>
          <c:w val="0.33225"/>
          <c:h val="0.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11525"/>
          <c:w val="0.9545"/>
          <c:h val="0.76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(d)</c:v>
                </c:pt>
                <c:pt idx="1">
                  <c:v>Assiniboine South (d)</c:v>
                </c:pt>
                <c:pt idx="2">
                  <c:v>St. Boniface (d)</c:v>
                </c:pt>
                <c:pt idx="3">
                  <c:v>St. Vital (d)</c:v>
                </c:pt>
                <c:pt idx="4">
                  <c:v>Transcona</c:v>
                </c:pt>
                <c:pt idx="5">
                  <c:v>River Heights (m,d)</c:v>
                </c:pt>
                <c:pt idx="6">
                  <c:v>River East (d)</c:v>
                </c:pt>
                <c:pt idx="7">
                  <c:v>Seven Oaks (d)</c:v>
                </c:pt>
                <c:pt idx="8">
                  <c:v>St. James - Assiniboia</c:v>
                </c:pt>
                <c:pt idx="9">
                  <c:v>Inkster (o,d)</c:v>
                </c:pt>
                <c:pt idx="10">
                  <c:v>Downtown (m,d)</c:v>
                </c:pt>
                <c:pt idx="11">
                  <c:v>Point Douglas (m,d)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</c:v>
                </c:pt>
              </c:strCache>
            </c:strRef>
          </c:cat>
          <c:val>
            <c:numRef>
              <c:f>('m vs o graph data'!$H$20:$H$32,'m vs o graph data'!$H$8,'m vs o graph data'!$H$19)</c:f>
              <c:numCache>
                <c:ptCount val="15"/>
                <c:pt idx="0">
                  <c:v>0.2198406517</c:v>
                </c:pt>
                <c:pt idx="1">
                  <c:v>0.2198406517</c:v>
                </c:pt>
                <c:pt idx="2">
                  <c:v>0.2198406517</c:v>
                </c:pt>
                <c:pt idx="3">
                  <c:v>0.2198406517</c:v>
                </c:pt>
                <c:pt idx="4">
                  <c:v>0.2198406517</c:v>
                </c:pt>
                <c:pt idx="5">
                  <c:v>0.2198406517</c:v>
                </c:pt>
                <c:pt idx="6">
                  <c:v>0.2198406517</c:v>
                </c:pt>
                <c:pt idx="7">
                  <c:v>0.2198406517</c:v>
                </c:pt>
                <c:pt idx="8">
                  <c:v>0.2198406517</c:v>
                </c:pt>
                <c:pt idx="9">
                  <c:v>0.2198406517</c:v>
                </c:pt>
                <c:pt idx="10">
                  <c:v>0.2198406517</c:v>
                </c:pt>
                <c:pt idx="11">
                  <c:v>0.2198406517</c:v>
                </c:pt>
                <c:pt idx="13">
                  <c:v>0.2198406517</c:v>
                </c:pt>
                <c:pt idx="14">
                  <c:v>0.2198406517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(d)</c:v>
                </c:pt>
                <c:pt idx="1">
                  <c:v>Assiniboine South (d)</c:v>
                </c:pt>
                <c:pt idx="2">
                  <c:v>St. Boniface (d)</c:v>
                </c:pt>
                <c:pt idx="3">
                  <c:v>St. Vital (d)</c:v>
                </c:pt>
                <c:pt idx="4">
                  <c:v>Transcona</c:v>
                </c:pt>
                <c:pt idx="5">
                  <c:v>River Heights (m,d)</c:v>
                </c:pt>
                <c:pt idx="6">
                  <c:v>River East (d)</c:v>
                </c:pt>
                <c:pt idx="7">
                  <c:v>Seven Oaks (d)</c:v>
                </c:pt>
                <c:pt idx="8">
                  <c:v>St. James - Assiniboia</c:v>
                </c:pt>
                <c:pt idx="9">
                  <c:v>Inkster (o,d)</c:v>
                </c:pt>
                <c:pt idx="10">
                  <c:v>Downtown (m,d)</c:v>
                </c:pt>
                <c:pt idx="11">
                  <c:v>Point Douglas (m,d)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</c:v>
                </c:pt>
              </c:strCache>
            </c:strRef>
          </c:cat>
          <c:val>
            <c:numRef>
              <c:f>('m vs o graph data'!$I$20:$I$32,'m vs o graph data'!$I$8,'m vs o graph data'!$I$19)</c:f>
              <c:numCache>
                <c:ptCount val="15"/>
                <c:pt idx="0">
                  <c:v>0.2274446311</c:v>
                </c:pt>
                <c:pt idx="1">
                  <c:v>0.2813908604</c:v>
                </c:pt>
                <c:pt idx="2">
                  <c:v>0.2331246247</c:v>
                </c:pt>
                <c:pt idx="3">
                  <c:v>0.2447056437</c:v>
                </c:pt>
                <c:pt idx="4">
                  <c:v>0.2352170866</c:v>
                </c:pt>
                <c:pt idx="5">
                  <c:v>0.2764080652</c:v>
                </c:pt>
                <c:pt idx="6">
                  <c:v>0.2546421789</c:v>
                </c:pt>
                <c:pt idx="7">
                  <c:v>0.2541315598</c:v>
                </c:pt>
                <c:pt idx="8">
                  <c:v>0.247535168</c:v>
                </c:pt>
                <c:pt idx="9">
                  <c:v>0.2504698319</c:v>
                </c:pt>
                <c:pt idx="10">
                  <c:v>0.3108154308</c:v>
                </c:pt>
                <c:pt idx="11">
                  <c:v>0.2920753773</c:v>
                </c:pt>
                <c:pt idx="13">
                  <c:v>0.2553985464</c:v>
                </c:pt>
                <c:pt idx="14">
                  <c:v>0.2198406517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(d)</c:v>
                </c:pt>
                <c:pt idx="1">
                  <c:v>Assiniboine South (d)</c:v>
                </c:pt>
                <c:pt idx="2">
                  <c:v>St. Boniface (d)</c:v>
                </c:pt>
                <c:pt idx="3">
                  <c:v>St. Vital (d)</c:v>
                </c:pt>
                <c:pt idx="4">
                  <c:v>Transcona</c:v>
                </c:pt>
                <c:pt idx="5">
                  <c:v>River Heights (m,d)</c:v>
                </c:pt>
                <c:pt idx="6">
                  <c:v>River East (d)</c:v>
                </c:pt>
                <c:pt idx="7">
                  <c:v>Seven Oaks (d)</c:v>
                </c:pt>
                <c:pt idx="8">
                  <c:v>St. James - Assiniboia</c:v>
                </c:pt>
                <c:pt idx="9">
                  <c:v>Inkster (o,d)</c:v>
                </c:pt>
                <c:pt idx="10">
                  <c:v>Downtown (m,d)</c:v>
                </c:pt>
                <c:pt idx="11">
                  <c:v>Point Douglas (m,d)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</c:v>
                </c:pt>
              </c:strCache>
            </c:strRef>
          </c:cat>
          <c:val>
            <c:numRef>
              <c:f>('m vs o graph data'!$J$20:$J$32,'m vs o graph data'!$J$8,'m vs o graph data'!$J$19)</c:f>
              <c:numCache>
                <c:ptCount val="15"/>
                <c:pt idx="0">
                  <c:v>0.1807897022</c:v>
                </c:pt>
                <c:pt idx="1">
                  <c:v>0.2178219916</c:v>
                </c:pt>
                <c:pt idx="2">
                  <c:v>0.1986217548</c:v>
                </c:pt>
                <c:pt idx="3">
                  <c:v>0.2032963736</c:v>
                </c:pt>
                <c:pt idx="4">
                  <c:v>0.1999145794</c:v>
                </c:pt>
                <c:pt idx="5">
                  <c:v>0.2288215724</c:v>
                </c:pt>
                <c:pt idx="6">
                  <c:v>0.2040398651</c:v>
                </c:pt>
                <c:pt idx="7">
                  <c:v>0.2035256185</c:v>
                </c:pt>
                <c:pt idx="8">
                  <c:v>0.2271877955</c:v>
                </c:pt>
                <c:pt idx="9">
                  <c:v>0.1484769009</c:v>
                </c:pt>
                <c:pt idx="10">
                  <c:v>0.2180450333</c:v>
                </c:pt>
                <c:pt idx="11">
                  <c:v>0.2274599494</c:v>
                </c:pt>
                <c:pt idx="13">
                  <c:v>0.2165322025</c:v>
                </c:pt>
                <c:pt idx="14">
                  <c:v>0.2042950992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(d)</c:v>
                </c:pt>
                <c:pt idx="1">
                  <c:v>Assiniboine South (d)</c:v>
                </c:pt>
                <c:pt idx="2">
                  <c:v>St. Boniface (d)</c:v>
                </c:pt>
                <c:pt idx="3">
                  <c:v>St. Vital (d)</c:v>
                </c:pt>
                <c:pt idx="4">
                  <c:v>Transcona</c:v>
                </c:pt>
                <c:pt idx="5">
                  <c:v>River Heights (m,d)</c:v>
                </c:pt>
                <c:pt idx="6">
                  <c:v>River East (d)</c:v>
                </c:pt>
                <c:pt idx="7">
                  <c:v>Seven Oaks (d)</c:v>
                </c:pt>
                <c:pt idx="8">
                  <c:v>St. James - Assiniboia</c:v>
                </c:pt>
                <c:pt idx="9">
                  <c:v>Inkster (o,d)</c:v>
                </c:pt>
                <c:pt idx="10">
                  <c:v>Downtown (m,d)</c:v>
                </c:pt>
                <c:pt idx="11">
                  <c:v>Point Douglas (m,d)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</c:v>
                </c:pt>
              </c:strCache>
            </c:strRef>
          </c:cat>
          <c:val>
            <c:numRef>
              <c:f>('m vs o graph data'!$K$20:$K$32,'m vs o graph data'!$K$8,'m vs o graph data'!$K$19)</c:f>
              <c:numCache>
                <c:ptCount val="15"/>
                <c:pt idx="0">
                  <c:v>0.2042950992</c:v>
                </c:pt>
                <c:pt idx="1">
                  <c:v>0.2042950992</c:v>
                </c:pt>
                <c:pt idx="2">
                  <c:v>0.2042950992</c:v>
                </c:pt>
                <c:pt idx="3">
                  <c:v>0.2042950992</c:v>
                </c:pt>
                <c:pt idx="4">
                  <c:v>0.2042950992</c:v>
                </c:pt>
                <c:pt idx="5">
                  <c:v>0.2042950992</c:v>
                </c:pt>
                <c:pt idx="6">
                  <c:v>0.2042950992</c:v>
                </c:pt>
                <c:pt idx="7">
                  <c:v>0.2042950992</c:v>
                </c:pt>
                <c:pt idx="8">
                  <c:v>0.2042950992</c:v>
                </c:pt>
                <c:pt idx="9">
                  <c:v>0.2042950992</c:v>
                </c:pt>
                <c:pt idx="10">
                  <c:v>0.2042950992</c:v>
                </c:pt>
                <c:pt idx="11">
                  <c:v>0.2042950992</c:v>
                </c:pt>
                <c:pt idx="13">
                  <c:v>0.2042950992</c:v>
                </c:pt>
                <c:pt idx="14">
                  <c:v>0.2042950992</c:v>
                </c:pt>
              </c:numCache>
            </c:numRef>
          </c:val>
        </c:ser>
        <c:gapWidth val="0"/>
        <c:axId val="45403784"/>
        <c:axId val="5980873"/>
      </c:barChart>
      <c:catAx>
        <c:axId val="4540378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980873"/>
        <c:crosses val="autoZero"/>
        <c:auto val="1"/>
        <c:lblOffset val="100"/>
        <c:tickLblSkip val="1"/>
        <c:noMultiLvlLbl val="0"/>
      </c:catAx>
      <c:valAx>
        <c:axId val="5980873"/>
        <c:scaling>
          <c:orientation val="minMax"/>
          <c:max val="0.5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5403784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6275"/>
          <c:y val="0.12075"/>
          <c:w val="0.3255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8725"/>
          <c:w val="0.97425"/>
          <c:h val="0.7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region graph data'!$E$3</c:f>
              <c:strCache>
                <c:ptCount val="1"/>
                <c:pt idx="0">
                  <c:v>MB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region graph data'!$A$4:$A$12</c:f>
              <c:strCache>
                <c:ptCount val="9"/>
                <c:pt idx="0">
                  <c:v>Southeast Region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 (m)</c:v>
                </c:pt>
                <c:pt idx="8">
                  <c:v>Manitoba</c:v>
                </c:pt>
              </c:strCache>
            </c:strRef>
          </c:cat>
          <c:val>
            <c:numRef>
              <c:f>'m region graph data'!$E$4:$E$12</c:f>
              <c:numCache>
                <c:ptCount val="9"/>
                <c:pt idx="0">
                  <c:v>0.2190120482</c:v>
                </c:pt>
                <c:pt idx="1">
                  <c:v>0.2190120482</c:v>
                </c:pt>
                <c:pt idx="2">
                  <c:v>0.2190120482</c:v>
                </c:pt>
                <c:pt idx="3">
                  <c:v>0.2190120482</c:v>
                </c:pt>
                <c:pt idx="4">
                  <c:v>0.2190120482</c:v>
                </c:pt>
                <c:pt idx="5">
                  <c:v>0.2190120482</c:v>
                </c:pt>
                <c:pt idx="6">
                  <c:v>0.2190120482</c:v>
                </c:pt>
                <c:pt idx="8">
                  <c:v>0.2190120482</c:v>
                </c:pt>
              </c:numCache>
            </c:numRef>
          </c:val>
        </c:ser>
        <c:ser>
          <c:idx val="1"/>
          <c:order val="1"/>
          <c:tx>
            <c:strRef>
              <c:f>'m region graph data'!$F$3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region graph data'!$A$4:$A$12</c:f>
              <c:strCache>
                <c:ptCount val="9"/>
                <c:pt idx="0">
                  <c:v>Southeast Region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 (m)</c:v>
                </c:pt>
                <c:pt idx="8">
                  <c:v>Manitoba</c:v>
                </c:pt>
              </c:strCache>
            </c:strRef>
          </c:cat>
          <c:val>
            <c:numRef>
              <c:f>'m region graph data'!$F$4:$F$12</c:f>
              <c:numCache>
                <c:ptCount val="9"/>
                <c:pt idx="0">
                  <c:v>0.1993325674</c:v>
                </c:pt>
                <c:pt idx="1">
                  <c:v>0.1884476645</c:v>
                </c:pt>
                <c:pt idx="2">
                  <c:v>0.201929118</c:v>
                </c:pt>
                <c:pt idx="3">
                  <c:v>0.2527262156</c:v>
                </c:pt>
                <c:pt idx="4">
                  <c:v>0.2260373328</c:v>
                </c:pt>
                <c:pt idx="5">
                  <c:v>0.1883330793</c:v>
                </c:pt>
                <c:pt idx="6">
                  <c:v>0.1693031489</c:v>
                </c:pt>
                <c:pt idx="8">
                  <c:v>0.2190120482</c:v>
                </c:pt>
              </c:numCache>
            </c:numRef>
          </c:val>
        </c:ser>
        <c:axId val="53827858"/>
        <c:axId val="14688675"/>
      </c:barChart>
      <c:catAx>
        <c:axId val="53827858"/>
        <c:scaling>
          <c:orientation val="maxMin"/>
        </c:scaling>
        <c:axPos val="l"/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4688675"/>
        <c:crosses val="autoZero"/>
        <c:auto val="1"/>
        <c:lblOffset val="100"/>
        <c:tickLblSkip val="1"/>
        <c:noMultiLvlLbl val="0"/>
      </c:catAx>
      <c:valAx>
        <c:axId val="14688675"/>
        <c:scaling>
          <c:orientation val="minMax"/>
          <c:max val="0.5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3827858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9"/>
          <c:y val="0.10275"/>
          <c:w val="0.2237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1275"/>
          <c:w val="0.96425"/>
          <c:h val="0.83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</c:v>
                </c:pt>
                <c:pt idx="1">
                  <c:v>Mid</c:v>
                </c:pt>
                <c:pt idx="2">
                  <c:v>North (m,o,d)</c:v>
                </c:pt>
                <c:pt idx="3">
                  <c:v>Winnipeg (d)</c:v>
                </c:pt>
                <c:pt idx="4">
                  <c:v>Manitoba</c:v>
                </c:pt>
              </c:strCache>
            </c:strRef>
          </c:cat>
          <c:val>
            <c:numRef>
              <c:f>('m vs o graph data'!$H$16:$H$18,'m vs o graph data'!$H$8,'m vs o graph data'!$H$19)</c:f>
              <c:numCache>
                <c:ptCount val="5"/>
                <c:pt idx="0">
                  <c:v>0.2198406517</c:v>
                </c:pt>
                <c:pt idx="1">
                  <c:v>0.2198406517</c:v>
                </c:pt>
                <c:pt idx="2">
                  <c:v>0.2198406517</c:v>
                </c:pt>
                <c:pt idx="3">
                  <c:v>0.2198406517</c:v>
                </c:pt>
                <c:pt idx="4">
                  <c:v>0.2198406517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</c:v>
                </c:pt>
                <c:pt idx="1">
                  <c:v>Mid</c:v>
                </c:pt>
                <c:pt idx="2">
                  <c:v>North (m,o,d)</c:v>
                </c:pt>
                <c:pt idx="3">
                  <c:v>Winnipeg (d)</c:v>
                </c:pt>
                <c:pt idx="4">
                  <c:v>Manitoba</c:v>
                </c:pt>
              </c:strCache>
            </c:strRef>
          </c:cat>
          <c:val>
            <c:numRef>
              <c:f>('m vs o graph data'!$I$16:$I$18,'m vs o graph data'!$I$8,'m vs o graph data'!$I$19)</c:f>
              <c:numCache>
                <c:ptCount val="5"/>
                <c:pt idx="0">
                  <c:v>0.198233743</c:v>
                </c:pt>
                <c:pt idx="1">
                  <c:v>0.2006109974</c:v>
                </c:pt>
                <c:pt idx="2">
                  <c:v>0.1752477779</c:v>
                </c:pt>
                <c:pt idx="3">
                  <c:v>0.2553985464</c:v>
                </c:pt>
                <c:pt idx="4">
                  <c:v>0.2198406517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</c:v>
                </c:pt>
                <c:pt idx="1">
                  <c:v>Mid</c:v>
                </c:pt>
                <c:pt idx="2">
                  <c:v>North (m,o,d)</c:v>
                </c:pt>
                <c:pt idx="3">
                  <c:v>Winnipeg (d)</c:v>
                </c:pt>
                <c:pt idx="4">
                  <c:v>Manitoba</c:v>
                </c:pt>
              </c:strCache>
            </c:strRef>
          </c:cat>
          <c:val>
            <c:numRef>
              <c:f>('m vs o graph data'!$J$16:$J$18,'m vs o graph data'!$J$8,'m vs o graph data'!$J$19)</c:f>
              <c:numCache>
                <c:ptCount val="5"/>
                <c:pt idx="0">
                  <c:v>0.1829170446</c:v>
                </c:pt>
                <c:pt idx="1">
                  <c:v>0.17706337</c:v>
                </c:pt>
                <c:pt idx="2">
                  <c:v>0.1407547795</c:v>
                </c:pt>
                <c:pt idx="3">
                  <c:v>0.2165322025</c:v>
                </c:pt>
                <c:pt idx="4">
                  <c:v>0.2042950992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</c:v>
                </c:pt>
                <c:pt idx="1">
                  <c:v>Mid</c:v>
                </c:pt>
                <c:pt idx="2">
                  <c:v>North (m,o,d)</c:v>
                </c:pt>
                <c:pt idx="3">
                  <c:v>Winnipeg (d)</c:v>
                </c:pt>
                <c:pt idx="4">
                  <c:v>Manitoba</c:v>
                </c:pt>
              </c:strCache>
            </c:strRef>
          </c:cat>
          <c:val>
            <c:numRef>
              <c:f>('m vs o graph data'!$K$16:$K$18,'m vs o graph data'!$K$8,'m vs o graph data'!$K$19)</c:f>
              <c:numCache>
                <c:ptCount val="5"/>
                <c:pt idx="0">
                  <c:v>0.2042950992</c:v>
                </c:pt>
                <c:pt idx="1">
                  <c:v>0.2042950992</c:v>
                </c:pt>
                <c:pt idx="2">
                  <c:v>0.2042950992</c:v>
                </c:pt>
                <c:pt idx="3">
                  <c:v>0.2042950992</c:v>
                </c:pt>
                <c:pt idx="4">
                  <c:v>0.2042950992</c:v>
                </c:pt>
              </c:numCache>
            </c:numRef>
          </c:val>
        </c:ser>
        <c:axId val="65089212"/>
        <c:axId val="48931997"/>
      </c:barChart>
      <c:catAx>
        <c:axId val="6508921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8931997"/>
        <c:crosses val="autoZero"/>
        <c:auto val="1"/>
        <c:lblOffset val="100"/>
        <c:tickLblSkip val="1"/>
        <c:noMultiLvlLbl val="0"/>
      </c:catAx>
      <c:valAx>
        <c:axId val="48931997"/>
        <c:scaling>
          <c:orientation val="minMax"/>
          <c:max val="0.5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crossAx val="65089212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58975"/>
          <c:y val="0.165"/>
          <c:w val="0.361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0.05425</cdr:x>
      <cdr:y>0.878</cdr:y>
    </cdr:from>
    <cdr:to>
      <cdr:x>0.98725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04800" y="3981450"/>
          <a:ext cx="53340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0.7505</cdr:x>
      <cdr:y>0.968</cdr:y>
    </cdr:from>
    <cdr:to>
      <cdr:x>0.996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4286250" y="4391025"/>
          <a:ext cx="14001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  <cdr:relSizeAnchor xmlns:cdr="http://schemas.openxmlformats.org/drawingml/2006/chartDrawing">
    <cdr:from>
      <cdr:x>0.002</cdr:x>
      <cdr:y>0</cdr:y>
    </cdr:from>
    <cdr:to>
      <cdr:x>0.996</cdr:x>
      <cdr:y>0.079</cdr:y>
    </cdr:to>
    <cdr:sp>
      <cdr:nvSpPr>
        <cdr:cNvPr id="3" name="Text Box 7"/>
        <cdr:cNvSpPr txBox="1">
          <a:spLocks noChangeArrowheads="1"/>
        </cdr:cNvSpPr>
      </cdr:nvSpPr>
      <cdr:spPr>
        <a:xfrm>
          <a:off x="9525" y="0"/>
          <a:ext cx="56769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6.2.1: Prevalence of Depression by RHA,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in a five year period for residents aged 10+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0.9985</cdr:x>
      <cdr:y>0.11025</cdr:y>
    </cdr:to>
    <cdr:sp>
      <cdr:nvSpPr>
        <cdr:cNvPr id="1" name="Text Box 8"/>
        <cdr:cNvSpPr txBox="1">
          <a:spLocks noChangeArrowheads="1"/>
        </cdr:cNvSpPr>
      </cdr:nvSpPr>
      <cdr:spPr>
        <a:xfrm>
          <a:off x="0" y="0"/>
          <a:ext cx="570547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6.2.3: Prevalence of Depression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Winnipeg Community Area,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in a five year period for residents aged 10+</a:t>
          </a:r>
        </a:p>
      </cdr:txBody>
    </cdr:sp>
  </cdr:relSizeAnchor>
  <cdr:relSizeAnchor xmlns:cdr="http://schemas.openxmlformats.org/drawingml/2006/chartDrawing">
    <cdr:from>
      <cdr:x>0.1145</cdr:x>
      <cdr:y>0.895</cdr:y>
    </cdr:from>
    <cdr:to>
      <cdr:x>0.99825</cdr:x>
      <cdr:y>1</cdr:y>
    </cdr:to>
    <cdr:sp>
      <cdr:nvSpPr>
        <cdr:cNvPr id="2" name="Text Box 9"/>
        <cdr:cNvSpPr txBox="1">
          <a:spLocks noChangeArrowheads="1"/>
        </cdr:cNvSpPr>
      </cdr:nvSpPr>
      <cdr:spPr>
        <a:xfrm>
          <a:off x="647700" y="4876800"/>
          <a:ext cx="50482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0.939</cdr:x>
      <cdr:y>0.6615</cdr:y>
    </cdr:from>
    <cdr:to>
      <cdr:x>0.998</cdr:x>
      <cdr:y>0.69675</cdr:y>
    </cdr:to>
    <cdr:sp fLocksText="0">
      <cdr:nvSpPr>
        <cdr:cNvPr id="3" name="Text Box 10"/>
        <cdr:cNvSpPr txBox="1">
          <a:spLocks noChangeArrowheads="1"/>
        </cdr:cNvSpPr>
      </cdr:nvSpPr>
      <cdr:spPr>
        <a:xfrm>
          <a:off x="5362575" y="3609975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0.752</cdr:x>
      <cdr:y>0.9735</cdr:y>
    </cdr:from>
    <cdr:to>
      <cdr:x>0.9985</cdr:x>
      <cdr:y>1</cdr:y>
    </cdr:to>
    <cdr:sp>
      <cdr:nvSpPr>
        <cdr:cNvPr id="4" name="mchp"/>
        <cdr:cNvSpPr txBox="1">
          <a:spLocks noChangeArrowheads="1"/>
        </cdr:cNvSpPr>
      </cdr:nvSpPr>
      <cdr:spPr>
        <a:xfrm>
          <a:off x="4295775" y="5305425"/>
          <a:ext cx="14097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0.0835</cdr:x>
      <cdr:y>0.88325</cdr:y>
    </cdr:from>
    <cdr:to>
      <cdr:x>0.997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" y="4010025"/>
          <a:ext cx="52197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0.00175</cdr:x>
      <cdr:y>0</cdr:y>
    </cdr:from>
    <cdr:to>
      <cdr:x>0.99525</cdr:x>
      <cdr:y>0.07925</cdr:y>
    </cdr:to>
    <cdr:sp>
      <cdr:nvSpPr>
        <cdr:cNvPr id="2" name="Text Box 3"/>
        <cdr:cNvSpPr txBox="1">
          <a:spLocks noChangeArrowheads="1"/>
        </cdr:cNvSpPr>
      </cdr:nvSpPr>
      <cdr:spPr>
        <a:xfrm>
          <a:off x="9525" y="0"/>
          <a:ext cx="56769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6.2.2: Prevalence of Depression by Metis Region,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in a five year period for Metis residents aged 10+</a:t>
          </a:r>
        </a:p>
      </cdr:txBody>
    </cdr:sp>
  </cdr:relSizeAnchor>
  <cdr:relSizeAnchor xmlns:cdr="http://schemas.openxmlformats.org/drawingml/2006/chartDrawing">
    <cdr:from>
      <cdr:x>0.75025</cdr:x>
      <cdr:y>0.968</cdr:y>
    </cdr:from>
    <cdr:to>
      <cdr:x>0.99675</cdr:x>
      <cdr:y>1</cdr:y>
    </cdr:to>
    <cdr:sp>
      <cdr:nvSpPr>
        <cdr:cNvPr id="3" name="mchp"/>
        <cdr:cNvSpPr txBox="1">
          <a:spLocks noChangeArrowheads="1"/>
        </cdr:cNvSpPr>
      </cdr:nvSpPr>
      <cdr:spPr>
        <a:xfrm>
          <a:off x="4286250" y="4391025"/>
          <a:ext cx="14097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0.01925</cdr:y>
    </cdr:from>
    <cdr:to>
      <cdr:x>1</cdr:x>
      <cdr:y>0.09875</cdr:y>
    </cdr:to>
    <cdr:sp>
      <cdr:nvSpPr>
        <cdr:cNvPr id="1" name="Text Box 3"/>
        <cdr:cNvSpPr txBox="1">
          <a:spLocks noChangeArrowheads="1"/>
        </cdr:cNvSpPr>
      </cdr:nvSpPr>
      <cdr:spPr>
        <a:xfrm>
          <a:off x="0" y="85725"/>
          <a:ext cx="57150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Prevalence of Depression by Aggregate RHA Area,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in a five year period for residents aged 10+</a:t>
          </a:r>
        </a:p>
      </cdr:txBody>
    </cdr:sp>
  </cdr:relSizeAnchor>
  <cdr:relSizeAnchor xmlns:cdr="http://schemas.openxmlformats.org/drawingml/2006/chartDrawing">
    <cdr:from>
      <cdr:x>0.75475</cdr:x>
      <cdr:y>0.968</cdr:y>
    </cdr:from>
    <cdr:to>
      <cdr:x>1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4305300" y="4391025"/>
          <a:ext cx="14001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25" customWidth="1"/>
    <col min="2" max="5" width="8.421875" style="25" customWidth="1"/>
    <col min="6" max="6" width="0.9921875" style="25" customWidth="1"/>
    <col min="7" max="7" width="18.140625" style="25" customWidth="1"/>
    <col min="8" max="11" width="8.421875" style="25" customWidth="1"/>
    <col min="12" max="12" width="0.9921875" style="25" customWidth="1"/>
    <col min="13" max="13" width="14.57421875" style="25" customWidth="1"/>
    <col min="14" max="15" width="11.8515625" style="25" customWidth="1"/>
    <col min="16" max="16384" width="9.140625" style="25" customWidth="1"/>
  </cols>
  <sheetData>
    <row r="1" spans="1:5" ht="15.75" thickBot="1">
      <c r="A1" s="13" t="s">
        <v>172</v>
      </c>
      <c r="B1" s="13"/>
      <c r="C1" s="13"/>
      <c r="D1" s="13"/>
      <c r="E1" s="13"/>
    </row>
    <row r="2" spans="1:15" ht="13.5" customHeight="1" thickBot="1">
      <c r="A2" s="77" t="s">
        <v>158</v>
      </c>
      <c r="B2" s="88" t="s">
        <v>167</v>
      </c>
      <c r="C2" s="88"/>
      <c r="D2" s="88"/>
      <c r="E2" s="81"/>
      <c r="G2" s="85" t="s">
        <v>159</v>
      </c>
      <c r="H2" s="88" t="s">
        <v>167</v>
      </c>
      <c r="I2" s="88"/>
      <c r="J2" s="88"/>
      <c r="K2" s="81"/>
      <c r="M2" s="77" t="s">
        <v>157</v>
      </c>
      <c r="N2" s="80" t="s">
        <v>167</v>
      </c>
      <c r="O2" s="81"/>
    </row>
    <row r="3" spans="1:15" ht="12.75">
      <c r="A3" s="78"/>
      <c r="B3" s="14" t="s">
        <v>31</v>
      </c>
      <c r="C3" s="15" t="s">
        <v>63</v>
      </c>
      <c r="D3" s="16" t="s">
        <v>31</v>
      </c>
      <c r="E3" s="21" t="s">
        <v>63</v>
      </c>
      <c r="G3" s="86"/>
      <c r="H3" s="14" t="s">
        <v>31</v>
      </c>
      <c r="I3" s="15" t="s">
        <v>63</v>
      </c>
      <c r="J3" s="16" t="s">
        <v>31</v>
      </c>
      <c r="K3" s="21" t="s">
        <v>63</v>
      </c>
      <c r="M3" s="78"/>
      <c r="N3" s="14" t="s">
        <v>31</v>
      </c>
      <c r="O3" s="21" t="s">
        <v>63</v>
      </c>
    </row>
    <row r="4" spans="1:15" ht="12.75">
      <c r="A4" s="78"/>
      <c r="B4" s="14" t="s">
        <v>32</v>
      </c>
      <c r="C4" s="15" t="s">
        <v>160</v>
      </c>
      <c r="D4" s="16" t="s">
        <v>32</v>
      </c>
      <c r="E4" s="34" t="s">
        <v>160</v>
      </c>
      <c r="G4" s="86"/>
      <c r="H4" s="14" t="s">
        <v>32</v>
      </c>
      <c r="I4" s="15" t="s">
        <v>160</v>
      </c>
      <c r="J4" s="16" t="s">
        <v>32</v>
      </c>
      <c r="K4" s="34" t="s">
        <v>160</v>
      </c>
      <c r="M4" s="78"/>
      <c r="N4" s="14" t="s">
        <v>32</v>
      </c>
      <c r="O4" s="34" t="s">
        <v>160</v>
      </c>
    </row>
    <row r="5" spans="1:15" ht="12.75">
      <c r="A5" s="78"/>
      <c r="B5" s="17"/>
      <c r="C5" s="18" t="s">
        <v>161</v>
      </c>
      <c r="D5" s="19"/>
      <c r="E5" s="35" t="s">
        <v>161</v>
      </c>
      <c r="G5" s="86"/>
      <c r="H5" s="17"/>
      <c r="I5" s="18" t="s">
        <v>161</v>
      </c>
      <c r="J5" s="19"/>
      <c r="K5" s="35" t="s">
        <v>161</v>
      </c>
      <c r="M5" s="78"/>
      <c r="N5" s="17"/>
      <c r="O5" s="35" t="s">
        <v>161</v>
      </c>
    </row>
    <row r="6" spans="1:15" ht="13.5" thickBot="1">
      <c r="A6" s="79"/>
      <c r="B6" s="91" t="s">
        <v>149</v>
      </c>
      <c r="C6" s="89"/>
      <c r="D6" s="90" t="s">
        <v>150</v>
      </c>
      <c r="E6" s="83"/>
      <c r="G6" s="87"/>
      <c r="H6" s="82" t="s">
        <v>149</v>
      </c>
      <c r="I6" s="89"/>
      <c r="J6" s="90" t="s">
        <v>150</v>
      </c>
      <c r="K6" s="83"/>
      <c r="M6" s="79"/>
      <c r="N6" s="82" t="s">
        <v>151</v>
      </c>
      <c r="O6" s="83"/>
    </row>
    <row r="7" spans="1:15" ht="12.75">
      <c r="A7" s="26" t="s">
        <v>33</v>
      </c>
      <c r="B7" s="63">
        <f>'m vs o orig data'!B4</f>
        <v>900</v>
      </c>
      <c r="C7" s="50">
        <f>'m vs o orig data'!H4*100</f>
        <v>19.1856747</v>
      </c>
      <c r="D7" s="67">
        <f>'m vs o orig data'!P4</f>
        <v>8235</v>
      </c>
      <c r="E7" s="45">
        <f>'m vs o orig data'!V4*100</f>
        <v>18.52435047</v>
      </c>
      <c r="G7" s="27" t="s">
        <v>47</v>
      </c>
      <c r="H7" s="64">
        <f>'m vs o orig data'!B19</f>
        <v>349</v>
      </c>
      <c r="I7" s="50">
        <f>'m vs o orig data'!H19*100</f>
        <v>23.64498645</v>
      </c>
      <c r="J7" s="67">
        <f>'m vs o orig data'!P19</f>
        <v>10328</v>
      </c>
      <c r="K7" s="45">
        <f>'m vs o orig data'!V19*100</f>
        <v>18.6989662</v>
      </c>
      <c r="M7" s="28" t="s">
        <v>152</v>
      </c>
      <c r="N7" s="63">
        <f>'m region orig data'!B4</f>
        <v>1699</v>
      </c>
      <c r="O7" s="47">
        <f>'m region orig data'!H4*100</f>
        <v>20.83384427</v>
      </c>
    </row>
    <row r="8" spans="1:15" ht="12.75">
      <c r="A8" s="28" t="s">
        <v>34</v>
      </c>
      <c r="B8" s="64">
        <f>'m vs o orig data'!B5</f>
        <v>823</v>
      </c>
      <c r="C8" s="50">
        <f>'m vs o orig data'!H5*100</f>
        <v>22.195253509999997</v>
      </c>
      <c r="D8" s="67">
        <f>'m vs o orig data'!P5</f>
        <v>14196</v>
      </c>
      <c r="E8" s="45">
        <f>'m vs o orig data'!V5*100</f>
        <v>17.65957182</v>
      </c>
      <c r="G8" s="29" t="s">
        <v>48</v>
      </c>
      <c r="H8" s="64">
        <f>'m vs o orig data'!B20</f>
        <v>206</v>
      </c>
      <c r="I8" s="50">
        <f>'m vs o orig data'!H20*100</f>
        <v>29.344729339999997</v>
      </c>
      <c r="J8" s="67">
        <f>'m vs o orig data'!P20</f>
        <v>7199</v>
      </c>
      <c r="K8" s="45">
        <f>'m vs o orig data'!V20*100</f>
        <v>22.0260678</v>
      </c>
      <c r="M8" s="28" t="s">
        <v>37</v>
      </c>
      <c r="N8" s="64">
        <f>'m region orig data'!B5</f>
        <v>1403</v>
      </c>
      <c r="O8" s="47">
        <f>'m region orig data'!H5*100</f>
        <v>20.254078240000002</v>
      </c>
    </row>
    <row r="9" spans="1:15" ht="12.75">
      <c r="A9" s="28" t="s">
        <v>35</v>
      </c>
      <c r="B9" s="64">
        <f>'m vs o orig data'!B6</f>
        <v>374</v>
      </c>
      <c r="C9" s="50">
        <f>'m vs o orig data'!H6*100</f>
        <v>21.90978325</v>
      </c>
      <c r="D9" s="67">
        <f>'m vs o orig data'!P6</f>
        <v>10625</v>
      </c>
      <c r="E9" s="45">
        <f>'m vs o orig data'!V6*100</f>
        <v>17.88148572</v>
      </c>
      <c r="G9" s="29" t="s">
        <v>52</v>
      </c>
      <c r="H9" s="64">
        <f>'m vs o orig data'!B21</f>
        <v>771</v>
      </c>
      <c r="I9" s="50">
        <f>'m vs o orig data'!H21*100</f>
        <v>24.62472054</v>
      </c>
      <c r="J9" s="67">
        <f>'m vs o orig data'!P21</f>
        <v>8675</v>
      </c>
      <c r="K9" s="45">
        <f>'m vs o orig data'!V21*100</f>
        <v>21.42028198</v>
      </c>
      <c r="M9" s="28" t="s">
        <v>153</v>
      </c>
      <c r="N9" s="64">
        <f>'m region orig data'!B6</f>
        <v>726</v>
      </c>
      <c r="O9" s="47">
        <f>'m region orig data'!H6*100</f>
        <v>21.80835086</v>
      </c>
    </row>
    <row r="10" spans="1:15" ht="12.75">
      <c r="A10" s="28" t="s">
        <v>28</v>
      </c>
      <c r="B10" s="64">
        <f>'m vs o orig data'!B7</f>
        <v>518</v>
      </c>
      <c r="C10" s="50">
        <f>'m vs o orig data'!H7*100</f>
        <v>28.841870819999997</v>
      </c>
      <c r="D10" s="67">
        <f>'m vs o orig data'!P7</f>
        <v>9867</v>
      </c>
      <c r="E10" s="45">
        <f>'m vs o orig data'!V7*100</f>
        <v>24.42205831</v>
      </c>
      <c r="G10" s="29" t="s">
        <v>50</v>
      </c>
      <c r="H10" s="64">
        <f>'m vs o orig data'!B22</f>
        <v>750</v>
      </c>
      <c r="I10" s="50">
        <f>'m vs o orig data'!H22*100</f>
        <v>26.380583889999997</v>
      </c>
      <c r="J10" s="67">
        <f>'m vs o orig data'!P22</f>
        <v>10832</v>
      </c>
      <c r="K10" s="45">
        <f>'m vs o orig data'!V22*100</f>
        <v>21.18148575</v>
      </c>
      <c r="M10" s="28" t="s">
        <v>43</v>
      </c>
      <c r="N10" s="64">
        <f>'m region orig data'!B7</f>
        <v>6964</v>
      </c>
      <c r="O10" s="47">
        <f>'m region orig data'!H7*100</f>
        <v>27.15115599</v>
      </c>
    </row>
    <row r="11" spans="1:15" ht="12.75">
      <c r="A11" s="28" t="s">
        <v>43</v>
      </c>
      <c r="B11" s="64">
        <f>'m vs o orig data'!B8</f>
        <v>6964</v>
      </c>
      <c r="C11" s="50">
        <f>'m vs o orig data'!H8*100</f>
        <v>27.15115599</v>
      </c>
      <c r="D11" s="67">
        <f>'m vs o orig data'!P8</f>
        <v>121191</v>
      </c>
      <c r="E11" s="45">
        <f>'m vs o orig data'!V8*100</f>
        <v>21.85996677</v>
      </c>
      <c r="G11" s="29" t="s">
        <v>53</v>
      </c>
      <c r="H11" s="64">
        <f>'m vs o orig data'!B23</f>
        <v>423</v>
      </c>
      <c r="I11" s="50">
        <f>'m vs o orig data'!H23*100</f>
        <v>24.507531869999998</v>
      </c>
      <c r="J11" s="67">
        <f>'m vs o orig data'!P23</f>
        <v>5928</v>
      </c>
      <c r="K11" s="45">
        <f>'m vs o orig data'!V23*100</f>
        <v>21.78210546</v>
      </c>
      <c r="M11" s="28" t="s">
        <v>154</v>
      </c>
      <c r="N11" s="64">
        <f>'m region orig data'!B8</f>
        <v>1690</v>
      </c>
      <c r="O11" s="47">
        <f>'m region orig data'!H8*100</f>
        <v>24.00568182</v>
      </c>
    </row>
    <row r="12" spans="1:15" ht="12.75">
      <c r="A12" s="28" t="s">
        <v>37</v>
      </c>
      <c r="B12" s="64">
        <f>'m vs o orig data'!B9</f>
        <v>1523</v>
      </c>
      <c r="C12" s="50">
        <f>'m vs o orig data'!H9*100</f>
        <v>20.30395947</v>
      </c>
      <c r="D12" s="67">
        <f>'m vs o orig data'!P9</f>
        <v>11026</v>
      </c>
      <c r="E12" s="45">
        <f>'m vs o orig data'!V9*100</f>
        <v>18.60237549</v>
      </c>
      <c r="G12" s="29" t="s">
        <v>49</v>
      </c>
      <c r="H12" s="64">
        <f>'m vs o orig data'!B24</f>
        <v>406</v>
      </c>
      <c r="I12" s="50">
        <f>'m vs o orig data'!H24*100</f>
        <v>29.22966163</v>
      </c>
      <c r="J12" s="67">
        <f>'m vs o orig data'!P24</f>
        <v>12273</v>
      </c>
      <c r="K12" s="45">
        <f>'m vs o orig data'!V24*100</f>
        <v>24.947657279999998</v>
      </c>
      <c r="M12" s="28" t="s">
        <v>155</v>
      </c>
      <c r="N12" s="64">
        <f>'m region orig data'!B9</f>
        <v>988</v>
      </c>
      <c r="O12" s="47">
        <f>'m region orig data'!H9*100</f>
        <v>20.212765960000002</v>
      </c>
    </row>
    <row r="13" spans="1:15" ht="12.75">
      <c r="A13" s="28" t="s">
        <v>38</v>
      </c>
      <c r="B13" s="64">
        <f>'m vs o orig data'!B10</f>
        <v>676</v>
      </c>
      <c r="C13" s="50">
        <f>'m vs o orig data'!H10*100</f>
        <v>23.51304348</v>
      </c>
      <c r="D13" s="67">
        <f>'m vs o orig data'!P10</f>
        <v>5964</v>
      </c>
      <c r="E13" s="45">
        <f>'m vs o orig data'!V10*100</f>
        <v>18.86565653</v>
      </c>
      <c r="G13" s="29" t="s">
        <v>51</v>
      </c>
      <c r="H13" s="64">
        <f>'m vs o orig data'!B25</f>
        <v>936</v>
      </c>
      <c r="I13" s="50">
        <f>'m vs o orig data'!H25*100</f>
        <v>26.659071490000002</v>
      </c>
      <c r="J13" s="67">
        <f>'m vs o orig data'!P25</f>
        <v>17181</v>
      </c>
      <c r="K13" s="45">
        <f>'m vs o orig data'!V25*100</f>
        <v>21.60778741</v>
      </c>
      <c r="M13" s="28" t="s">
        <v>156</v>
      </c>
      <c r="N13" s="64">
        <f>'m region orig data'!B10</f>
        <v>548</v>
      </c>
      <c r="O13" s="47">
        <f>'m region orig data'!H10*100</f>
        <v>16.74304919</v>
      </c>
    </row>
    <row r="14" spans="1:15" ht="12.75">
      <c r="A14" s="28" t="s">
        <v>36</v>
      </c>
      <c r="B14" s="64">
        <f>'m vs o orig data'!B11</f>
        <v>1041</v>
      </c>
      <c r="C14" s="50">
        <f>'m vs o orig data'!H11*100</f>
        <v>22.01311059</v>
      </c>
      <c r="D14" s="67">
        <f>'m vs o orig data'!P11</f>
        <v>5991</v>
      </c>
      <c r="E14" s="45">
        <f>'m vs o orig data'!V11*100</f>
        <v>18.43951985</v>
      </c>
      <c r="G14" s="29" t="s">
        <v>54</v>
      </c>
      <c r="H14" s="64">
        <f>'m vs o orig data'!B26</f>
        <v>486</v>
      </c>
      <c r="I14" s="50">
        <f>'m vs o orig data'!H26*100</f>
        <v>26.19946092</v>
      </c>
      <c r="J14" s="67">
        <f>'m vs o orig data'!P26</f>
        <v>10854</v>
      </c>
      <c r="K14" s="45">
        <f>'m vs o orig data'!V26*100</f>
        <v>21.59269501</v>
      </c>
      <c r="M14" s="30"/>
      <c r="N14" s="65"/>
      <c r="O14" s="49"/>
    </row>
    <row r="15" spans="1:15" ht="13.5" thickBot="1">
      <c r="A15" s="28" t="s">
        <v>39</v>
      </c>
      <c r="B15" s="64">
        <f>'m vs o orig data'!B12</f>
        <v>28</v>
      </c>
      <c r="C15" s="50">
        <f>'m vs o orig data'!H12*100</f>
        <v>16</v>
      </c>
      <c r="D15" s="67">
        <f>'m vs o orig data'!P12</f>
        <v>96</v>
      </c>
      <c r="E15" s="45">
        <f>'m vs o orig data'!V12*100</f>
        <v>15.40930979</v>
      </c>
      <c r="G15" s="29" t="s">
        <v>55</v>
      </c>
      <c r="H15" s="64">
        <f>'m vs o orig data'!B27</f>
        <v>497</v>
      </c>
      <c r="I15" s="50">
        <f>'m vs o orig data'!H27*100</f>
        <v>26.69172932</v>
      </c>
      <c r="J15" s="67">
        <f>'m vs o orig data'!P27</f>
        <v>12023</v>
      </c>
      <c r="K15" s="45">
        <f>'m vs o orig data'!V27*100</f>
        <v>23.58283316</v>
      </c>
      <c r="M15" s="32" t="s">
        <v>44</v>
      </c>
      <c r="N15" s="66">
        <f>'m region orig data'!B11</f>
        <v>14018</v>
      </c>
      <c r="O15" s="48">
        <f>'m region orig data'!H11*100</f>
        <v>23.65468014</v>
      </c>
    </row>
    <row r="16" spans="1:15" ht="12.75">
      <c r="A16" s="28" t="s">
        <v>40</v>
      </c>
      <c r="B16" s="64">
        <f>'m vs o orig data'!B13</f>
        <v>651</v>
      </c>
      <c r="C16" s="50">
        <f>'m vs o orig data'!H13*100</f>
        <v>19.47352677</v>
      </c>
      <c r="D16" s="67">
        <f>'m vs o orig data'!P13</f>
        <v>2771</v>
      </c>
      <c r="E16" s="45">
        <f>'m vs o orig data'!V13*100</f>
        <v>16.19520748</v>
      </c>
      <c r="G16" s="29" t="s">
        <v>56</v>
      </c>
      <c r="H16" s="64">
        <f>'m vs o orig data'!B28</f>
        <v>437</v>
      </c>
      <c r="I16" s="50">
        <f>'m vs o orig data'!H28*100</f>
        <v>25.84269663</v>
      </c>
      <c r="J16" s="67">
        <f>'m vs o orig data'!P28</f>
        <v>4043</v>
      </c>
      <c r="K16" s="45">
        <f>'m vs o orig data'!V28*100</f>
        <v>16.2965053</v>
      </c>
      <c r="M16" s="20" t="s">
        <v>45</v>
      </c>
      <c r="O16" s="33"/>
    </row>
    <row r="17" spans="1:15" ht="12.75">
      <c r="A17" s="28" t="s">
        <v>41</v>
      </c>
      <c r="B17" s="64">
        <f>'m vs o orig data'!B14</f>
        <v>520</v>
      </c>
      <c r="C17" s="50">
        <f>'m vs o orig data'!H14*100</f>
        <v>16.84483317</v>
      </c>
      <c r="D17" s="67">
        <f>'m vs o orig data'!P14</f>
        <v>4496</v>
      </c>
      <c r="E17" s="45">
        <f>'m vs o orig data'!V14*100</f>
        <v>14.20043587</v>
      </c>
      <c r="G17" s="29" t="s">
        <v>57</v>
      </c>
      <c r="H17" s="64">
        <f>'m vs o orig data'!B29</f>
        <v>810</v>
      </c>
      <c r="I17" s="50">
        <f>'m vs o orig data'!H29*100</f>
        <v>31.92747339</v>
      </c>
      <c r="J17" s="67">
        <f>'m vs o orig data'!P29</f>
        <v>13866</v>
      </c>
      <c r="K17" s="45">
        <f>'m vs o orig data'!V29*100</f>
        <v>22.98587627</v>
      </c>
      <c r="M17" s="71" t="s">
        <v>168</v>
      </c>
      <c r="N17" s="24"/>
      <c r="O17" s="24"/>
    </row>
    <row r="18" spans="1:11" ht="12.75">
      <c r="A18" s="30"/>
      <c r="B18" s="65"/>
      <c r="C18" s="43"/>
      <c r="D18" s="68"/>
      <c r="E18" s="51"/>
      <c r="G18" s="29" t="s">
        <v>58</v>
      </c>
      <c r="H18" s="70">
        <f>'m vs o orig data'!B30</f>
        <v>893</v>
      </c>
      <c r="I18" s="50">
        <f>'m vs o orig data'!H30*100</f>
        <v>30.51948052</v>
      </c>
      <c r="J18" s="67">
        <f>'m vs o orig data'!P30</f>
        <v>7985</v>
      </c>
      <c r="K18" s="45">
        <f>'m vs o orig data'!V30*100</f>
        <v>24.54129145</v>
      </c>
    </row>
    <row r="19" spans="1:11" ht="12.75">
      <c r="A19" s="28" t="s">
        <v>147</v>
      </c>
      <c r="B19" s="64">
        <f>'m vs o orig data'!B15</f>
        <v>2097</v>
      </c>
      <c r="C19" s="50">
        <f>'m vs o orig data'!H15*100</f>
        <v>20.750049479999998</v>
      </c>
      <c r="D19" s="67">
        <f>'m vs o orig data'!P15</f>
        <v>33054</v>
      </c>
      <c r="E19" s="45">
        <f>'m vs o orig data'!V15*100</f>
        <v>17.938684799999997</v>
      </c>
      <c r="G19" s="31"/>
      <c r="H19" s="65"/>
      <c r="I19" s="43"/>
      <c r="J19" s="68"/>
      <c r="K19" s="51"/>
    </row>
    <row r="20" spans="1:11" ht="13.5" thickBot="1">
      <c r="A20" s="28" t="s">
        <v>46</v>
      </c>
      <c r="B20" s="64">
        <f>'m vs o orig data'!B16</f>
        <v>3240</v>
      </c>
      <c r="C20" s="50">
        <f>'m vs o orig data'!H16*100</f>
        <v>21.449851040000002</v>
      </c>
      <c r="D20" s="67">
        <f>'m vs o orig data'!P16</f>
        <v>22979</v>
      </c>
      <c r="E20" s="45">
        <f>'m vs o orig data'!V16*100</f>
        <v>18.62532928</v>
      </c>
      <c r="G20" s="32" t="s">
        <v>43</v>
      </c>
      <c r="H20" s="66">
        <f>'m vs o orig data'!B8</f>
        <v>6964</v>
      </c>
      <c r="I20" s="53">
        <f>'m vs o orig data'!H8*100</f>
        <v>27.15115599</v>
      </c>
      <c r="J20" s="69">
        <f>'m vs o orig data'!P8</f>
        <v>121191</v>
      </c>
      <c r="K20" s="52">
        <f>'m vs o orig data'!V8*100</f>
        <v>21.85996677</v>
      </c>
    </row>
    <row r="21" spans="1:9" ht="12.75">
      <c r="A21" s="28" t="s">
        <v>42</v>
      </c>
      <c r="B21" s="64">
        <f>'m vs o orig data'!B17</f>
        <v>1199</v>
      </c>
      <c r="C21" s="50">
        <f>'m vs o orig data'!H17*100</f>
        <v>18.152914459999998</v>
      </c>
      <c r="D21" s="67">
        <f>'m vs o orig data'!P17</f>
        <v>7363</v>
      </c>
      <c r="E21" s="45">
        <f>'m vs o orig data'!V17*100</f>
        <v>14.90666883</v>
      </c>
      <c r="G21" s="20" t="s">
        <v>45</v>
      </c>
      <c r="I21" s="33"/>
    </row>
    <row r="22" spans="1:11" ht="12.75">
      <c r="A22" s="30"/>
      <c r="B22" s="65"/>
      <c r="C22" s="43"/>
      <c r="D22" s="68"/>
      <c r="E22" s="51"/>
      <c r="G22" s="84" t="s">
        <v>168</v>
      </c>
      <c r="H22" s="84"/>
      <c r="I22" s="84"/>
      <c r="J22" s="84"/>
      <c r="K22" s="84"/>
    </row>
    <row r="23" spans="1:5" ht="13.5" thickBot="1">
      <c r="A23" s="32" t="s">
        <v>44</v>
      </c>
      <c r="B23" s="66">
        <f>'m vs o orig data'!B18</f>
        <v>14018</v>
      </c>
      <c r="C23" s="44">
        <f>'m vs o orig data'!H18*100</f>
        <v>23.65468014</v>
      </c>
      <c r="D23" s="69">
        <f>'m vs o orig data'!P18</f>
        <v>194454</v>
      </c>
      <c r="E23" s="52">
        <f>'m vs o orig data'!V18*100</f>
        <v>20.42950992</v>
      </c>
    </row>
    <row r="24" spans="1:9" ht="12.75">
      <c r="A24" s="20" t="s">
        <v>45</v>
      </c>
      <c r="C24" s="33"/>
      <c r="G24" s="55"/>
      <c r="H24" s="54"/>
      <c r="I24" s="54"/>
    </row>
    <row r="25" spans="1:9" ht="12.75">
      <c r="A25" s="71" t="s">
        <v>168</v>
      </c>
      <c r="B25" s="24"/>
      <c r="C25" s="24"/>
      <c r="D25" s="24"/>
      <c r="E25" s="24"/>
      <c r="G25" s="55"/>
      <c r="H25" s="54"/>
      <c r="I25" s="56"/>
    </row>
    <row r="26" spans="7:9" ht="12.75">
      <c r="G26" s="55"/>
      <c r="H26" s="54"/>
      <c r="I26" s="56"/>
    </row>
    <row r="27" spans="7:9" ht="12.75">
      <c r="G27" s="55"/>
      <c r="H27" s="54"/>
      <c r="I27" s="57"/>
    </row>
    <row r="28" spans="7:9" ht="12.75">
      <c r="G28" s="55"/>
      <c r="H28" s="54"/>
      <c r="I28" s="54"/>
    </row>
    <row r="29" spans="7:9" ht="12.75">
      <c r="G29" s="58"/>
      <c r="H29" s="59"/>
      <c r="I29" s="60"/>
    </row>
    <row r="30" spans="7:9" ht="12.75">
      <c r="G30" s="58"/>
      <c r="H30" s="59"/>
      <c r="I30" s="60"/>
    </row>
    <row r="31" spans="7:9" ht="12.75">
      <c r="G31" s="58"/>
      <c r="H31" s="59"/>
      <c r="I31" s="60"/>
    </row>
    <row r="33" spans="7:9" ht="12.75">
      <c r="G33" s="58"/>
      <c r="H33" s="59"/>
      <c r="I33" s="60"/>
    </row>
    <row r="34" spans="7:9" ht="12.75">
      <c r="G34" s="58"/>
      <c r="H34" s="59"/>
      <c r="I34" s="60"/>
    </row>
    <row r="35" spans="7:9" ht="12.75">
      <c r="G35" s="58"/>
      <c r="H35" s="59"/>
      <c r="I35" s="60"/>
    </row>
    <row r="36" spans="7:9" ht="12.75">
      <c r="G36" s="61"/>
      <c r="H36" s="59"/>
      <c r="I36" s="60"/>
    </row>
    <row r="37" spans="7:9" ht="12.75">
      <c r="G37" s="58"/>
      <c r="H37" s="59"/>
      <c r="I37" s="60"/>
    </row>
  </sheetData>
  <sheetProtection/>
  <mergeCells count="12">
    <mergeCell ref="M2:M6"/>
    <mergeCell ref="N2:O2"/>
    <mergeCell ref="N6:O6"/>
    <mergeCell ref="G22:K22"/>
    <mergeCell ref="A2:A6"/>
    <mergeCell ref="G2:G6"/>
    <mergeCell ref="H2:K2"/>
    <mergeCell ref="H6:I6"/>
    <mergeCell ref="J6:K6"/>
    <mergeCell ref="B2:E2"/>
    <mergeCell ref="B6:C6"/>
    <mergeCell ref="D6:E6"/>
  </mergeCells>
  <printOptions/>
  <pageMargins left="0.21" right="0.14" top="1" bottom="1" header="0.5" footer="0.5"/>
  <pageSetup horizontalDpi="600" verticalDpi="600" orientation="landscape" r:id="rId1"/>
  <headerFooter alignWithMargins="0">
    <oddHeader>&amp;Cconfidential - not for distribution
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H1" sqref="H1:N1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6" width="3.28125" style="2" customWidth="1"/>
    <col min="7" max="7" width="3.140625" style="2" customWidth="1"/>
    <col min="8" max="9" width="9.140625" style="2" customWidth="1"/>
    <col min="10" max="10" width="9.140625" style="10" customWidth="1"/>
    <col min="11" max="11" width="9.140625" style="2" customWidth="1"/>
    <col min="12" max="12" width="10.57421875" style="2" customWidth="1"/>
    <col min="13" max="14" width="9.140625" style="2" customWidth="1"/>
    <col min="15" max="15" width="2.8515625" style="9" customWidth="1"/>
    <col min="16" max="16" width="9.8515625" style="2" customWidth="1"/>
    <col min="17" max="18" width="9.140625" style="2" customWidth="1"/>
    <col min="19" max="19" width="2.8515625" style="9" customWidth="1"/>
    <col min="20" max="20" width="9.28125" style="2" bestFit="1" customWidth="1"/>
    <col min="21" max="16384" width="9.140625" style="2" customWidth="1"/>
  </cols>
  <sheetData>
    <row r="1" spans="1:19" ht="12.75">
      <c r="A1" s="38" t="s">
        <v>162</v>
      </c>
      <c r="B1" s="4" t="s">
        <v>59</v>
      </c>
      <c r="C1" s="92" t="s">
        <v>29</v>
      </c>
      <c r="D1" s="92"/>
      <c r="E1" s="92"/>
      <c r="F1" s="93" t="s">
        <v>136</v>
      </c>
      <c r="G1" s="93"/>
      <c r="H1" s="94" t="s">
        <v>166</v>
      </c>
      <c r="I1" s="94"/>
      <c r="J1" s="94"/>
      <c r="K1" s="94"/>
      <c r="L1" s="94"/>
      <c r="M1" s="94"/>
      <c r="N1" s="94"/>
      <c r="O1" s="6"/>
      <c r="S1" s="6"/>
    </row>
    <row r="2" spans="1:19" ht="12.75">
      <c r="A2" s="38" t="s">
        <v>163</v>
      </c>
      <c r="B2" s="62"/>
      <c r="C2" s="12"/>
      <c r="D2" s="12"/>
      <c r="E2" s="12"/>
      <c r="F2" s="40"/>
      <c r="G2" s="40"/>
      <c r="H2" s="4"/>
      <c r="I2" s="4" t="s">
        <v>148</v>
      </c>
      <c r="J2" s="4" t="s">
        <v>148</v>
      </c>
      <c r="K2" s="4"/>
      <c r="L2" s="4"/>
      <c r="M2" s="4"/>
      <c r="N2" s="4"/>
      <c r="O2" s="6"/>
      <c r="S2" s="6"/>
    </row>
    <row r="3" spans="1:27" ht="12.75">
      <c r="A3" s="4" t="s">
        <v>0</v>
      </c>
      <c r="B3" s="4"/>
      <c r="C3" s="12" t="s">
        <v>125</v>
      </c>
      <c r="D3" s="12" t="s">
        <v>100</v>
      </c>
      <c r="E3" s="12" t="s">
        <v>99</v>
      </c>
      <c r="F3" s="40" t="s">
        <v>134</v>
      </c>
      <c r="G3" s="40" t="s">
        <v>135</v>
      </c>
      <c r="H3" s="5" t="s">
        <v>137</v>
      </c>
      <c r="I3" s="3" t="s">
        <v>149</v>
      </c>
      <c r="J3" s="46" t="s">
        <v>150</v>
      </c>
      <c r="K3" s="5" t="s">
        <v>138</v>
      </c>
      <c r="L3" s="41" t="s">
        <v>139</v>
      </c>
      <c r="M3" s="5" t="s">
        <v>140</v>
      </c>
      <c r="N3" s="5" t="s">
        <v>141</v>
      </c>
      <c r="P3" s="5" t="s">
        <v>142</v>
      </c>
      <c r="Q3" s="5" t="s">
        <v>143</v>
      </c>
      <c r="R3" s="5" t="s">
        <v>144</v>
      </c>
      <c r="T3" s="5" t="s">
        <v>145</v>
      </c>
      <c r="U3" s="5"/>
      <c r="V3" s="5"/>
      <c r="W3" s="5"/>
      <c r="X3" s="5"/>
      <c r="Y3" s="5"/>
      <c r="Z3" s="5"/>
      <c r="AA3" s="5"/>
    </row>
    <row r="4" spans="1:27" ht="12.75">
      <c r="A4" s="2" t="str">
        <f ca="1">CONCATENATE(B4)&amp;(IF((CELL("contents",C4)="m")*AND((CELL("contents",D4))="o")*AND((CELL("contents",E4))&lt;&gt;"")," (m,o,"&amp;CELL("contents",E4)&amp;")",(IF((CELL("contents",C4)="m")*OR((CELL("contents",D4))="o")," (m,o)",(IF((CELL("contents",C4)="m")*OR((CELL("contents",E4))&lt;&gt;"")," (m,"&amp;CELL("contents",E4)&amp;")",(IF((CELL("contents",D4)="o")*OR((CELL("contents",E4))&lt;&gt;"")," (o,"&amp;CELL("contents",E4)&amp;")",(IF((CELL("contents",C4))="m"," (m)",(IF((CELL("contents",D4)="o")," (o)",(IF((CELL("contents",E4)&lt;&gt;"")," ("&amp;CELL("contents",E4)&amp;")",""))))))))))))))</f>
        <v>South Eastman</v>
      </c>
      <c r="B4" t="s">
        <v>33</v>
      </c>
      <c r="C4" t="str">
        <f>'m vs o orig data'!AH4</f>
        <v> </v>
      </c>
      <c r="D4" t="str">
        <f>'m vs o orig data'!AI4</f>
        <v> </v>
      </c>
      <c r="E4">
        <f ca="1">IF(CELL("contents",F4)="s","s",IF(CELL("contents",G4)="s","s",IF(CELL("contents",'m vs o orig data'!AJ4)="d","d","")))</f>
      </c>
      <c r="F4" t="str">
        <f>'m vs o orig data'!AK4</f>
        <v> </v>
      </c>
      <c r="G4" t="str">
        <f>'m vs o orig data'!AL4</f>
        <v> </v>
      </c>
      <c r="H4" s="22">
        <f aca="true" t="shared" si="0" ref="H4:H14">I$19</f>
        <v>0.2198406517</v>
      </c>
      <c r="I4" s="3">
        <f>'m vs o orig data'!D4</f>
        <v>0.1865886929</v>
      </c>
      <c r="J4" s="3">
        <f>'m vs o orig data'!R4</f>
        <v>0.186433077</v>
      </c>
      <c r="K4" s="22">
        <f aca="true" t="shared" si="1" ref="K4:K14">J$19</f>
        <v>0.2042950992</v>
      </c>
      <c r="L4" s="5">
        <f>'m vs o orig data'!B4</f>
        <v>900</v>
      </c>
      <c r="M4" s="5">
        <f>'m vs o orig data'!C4</f>
        <v>4691</v>
      </c>
      <c r="N4" s="11">
        <f>'m vs o orig data'!G4</f>
        <v>0.0353442133</v>
      </c>
      <c r="O4" s="7"/>
      <c r="P4" s="5">
        <f>'m vs o orig data'!P4</f>
        <v>8235</v>
      </c>
      <c r="Q4" s="5">
        <f>'m vs o orig data'!Q4</f>
        <v>44455</v>
      </c>
      <c r="R4" s="11">
        <f>'m vs o orig data'!U4</f>
        <v>0.1696910792</v>
      </c>
      <c r="S4" s="7"/>
      <c r="T4" s="11">
        <f>'m vs o orig data'!AD4</f>
        <v>0.9914864475</v>
      </c>
      <c r="U4" s="3"/>
      <c r="V4" s="3"/>
      <c r="W4" s="3"/>
      <c r="X4" s="3"/>
      <c r="Y4" s="3"/>
      <c r="Z4" s="3"/>
      <c r="AA4" s="3"/>
    </row>
    <row r="5" spans="1:27" ht="12.75">
      <c r="A5" s="2" t="str">
        <f aca="true" ca="1" t="shared" si="2" ref="A5:A30">CONCATENATE(B5)&amp;(IF((CELL("contents",C5)="m")*AND((CELL("contents",D5))="o")*AND((CELL("contents",E5))&lt;&gt;"")," (m,o,"&amp;CELL("contents",E5)&amp;")",(IF((CELL("contents",C5)="m")*OR((CELL("contents",D5))="o")," (m,o)",(IF((CELL("contents",C5)="m")*OR((CELL("contents",E5))&lt;&gt;"")," (m,"&amp;CELL("contents",E5)&amp;")",(IF((CELL("contents",D5)="o")*OR((CELL("contents",E5))&lt;&gt;"")," (o,"&amp;CELL("contents",E5)&amp;")",(IF((CELL("contents",C5))="m"," (m)",(IF((CELL("contents",D5)="o")," (o)",(IF((CELL("contents",E5)&lt;&gt;"")," ("&amp;CELL("contents",E5)&amp;")",""))))))))))))))</f>
        <v>Central</v>
      </c>
      <c r="B5" t="s">
        <v>34</v>
      </c>
      <c r="C5" t="str">
        <f>'m vs o orig data'!AH5</f>
        <v> </v>
      </c>
      <c r="D5" t="str">
        <f>'m vs o orig data'!AI5</f>
        <v> </v>
      </c>
      <c r="E5">
        <f ca="1">IF(CELL("contents",F5)="s","s",IF(CELL("contents",G5)="s","s",IF(CELL("contents",'m vs o orig data'!AJ5)="d","d","")))</f>
      </c>
      <c r="F5" t="str">
        <f>'m vs o orig data'!AK5</f>
        <v> </v>
      </c>
      <c r="G5" t="str">
        <f>'m vs o orig data'!AL5</f>
        <v> </v>
      </c>
      <c r="H5" s="22">
        <f t="shared" si="0"/>
        <v>0.2198406517</v>
      </c>
      <c r="I5" s="3">
        <f>'m vs o orig data'!D5</f>
        <v>0.2068039726</v>
      </c>
      <c r="J5" s="3">
        <f>'m vs o orig data'!R5</f>
        <v>0.1811711996</v>
      </c>
      <c r="K5" s="22">
        <f t="shared" si="1"/>
        <v>0.2042950992</v>
      </c>
      <c r="L5" s="5">
        <f>'m vs o orig data'!B5</f>
        <v>823</v>
      </c>
      <c r="M5" s="5">
        <f>'m vs o orig data'!C5</f>
        <v>3708</v>
      </c>
      <c r="N5" s="11">
        <f>'m vs o orig data'!G5</f>
        <v>0.4378160851</v>
      </c>
      <c r="O5" s="8"/>
      <c r="P5" s="5">
        <f>'m vs o orig data'!P5</f>
        <v>14196</v>
      </c>
      <c r="Q5" s="5">
        <f>'m vs o orig data'!Q5</f>
        <v>80387</v>
      </c>
      <c r="R5" s="11">
        <f>'m vs o orig data'!U5</f>
        <v>0.0666106686</v>
      </c>
      <c r="S5" s="8"/>
      <c r="T5" s="11">
        <f>'m vs o orig data'!AD5</f>
        <v>0.0908756374</v>
      </c>
      <c r="U5" s="1"/>
      <c r="V5" s="1"/>
      <c r="W5" s="1"/>
      <c r="X5" s="1"/>
      <c r="Y5" s="1"/>
      <c r="Z5" s="1"/>
      <c r="AA5" s="1"/>
    </row>
    <row r="6" spans="1:27" ht="12.75">
      <c r="A6" s="2" t="str">
        <f ca="1" t="shared" si="2"/>
        <v>Assiniboine (d)</v>
      </c>
      <c r="B6" t="s">
        <v>35</v>
      </c>
      <c r="C6" t="str">
        <f>'m vs o orig data'!AH6</f>
        <v> </v>
      </c>
      <c r="D6" t="str">
        <f>'m vs o orig data'!AI6</f>
        <v> </v>
      </c>
      <c r="E6" t="str">
        <f ca="1">IF(CELL("contents",F6)="s","s",IF(CELL("contents",G6)="s","s",IF(CELL("contents",'m vs o orig data'!AJ6)="d","d","")))</f>
        <v>d</v>
      </c>
      <c r="F6" t="str">
        <f>'m vs o orig data'!AK6</f>
        <v> </v>
      </c>
      <c r="G6" t="str">
        <f>'m vs o orig data'!AL6</f>
        <v> </v>
      </c>
      <c r="H6" s="22">
        <f t="shared" si="0"/>
        <v>0.2198406517</v>
      </c>
      <c r="I6" s="3">
        <f>'m vs o orig data'!D6</f>
        <v>0.2116371319</v>
      </c>
      <c r="J6" s="3">
        <f>'m vs o orig data'!R6</f>
        <v>0.1737603127</v>
      </c>
      <c r="K6" s="22">
        <f t="shared" si="1"/>
        <v>0.2042950992</v>
      </c>
      <c r="L6" s="5">
        <f>'m vs o orig data'!B6</f>
        <v>374</v>
      </c>
      <c r="M6" s="5">
        <f>'m vs o orig data'!C6</f>
        <v>1707</v>
      </c>
      <c r="N6" s="11">
        <f>'m vs o orig data'!G6</f>
        <v>0.6648614657</v>
      </c>
      <c r="O6" s="8"/>
      <c r="P6" s="5">
        <f>'m vs o orig data'!P6</f>
        <v>10625</v>
      </c>
      <c r="Q6" s="5">
        <f>'m vs o orig data'!Q6</f>
        <v>59419</v>
      </c>
      <c r="R6" s="11">
        <f>'m vs o orig data'!U6</f>
        <v>0.0133411399</v>
      </c>
      <c r="S6" s="8"/>
      <c r="T6" s="11">
        <f>'m vs o orig data'!AD6</f>
        <v>0.0237761971</v>
      </c>
      <c r="U6" s="1"/>
      <c r="V6" s="1"/>
      <c r="W6" s="1"/>
      <c r="X6" s="1"/>
      <c r="Y6" s="1"/>
      <c r="Z6" s="1"/>
      <c r="AA6" s="1"/>
    </row>
    <row r="7" spans="1:27" ht="12.75">
      <c r="A7" s="2" t="str">
        <f ca="1" t="shared" si="2"/>
        <v>Brandon (m,d)</v>
      </c>
      <c r="B7" t="s">
        <v>28</v>
      </c>
      <c r="C7" t="str">
        <f>'m vs o orig data'!AH7</f>
        <v>m</v>
      </c>
      <c r="D7" t="str">
        <f>'m vs o orig data'!AI7</f>
        <v> </v>
      </c>
      <c r="E7" t="str">
        <f ca="1">IF(CELL("contents",F7)="s","s",IF(CELL("contents",G7)="s","s",IF(CELL("contents",'m vs o orig data'!AJ7)="d","d","")))</f>
        <v>d</v>
      </c>
      <c r="F7" t="str">
        <f>'m vs o orig data'!AK7</f>
        <v> </v>
      </c>
      <c r="G7" t="str">
        <f>'m vs o orig data'!AL7</f>
        <v> </v>
      </c>
      <c r="H7" s="22">
        <f t="shared" si="0"/>
        <v>0.2198406517</v>
      </c>
      <c r="I7" s="3">
        <f>'m vs o orig data'!D7</f>
        <v>0.2894942426</v>
      </c>
      <c r="J7" s="3">
        <f>'m vs o orig data'!R7</f>
        <v>0.2285341463</v>
      </c>
      <c r="K7" s="22">
        <f t="shared" si="1"/>
        <v>0.2042950992</v>
      </c>
      <c r="L7" s="5">
        <f>'m vs o orig data'!B7</f>
        <v>518</v>
      </c>
      <c r="M7" s="5">
        <f>'m vs o orig data'!C7</f>
        <v>1796</v>
      </c>
      <c r="N7" s="11">
        <f>'m vs o orig data'!G7</f>
        <v>0.0012178387</v>
      </c>
      <c r="O7" s="8"/>
      <c r="P7" s="5">
        <f>'m vs o orig data'!P7</f>
        <v>9867</v>
      </c>
      <c r="Q7" s="5">
        <f>'m vs o orig data'!Q7</f>
        <v>40402</v>
      </c>
      <c r="R7" s="11">
        <f>'m vs o orig data'!U7</f>
        <v>0.0890008589</v>
      </c>
      <c r="S7" s="8"/>
      <c r="T7" s="11">
        <f>'m vs o orig data'!AD7</f>
        <v>0.0053061792</v>
      </c>
      <c r="U7" s="1"/>
      <c r="V7" s="1"/>
      <c r="W7" s="1"/>
      <c r="X7" s="1"/>
      <c r="Y7" s="1"/>
      <c r="Z7" s="1"/>
      <c r="AA7" s="1"/>
    </row>
    <row r="8" spans="1:27" ht="12.75">
      <c r="A8" s="2" t="str">
        <f ca="1" t="shared" si="2"/>
        <v>Winnipeg (d)</v>
      </c>
      <c r="B8" t="s">
        <v>43</v>
      </c>
      <c r="C8" t="str">
        <f>'m vs o orig data'!AH8</f>
        <v> </v>
      </c>
      <c r="D8" t="str">
        <f>'m vs o orig data'!AI8</f>
        <v> </v>
      </c>
      <c r="E8" t="str">
        <f ca="1">IF(CELL("contents",F8)="s","s",IF(CELL("contents",G8)="s","s",IF(CELL("contents",'m vs o orig data'!AJ8)="d","d","")))</f>
        <v>d</v>
      </c>
      <c r="F8" t="str">
        <f>'m vs o orig data'!AK8</f>
        <v> </v>
      </c>
      <c r="G8" t="str">
        <f>'m vs o orig data'!AL8</f>
        <v> </v>
      </c>
      <c r="H8" s="22">
        <f t="shared" si="0"/>
        <v>0.2198406517</v>
      </c>
      <c r="I8" s="3">
        <f>'m vs o orig data'!D8</f>
        <v>0.2553985464</v>
      </c>
      <c r="J8" s="3">
        <f>'m vs o orig data'!R8</f>
        <v>0.2165322025</v>
      </c>
      <c r="K8" s="22">
        <f t="shared" si="1"/>
        <v>0.2042950992</v>
      </c>
      <c r="L8" s="5">
        <f>'m vs o orig data'!B8</f>
        <v>6964</v>
      </c>
      <c r="M8" s="5">
        <f>'m vs o orig data'!C8</f>
        <v>25649</v>
      </c>
      <c r="N8" s="11">
        <f>'m vs o orig data'!G8</f>
        <v>0.0462208044</v>
      </c>
      <c r="O8" s="8"/>
      <c r="P8" s="5">
        <f>'m vs o orig data'!P8</f>
        <v>121191</v>
      </c>
      <c r="Q8" s="5">
        <f>'m vs o orig data'!Q8</f>
        <v>554397</v>
      </c>
      <c r="R8" s="11">
        <f>'m vs o orig data'!U8</f>
        <v>0.380708495</v>
      </c>
      <c r="S8" s="8"/>
      <c r="T8" s="11">
        <f>'m vs o orig data'!AD8</f>
        <v>0.0200589032</v>
      </c>
      <c r="U8" s="1"/>
      <c r="V8" s="1"/>
      <c r="W8" s="1"/>
      <c r="X8" s="1"/>
      <c r="Y8" s="1"/>
      <c r="Z8" s="1"/>
      <c r="AA8" s="1"/>
    </row>
    <row r="9" spans="1:27" ht="12.75">
      <c r="A9" s="2" t="str">
        <f ca="1" t="shared" si="2"/>
        <v>Interlake</v>
      </c>
      <c r="B9" t="s">
        <v>37</v>
      </c>
      <c r="C9" t="str">
        <f>'m vs o orig data'!AH9</f>
        <v> </v>
      </c>
      <c r="D9" t="str">
        <f>'m vs o orig data'!AI9</f>
        <v> </v>
      </c>
      <c r="E9">
        <f ca="1">IF(CELL("contents",F9)="s","s",IF(CELL("contents",G9)="s","s",IF(CELL("contents",'m vs o orig data'!AJ9)="d","d","")))</f>
      </c>
      <c r="F9" t="str">
        <f>'m vs o orig data'!AK9</f>
        <v> </v>
      </c>
      <c r="G9" t="str">
        <f>'m vs o orig data'!AL9</f>
        <v> </v>
      </c>
      <c r="H9" s="22">
        <f t="shared" si="0"/>
        <v>0.2198406517</v>
      </c>
      <c r="I9" s="3">
        <f>'m vs o orig data'!D9</f>
        <v>0.1900544125</v>
      </c>
      <c r="J9" s="3">
        <f>'m vs o orig data'!R9</f>
        <v>0.1780673728</v>
      </c>
      <c r="K9" s="22">
        <f t="shared" si="1"/>
        <v>0.2042950992</v>
      </c>
      <c r="L9" s="5">
        <f>'m vs o orig data'!B9</f>
        <v>1523</v>
      </c>
      <c r="M9" s="5">
        <f>'m vs o orig data'!C9</f>
        <v>7501</v>
      </c>
      <c r="N9" s="11">
        <f>'m vs o orig data'!G9</f>
        <v>0.0506527014</v>
      </c>
      <c r="O9" s="8"/>
      <c r="P9" s="5">
        <f>'m vs o orig data'!P9</f>
        <v>11026</v>
      </c>
      <c r="Q9" s="5">
        <f>'m vs o orig data'!Q9</f>
        <v>59272</v>
      </c>
      <c r="R9" s="11">
        <f>'m vs o orig data'!U9</f>
        <v>0.0373875546</v>
      </c>
      <c r="S9" s="8"/>
      <c r="T9" s="11">
        <f>'m vs o orig data'!AD9</f>
        <v>0.3802586231</v>
      </c>
      <c r="U9" s="1"/>
      <c r="V9" s="1"/>
      <c r="W9" s="1"/>
      <c r="X9" s="1"/>
      <c r="Y9" s="1"/>
      <c r="Z9" s="1"/>
      <c r="AA9" s="1"/>
    </row>
    <row r="10" spans="1:20" ht="12.75">
      <c r="A10" s="2" t="str">
        <f ca="1" t="shared" si="2"/>
        <v>North Eastman (d)</v>
      </c>
      <c r="B10" t="s">
        <v>38</v>
      </c>
      <c r="C10" t="str">
        <f>'m vs o orig data'!AH10</f>
        <v> </v>
      </c>
      <c r="D10" t="str">
        <f>'m vs o orig data'!AI10</f>
        <v> </v>
      </c>
      <c r="E10" t="str">
        <f ca="1">IF(CELL("contents",F10)="s","s",IF(CELL("contents",G10)="s","s",IF(CELL("contents",'m vs o orig data'!AJ10)="d","d","")))</f>
        <v>d</v>
      </c>
      <c r="F10" t="str">
        <f>'m vs o orig data'!AK10</f>
        <v> </v>
      </c>
      <c r="G10" t="str">
        <f>'m vs o orig data'!AL10</f>
        <v> </v>
      </c>
      <c r="H10" s="22">
        <f t="shared" si="0"/>
        <v>0.2198406517</v>
      </c>
      <c r="I10" s="3">
        <f>'m vs o orig data'!D10</f>
        <v>0.2262366551</v>
      </c>
      <c r="J10" s="3">
        <f>'m vs o orig data'!R10</f>
        <v>0.175534781</v>
      </c>
      <c r="K10" s="22">
        <f t="shared" si="1"/>
        <v>0.2042950992</v>
      </c>
      <c r="L10" s="5">
        <f>'m vs o orig data'!B10</f>
        <v>676</v>
      </c>
      <c r="M10" s="5">
        <f>'m vs o orig data'!C10</f>
        <v>2875</v>
      </c>
      <c r="N10" s="11">
        <f>'m vs o orig data'!G10</f>
        <v>0.7231795339</v>
      </c>
      <c r="P10" s="5">
        <f>'m vs o orig data'!P10</f>
        <v>5964</v>
      </c>
      <c r="Q10" s="5">
        <f>'m vs o orig data'!Q10</f>
        <v>31613</v>
      </c>
      <c r="R10" s="11">
        <f>'m vs o orig data'!U10</f>
        <v>0.0234434939</v>
      </c>
      <c r="T10" s="11">
        <f>'m vs o orig data'!AD10</f>
        <v>0.0018283248</v>
      </c>
    </row>
    <row r="11" spans="1:27" ht="12.75">
      <c r="A11" s="2" t="str">
        <f ca="1" t="shared" si="2"/>
        <v>Parkland (o,d)</v>
      </c>
      <c r="B11" t="s">
        <v>36</v>
      </c>
      <c r="C11" t="str">
        <f>'m vs o orig data'!AH11</f>
        <v> </v>
      </c>
      <c r="D11" t="str">
        <f>'m vs o orig data'!AI11</f>
        <v>o</v>
      </c>
      <c r="E11" t="str">
        <f ca="1">IF(CELL("contents",F11)="s","s",IF(CELL("contents",G11)="s","s",IF(CELL("contents",'m vs o orig data'!AJ11)="d","d","")))</f>
        <v>d</v>
      </c>
      <c r="F11" t="str">
        <f>'m vs o orig data'!AK11</f>
        <v> </v>
      </c>
      <c r="G11" t="str">
        <f>'m vs o orig data'!AL11</f>
        <v> </v>
      </c>
      <c r="H11" s="22">
        <f t="shared" si="0"/>
        <v>0.2198406517</v>
      </c>
      <c r="I11" s="3">
        <f>'m vs o orig data'!D11</f>
        <v>0.2063580983</v>
      </c>
      <c r="J11" s="3">
        <f>'m vs o orig data'!R11</f>
        <v>0.1704559184</v>
      </c>
      <c r="K11" s="22">
        <f t="shared" si="1"/>
        <v>0.2042950992</v>
      </c>
      <c r="L11" s="5">
        <f>'m vs o orig data'!B11</f>
        <v>1041</v>
      </c>
      <c r="M11" s="5">
        <f>'m vs o orig data'!C11</f>
        <v>4729</v>
      </c>
      <c r="N11" s="11">
        <f>'m vs o orig data'!G11</f>
        <v>0.4076808079</v>
      </c>
      <c r="O11" s="8"/>
      <c r="P11" s="5">
        <f>'m vs o orig data'!P11</f>
        <v>5991</v>
      </c>
      <c r="Q11" s="5">
        <f>'m vs o orig data'!Q11</f>
        <v>32490</v>
      </c>
      <c r="R11" s="11">
        <f>'m vs o orig data'!U11</f>
        <v>0.0061610327</v>
      </c>
      <c r="S11" s="8"/>
      <c r="T11" s="11">
        <f>'m vs o orig data'!AD11</f>
        <v>0.0122045885</v>
      </c>
      <c r="U11" s="1"/>
      <c r="V11" s="1"/>
      <c r="W11" s="1"/>
      <c r="X11" s="1"/>
      <c r="Y11" s="1"/>
      <c r="Z11" s="1"/>
      <c r="AA11" s="1"/>
    </row>
    <row r="12" spans="1:27" ht="12.75">
      <c r="A12" s="2" t="str">
        <f ca="1" t="shared" si="2"/>
        <v>Churchill</v>
      </c>
      <c r="B12" t="s">
        <v>39</v>
      </c>
      <c r="C12" t="str">
        <f>'m vs o orig data'!AH12</f>
        <v> </v>
      </c>
      <c r="D12" t="str">
        <f>'m vs o orig data'!AI12</f>
        <v> </v>
      </c>
      <c r="E12">
        <f ca="1">IF(CELL("contents",F12)="s","s",IF(CELL("contents",G12)="s","s",IF(CELL("contents",'m vs o orig data'!AJ12)="d","d","")))</f>
      </c>
      <c r="F12" t="str">
        <f>'m vs o orig data'!AK12</f>
        <v> </v>
      </c>
      <c r="G12" t="str">
        <f>'m vs o orig data'!AL12</f>
        <v> </v>
      </c>
      <c r="H12" s="22">
        <f t="shared" si="0"/>
        <v>0.2198406517</v>
      </c>
      <c r="I12" s="3">
        <f>'m vs o orig data'!D12</f>
        <v>0.1572685983</v>
      </c>
      <c r="J12" s="3">
        <f>'m vs o orig data'!R12</f>
        <v>0.1495433157</v>
      </c>
      <c r="K12" s="22">
        <f t="shared" si="1"/>
        <v>0.2042950992</v>
      </c>
      <c r="L12" s="5">
        <f>'m vs o orig data'!B12</f>
        <v>28</v>
      </c>
      <c r="M12" s="5">
        <f>'m vs o orig data'!C12</f>
        <v>175</v>
      </c>
      <c r="N12" s="11">
        <f>'m vs o orig data'!G12</f>
        <v>0.1000565956</v>
      </c>
      <c r="O12" s="8"/>
      <c r="P12" s="5">
        <f>'m vs o orig data'!P12</f>
        <v>96</v>
      </c>
      <c r="Q12" s="5">
        <f>'m vs o orig data'!Q12</f>
        <v>623</v>
      </c>
      <c r="R12" s="11">
        <f>'m vs o orig data'!U12</f>
        <v>0.0128728297</v>
      </c>
      <c r="S12" s="8"/>
      <c r="T12" s="11">
        <f>'m vs o orig data'!AD12</f>
        <v>0.8263911102</v>
      </c>
      <c r="U12" s="1"/>
      <c r="V12" s="1"/>
      <c r="W12" s="1"/>
      <c r="X12" s="1"/>
      <c r="Y12" s="1"/>
      <c r="Z12" s="1"/>
      <c r="AA12" s="1"/>
    </row>
    <row r="13" spans="1:27" ht="12.75">
      <c r="A13" s="2" t="str">
        <f ca="1" t="shared" si="2"/>
        <v>Nor-Man (o,d)</v>
      </c>
      <c r="B13" t="s">
        <v>40</v>
      </c>
      <c r="C13" t="str">
        <f>'m vs o orig data'!AH13</f>
        <v> </v>
      </c>
      <c r="D13" t="str">
        <f>'m vs o orig data'!AI13</f>
        <v>o</v>
      </c>
      <c r="E13" t="str">
        <f ca="1">IF(CELL("contents",F13)="s","s",IF(CELL("contents",G13)="s","s",IF(CELL("contents",'m vs o orig data'!AJ13)="d","d","")))</f>
        <v>d</v>
      </c>
      <c r="F13" t="str">
        <f>'m vs o orig data'!AK13</f>
        <v> </v>
      </c>
      <c r="G13" t="str">
        <f>'m vs o orig data'!AL13</f>
        <v> </v>
      </c>
      <c r="H13" s="22">
        <f t="shared" si="0"/>
        <v>0.2198406517</v>
      </c>
      <c r="I13" s="3">
        <f>'m vs o orig data'!D13</f>
        <v>0.1828694683</v>
      </c>
      <c r="J13" s="3">
        <f>'m vs o orig data'!R13</f>
        <v>0.1477721073</v>
      </c>
      <c r="K13" s="22">
        <f t="shared" si="1"/>
        <v>0.2042950992</v>
      </c>
      <c r="L13" s="5">
        <f>'m vs o orig data'!B13</f>
        <v>651</v>
      </c>
      <c r="M13" s="5">
        <f>'m vs o orig data'!C13</f>
        <v>3343</v>
      </c>
      <c r="N13" s="11">
        <f>'m vs o orig data'!G13</f>
        <v>0.0245382048</v>
      </c>
      <c r="O13" s="8"/>
      <c r="P13" s="5">
        <f>'m vs o orig data'!P13</f>
        <v>2771</v>
      </c>
      <c r="Q13" s="5">
        <f>'m vs o orig data'!Q13</f>
        <v>17110</v>
      </c>
      <c r="R13" s="11">
        <f>'m vs o orig data'!U13</f>
        <v>2.9492961E-06</v>
      </c>
      <c r="S13" s="8"/>
      <c r="T13" s="11">
        <f>'m vs o orig data'!AD13</f>
        <v>0.0112680083</v>
      </c>
      <c r="U13" s="1"/>
      <c r="V13" s="1"/>
      <c r="W13" s="1"/>
      <c r="X13" s="1"/>
      <c r="Y13" s="1"/>
      <c r="Z13" s="1"/>
      <c r="AA13" s="1"/>
    </row>
    <row r="14" spans="1:27" ht="12.75">
      <c r="A14" s="2" t="str">
        <f ca="1" t="shared" si="2"/>
        <v>Burntwood (m,o,d)</v>
      </c>
      <c r="B14" t="s">
        <v>41</v>
      </c>
      <c r="C14" t="str">
        <f>'m vs o orig data'!AH14</f>
        <v>m</v>
      </c>
      <c r="D14" t="str">
        <f>'m vs o orig data'!AI14</f>
        <v>o</v>
      </c>
      <c r="E14" t="str">
        <f ca="1">IF(CELL("contents",F14)="s","s",IF(CELL("contents",G14)="s","s",IF(CELL("contents",'m vs o orig data'!AJ14)="d","d","")))</f>
        <v>d</v>
      </c>
      <c r="F14" t="str">
        <f>'m vs o orig data'!AK14</f>
        <v> </v>
      </c>
      <c r="G14" t="str">
        <f>'m vs o orig data'!AL14</f>
        <v> </v>
      </c>
      <c r="H14" s="22">
        <f t="shared" si="0"/>
        <v>0.2198406517</v>
      </c>
      <c r="I14" s="3">
        <f>'m vs o orig data'!D14</f>
        <v>0.1727692267</v>
      </c>
      <c r="J14" s="3">
        <f>'m vs o orig data'!R14</f>
        <v>0.1383185101</v>
      </c>
      <c r="K14" s="22">
        <f t="shared" si="1"/>
        <v>0.2042950992</v>
      </c>
      <c r="L14" s="5">
        <f>'m vs o orig data'!B14</f>
        <v>520</v>
      </c>
      <c r="M14" s="5">
        <f>'m vs o orig data'!C14</f>
        <v>3087</v>
      </c>
      <c r="N14" s="11">
        <f>'m vs o orig data'!G14</f>
        <v>0.0046980579</v>
      </c>
      <c r="O14" s="8"/>
      <c r="P14" s="5">
        <f>'m vs o orig data'!P14</f>
        <v>4496</v>
      </c>
      <c r="Q14" s="5">
        <f>'m vs o orig data'!Q14</f>
        <v>31661</v>
      </c>
      <c r="R14" s="11">
        <f>'m vs o orig data'!U14</f>
        <v>1.8379904E-08</v>
      </c>
      <c r="S14" s="8"/>
      <c r="T14" s="11">
        <f>'m vs o orig data'!AD14</f>
        <v>0.0108627554</v>
      </c>
      <c r="U14" s="1"/>
      <c r="V14" s="1"/>
      <c r="W14" s="1"/>
      <c r="X14" s="1"/>
      <c r="Y14" s="1"/>
      <c r="Z14" s="1"/>
      <c r="AA14" s="1"/>
    </row>
    <row r="15" spans="1:27" ht="12.75">
      <c r="B15"/>
      <c r="C15"/>
      <c r="D15"/>
      <c r="E15"/>
      <c r="F15"/>
      <c r="G15"/>
      <c r="H15" s="22"/>
      <c r="I15" s="3"/>
      <c r="J15" s="3"/>
      <c r="K15" s="22"/>
      <c r="L15" s="5"/>
      <c r="M15" s="5"/>
      <c r="N15" s="11"/>
      <c r="O15" s="8"/>
      <c r="P15" s="5"/>
      <c r="Q15" s="5"/>
      <c r="R15" s="11"/>
      <c r="S15" s="8"/>
      <c r="T15" s="11"/>
      <c r="U15" s="1"/>
      <c r="V15" s="1"/>
      <c r="W15" s="1"/>
      <c r="X15" s="1"/>
      <c r="Y15" s="1"/>
      <c r="Z15" s="1"/>
      <c r="AA15" s="1"/>
    </row>
    <row r="16" spans="1:27" ht="12.75">
      <c r="A16" s="2" t="str">
        <f ca="1" t="shared" si="2"/>
        <v>Rural South</v>
      </c>
      <c r="B16" t="s">
        <v>147</v>
      </c>
      <c r="C16" t="str">
        <f>'m vs o orig data'!AH15</f>
        <v> </v>
      </c>
      <c r="D16" t="str">
        <f>'m vs o orig data'!AI15</f>
        <v> </v>
      </c>
      <c r="E16">
        <f ca="1">IF(CELL("contents",F16)="s","s",IF(CELL("contents",G16)="s","s",IF(CELL("contents",'m vs o orig data'!AJ15)="d","d","")))</f>
      </c>
      <c r="F16" t="str">
        <f>'m vs o orig data'!AK15</f>
        <v> </v>
      </c>
      <c r="G16" t="str">
        <f>'m vs o orig data'!AL15</f>
        <v> </v>
      </c>
      <c r="H16" s="22">
        <f>I$19</f>
        <v>0.2198406517</v>
      </c>
      <c r="I16" s="3">
        <f>'m vs o orig data'!D15</f>
        <v>0.198233743</v>
      </c>
      <c r="J16" s="3">
        <f>'m vs o orig data'!R15</f>
        <v>0.1829170446</v>
      </c>
      <c r="K16" s="22">
        <f>J$19</f>
        <v>0.2042950992</v>
      </c>
      <c r="L16" s="5">
        <f>'m vs o orig data'!B15</f>
        <v>2097</v>
      </c>
      <c r="M16" s="5">
        <f>'m vs o orig data'!C15</f>
        <v>10106</v>
      </c>
      <c r="N16" s="11">
        <f>'m vs o orig data'!G15</f>
        <v>0.1481694835</v>
      </c>
      <c r="O16" s="8"/>
      <c r="P16" s="5">
        <f>'m vs o orig data'!P15</f>
        <v>33054</v>
      </c>
      <c r="Q16" s="5">
        <f>'m vs o orig data'!Q15</f>
        <v>184261</v>
      </c>
      <c r="R16" s="11">
        <f>'m vs o orig data'!U15</f>
        <v>0.098116765</v>
      </c>
      <c r="S16" s="8"/>
      <c r="T16" s="11">
        <f>'m vs o orig data'!AD15</f>
        <v>0.27747398</v>
      </c>
      <c r="U16" s="1"/>
      <c r="V16" s="1"/>
      <c r="W16" s="1"/>
      <c r="X16" s="1"/>
      <c r="Y16" s="1"/>
      <c r="Z16" s="1"/>
      <c r="AA16" s="1"/>
    </row>
    <row r="17" spans="1:20" ht="12.75">
      <c r="A17" s="2" t="str">
        <f ca="1" t="shared" si="2"/>
        <v>Mid</v>
      </c>
      <c r="B17" t="s">
        <v>46</v>
      </c>
      <c r="C17" t="str">
        <f>'m vs o orig data'!AH16</f>
        <v> </v>
      </c>
      <c r="D17" t="str">
        <f>'m vs o orig data'!AI16</f>
        <v> </v>
      </c>
      <c r="E17">
        <f ca="1">IF(CELL("contents",F17)="s","s",IF(CELL("contents",G17)="s","s",IF(CELL("contents",'m vs o orig data'!AJ16)="d","d","")))</f>
      </c>
      <c r="F17" t="str">
        <f>'m vs o orig data'!AK16</f>
        <v> </v>
      </c>
      <c r="G17" t="str">
        <f>'m vs o orig data'!AL16</f>
        <v> </v>
      </c>
      <c r="H17" s="22">
        <f>I$19</f>
        <v>0.2198406517</v>
      </c>
      <c r="I17" s="3">
        <f>'m vs o orig data'!D16</f>
        <v>0.2006109974</v>
      </c>
      <c r="J17" s="3">
        <f>'m vs o orig data'!R16</f>
        <v>0.17706337</v>
      </c>
      <c r="K17" s="22">
        <f>J$19</f>
        <v>0.2042950992</v>
      </c>
      <c r="L17" s="5">
        <f>'m vs o orig data'!B16</f>
        <v>3240</v>
      </c>
      <c r="M17" s="5">
        <f>'m vs o orig data'!C16</f>
        <v>15105</v>
      </c>
      <c r="N17" s="11">
        <f>'m vs o orig data'!G16</f>
        <v>0.1883011734</v>
      </c>
      <c r="P17" s="5">
        <f>'m vs o orig data'!P16</f>
        <v>22979</v>
      </c>
      <c r="Q17" s="5">
        <f>'m vs o orig data'!Q16</f>
        <v>123375</v>
      </c>
      <c r="R17" s="11">
        <f>'m vs o orig data'!U16</f>
        <v>0.0335348476</v>
      </c>
      <c r="T17" s="11">
        <f>'m vs o orig data'!AD16</f>
        <v>0.0849792834</v>
      </c>
    </row>
    <row r="18" spans="1:20" ht="12.75">
      <c r="A18" s="2" t="str">
        <f ca="1" t="shared" si="2"/>
        <v>North (m,o,d)</v>
      </c>
      <c r="B18" t="s">
        <v>42</v>
      </c>
      <c r="C18" t="str">
        <f>'m vs o orig data'!AH17</f>
        <v>m</v>
      </c>
      <c r="D18" t="str">
        <f>'m vs o orig data'!AI17</f>
        <v>o</v>
      </c>
      <c r="E18" t="str">
        <f ca="1">IF(CELL("contents",F18)="s","s",IF(CELL("contents",G18)="s","s",IF(CELL("contents",'m vs o orig data'!AJ17)="d","d","")))</f>
        <v>d</v>
      </c>
      <c r="F18" t="str">
        <f>'m vs o orig data'!AK17</f>
        <v> </v>
      </c>
      <c r="G18" t="str">
        <f>'m vs o orig data'!AL17</f>
        <v> </v>
      </c>
      <c r="H18" s="22">
        <f>I$19</f>
        <v>0.2198406517</v>
      </c>
      <c r="I18" s="3">
        <f>'m vs o orig data'!D17</f>
        <v>0.1752477779</v>
      </c>
      <c r="J18" s="3">
        <f>'m vs o orig data'!R17</f>
        <v>0.1407547795</v>
      </c>
      <c r="K18" s="22">
        <f>J$19</f>
        <v>0.2042950992</v>
      </c>
      <c r="L18" s="5">
        <f>'m vs o orig data'!B17</f>
        <v>1199</v>
      </c>
      <c r="M18" s="5">
        <f>'m vs o orig data'!C17</f>
        <v>6605</v>
      </c>
      <c r="N18" s="11">
        <f>'m vs o orig data'!G17</f>
        <v>0.0034954763</v>
      </c>
      <c r="P18" s="5">
        <f>'m vs o orig data'!P17</f>
        <v>7363</v>
      </c>
      <c r="Q18" s="5">
        <f>'m vs o orig data'!Q17</f>
        <v>49394</v>
      </c>
      <c r="R18" s="11">
        <f>'m vs o orig data'!U17</f>
        <v>1.0305442E-07</v>
      </c>
      <c r="T18" s="11">
        <f>'m vs o orig data'!AD17</f>
        <v>0.0061831365</v>
      </c>
    </row>
    <row r="19" spans="1:20" ht="12.75">
      <c r="A19" s="2" t="str">
        <f ca="1" t="shared" si="2"/>
        <v>Manitoba</v>
      </c>
      <c r="B19" t="s">
        <v>44</v>
      </c>
      <c r="C19" t="str">
        <f>'m vs o orig data'!AH18</f>
        <v> </v>
      </c>
      <c r="D19" t="str">
        <f>'m vs o orig data'!AI18</f>
        <v> </v>
      </c>
      <c r="E19">
        <f ca="1">IF(CELL("contents",F19)="s","s",IF(CELL("contents",G19)="s","s",IF(CELL("contents",'m vs o orig data'!AJ18)="d","d","")))</f>
      </c>
      <c r="F19" t="str">
        <f>'m vs o orig data'!AK18</f>
        <v> </v>
      </c>
      <c r="G19" t="str">
        <f>'m vs o orig data'!AL18</f>
        <v> </v>
      </c>
      <c r="H19" s="22">
        <f>I$19</f>
        <v>0.2198406517</v>
      </c>
      <c r="I19" s="3">
        <f>'m vs o orig data'!D18</f>
        <v>0.2198406517</v>
      </c>
      <c r="J19" s="3">
        <f>'m vs o orig data'!R18</f>
        <v>0.2042950992</v>
      </c>
      <c r="K19" s="22">
        <f>J$19</f>
        <v>0.2042950992</v>
      </c>
      <c r="L19" s="5">
        <f>'m vs o orig data'!B18</f>
        <v>14018</v>
      </c>
      <c r="M19" s="5">
        <f>'m vs o orig data'!C18</f>
        <v>59261</v>
      </c>
      <c r="N19" s="11" t="str">
        <f>'m vs o orig data'!G18</f>
        <v> </v>
      </c>
      <c r="P19" s="5">
        <f>'m vs o orig data'!P18</f>
        <v>194454</v>
      </c>
      <c r="Q19" s="5">
        <f>'m vs o orig data'!Q18</f>
        <v>951829</v>
      </c>
      <c r="R19" s="11" t="str">
        <f>'m vs o orig data'!U18</f>
        <v> </v>
      </c>
      <c r="T19" s="11">
        <f>'m vs o orig data'!AD18</f>
        <v>0.2700359665</v>
      </c>
    </row>
    <row r="20" spans="1:20" ht="12.75">
      <c r="A20" s="2" t="str">
        <f ca="1" t="shared" si="2"/>
        <v>Fort Garry (d)</v>
      </c>
      <c r="B20" t="s">
        <v>47</v>
      </c>
      <c r="C20" t="str">
        <f>'m vs o orig data'!AH19</f>
        <v> </v>
      </c>
      <c r="D20" t="str">
        <f>'m vs o orig data'!AI19</f>
        <v> </v>
      </c>
      <c r="E20" t="str">
        <f ca="1">IF(CELL("contents",F20)="s","s",IF(CELL("contents",G20)="s","s",IF(CELL("contents",'m vs o orig data'!AJ19)="d","d","")))</f>
        <v>d</v>
      </c>
      <c r="F20" t="str">
        <f>'m vs o orig data'!AK19</f>
        <v> </v>
      </c>
      <c r="G20" t="str">
        <f>'m vs o orig data'!AL19</f>
        <v> </v>
      </c>
      <c r="H20" s="22">
        <f aca="true" t="shared" si="3" ref="H20:H31">I$19</f>
        <v>0.2198406517</v>
      </c>
      <c r="I20" s="3">
        <f>'m vs o orig data'!D19</f>
        <v>0.2274446311</v>
      </c>
      <c r="J20" s="3">
        <f>'m vs o orig data'!R19</f>
        <v>0.1807897022</v>
      </c>
      <c r="K20" s="22">
        <f aca="true" t="shared" si="4" ref="K20:K31">J$19</f>
        <v>0.2042950992</v>
      </c>
      <c r="L20" s="5">
        <f>'m vs o orig data'!B19</f>
        <v>349</v>
      </c>
      <c r="M20" s="5">
        <f>'m vs o orig data'!C19</f>
        <v>1476</v>
      </c>
      <c r="N20" s="11">
        <f>'m vs o orig data'!G19</f>
        <v>0.704747786</v>
      </c>
      <c r="P20" s="5">
        <f>'m vs o orig data'!P19</f>
        <v>10328</v>
      </c>
      <c r="Q20" s="5">
        <f>'m vs o orig data'!Q19</f>
        <v>55233</v>
      </c>
      <c r="R20" s="11">
        <f>'m vs o orig data'!U19</f>
        <v>0.0653935508</v>
      </c>
      <c r="T20" s="11">
        <f>'m vs o orig data'!AD19</f>
        <v>0.010568029</v>
      </c>
    </row>
    <row r="21" spans="1:20" ht="12.75">
      <c r="A21" s="2" t="str">
        <f ca="1" t="shared" si="2"/>
        <v>Assiniboine South (d)</v>
      </c>
      <c r="B21" t="s">
        <v>48</v>
      </c>
      <c r="C21" t="str">
        <f>'m vs o orig data'!AH20</f>
        <v> </v>
      </c>
      <c r="D21" t="str">
        <f>'m vs o orig data'!AI20</f>
        <v> </v>
      </c>
      <c r="E21" t="str">
        <f ca="1">IF(CELL("contents",F21)="s","s",IF(CELL("contents",G21)="s","s",IF(CELL("contents",'m vs o orig data'!AJ20)="d","d","")))</f>
        <v>d</v>
      </c>
      <c r="F21" t="str">
        <f>'m vs o orig data'!AK20</f>
        <v> </v>
      </c>
      <c r="G21" t="str">
        <f>'m vs o orig data'!AL20</f>
        <v> </v>
      </c>
      <c r="H21" s="22">
        <f t="shared" si="3"/>
        <v>0.2198406517</v>
      </c>
      <c r="I21" s="3">
        <f>'m vs o orig data'!D20</f>
        <v>0.2813908604</v>
      </c>
      <c r="J21" s="3">
        <f>'m vs o orig data'!R20</f>
        <v>0.2178219916</v>
      </c>
      <c r="K21" s="22">
        <f t="shared" si="4"/>
        <v>0.2042950992</v>
      </c>
      <c r="L21" s="5">
        <f>'m vs o orig data'!B20</f>
        <v>206</v>
      </c>
      <c r="M21" s="5">
        <f>'m vs o orig data'!C20</f>
        <v>702</v>
      </c>
      <c r="N21" s="11">
        <f>'m vs o orig data'!G20</f>
        <v>0.0143857013</v>
      </c>
      <c r="P21" s="5">
        <f>'m vs o orig data'!P20</f>
        <v>7199</v>
      </c>
      <c r="Q21" s="5">
        <f>'m vs o orig data'!Q20</f>
        <v>32684</v>
      </c>
      <c r="R21" s="11">
        <f>'m vs o orig data'!U20</f>
        <v>0.3345337802</v>
      </c>
      <c r="T21" s="11">
        <f>'m vs o orig data'!AD20</f>
        <v>0.0112472031</v>
      </c>
    </row>
    <row r="22" spans="1:20" ht="12.75">
      <c r="A22" s="2" t="str">
        <f ca="1" t="shared" si="2"/>
        <v>St. Boniface (d)</v>
      </c>
      <c r="B22" t="s">
        <v>52</v>
      </c>
      <c r="C22" t="str">
        <f>'m vs o orig data'!AH21</f>
        <v> </v>
      </c>
      <c r="D22" t="str">
        <f>'m vs o orig data'!AI21</f>
        <v> </v>
      </c>
      <c r="E22" t="str">
        <f ca="1">IF(CELL("contents",F22)="s","s",IF(CELL("contents",G22)="s","s",IF(CELL("contents",'m vs o orig data'!AJ21)="d","d","")))</f>
        <v>d</v>
      </c>
      <c r="F22" t="str">
        <f>'m vs o orig data'!AK21</f>
        <v> </v>
      </c>
      <c r="G22" t="str">
        <f>'m vs o orig data'!AL21</f>
        <v> </v>
      </c>
      <c r="H22" s="22">
        <f t="shared" si="3"/>
        <v>0.2198406517</v>
      </c>
      <c r="I22" s="3">
        <f>'m vs o orig data'!D21</f>
        <v>0.2331246247</v>
      </c>
      <c r="J22" s="3">
        <f>'m vs o orig data'!R21</f>
        <v>0.1986217548</v>
      </c>
      <c r="K22" s="22">
        <f t="shared" si="4"/>
        <v>0.2042950992</v>
      </c>
      <c r="L22" s="5">
        <f>'m vs o orig data'!B21</f>
        <v>771</v>
      </c>
      <c r="M22" s="5">
        <f>'m vs o orig data'!C21</f>
        <v>3131</v>
      </c>
      <c r="N22" s="11">
        <f>'m vs o orig data'!G21</f>
        <v>0.4579299806</v>
      </c>
      <c r="P22" s="5">
        <f>'m vs o orig data'!P21</f>
        <v>8675</v>
      </c>
      <c r="Q22" s="5">
        <f>'m vs o orig data'!Q21</f>
        <v>40499</v>
      </c>
      <c r="R22" s="11">
        <f>'m vs o orig data'!U21</f>
        <v>0.6715736461</v>
      </c>
      <c r="T22" s="11">
        <f>'m vs o orig data'!AD21</f>
        <v>0.0428790104</v>
      </c>
    </row>
    <row r="23" spans="1:20" ht="12.75">
      <c r="A23" s="2" t="str">
        <f ca="1" t="shared" si="2"/>
        <v>St. Vital (d)</v>
      </c>
      <c r="B23" t="s">
        <v>50</v>
      </c>
      <c r="C23" t="str">
        <f>'m vs o orig data'!AH22</f>
        <v> </v>
      </c>
      <c r="D23" t="str">
        <f>'m vs o orig data'!AI22</f>
        <v> </v>
      </c>
      <c r="E23" t="str">
        <f ca="1">IF(CELL("contents",F23)="s","s",IF(CELL("contents",G23)="s","s",IF(CELL("contents",'m vs o orig data'!AJ22)="d","d","")))</f>
        <v>d</v>
      </c>
      <c r="F23" t="str">
        <f>'m vs o orig data'!AK22</f>
        <v> </v>
      </c>
      <c r="G23" t="str">
        <f>'m vs o orig data'!AL22</f>
        <v> </v>
      </c>
      <c r="H23" s="22">
        <f t="shared" si="3"/>
        <v>0.2198406517</v>
      </c>
      <c r="I23" s="3">
        <f>'m vs o orig data'!D22</f>
        <v>0.2447056437</v>
      </c>
      <c r="J23" s="3">
        <f>'m vs o orig data'!R22</f>
        <v>0.2032963736</v>
      </c>
      <c r="K23" s="22">
        <f t="shared" si="4"/>
        <v>0.2042950992</v>
      </c>
      <c r="L23" s="5">
        <f>'m vs o orig data'!B22</f>
        <v>750</v>
      </c>
      <c r="M23" s="5">
        <f>'m vs o orig data'!C22</f>
        <v>2843</v>
      </c>
      <c r="N23" s="11">
        <f>'m vs o orig data'!G22</f>
        <v>0.1789291023</v>
      </c>
      <c r="P23" s="5">
        <f>'m vs o orig data'!P22</f>
        <v>10832</v>
      </c>
      <c r="Q23" s="5">
        <f>'m vs o orig data'!Q22</f>
        <v>51139</v>
      </c>
      <c r="R23" s="11">
        <f>'m vs o orig data'!U22</f>
        <v>0.9410545955</v>
      </c>
      <c r="T23" s="11">
        <f>'m vs o orig data'!AD22</f>
        <v>0.020069706</v>
      </c>
    </row>
    <row r="24" spans="1:20" ht="12.75">
      <c r="A24" s="2" t="str">
        <f ca="1" t="shared" si="2"/>
        <v>Transcona</v>
      </c>
      <c r="B24" t="s">
        <v>53</v>
      </c>
      <c r="C24" t="str">
        <f>'m vs o orig data'!AH23</f>
        <v> </v>
      </c>
      <c r="D24" t="str">
        <f>'m vs o orig data'!AI23</f>
        <v> </v>
      </c>
      <c r="E24">
        <f ca="1">IF(CELL("contents",F24)="s","s",IF(CELL("contents",G24)="s","s",IF(CELL("contents",'m vs o orig data'!AJ23)="d","d","")))</f>
      </c>
      <c r="F24" t="str">
        <f>'m vs o orig data'!AK23</f>
        <v> </v>
      </c>
      <c r="G24" t="str">
        <f>'m vs o orig data'!AL23</f>
        <v> </v>
      </c>
      <c r="H24" s="22">
        <f t="shared" si="3"/>
        <v>0.2198406517</v>
      </c>
      <c r="I24" s="3">
        <f>'m vs o orig data'!D23</f>
        <v>0.2352170866</v>
      </c>
      <c r="J24" s="3">
        <f>'m vs o orig data'!R23</f>
        <v>0.1999145794</v>
      </c>
      <c r="K24" s="22">
        <f t="shared" si="4"/>
        <v>0.2042950992</v>
      </c>
      <c r="L24" s="5">
        <f>'m vs o orig data'!B23</f>
        <v>423</v>
      </c>
      <c r="M24" s="5">
        <f>'m vs o orig data'!C23</f>
        <v>1726</v>
      </c>
      <c r="N24" s="11">
        <f>'m vs o orig data'!G23</f>
        <v>0.4407926217</v>
      </c>
      <c r="P24" s="5">
        <f>'m vs o orig data'!P23</f>
        <v>5928</v>
      </c>
      <c r="Q24" s="5">
        <f>'m vs o orig data'!Q23</f>
        <v>27215</v>
      </c>
      <c r="R24" s="11">
        <f>'m vs o orig data'!U23</f>
        <v>0.748737438</v>
      </c>
      <c r="T24" s="11">
        <f>'m vs o orig data'!AD23</f>
        <v>0.066462896</v>
      </c>
    </row>
    <row r="25" spans="1:23" ht="12.75">
      <c r="A25" s="2" t="str">
        <f ca="1" t="shared" si="2"/>
        <v>River Heights (m,d)</v>
      </c>
      <c r="B25" t="s">
        <v>49</v>
      </c>
      <c r="C25" t="str">
        <f>'m vs o orig data'!AH24</f>
        <v>m</v>
      </c>
      <c r="D25" t="str">
        <f>'m vs o orig data'!AI24</f>
        <v> </v>
      </c>
      <c r="E25" t="str">
        <f ca="1">IF(CELL("contents",F25)="s","s",IF(CELL("contents",G25)="s","s",IF(CELL("contents",'m vs o orig data'!AJ24)="d","d","")))</f>
        <v>d</v>
      </c>
      <c r="F25" t="str">
        <f>'m vs o orig data'!AK24</f>
        <v> </v>
      </c>
      <c r="G25" t="str">
        <f>'m vs o orig data'!AL24</f>
        <v> </v>
      </c>
      <c r="H25" s="22">
        <f t="shared" si="3"/>
        <v>0.2198406517</v>
      </c>
      <c r="I25" s="3">
        <f>'m vs o orig data'!D24</f>
        <v>0.2764080652</v>
      </c>
      <c r="J25" s="3">
        <f>'m vs o orig data'!R24</f>
        <v>0.2288215724</v>
      </c>
      <c r="K25" s="22">
        <f t="shared" si="4"/>
        <v>0.2042950992</v>
      </c>
      <c r="L25" s="5">
        <f>'m vs o orig data'!B24</f>
        <v>406</v>
      </c>
      <c r="M25" s="5">
        <f>'m vs o orig data'!C24</f>
        <v>1389</v>
      </c>
      <c r="N25" s="11">
        <f>'m vs o orig data'!G24</f>
        <v>0.0094498754</v>
      </c>
      <c r="P25" s="5">
        <f>'m vs o orig data'!P24</f>
        <v>12273</v>
      </c>
      <c r="Q25" s="5">
        <f>'m vs o orig data'!Q24</f>
        <v>49195</v>
      </c>
      <c r="R25" s="11">
        <f>'m vs o orig data'!U24</f>
        <v>0.0836726445</v>
      </c>
      <c r="T25" s="11">
        <f>'m vs o orig data'!AD24</f>
        <v>0.0312811511</v>
      </c>
      <c r="U25" s="1"/>
      <c r="V25" s="1"/>
      <c r="W25" s="1"/>
    </row>
    <row r="26" spans="1:23" ht="12.75">
      <c r="A26" s="2" t="str">
        <f ca="1" t="shared" si="2"/>
        <v>River East (d)</v>
      </c>
      <c r="B26" t="s">
        <v>51</v>
      </c>
      <c r="C26" t="str">
        <f>'m vs o orig data'!AH25</f>
        <v> </v>
      </c>
      <c r="D26" t="str">
        <f>'m vs o orig data'!AI25</f>
        <v> </v>
      </c>
      <c r="E26" t="str">
        <f ca="1">IF(CELL("contents",F26)="s","s",IF(CELL("contents",G26)="s","s",IF(CELL("contents",'m vs o orig data'!AJ25)="d","d","")))</f>
        <v>d</v>
      </c>
      <c r="F26" t="str">
        <f>'m vs o orig data'!AK25</f>
        <v> </v>
      </c>
      <c r="G26" t="str">
        <f>'m vs o orig data'!AL25</f>
        <v> </v>
      </c>
      <c r="H26" s="22">
        <f t="shared" si="3"/>
        <v>0.2198406517</v>
      </c>
      <c r="I26" s="3">
        <f>'m vs o orig data'!D25</f>
        <v>0.2546421789</v>
      </c>
      <c r="J26" s="3">
        <f>'m vs o orig data'!R25</f>
        <v>0.2040398651</v>
      </c>
      <c r="K26" s="22">
        <f t="shared" si="4"/>
        <v>0.2042950992</v>
      </c>
      <c r="L26" s="5">
        <f>'m vs o orig data'!B25</f>
        <v>936</v>
      </c>
      <c r="M26" s="5">
        <f>'m vs o orig data'!C25</f>
        <v>3511</v>
      </c>
      <c r="N26" s="11">
        <f>'m vs o orig data'!G25</f>
        <v>0.0607833442</v>
      </c>
      <c r="P26" s="5">
        <f>'m vs o orig data'!P25</f>
        <v>17181</v>
      </c>
      <c r="Q26" s="5">
        <f>'m vs o orig data'!Q25</f>
        <v>79513</v>
      </c>
      <c r="R26" s="11">
        <f>'m vs o orig data'!U25</f>
        <v>0.9847628269</v>
      </c>
      <c r="T26" s="11">
        <f>'m vs o orig data'!AD25</f>
        <v>0.00437115</v>
      </c>
      <c r="U26" s="1"/>
      <c r="V26" s="1"/>
      <c r="W26" s="1"/>
    </row>
    <row r="27" spans="1:23" ht="12.75">
      <c r="A27" s="2" t="str">
        <f ca="1" t="shared" si="2"/>
        <v>Seven Oaks (d)</v>
      </c>
      <c r="B27" t="s">
        <v>54</v>
      </c>
      <c r="C27" t="str">
        <f>'m vs o orig data'!AH26</f>
        <v> </v>
      </c>
      <c r="D27" t="str">
        <f>'m vs o orig data'!AI26</f>
        <v> </v>
      </c>
      <c r="E27" t="str">
        <f ca="1">IF(CELL("contents",F27)="s","s",IF(CELL("contents",G27)="s","s",IF(CELL("contents",'m vs o orig data'!AJ26)="d","d","")))</f>
        <v>d</v>
      </c>
      <c r="F27" t="str">
        <f>'m vs o orig data'!AK26</f>
        <v> </v>
      </c>
      <c r="G27" t="str">
        <f>'m vs o orig data'!AL26</f>
        <v> </v>
      </c>
      <c r="H27" s="22">
        <f t="shared" si="3"/>
        <v>0.2198406517</v>
      </c>
      <c r="I27" s="3">
        <f>'m vs o orig data'!D26</f>
        <v>0.2541315598</v>
      </c>
      <c r="J27" s="3">
        <f>'m vs o orig data'!R26</f>
        <v>0.2035256185</v>
      </c>
      <c r="K27" s="22">
        <f t="shared" si="4"/>
        <v>0.2042950992</v>
      </c>
      <c r="L27" s="5">
        <f>'m vs o orig data'!B26</f>
        <v>486</v>
      </c>
      <c r="M27" s="5">
        <f>'m vs o orig data'!C26</f>
        <v>1855</v>
      </c>
      <c r="N27" s="11">
        <f>'m vs o orig data'!G26</f>
        <v>0.0901246464</v>
      </c>
      <c r="P27" s="5">
        <f>'m vs o orig data'!P26</f>
        <v>10854</v>
      </c>
      <c r="Q27" s="5">
        <f>'m vs o orig data'!Q26</f>
        <v>50267</v>
      </c>
      <c r="R27" s="11">
        <f>'m vs o orig data'!U26</f>
        <v>0.9543529109</v>
      </c>
      <c r="T27" s="11">
        <f>'m vs o orig data'!AD26</f>
        <v>0.0092350836</v>
      </c>
      <c r="U27" s="1"/>
      <c r="V27" s="1"/>
      <c r="W27" s="1"/>
    </row>
    <row r="28" spans="1:23" ht="12.75">
      <c r="A28" s="2" t="str">
        <f ca="1" t="shared" si="2"/>
        <v>St. James - Assiniboia</v>
      </c>
      <c r="B28" t="s">
        <v>55</v>
      </c>
      <c r="C28" t="str">
        <f>'m vs o orig data'!AH27</f>
        <v> </v>
      </c>
      <c r="D28" t="str">
        <f>'m vs o orig data'!AI27</f>
        <v> </v>
      </c>
      <c r="E28">
        <f ca="1">IF(CELL("contents",F28)="s","s",IF(CELL("contents",G28)="s","s",IF(CELL("contents",'m vs o orig data'!AJ27)="d","d","")))</f>
      </c>
      <c r="F28" t="str">
        <f>'m vs o orig data'!AK27</f>
        <v> </v>
      </c>
      <c r="G28" t="str">
        <f>'m vs o orig data'!AL27</f>
        <v> </v>
      </c>
      <c r="H28" s="22">
        <f t="shared" si="3"/>
        <v>0.2198406517</v>
      </c>
      <c r="I28" s="3">
        <f>'m vs o orig data'!D27</f>
        <v>0.247535168</v>
      </c>
      <c r="J28" s="3">
        <f>'m vs o orig data'!R27</f>
        <v>0.2271877955</v>
      </c>
      <c r="K28" s="22">
        <f t="shared" si="4"/>
        <v>0.2042950992</v>
      </c>
      <c r="L28" s="5">
        <f>'m vs o orig data'!B27</f>
        <v>497</v>
      </c>
      <c r="M28" s="5">
        <f>'m vs o orig data'!C27</f>
        <v>1862</v>
      </c>
      <c r="N28" s="11">
        <f>'m vs o orig data'!G27</f>
        <v>0.1588280873</v>
      </c>
      <c r="O28" s="8"/>
      <c r="P28" s="5">
        <f>'m vs o orig data'!P27</f>
        <v>12023</v>
      </c>
      <c r="Q28" s="5">
        <f>'m vs o orig data'!Q27</f>
        <v>50982</v>
      </c>
      <c r="R28" s="11">
        <f>'m vs o orig data'!U27</f>
        <v>0.1074919521</v>
      </c>
      <c r="T28" s="11">
        <f>'m vs o orig data'!AD27</f>
        <v>0.3076439859</v>
      </c>
      <c r="U28" s="1"/>
      <c r="V28" s="1"/>
      <c r="W28" s="1"/>
    </row>
    <row r="29" spans="1:23" ht="12.75">
      <c r="A29" s="2" t="str">
        <f ca="1" t="shared" si="2"/>
        <v>Inkster (o,d)</v>
      </c>
      <c r="B29" t="s">
        <v>56</v>
      </c>
      <c r="C29" t="str">
        <f>'m vs o orig data'!AH28</f>
        <v> </v>
      </c>
      <c r="D29" t="str">
        <f>'m vs o orig data'!AI28</f>
        <v>o</v>
      </c>
      <c r="E29" t="str">
        <f ca="1">IF(CELL("contents",F29)="s","s",IF(CELL("contents",G29)="s","s",IF(CELL("contents",'m vs o orig data'!AJ28)="d","d","")))</f>
        <v>d</v>
      </c>
      <c r="F29" t="str">
        <f>'m vs o orig data'!AK28</f>
        <v> </v>
      </c>
      <c r="G29" t="str">
        <f>'m vs o orig data'!AL28</f>
        <v> </v>
      </c>
      <c r="H29" s="22">
        <f t="shared" si="3"/>
        <v>0.2198406517</v>
      </c>
      <c r="I29" s="3">
        <f>'m vs o orig data'!D28</f>
        <v>0.2504698319</v>
      </c>
      <c r="J29" s="3">
        <f>'m vs o orig data'!R28</f>
        <v>0.1484769009</v>
      </c>
      <c r="K29" s="22">
        <f t="shared" si="4"/>
        <v>0.2042950992</v>
      </c>
      <c r="L29" s="5">
        <f>'m vs o orig data'!B28</f>
        <v>437</v>
      </c>
      <c r="M29" s="5">
        <f>'m vs o orig data'!C28</f>
        <v>1691</v>
      </c>
      <c r="N29" s="11">
        <f>'m vs o orig data'!G28</f>
        <v>0.131428645</v>
      </c>
      <c r="O29" s="8"/>
      <c r="P29" s="5">
        <f>'m vs o orig data'!P28</f>
        <v>4043</v>
      </c>
      <c r="Q29" s="5">
        <f>'m vs o orig data'!Q28</f>
        <v>24809</v>
      </c>
      <c r="R29" s="11">
        <f>'m vs o orig data'!U28</f>
        <v>2.7974758E-06</v>
      </c>
      <c r="T29" s="11">
        <f>'m vs o orig data'!AD28</f>
        <v>2.4907727E-09</v>
      </c>
      <c r="U29" s="1"/>
      <c r="V29" s="1"/>
      <c r="W29" s="1"/>
    </row>
    <row r="30" spans="1:23" ht="12.75">
      <c r="A30" s="2" t="str">
        <f ca="1" t="shared" si="2"/>
        <v>Downtown (m,d)</v>
      </c>
      <c r="B30" t="s">
        <v>57</v>
      </c>
      <c r="C30" t="str">
        <f>'m vs o orig data'!AH29</f>
        <v>m</v>
      </c>
      <c r="D30" t="str">
        <f>'m vs o orig data'!AI29</f>
        <v> </v>
      </c>
      <c r="E30" t="str">
        <f ca="1">IF(CELL("contents",F30)="s","s",IF(CELL("contents",G30)="s","s",IF(CELL("contents",'m vs o orig data'!AJ29)="d","d","")))</f>
        <v>d</v>
      </c>
      <c r="F30" t="str">
        <f>'m vs o orig data'!AK29</f>
        <v> </v>
      </c>
      <c r="G30" t="str">
        <f>'m vs o orig data'!AL29</f>
        <v> </v>
      </c>
      <c r="H30" s="22">
        <f t="shared" si="3"/>
        <v>0.2198406517</v>
      </c>
      <c r="I30" s="3">
        <f>'m vs o orig data'!D29</f>
        <v>0.3108154308</v>
      </c>
      <c r="J30" s="3">
        <f>'m vs o orig data'!R29</f>
        <v>0.2180450333</v>
      </c>
      <c r="K30" s="22">
        <f t="shared" si="4"/>
        <v>0.2042950992</v>
      </c>
      <c r="L30" s="5">
        <f>'m vs o orig data'!B29</f>
        <v>810</v>
      </c>
      <c r="M30" s="5">
        <f>'m vs o orig data'!C29</f>
        <v>2537</v>
      </c>
      <c r="N30" s="11">
        <f>'m vs o orig data'!G29</f>
        <v>1.32478E-05</v>
      </c>
      <c r="O30" s="8"/>
      <c r="P30" s="5">
        <f>'m vs o orig data'!P29</f>
        <v>13866</v>
      </c>
      <c r="Q30" s="5">
        <f>'m vs o orig data'!Q29</f>
        <v>60324</v>
      </c>
      <c r="R30" s="11">
        <f>'m vs o orig data'!U29</f>
        <v>0.3208845107</v>
      </c>
      <c r="T30" s="11">
        <f>'m vs o orig data'!AD29</f>
        <v>7.1550011E-06</v>
      </c>
      <c r="U30" s="1"/>
      <c r="V30" s="1"/>
      <c r="W30" s="1"/>
    </row>
    <row r="31" spans="1:23" ht="12.75">
      <c r="A31" s="2" t="str">
        <f ca="1">CONCATENATE(B31)&amp;(IF((CELL("contents",C31)="m")*AND((CELL("contents",D31))="o")*AND((CELL("contents",E31))&lt;&gt;"")," (m,o,"&amp;CELL("contents",E31)&amp;")",(IF((CELL("contents",C31)="m")*OR((CELL("contents",D31))="o")," (m,o)",(IF((CELL("contents",C31)="m")*OR((CELL("contents",E31))&lt;&gt;"")," (m,"&amp;CELL("contents",E31)&amp;")",(IF((CELL("contents",D31)="o")*OR((CELL("contents",E31))&lt;&gt;"")," (o,"&amp;CELL("contents",E31)&amp;")",(IF((CELL("contents",C31))="m"," (m)",(IF((CELL("contents",D31)="o")," (o)",(IF((CELL("contents",E31)&lt;&gt;"")," ("&amp;CELL("contents",E31)&amp;")",""))))))))))))))</f>
        <v>Point Douglas (m,d)</v>
      </c>
      <c r="B31" t="s">
        <v>58</v>
      </c>
      <c r="C31" t="str">
        <f>'m vs o orig data'!AH30</f>
        <v>m</v>
      </c>
      <c r="D31" t="str">
        <f>'m vs o orig data'!AI30</f>
        <v> </v>
      </c>
      <c r="E31" t="str">
        <f ca="1">IF(CELL("contents",F31)="s","s",IF(CELL("contents",G31)="s","s",IF(CELL("contents",'m vs o orig data'!AJ30)="d","d","")))</f>
        <v>d</v>
      </c>
      <c r="F31" t="str">
        <f>'m vs o orig data'!AK30</f>
        <v> </v>
      </c>
      <c r="G31" t="str">
        <f>'m vs o orig data'!AL30</f>
        <v> </v>
      </c>
      <c r="H31" s="22">
        <f t="shared" si="3"/>
        <v>0.2198406517</v>
      </c>
      <c r="I31" s="3">
        <f>'m vs o orig data'!D30</f>
        <v>0.2920753773</v>
      </c>
      <c r="J31" s="3">
        <f>'m vs o orig data'!R30</f>
        <v>0.2274599494</v>
      </c>
      <c r="K31" s="22">
        <f t="shared" si="4"/>
        <v>0.2042950992</v>
      </c>
      <c r="L31" s="5">
        <f>'m vs o orig data'!B30</f>
        <v>893</v>
      </c>
      <c r="M31" s="5">
        <f>'m vs o orig data'!C30</f>
        <v>2926</v>
      </c>
      <c r="N31" s="11">
        <f>'m vs o orig data'!G30</f>
        <v>0.0003361044</v>
      </c>
      <c r="O31" s="8"/>
      <c r="P31" s="5">
        <f>'m vs o orig data'!P30</f>
        <v>7985</v>
      </c>
      <c r="Q31" s="5">
        <f>'m vs o orig data'!Q30</f>
        <v>32537</v>
      </c>
      <c r="R31" s="11">
        <f>'m vs o orig data'!U30</f>
        <v>0.1041067223</v>
      </c>
      <c r="T31" s="11">
        <f>'m vs o orig data'!AD30</f>
        <v>0.0015535116</v>
      </c>
      <c r="U31" s="1"/>
      <c r="V31" s="1"/>
      <c r="W31" s="1"/>
    </row>
    <row r="32" spans="1:23" ht="12.75">
      <c r="B32"/>
      <c r="C32"/>
      <c r="D32"/>
      <c r="E32"/>
      <c r="F32"/>
      <c r="G32"/>
      <c r="H32" s="22"/>
      <c r="I32" s="3"/>
      <c r="J32" s="3"/>
      <c r="K32" s="22"/>
      <c r="L32" s="5"/>
      <c r="M32" s="5"/>
      <c r="N32" s="11"/>
      <c r="O32" s="8"/>
      <c r="P32" s="5"/>
      <c r="Q32" s="5"/>
      <c r="R32" s="11"/>
      <c r="T32" s="11"/>
      <c r="U32" s="1"/>
      <c r="V32" s="1"/>
      <c r="W32" s="1"/>
    </row>
    <row r="33" spans="2:8" ht="12.75">
      <c r="B33"/>
      <c r="C33"/>
      <c r="D33"/>
      <c r="E33"/>
      <c r="F33"/>
      <c r="G33"/>
      <c r="H33" s="23"/>
    </row>
    <row r="34" spans="2:8" ht="12.75">
      <c r="B34"/>
      <c r="C34"/>
      <c r="D34"/>
      <c r="E34"/>
      <c r="F34"/>
      <c r="G34"/>
      <c r="H34" s="23"/>
    </row>
    <row r="35" spans="2:8" ht="12.75">
      <c r="B35"/>
      <c r="C35"/>
      <c r="D35"/>
      <c r="E35"/>
      <c r="F35"/>
      <c r="G35"/>
      <c r="H35" s="23"/>
    </row>
    <row r="36" spans="2:8" ht="12.75">
      <c r="B36"/>
      <c r="C36"/>
      <c r="D36"/>
      <c r="E36"/>
      <c r="F36"/>
      <c r="G36"/>
      <c r="H36" s="23"/>
    </row>
    <row r="37" spans="2:8" ht="12.75">
      <c r="B37"/>
      <c r="C37"/>
      <c r="D37"/>
      <c r="E37"/>
      <c r="F37"/>
      <c r="G37"/>
      <c r="H37" s="23"/>
    </row>
    <row r="38" spans="2:8" ht="12.75">
      <c r="B38"/>
      <c r="C38"/>
      <c r="D38"/>
      <c r="E38"/>
      <c r="F38"/>
      <c r="G38"/>
      <c r="H38" s="23"/>
    </row>
    <row r="39" spans="2:8" ht="12.75">
      <c r="B39"/>
      <c r="C39"/>
      <c r="D39"/>
      <c r="E39"/>
      <c r="F39"/>
      <c r="G39"/>
      <c r="H39" s="23"/>
    </row>
    <row r="40" ht="12.75">
      <c r="H40" s="23"/>
    </row>
    <row r="41" ht="12.75">
      <c r="H41" s="23"/>
    </row>
    <row r="42" ht="12.75">
      <c r="H42" s="23"/>
    </row>
    <row r="43" ht="12.75">
      <c r="H43" s="23"/>
    </row>
    <row r="44" ht="12.75">
      <c r="H44" s="23"/>
    </row>
    <row r="45" ht="12.75">
      <c r="H45" s="23"/>
    </row>
  </sheetData>
  <sheetProtection/>
  <mergeCells count="3">
    <mergeCell ref="C1:E1"/>
    <mergeCell ref="F1:G1"/>
    <mergeCell ref="H1:N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I1"/>
    </sheetView>
  </sheetViews>
  <sheetFormatPr defaultColWidth="9.140625" defaultRowHeight="12.75"/>
  <cols>
    <col min="1" max="1" width="26.28125" style="0" customWidth="1"/>
    <col min="2" max="2" width="23.8515625" style="0" customWidth="1"/>
    <col min="3" max="3" width="7.28125" style="0" customWidth="1"/>
    <col min="4" max="4" width="11.421875" style="0" customWidth="1"/>
    <col min="5" max="5" width="21.140625" style="0" customWidth="1"/>
    <col min="6" max="6" width="14.421875" style="0" customWidth="1"/>
  </cols>
  <sheetData>
    <row r="1" spans="1:9" ht="12.75">
      <c r="A1" s="38" t="s">
        <v>146</v>
      </c>
      <c r="B1" s="4" t="s">
        <v>60</v>
      </c>
      <c r="C1" s="12" t="s">
        <v>29</v>
      </c>
      <c r="D1" s="12" t="s">
        <v>30</v>
      </c>
      <c r="E1" s="95" t="s">
        <v>166</v>
      </c>
      <c r="F1" s="95"/>
      <c r="G1" s="95"/>
      <c r="H1" s="95"/>
      <c r="I1" s="95"/>
    </row>
    <row r="2" spans="1:9" ht="12.75">
      <c r="A2" s="38"/>
      <c r="B2" s="4"/>
      <c r="C2" s="12"/>
      <c r="D2" s="12"/>
      <c r="E2" s="3"/>
      <c r="F2" s="3" t="s">
        <v>148</v>
      </c>
      <c r="G2" s="3"/>
      <c r="H2" s="3"/>
      <c r="I2" s="3"/>
    </row>
    <row r="3" spans="1:9" ht="12.75">
      <c r="A3" s="37" t="s">
        <v>0</v>
      </c>
      <c r="B3" s="4"/>
      <c r="C3" s="12" t="s">
        <v>125</v>
      </c>
      <c r="D3" s="12" t="s">
        <v>62</v>
      </c>
      <c r="E3" s="5" t="s">
        <v>133</v>
      </c>
      <c r="F3" s="3" t="s">
        <v>149</v>
      </c>
      <c r="G3" s="5" t="s">
        <v>102</v>
      </c>
      <c r="H3" s="5" t="s">
        <v>103</v>
      </c>
      <c r="I3" s="5" t="s">
        <v>107</v>
      </c>
    </row>
    <row r="4" spans="1:9" ht="12.75">
      <c r="A4" s="36" t="str">
        <f ca="1">CONCATENATE(B4)&amp;(IF((CELL("contents",D4)="s")," (s)",(IF((CELL("contents",C4)="m")," (m)",""))))</f>
        <v>Southeast Region</v>
      </c>
      <c r="B4" t="s">
        <v>126</v>
      </c>
      <c r="C4" t="str">
        <f>'m region orig data'!P4</f>
        <v> </v>
      </c>
      <c r="D4" t="str">
        <f>'m region orig data'!Q4</f>
        <v> </v>
      </c>
      <c r="E4" s="22">
        <f>F$12</f>
        <v>0.2190120482</v>
      </c>
      <c r="F4" s="39">
        <f>'m region orig data'!D4</f>
        <v>0.1993325674</v>
      </c>
      <c r="G4" s="5">
        <f>'m region orig data'!B4</f>
        <v>1699</v>
      </c>
      <c r="H4" s="5">
        <f>'m region orig data'!C4</f>
        <v>8155</v>
      </c>
      <c r="I4" s="11">
        <f>'m region orig data'!G4</f>
        <v>0.2134265131</v>
      </c>
    </row>
    <row r="5" spans="1:9" ht="12.75">
      <c r="A5" s="36" t="str">
        <f ca="1">CONCATENATE(B5)&amp;(IF((CELL("contents",D5)="s")," (s)",(IF((CELL("contents",C5)="m")," (m)",""))))</f>
        <v>Interlake Region</v>
      </c>
      <c r="B5" t="s">
        <v>127</v>
      </c>
      <c r="C5" t="str">
        <f>'m region orig data'!P5</f>
        <v> </v>
      </c>
      <c r="D5" t="str">
        <f>'m region orig data'!Q5</f>
        <v> </v>
      </c>
      <c r="E5" s="22">
        <f aca="true" t="shared" si="0" ref="E5:E12">F$12</f>
        <v>0.2190120482</v>
      </c>
      <c r="F5" s="39">
        <f>'m region orig data'!D5</f>
        <v>0.1884476645</v>
      </c>
      <c r="G5" s="5">
        <f>'m region orig data'!B5</f>
        <v>1403</v>
      </c>
      <c r="H5" s="5">
        <f>'m region orig data'!C5</f>
        <v>6927</v>
      </c>
      <c r="I5" s="11">
        <f>'m region orig data'!G5</f>
        <v>0.0497268976</v>
      </c>
    </row>
    <row r="6" spans="1:9" ht="12.75">
      <c r="A6" s="36" t="str">
        <f aca="true" ca="1" t="shared" si="1" ref="A6:A12">CONCATENATE(B6)&amp;(IF((CELL("contents",D6)="s")," (s)",(IF((CELL("contents",C6)="m")," (m)",""))))</f>
        <v>Northwest Region</v>
      </c>
      <c r="B6" t="s">
        <v>128</v>
      </c>
      <c r="C6" t="str">
        <f>'m region orig data'!P6</f>
        <v> </v>
      </c>
      <c r="D6" t="str">
        <f>'m region orig data'!Q6</f>
        <v> </v>
      </c>
      <c r="E6" s="22">
        <f t="shared" si="0"/>
        <v>0.2190120482</v>
      </c>
      <c r="F6" s="39">
        <f>'m region orig data'!D6</f>
        <v>0.201929118</v>
      </c>
      <c r="G6" s="5">
        <f>'m region orig data'!B6</f>
        <v>726</v>
      </c>
      <c r="H6" s="5">
        <f>'m region orig data'!C6</f>
        <v>3329</v>
      </c>
      <c r="I6" s="11">
        <f>'m region orig data'!G6</f>
        <v>0.3169859432</v>
      </c>
    </row>
    <row r="7" spans="1:9" ht="12.75">
      <c r="A7" s="36" t="str">
        <f ca="1" t="shared" si="1"/>
        <v>Winnipeg Region</v>
      </c>
      <c r="B7" t="s">
        <v>129</v>
      </c>
      <c r="C7" t="str">
        <f>'m region orig data'!P7</f>
        <v> </v>
      </c>
      <c r="D7" t="str">
        <f>'m region orig data'!Q7</f>
        <v> </v>
      </c>
      <c r="E7" s="22">
        <f t="shared" si="0"/>
        <v>0.2190120482</v>
      </c>
      <c r="F7" s="39">
        <f>'m region orig data'!D7</f>
        <v>0.2527262156</v>
      </c>
      <c r="G7" s="5">
        <f>'m region orig data'!B7</f>
        <v>6964</v>
      </c>
      <c r="H7" s="5">
        <f>'m region orig data'!C7</f>
        <v>25649</v>
      </c>
      <c r="I7" s="11">
        <f>'m region orig data'!G7</f>
        <v>0.0463816155</v>
      </c>
    </row>
    <row r="8" spans="1:9" ht="12.75">
      <c r="A8" s="36" t="str">
        <f ca="1" t="shared" si="1"/>
        <v>Southwest Region</v>
      </c>
      <c r="B8" t="s">
        <v>130</v>
      </c>
      <c r="C8" t="str">
        <f>'m region orig data'!P8</f>
        <v> </v>
      </c>
      <c r="D8" t="str">
        <f>'m region orig data'!Q8</f>
        <v> </v>
      </c>
      <c r="E8" s="22">
        <f t="shared" si="0"/>
        <v>0.2190120482</v>
      </c>
      <c r="F8" s="39">
        <f>'m region orig data'!D8</f>
        <v>0.2260373328</v>
      </c>
      <c r="G8" s="5">
        <f>'m region orig data'!B8</f>
        <v>1690</v>
      </c>
      <c r="H8" s="5">
        <f>'m region orig data'!C8</f>
        <v>7040</v>
      </c>
      <c r="I8" s="11">
        <f>'m region orig data'!G8</f>
        <v>0.6766556202</v>
      </c>
    </row>
    <row r="9" spans="1:9" ht="12.75">
      <c r="A9" s="36" t="str">
        <f ca="1" t="shared" si="1"/>
        <v>The Pas Region</v>
      </c>
      <c r="B9" t="s">
        <v>131</v>
      </c>
      <c r="C9" t="str">
        <f>'m region orig data'!P9</f>
        <v> </v>
      </c>
      <c r="D9" t="str">
        <f>'m region orig data'!Q9</f>
        <v> </v>
      </c>
      <c r="E9" s="22">
        <f t="shared" si="0"/>
        <v>0.2190120482</v>
      </c>
      <c r="F9" s="39">
        <f>'m region orig data'!D9</f>
        <v>0.1883330793</v>
      </c>
      <c r="G9" s="5">
        <f>'m region orig data'!B9</f>
        <v>988</v>
      </c>
      <c r="H9" s="5">
        <f>'m region orig data'!C9</f>
        <v>4888</v>
      </c>
      <c r="I9" s="11">
        <f>'m region orig data'!G9</f>
        <v>0.0573519356</v>
      </c>
    </row>
    <row r="10" spans="1:9" ht="12.75">
      <c r="A10" s="36" t="str">
        <f ca="1" t="shared" si="1"/>
        <v>Thompson Region (m)</v>
      </c>
      <c r="B10" t="s">
        <v>132</v>
      </c>
      <c r="C10" t="str">
        <f>'m region orig data'!P10</f>
        <v>m</v>
      </c>
      <c r="D10" t="str">
        <f>'m region orig data'!Q10</f>
        <v> </v>
      </c>
      <c r="E10" s="22">
        <f t="shared" si="0"/>
        <v>0.2190120482</v>
      </c>
      <c r="F10" s="39">
        <f>'m region orig data'!D10</f>
        <v>0.1693031489</v>
      </c>
      <c r="G10" s="5">
        <f>'m region orig data'!B10</f>
        <v>548</v>
      </c>
      <c r="H10" s="5">
        <f>'m region orig data'!C10</f>
        <v>3273</v>
      </c>
      <c r="I10" s="11">
        <f>'m region orig data'!G10</f>
        <v>0.0028077134</v>
      </c>
    </row>
    <row r="11" spans="1:9" ht="12.75">
      <c r="A11" s="36"/>
      <c r="E11" s="22"/>
      <c r="F11" s="39"/>
      <c r="G11" s="5"/>
      <c r="H11" s="5"/>
      <c r="I11" s="11"/>
    </row>
    <row r="12" spans="1:9" ht="12.75">
      <c r="A12" s="36" t="str">
        <f ca="1" t="shared" si="1"/>
        <v>Manitoba</v>
      </c>
      <c r="B12" t="s">
        <v>44</v>
      </c>
      <c r="C12" t="str">
        <f>'m region orig data'!P11</f>
        <v> </v>
      </c>
      <c r="D12" t="str">
        <f>'m region orig data'!Q11</f>
        <v> </v>
      </c>
      <c r="E12" s="22">
        <f t="shared" si="0"/>
        <v>0.2190120482</v>
      </c>
      <c r="F12" s="39">
        <f>'m region orig data'!D11</f>
        <v>0.2190120482</v>
      </c>
      <c r="G12" s="5">
        <f>'m region orig data'!B11</f>
        <v>14018</v>
      </c>
      <c r="H12" s="5">
        <f>'m region orig data'!C11</f>
        <v>59261</v>
      </c>
      <c r="I12" s="11" t="str">
        <f>'m region orig data'!G11</f>
        <v> </v>
      </c>
    </row>
    <row r="13" spans="5:9" ht="12.75">
      <c r="E13" s="22"/>
      <c r="F13" s="10"/>
      <c r="G13" s="5"/>
      <c r="H13" s="5"/>
      <c r="I13" s="11"/>
    </row>
    <row r="16" ht="12.75">
      <c r="B16" s="42"/>
    </row>
  </sheetData>
  <sheetProtection/>
  <mergeCells count="1">
    <mergeCell ref="E1:I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sheetData>
    <row r="1" spans="1:38" ht="15">
      <c r="A1" s="73" t="s">
        <v>165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</row>
    <row r="2" spans="1:38" ht="1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</row>
    <row r="3" spans="1:38" ht="15">
      <c r="A3" s="73" t="s">
        <v>0</v>
      </c>
      <c r="B3" s="73" t="s">
        <v>64</v>
      </c>
      <c r="C3" s="73" t="s">
        <v>65</v>
      </c>
      <c r="D3" s="73" t="s">
        <v>66</v>
      </c>
      <c r="E3" s="73" t="s">
        <v>67</v>
      </c>
      <c r="F3" s="73" t="s">
        <v>68</v>
      </c>
      <c r="G3" s="73" t="s">
        <v>69</v>
      </c>
      <c r="H3" s="73" t="s">
        <v>70</v>
      </c>
      <c r="I3" s="73" t="s">
        <v>71</v>
      </c>
      <c r="J3" s="73" t="s">
        <v>72</v>
      </c>
      <c r="K3" s="73" t="s">
        <v>73</v>
      </c>
      <c r="L3" s="73" t="s">
        <v>74</v>
      </c>
      <c r="M3" s="73" t="s">
        <v>169</v>
      </c>
      <c r="N3" s="73" t="s">
        <v>75</v>
      </c>
      <c r="O3" s="73" t="s">
        <v>76</v>
      </c>
      <c r="P3" s="73" t="s">
        <v>77</v>
      </c>
      <c r="Q3" s="73" t="s">
        <v>78</v>
      </c>
      <c r="R3" s="73" t="s">
        <v>79</v>
      </c>
      <c r="S3" s="73" t="s">
        <v>80</v>
      </c>
      <c r="T3" s="73" t="s">
        <v>81</v>
      </c>
      <c r="U3" s="73" t="s">
        <v>82</v>
      </c>
      <c r="V3" s="73" t="s">
        <v>83</v>
      </c>
      <c r="W3" s="73" t="s">
        <v>84</v>
      </c>
      <c r="X3" s="73" t="s">
        <v>85</v>
      </c>
      <c r="Y3" s="73" t="s">
        <v>86</v>
      </c>
      <c r="Z3" s="73" t="s">
        <v>87</v>
      </c>
      <c r="AA3" s="73" t="s">
        <v>170</v>
      </c>
      <c r="AB3" s="73" t="s">
        <v>88</v>
      </c>
      <c r="AC3" s="73" t="s">
        <v>89</v>
      </c>
      <c r="AD3" s="73" t="s">
        <v>90</v>
      </c>
      <c r="AE3" s="73" t="s">
        <v>91</v>
      </c>
      <c r="AF3" s="73" t="s">
        <v>92</v>
      </c>
      <c r="AG3" s="73" t="s">
        <v>93</v>
      </c>
      <c r="AH3" s="73" t="s">
        <v>94</v>
      </c>
      <c r="AI3" s="73" t="s">
        <v>95</v>
      </c>
      <c r="AJ3" s="73" t="s">
        <v>96</v>
      </c>
      <c r="AK3" s="73" t="s">
        <v>97</v>
      </c>
      <c r="AL3" s="73" t="s">
        <v>98</v>
      </c>
    </row>
    <row r="4" spans="1:38" ht="15">
      <c r="A4" s="73" t="s">
        <v>3</v>
      </c>
      <c r="B4" s="73">
        <v>900</v>
      </c>
      <c r="C4" s="73">
        <v>4691</v>
      </c>
      <c r="D4" s="73">
        <v>0.1865886929</v>
      </c>
      <c r="E4" s="73">
        <v>0.1601587961</v>
      </c>
      <c r="F4" s="73">
        <v>0.2173801326</v>
      </c>
      <c r="G4" s="73">
        <v>0.0353442133</v>
      </c>
      <c r="H4" s="73">
        <v>0.191856747</v>
      </c>
      <c r="I4" s="73">
        <v>0.0057491018</v>
      </c>
      <c r="J4" s="73">
        <v>-0.164</v>
      </c>
      <c r="K4" s="73">
        <v>-0.3167</v>
      </c>
      <c r="L4" s="73">
        <v>-0.0113</v>
      </c>
      <c r="M4" s="73">
        <v>0.8487451775</v>
      </c>
      <c r="N4" s="73">
        <v>0.728522204</v>
      </c>
      <c r="O4" s="73">
        <v>0.9888077157</v>
      </c>
      <c r="P4" s="73">
        <v>8235</v>
      </c>
      <c r="Q4" s="73">
        <v>44455</v>
      </c>
      <c r="R4" s="73">
        <v>0.186433077</v>
      </c>
      <c r="S4" s="73">
        <v>0.1636097706</v>
      </c>
      <c r="T4" s="73">
        <v>0.2124401987</v>
      </c>
      <c r="U4" s="73">
        <v>0.1696910792</v>
      </c>
      <c r="V4" s="73">
        <v>0.1852435047</v>
      </c>
      <c r="W4" s="73">
        <v>0.0018425747</v>
      </c>
      <c r="X4" s="73">
        <v>-0.0915</v>
      </c>
      <c r="Y4" s="73">
        <v>-0.2221</v>
      </c>
      <c r="Z4" s="73">
        <v>0.0391</v>
      </c>
      <c r="AA4" s="73">
        <v>0.9125675441</v>
      </c>
      <c r="AB4" s="73">
        <v>0.8008501979</v>
      </c>
      <c r="AC4" s="73">
        <v>1.0398692848</v>
      </c>
      <c r="AD4" s="73">
        <v>0.9914864475</v>
      </c>
      <c r="AE4" s="73">
        <v>-0.0008</v>
      </c>
      <c r="AF4" s="73">
        <v>-0.1541</v>
      </c>
      <c r="AG4" s="73">
        <v>0.1524</v>
      </c>
      <c r="AH4" s="73" t="s">
        <v>61</v>
      </c>
      <c r="AI4" s="73" t="s">
        <v>61</v>
      </c>
      <c r="AJ4" s="73" t="s">
        <v>61</v>
      </c>
      <c r="AK4" s="73" t="s">
        <v>61</v>
      </c>
      <c r="AL4" s="73" t="s">
        <v>61</v>
      </c>
    </row>
    <row r="5" spans="1:38" ht="15">
      <c r="A5" s="73" t="s">
        <v>1</v>
      </c>
      <c r="B5" s="73">
        <v>823</v>
      </c>
      <c r="C5" s="73">
        <v>3708</v>
      </c>
      <c r="D5" s="73">
        <v>0.2068039726</v>
      </c>
      <c r="E5" s="73">
        <v>0.1772120373</v>
      </c>
      <c r="F5" s="73">
        <v>0.2413373479</v>
      </c>
      <c r="G5" s="73">
        <v>0.4378160851</v>
      </c>
      <c r="H5" s="73">
        <v>0.2219525351</v>
      </c>
      <c r="I5" s="73">
        <v>0.0068243806</v>
      </c>
      <c r="J5" s="73">
        <v>-0.0611</v>
      </c>
      <c r="K5" s="73">
        <v>-0.2156</v>
      </c>
      <c r="L5" s="73">
        <v>0.0933</v>
      </c>
      <c r="M5" s="73">
        <v>0.940699416</v>
      </c>
      <c r="N5" s="73">
        <v>0.8060931223</v>
      </c>
      <c r="O5" s="73">
        <v>1.0977830808</v>
      </c>
      <c r="P5" s="73">
        <v>14196</v>
      </c>
      <c r="Q5" s="73">
        <v>80387</v>
      </c>
      <c r="R5" s="73">
        <v>0.1811711996</v>
      </c>
      <c r="S5" s="73">
        <v>0.1593478301</v>
      </c>
      <c r="T5" s="73">
        <v>0.2059833732</v>
      </c>
      <c r="U5" s="73">
        <v>0.0666106686</v>
      </c>
      <c r="V5" s="73">
        <v>0.1765957182</v>
      </c>
      <c r="W5" s="73">
        <v>0.0013449426</v>
      </c>
      <c r="X5" s="73">
        <v>-0.1201</v>
      </c>
      <c r="Y5" s="73">
        <v>-0.2485</v>
      </c>
      <c r="Z5" s="73">
        <v>0.0082</v>
      </c>
      <c r="AA5" s="73">
        <v>0.8868112855</v>
      </c>
      <c r="AB5" s="73">
        <v>0.7799885103</v>
      </c>
      <c r="AC5" s="73">
        <v>1.0082638983</v>
      </c>
      <c r="AD5" s="73">
        <v>0.0908756374</v>
      </c>
      <c r="AE5" s="73">
        <v>-0.1323</v>
      </c>
      <c r="AF5" s="73">
        <v>-0.2857</v>
      </c>
      <c r="AG5" s="73">
        <v>0.0211</v>
      </c>
      <c r="AH5" s="73" t="s">
        <v>61</v>
      </c>
      <c r="AI5" s="73" t="s">
        <v>61</v>
      </c>
      <c r="AJ5" s="73" t="s">
        <v>61</v>
      </c>
      <c r="AK5" s="73" t="s">
        <v>61</v>
      </c>
      <c r="AL5" s="73" t="s">
        <v>61</v>
      </c>
    </row>
    <row r="6" spans="1:38" ht="15">
      <c r="A6" s="73" t="s">
        <v>10</v>
      </c>
      <c r="B6" s="73">
        <v>374</v>
      </c>
      <c r="C6" s="73">
        <v>1707</v>
      </c>
      <c r="D6" s="73">
        <v>0.2116371319</v>
      </c>
      <c r="E6" s="73">
        <v>0.178183875</v>
      </c>
      <c r="F6" s="73">
        <v>0.251371094</v>
      </c>
      <c r="G6" s="73">
        <v>0.6648614657</v>
      </c>
      <c r="H6" s="73">
        <v>0.2190978325</v>
      </c>
      <c r="I6" s="73">
        <v>0.0100115333</v>
      </c>
      <c r="J6" s="73">
        <v>-0.038</v>
      </c>
      <c r="K6" s="73">
        <v>-0.2101</v>
      </c>
      <c r="L6" s="73">
        <v>0.134</v>
      </c>
      <c r="M6" s="73">
        <v>0.9626842456</v>
      </c>
      <c r="N6" s="73">
        <v>0.8105137684</v>
      </c>
      <c r="O6" s="73">
        <v>1.1434240759</v>
      </c>
      <c r="P6" s="73">
        <v>10625</v>
      </c>
      <c r="Q6" s="73">
        <v>59419</v>
      </c>
      <c r="R6" s="73">
        <v>0.1737603127</v>
      </c>
      <c r="S6" s="73">
        <v>0.1528492471</v>
      </c>
      <c r="T6" s="73">
        <v>0.1975321885</v>
      </c>
      <c r="U6" s="73">
        <v>0.0133411399</v>
      </c>
      <c r="V6" s="73">
        <v>0.1788148572</v>
      </c>
      <c r="W6" s="73">
        <v>0.0015720258</v>
      </c>
      <c r="X6" s="73">
        <v>-0.1619</v>
      </c>
      <c r="Y6" s="73">
        <v>-0.2901</v>
      </c>
      <c r="Z6" s="73">
        <v>-0.0337</v>
      </c>
      <c r="AA6" s="73">
        <v>0.8505358837</v>
      </c>
      <c r="AB6" s="73">
        <v>0.7481787261</v>
      </c>
      <c r="AC6" s="73">
        <v>0.9668963633</v>
      </c>
      <c r="AD6" s="73">
        <v>0.0237761971</v>
      </c>
      <c r="AE6" s="73">
        <v>-0.1972</v>
      </c>
      <c r="AF6" s="73">
        <v>-0.3682</v>
      </c>
      <c r="AG6" s="73">
        <v>-0.0262</v>
      </c>
      <c r="AH6" s="73" t="s">
        <v>61</v>
      </c>
      <c r="AI6" s="73" t="s">
        <v>61</v>
      </c>
      <c r="AJ6" s="73" t="s">
        <v>99</v>
      </c>
      <c r="AK6" s="73" t="s">
        <v>61</v>
      </c>
      <c r="AL6" s="73" t="s">
        <v>61</v>
      </c>
    </row>
    <row r="7" spans="1:38" ht="15">
      <c r="A7" s="73" t="s">
        <v>9</v>
      </c>
      <c r="B7" s="73">
        <v>518</v>
      </c>
      <c r="C7" s="73">
        <v>1796</v>
      </c>
      <c r="D7" s="73">
        <v>0.2894942426</v>
      </c>
      <c r="E7" s="73">
        <v>0.2450262703</v>
      </c>
      <c r="F7" s="73">
        <v>0.3420323722</v>
      </c>
      <c r="G7" s="73">
        <v>0.0012178387</v>
      </c>
      <c r="H7" s="73">
        <v>0.2884187082</v>
      </c>
      <c r="I7" s="73">
        <v>0.0106898302</v>
      </c>
      <c r="J7" s="73">
        <v>0.2752</v>
      </c>
      <c r="K7" s="73">
        <v>0.1085</v>
      </c>
      <c r="L7" s="73">
        <v>0.442</v>
      </c>
      <c r="M7" s="73">
        <v>1.3168367197</v>
      </c>
      <c r="N7" s="73">
        <v>1.1145630641</v>
      </c>
      <c r="O7" s="73">
        <v>1.5558194976</v>
      </c>
      <c r="P7" s="73">
        <v>9867</v>
      </c>
      <c r="Q7" s="73">
        <v>40402</v>
      </c>
      <c r="R7" s="73">
        <v>0.2285341463</v>
      </c>
      <c r="S7" s="73">
        <v>0.2008327946</v>
      </c>
      <c r="T7" s="73">
        <v>0.2600564122</v>
      </c>
      <c r="U7" s="73">
        <v>0.0890008589</v>
      </c>
      <c r="V7" s="73">
        <v>0.2442205831</v>
      </c>
      <c r="W7" s="73">
        <v>0.002137407</v>
      </c>
      <c r="X7" s="73">
        <v>0.1121</v>
      </c>
      <c r="Y7" s="73">
        <v>-0.0171</v>
      </c>
      <c r="Z7" s="73">
        <v>0.2413</v>
      </c>
      <c r="AA7" s="73">
        <v>1.1186472271</v>
      </c>
      <c r="AB7" s="73">
        <v>0.9830524342</v>
      </c>
      <c r="AC7" s="73">
        <v>1.2729449368</v>
      </c>
      <c r="AD7" s="73">
        <v>0.0053061792</v>
      </c>
      <c r="AE7" s="73">
        <v>-0.2364</v>
      </c>
      <c r="AF7" s="73">
        <v>-0.4027</v>
      </c>
      <c r="AG7" s="73">
        <v>-0.0702</v>
      </c>
      <c r="AH7" s="73" t="s">
        <v>125</v>
      </c>
      <c r="AI7" s="73" t="s">
        <v>61</v>
      </c>
      <c r="AJ7" s="73" t="s">
        <v>99</v>
      </c>
      <c r="AK7" s="73" t="s">
        <v>61</v>
      </c>
      <c r="AL7" s="73" t="s">
        <v>61</v>
      </c>
    </row>
    <row r="8" spans="1:38" ht="15">
      <c r="A8" s="73" t="s">
        <v>11</v>
      </c>
      <c r="B8" s="73">
        <v>6964</v>
      </c>
      <c r="C8" s="73">
        <v>25649</v>
      </c>
      <c r="D8" s="73">
        <v>0.2553985464</v>
      </c>
      <c r="E8" s="73">
        <v>0.2215433836</v>
      </c>
      <c r="F8" s="73">
        <v>0.2944272877</v>
      </c>
      <c r="G8" s="73">
        <v>0.0462208044</v>
      </c>
      <c r="H8" s="73">
        <v>0.2715115599</v>
      </c>
      <c r="I8" s="73">
        <v>0.0027769642</v>
      </c>
      <c r="J8" s="73">
        <v>0.1446</v>
      </c>
      <c r="K8" s="73">
        <v>0.0024</v>
      </c>
      <c r="L8" s="73">
        <v>0.2868</v>
      </c>
      <c r="M8" s="73">
        <v>1.1556127409</v>
      </c>
      <c r="N8" s="73">
        <v>1.0024268355</v>
      </c>
      <c r="O8" s="73">
        <v>1.3322077579</v>
      </c>
      <c r="P8" s="73">
        <v>121191</v>
      </c>
      <c r="Q8" s="73">
        <v>554397</v>
      </c>
      <c r="R8" s="73">
        <v>0.2165322025</v>
      </c>
      <c r="S8" s="73">
        <v>0.1901225828</v>
      </c>
      <c r="T8" s="73">
        <v>0.2466103396</v>
      </c>
      <c r="U8" s="73">
        <v>0.380708495</v>
      </c>
      <c r="V8" s="73">
        <v>0.2185996677</v>
      </c>
      <c r="W8" s="73">
        <v>0.0005550743</v>
      </c>
      <c r="X8" s="73">
        <v>0.0582</v>
      </c>
      <c r="Y8" s="73">
        <v>-0.0719</v>
      </c>
      <c r="Z8" s="73">
        <v>0.1882</v>
      </c>
      <c r="AA8" s="73">
        <v>1.0598991522</v>
      </c>
      <c r="AB8" s="73">
        <v>0.9306272324</v>
      </c>
      <c r="AC8" s="73">
        <v>1.2071280247</v>
      </c>
      <c r="AD8" s="73">
        <v>0.0200589032</v>
      </c>
      <c r="AE8" s="73">
        <v>-0.1651</v>
      </c>
      <c r="AF8" s="73">
        <v>-0.3042</v>
      </c>
      <c r="AG8" s="73">
        <v>-0.0259</v>
      </c>
      <c r="AH8" s="73" t="s">
        <v>61</v>
      </c>
      <c r="AI8" s="73" t="s">
        <v>61</v>
      </c>
      <c r="AJ8" s="73" t="s">
        <v>99</v>
      </c>
      <c r="AK8" s="73" t="s">
        <v>61</v>
      </c>
      <c r="AL8" s="73" t="s">
        <v>61</v>
      </c>
    </row>
    <row r="9" spans="1:38" ht="15">
      <c r="A9" s="73" t="s">
        <v>4</v>
      </c>
      <c r="B9" s="73">
        <v>1523</v>
      </c>
      <c r="C9" s="73">
        <v>7501</v>
      </c>
      <c r="D9" s="73">
        <v>0.1900544125</v>
      </c>
      <c r="E9" s="73">
        <v>0.1642359546</v>
      </c>
      <c r="F9" s="73">
        <v>0.2199316209</v>
      </c>
      <c r="G9" s="73">
        <v>0.0506527014</v>
      </c>
      <c r="H9" s="73">
        <v>0.2030395947</v>
      </c>
      <c r="I9" s="73">
        <v>0.004644609</v>
      </c>
      <c r="J9" s="73">
        <v>-0.1456</v>
      </c>
      <c r="K9" s="73">
        <v>-0.2916</v>
      </c>
      <c r="L9" s="73">
        <v>0.0004</v>
      </c>
      <c r="M9" s="73">
        <v>0.8645098667</v>
      </c>
      <c r="N9" s="73">
        <v>0.7470681757</v>
      </c>
      <c r="O9" s="73">
        <v>1.0004137961</v>
      </c>
      <c r="P9" s="73">
        <v>11026</v>
      </c>
      <c r="Q9" s="73">
        <v>59272</v>
      </c>
      <c r="R9" s="73">
        <v>0.1780673728</v>
      </c>
      <c r="S9" s="73">
        <v>0.1564570711</v>
      </c>
      <c r="T9" s="73">
        <v>0.2026625518</v>
      </c>
      <c r="U9" s="73">
        <v>0.0373875546</v>
      </c>
      <c r="V9" s="73">
        <v>0.1860237549</v>
      </c>
      <c r="W9" s="73">
        <v>0.0015983257</v>
      </c>
      <c r="X9" s="73">
        <v>-0.1374</v>
      </c>
      <c r="Y9" s="73">
        <v>-0.2668</v>
      </c>
      <c r="Z9" s="73">
        <v>-0.008</v>
      </c>
      <c r="AA9" s="73">
        <v>0.8716184261</v>
      </c>
      <c r="AB9" s="73">
        <v>0.7658385916</v>
      </c>
      <c r="AC9" s="73">
        <v>0.9920088762</v>
      </c>
      <c r="AD9" s="73">
        <v>0.3802586231</v>
      </c>
      <c r="AE9" s="73">
        <v>-0.0651</v>
      </c>
      <c r="AF9" s="73">
        <v>-0.2107</v>
      </c>
      <c r="AG9" s="73">
        <v>0.0804</v>
      </c>
      <c r="AH9" s="73" t="s">
        <v>61</v>
      </c>
      <c r="AI9" s="73" t="s">
        <v>61</v>
      </c>
      <c r="AJ9" s="73" t="s">
        <v>61</v>
      </c>
      <c r="AK9" s="73" t="s">
        <v>61</v>
      </c>
      <c r="AL9" s="73" t="s">
        <v>61</v>
      </c>
    </row>
    <row r="10" spans="1:38" ht="15">
      <c r="A10" s="73" t="s">
        <v>2</v>
      </c>
      <c r="B10" s="73">
        <v>676</v>
      </c>
      <c r="C10" s="73">
        <v>2875</v>
      </c>
      <c r="D10" s="73">
        <v>0.2262366551</v>
      </c>
      <c r="E10" s="73">
        <v>0.1930393837</v>
      </c>
      <c r="F10" s="73">
        <v>0.2651429109</v>
      </c>
      <c r="G10" s="73">
        <v>0.7231795339</v>
      </c>
      <c r="H10" s="73">
        <v>0.2351304348</v>
      </c>
      <c r="I10" s="73">
        <v>0.0079091387</v>
      </c>
      <c r="J10" s="73">
        <v>0.0287</v>
      </c>
      <c r="K10" s="73">
        <v>-0.13</v>
      </c>
      <c r="L10" s="73">
        <v>0.1874</v>
      </c>
      <c r="M10" s="73">
        <v>1.0290938159</v>
      </c>
      <c r="N10" s="73">
        <v>0.8780877525</v>
      </c>
      <c r="O10" s="73">
        <v>1.2060686178</v>
      </c>
      <c r="P10" s="73">
        <v>5964</v>
      </c>
      <c r="Q10" s="73">
        <v>31613</v>
      </c>
      <c r="R10" s="73">
        <v>0.175534781</v>
      </c>
      <c r="S10" s="73">
        <v>0.153946959</v>
      </c>
      <c r="T10" s="73">
        <v>0.2001498409</v>
      </c>
      <c r="U10" s="73">
        <v>0.0234434939</v>
      </c>
      <c r="V10" s="73">
        <v>0.1886565653</v>
      </c>
      <c r="W10" s="73">
        <v>0.0022004194</v>
      </c>
      <c r="X10" s="73">
        <v>-0.1517</v>
      </c>
      <c r="Y10" s="73">
        <v>-0.283</v>
      </c>
      <c r="Z10" s="73">
        <v>-0.0205</v>
      </c>
      <c r="AA10" s="73">
        <v>0.859221693</v>
      </c>
      <c r="AB10" s="73">
        <v>0.753551894</v>
      </c>
      <c r="AC10" s="73">
        <v>0.979709458</v>
      </c>
      <c r="AD10" s="73">
        <v>0.0018283248</v>
      </c>
      <c r="AE10" s="73">
        <v>-0.2537</v>
      </c>
      <c r="AF10" s="73">
        <v>-0.4133</v>
      </c>
      <c r="AG10" s="73">
        <v>-0.0942</v>
      </c>
      <c r="AH10" s="73" t="s">
        <v>61</v>
      </c>
      <c r="AI10" s="73" t="s">
        <v>61</v>
      </c>
      <c r="AJ10" s="73" t="s">
        <v>99</v>
      </c>
      <c r="AK10" s="73" t="s">
        <v>61</v>
      </c>
      <c r="AL10" s="73" t="s">
        <v>61</v>
      </c>
    </row>
    <row r="11" spans="1:38" ht="15">
      <c r="A11" s="73" t="s">
        <v>6</v>
      </c>
      <c r="B11" s="73">
        <v>1041</v>
      </c>
      <c r="C11" s="73">
        <v>4729</v>
      </c>
      <c r="D11" s="73">
        <v>0.2063580983</v>
      </c>
      <c r="E11" s="73">
        <v>0.1776464996</v>
      </c>
      <c r="F11" s="73">
        <v>0.2397101257</v>
      </c>
      <c r="G11" s="73">
        <v>0.4076808079</v>
      </c>
      <c r="H11" s="73">
        <v>0.2201311059</v>
      </c>
      <c r="I11" s="73">
        <v>0.0060251359</v>
      </c>
      <c r="J11" s="73">
        <v>-0.0633</v>
      </c>
      <c r="K11" s="73">
        <v>-0.2131</v>
      </c>
      <c r="L11" s="73">
        <v>0.0865</v>
      </c>
      <c r="M11" s="73">
        <v>0.9386712457</v>
      </c>
      <c r="N11" s="73">
        <v>0.8080693823</v>
      </c>
      <c r="O11" s="73">
        <v>1.0903812553</v>
      </c>
      <c r="P11" s="73">
        <v>5991</v>
      </c>
      <c r="Q11" s="73">
        <v>32490</v>
      </c>
      <c r="R11" s="73">
        <v>0.1704559184</v>
      </c>
      <c r="S11" s="73">
        <v>0.1497396155</v>
      </c>
      <c r="T11" s="73">
        <v>0.1940382979</v>
      </c>
      <c r="U11" s="73">
        <v>0.0061610327</v>
      </c>
      <c r="V11" s="73">
        <v>0.1843951985</v>
      </c>
      <c r="W11" s="73">
        <v>0.0021514925</v>
      </c>
      <c r="X11" s="73">
        <v>-0.1811</v>
      </c>
      <c r="Y11" s="73">
        <v>-0.3107</v>
      </c>
      <c r="Z11" s="73">
        <v>-0.0515</v>
      </c>
      <c r="AA11" s="73">
        <v>0.8343612698</v>
      </c>
      <c r="AB11" s="73">
        <v>0.7329574526</v>
      </c>
      <c r="AC11" s="73">
        <v>0.949794188</v>
      </c>
      <c r="AD11" s="73">
        <v>0.0122045885</v>
      </c>
      <c r="AE11" s="73">
        <v>-0.1911</v>
      </c>
      <c r="AF11" s="73">
        <v>-0.3406</v>
      </c>
      <c r="AG11" s="73">
        <v>-0.0417</v>
      </c>
      <c r="AH11" s="73" t="s">
        <v>61</v>
      </c>
      <c r="AI11" s="73" t="s">
        <v>100</v>
      </c>
      <c r="AJ11" s="73" t="s">
        <v>99</v>
      </c>
      <c r="AK11" s="73" t="s">
        <v>61</v>
      </c>
      <c r="AL11" s="73" t="s">
        <v>61</v>
      </c>
    </row>
    <row r="12" spans="1:38" ht="15">
      <c r="A12" s="73" t="s">
        <v>8</v>
      </c>
      <c r="B12" s="73">
        <v>28</v>
      </c>
      <c r="C12" s="73">
        <v>175</v>
      </c>
      <c r="D12" s="73">
        <v>0.1572685983</v>
      </c>
      <c r="E12" s="73">
        <v>0.1055066151</v>
      </c>
      <c r="F12" s="73">
        <v>0.2344252252</v>
      </c>
      <c r="G12" s="73">
        <v>0.1000565956</v>
      </c>
      <c r="H12" s="73">
        <v>0.16</v>
      </c>
      <c r="I12" s="73">
        <v>0.0277128129</v>
      </c>
      <c r="J12" s="73">
        <v>-0.3349</v>
      </c>
      <c r="K12" s="73">
        <v>-0.7341</v>
      </c>
      <c r="L12" s="73">
        <v>0.0642</v>
      </c>
      <c r="M12" s="73">
        <v>0.7153754191</v>
      </c>
      <c r="N12" s="73">
        <v>0.4799231368</v>
      </c>
      <c r="O12" s="73">
        <v>1.066341568</v>
      </c>
      <c r="P12" s="73">
        <v>96</v>
      </c>
      <c r="Q12" s="73">
        <v>623</v>
      </c>
      <c r="R12" s="73">
        <v>0.1495433157</v>
      </c>
      <c r="S12" s="73">
        <v>0.1169500273</v>
      </c>
      <c r="T12" s="73">
        <v>0.191220163</v>
      </c>
      <c r="U12" s="73">
        <v>0.0128728297</v>
      </c>
      <c r="V12" s="73">
        <v>0.1540930979</v>
      </c>
      <c r="W12" s="73">
        <v>0.0144646808</v>
      </c>
      <c r="X12" s="73">
        <v>-0.312</v>
      </c>
      <c r="Y12" s="73">
        <v>-0.5578</v>
      </c>
      <c r="Z12" s="73">
        <v>-0.0661</v>
      </c>
      <c r="AA12" s="73">
        <v>0.7319965887</v>
      </c>
      <c r="AB12" s="73">
        <v>0.5724563523</v>
      </c>
      <c r="AC12" s="73">
        <v>0.9359997558</v>
      </c>
      <c r="AD12" s="73">
        <v>0.8263911102</v>
      </c>
      <c r="AE12" s="73">
        <v>-0.0504</v>
      </c>
      <c r="AF12" s="73">
        <v>-0.5005</v>
      </c>
      <c r="AG12" s="73">
        <v>0.3997</v>
      </c>
      <c r="AH12" s="73" t="s">
        <v>61</v>
      </c>
      <c r="AI12" s="73" t="s">
        <v>61</v>
      </c>
      <c r="AJ12" s="73" t="s">
        <v>61</v>
      </c>
      <c r="AK12" s="73" t="s">
        <v>61</v>
      </c>
      <c r="AL12" s="73" t="s">
        <v>61</v>
      </c>
    </row>
    <row r="13" spans="1:38" ht="15">
      <c r="A13" s="73" t="s">
        <v>5</v>
      </c>
      <c r="B13" s="73">
        <v>651</v>
      </c>
      <c r="C13" s="73">
        <v>3343</v>
      </c>
      <c r="D13" s="73">
        <v>0.1828694683</v>
      </c>
      <c r="E13" s="73">
        <v>0.1557539333</v>
      </c>
      <c r="F13" s="73">
        <v>0.2147056048</v>
      </c>
      <c r="G13" s="73">
        <v>0.0245382048</v>
      </c>
      <c r="H13" s="73">
        <v>0.1947352677</v>
      </c>
      <c r="I13" s="73">
        <v>0.0068489415</v>
      </c>
      <c r="J13" s="73">
        <v>-0.1841</v>
      </c>
      <c r="K13" s="73">
        <v>-0.3446</v>
      </c>
      <c r="L13" s="73">
        <v>-0.0236</v>
      </c>
      <c r="M13" s="73">
        <v>0.8318273575</v>
      </c>
      <c r="N13" s="73">
        <v>0.7084855876</v>
      </c>
      <c r="O13" s="73">
        <v>0.9766419596</v>
      </c>
      <c r="P13" s="73">
        <v>2771</v>
      </c>
      <c r="Q13" s="73">
        <v>17110</v>
      </c>
      <c r="R13" s="73">
        <v>0.1477721073</v>
      </c>
      <c r="S13" s="73">
        <v>0.1290062573</v>
      </c>
      <c r="T13" s="73">
        <v>0.169267725</v>
      </c>
      <c r="U13" s="74">
        <v>2.9492961E-06</v>
      </c>
      <c r="V13" s="73">
        <v>0.1619520748</v>
      </c>
      <c r="W13" s="73">
        <v>0.0028164541</v>
      </c>
      <c r="X13" s="73">
        <v>-0.3239</v>
      </c>
      <c r="Y13" s="73">
        <v>-0.4597</v>
      </c>
      <c r="Z13" s="73">
        <v>-0.1881</v>
      </c>
      <c r="AA13" s="73">
        <v>0.7233267357</v>
      </c>
      <c r="AB13" s="73">
        <v>0.6314701516</v>
      </c>
      <c r="AC13" s="73">
        <v>0.8285452057</v>
      </c>
      <c r="AD13" s="73">
        <v>0.0112680083</v>
      </c>
      <c r="AE13" s="73">
        <v>-0.2131</v>
      </c>
      <c r="AF13" s="73">
        <v>-0.3779</v>
      </c>
      <c r="AG13" s="73">
        <v>-0.0483</v>
      </c>
      <c r="AH13" s="73" t="s">
        <v>61</v>
      </c>
      <c r="AI13" s="73" t="s">
        <v>100</v>
      </c>
      <c r="AJ13" s="73" t="s">
        <v>99</v>
      </c>
      <c r="AK13" s="73" t="s">
        <v>61</v>
      </c>
      <c r="AL13" s="73" t="s">
        <v>61</v>
      </c>
    </row>
    <row r="14" spans="1:38" ht="15">
      <c r="A14" s="73" t="s">
        <v>7</v>
      </c>
      <c r="B14" s="73">
        <v>520</v>
      </c>
      <c r="C14" s="73">
        <v>3087</v>
      </c>
      <c r="D14" s="73">
        <v>0.1727692267</v>
      </c>
      <c r="E14" s="73">
        <v>0.1461905109</v>
      </c>
      <c r="F14" s="73">
        <v>0.2041801861</v>
      </c>
      <c r="G14" s="73">
        <v>0.0046980579</v>
      </c>
      <c r="H14" s="73">
        <v>0.1684483317</v>
      </c>
      <c r="I14" s="73">
        <v>0.0067361176</v>
      </c>
      <c r="J14" s="73">
        <v>-0.2409</v>
      </c>
      <c r="K14" s="73">
        <v>-0.408</v>
      </c>
      <c r="L14" s="73">
        <v>-0.0739</v>
      </c>
      <c r="M14" s="73">
        <v>0.7858838911</v>
      </c>
      <c r="N14" s="73">
        <v>0.6649839771</v>
      </c>
      <c r="O14" s="73">
        <v>0.9287644689</v>
      </c>
      <c r="P14" s="73">
        <v>4496</v>
      </c>
      <c r="Q14" s="73">
        <v>31661</v>
      </c>
      <c r="R14" s="73">
        <v>0.1383185101</v>
      </c>
      <c r="S14" s="73">
        <v>0.1207478598</v>
      </c>
      <c r="T14" s="73">
        <v>0.1584459572</v>
      </c>
      <c r="U14" s="74">
        <v>1.8379904E-08</v>
      </c>
      <c r="V14" s="73">
        <v>0.1420043587</v>
      </c>
      <c r="W14" s="73">
        <v>0.0019616931</v>
      </c>
      <c r="X14" s="73">
        <v>-0.39</v>
      </c>
      <c r="Y14" s="73">
        <v>-0.5259</v>
      </c>
      <c r="Z14" s="73">
        <v>-0.2542</v>
      </c>
      <c r="AA14" s="73">
        <v>0.6770525117</v>
      </c>
      <c r="AB14" s="73">
        <v>0.5910462867</v>
      </c>
      <c r="AC14" s="73">
        <v>0.7755739506</v>
      </c>
      <c r="AD14" s="73">
        <v>0.0108627554</v>
      </c>
      <c r="AE14" s="73">
        <v>-0.2224</v>
      </c>
      <c r="AF14" s="73">
        <v>-0.3935</v>
      </c>
      <c r="AG14" s="73">
        <v>-0.0513</v>
      </c>
      <c r="AH14" s="73" t="s">
        <v>125</v>
      </c>
      <c r="AI14" s="73" t="s">
        <v>100</v>
      </c>
      <c r="AJ14" s="73" t="s">
        <v>99</v>
      </c>
      <c r="AK14" s="73" t="s">
        <v>61</v>
      </c>
      <c r="AL14" s="73" t="s">
        <v>61</v>
      </c>
    </row>
    <row r="15" spans="1:38" ht="15">
      <c r="A15" s="73" t="s">
        <v>14</v>
      </c>
      <c r="B15" s="73">
        <v>2097</v>
      </c>
      <c r="C15" s="73">
        <v>10106</v>
      </c>
      <c r="D15" s="73">
        <v>0.198233743</v>
      </c>
      <c r="E15" s="73">
        <v>0.1710659013</v>
      </c>
      <c r="F15" s="73">
        <v>0.2297162471</v>
      </c>
      <c r="G15" s="73">
        <v>0.1481694835</v>
      </c>
      <c r="H15" s="73">
        <v>0.2075004948</v>
      </c>
      <c r="I15" s="73">
        <v>0.004033847</v>
      </c>
      <c r="J15" s="73">
        <v>-0.1087</v>
      </c>
      <c r="K15" s="73">
        <v>-0.2561</v>
      </c>
      <c r="L15" s="73">
        <v>0.0387</v>
      </c>
      <c r="M15" s="73">
        <v>0.8969567066</v>
      </c>
      <c r="N15" s="73">
        <v>0.7740292099</v>
      </c>
      <c r="O15" s="73">
        <v>1.0394069412</v>
      </c>
      <c r="P15" s="73">
        <v>33054</v>
      </c>
      <c r="Q15" s="73">
        <v>184261</v>
      </c>
      <c r="R15" s="73">
        <v>0.1829170446</v>
      </c>
      <c r="S15" s="73">
        <v>0.1604620289</v>
      </c>
      <c r="T15" s="73">
        <v>0.2085144094</v>
      </c>
      <c r="U15" s="73">
        <v>0.098116765</v>
      </c>
      <c r="V15" s="73">
        <v>0.179386848</v>
      </c>
      <c r="W15" s="73">
        <v>0.0008938154</v>
      </c>
      <c r="X15" s="73">
        <v>-0.1105</v>
      </c>
      <c r="Y15" s="73">
        <v>-0.2415</v>
      </c>
      <c r="Z15" s="73">
        <v>0.0204</v>
      </c>
      <c r="AA15" s="73">
        <v>0.8953569874</v>
      </c>
      <c r="AB15" s="73">
        <v>0.7854423799</v>
      </c>
      <c r="AC15" s="73">
        <v>1.0206530171</v>
      </c>
      <c r="AD15" s="73">
        <v>0.27747398</v>
      </c>
      <c r="AE15" s="73">
        <v>-0.0804</v>
      </c>
      <c r="AF15" s="73">
        <v>-0.2255</v>
      </c>
      <c r="AG15" s="73">
        <v>0.0647</v>
      </c>
      <c r="AH15" s="73" t="s">
        <v>61</v>
      </c>
      <c r="AI15" s="73" t="s">
        <v>61</v>
      </c>
      <c r="AJ15" s="73" t="s">
        <v>61</v>
      </c>
      <c r="AK15" s="73" t="s">
        <v>61</v>
      </c>
      <c r="AL15" s="73" t="s">
        <v>61</v>
      </c>
    </row>
    <row r="16" spans="1:38" ht="15">
      <c r="A16" s="73" t="s">
        <v>12</v>
      </c>
      <c r="B16" s="73">
        <v>3240</v>
      </c>
      <c r="C16" s="73">
        <v>15105</v>
      </c>
      <c r="D16" s="73">
        <v>0.2006109974</v>
      </c>
      <c r="E16" s="73">
        <v>0.1736633493</v>
      </c>
      <c r="F16" s="73">
        <v>0.2317401597</v>
      </c>
      <c r="G16" s="73">
        <v>0.1883011734</v>
      </c>
      <c r="H16" s="73">
        <v>0.2144985104</v>
      </c>
      <c r="I16" s="73">
        <v>0.0033398371</v>
      </c>
      <c r="J16" s="73">
        <v>-0.0968</v>
      </c>
      <c r="K16" s="73">
        <v>-0.2411</v>
      </c>
      <c r="L16" s="73">
        <v>0.0474</v>
      </c>
      <c r="M16" s="73">
        <v>0.9077131716</v>
      </c>
      <c r="N16" s="73">
        <v>0.785781994</v>
      </c>
      <c r="O16" s="73">
        <v>1.048564625</v>
      </c>
      <c r="P16" s="73">
        <v>22979</v>
      </c>
      <c r="Q16" s="73">
        <v>123375</v>
      </c>
      <c r="R16" s="73">
        <v>0.17706337</v>
      </c>
      <c r="S16" s="73">
        <v>0.155182035</v>
      </c>
      <c r="T16" s="73">
        <v>0.2020300674</v>
      </c>
      <c r="U16" s="73">
        <v>0.0335348476</v>
      </c>
      <c r="V16" s="73">
        <v>0.1862532928</v>
      </c>
      <c r="W16" s="73">
        <v>0.0011083656</v>
      </c>
      <c r="X16" s="73">
        <v>-0.1431</v>
      </c>
      <c r="Y16" s="73">
        <v>-0.275</v>
      </c>
      <c r="Z16" s="73">
        <v>-0.0111</v>
      </c>
      <c r="AA16" s="73">
        <v>0.8667039526</v>
      </c>
      <c r="AB16" s="73">
        <v>0.7595974432</v>
      </c>
      <c r="AC16" s="73">
        <v>0.9889129408</v>
      </c>
      <c r="AD16" s="73">
        <v>0.0849792834</v>
      </c>
      <c r="AE16" s="73">
        <v>-0.1249</v>
      </c>
      <c r="AF16" s="73">
        <v>-0.2669</v>
      </c>
      <c r="AG16" s="73">
        <v>0.0172</v>
      </c>
      <c r="AH16" s="73" t="s">
        <v>61</v>
      </c>
      <c r="AI16" s="73" t="s">
        <v>61</v>
      </c>
      <c r="AJ16" s="73" t="s">
        <v>61</v>
      </c>
      <c r="AK16" s="73" t="s">
        <v>61</v>
      </c>
      <c r="AL16" s="73" t="s">
        <v>61</v>
      </c>
    </row>
    <row r="17" spans="1:38" ht="15">
      <c r="A17" s="73" t="s">
        <v>13</v>
      </c>
      <c r="B17" s="73">
        <v>1199</v>
      </c>
      <c r="C17" s="73">
        <v>6605</v>
      </c>
      <c r="D17" s="73">
        <v>0.1752477779</v>
      </c>
      <c r="E17" s="73">
        <v>0.1499804413</v>
      </c>
      <c r="F17" s="73">
        <v>0.2047719249</v>
      </c>
      <c r="G17" s="73">
        <v>0.0034954763</v>
      </c>
      <c r="H17" s="73">
        <v>0.1815291446</v>
      </c>
      <c r="I17" s="73">
        <v>0.004742839</v>
      </c>
      <c r="J17" s="73">
        <v>-0.232</v>
      </c>
      <c r="K17" s="73">
        <v>-0.3877</v>
      </c>
      <c r="L17" s="73">
        <v>-0.0763</v>
      </c>
      <c r="M17" s="73">
        <v>0.7929511261</v>
      </c>
      <c r="N17" s="73">
        <v>0.678622926</v>
      </c>
      <c r="O17" s="73">
        <v>0.9265402983</v>
      </c>
      <c r="P17" s="73">
        <v>7363</v>
      </c>
      <c r="Q17" s="73">
        <v>49394</v>
      </c>
      <c r="R17" s="73">
        <v>0.1407547795</v>
      </c>
      <c r="S17" s="73">
        <v>0.1227070974</v>
      </c>
      <c r="T17" s="73">
        <v>0.1614569034</v>
      </c>
      <c r="U17" s="74">
        <v>1.0305442E-07</v>
      </c>
      <c r="V17" s="73">
        <v>0.1490666883</v>
      </c>
      <c r="W17" s="73">
        <v>0.0016025108</v>
      </c>
      <c r="X17" s="73">
        <v>-0.3725</v>
      </c>
      <c r="Y17" s="73">
        <v>-0.5098</v>
      </c>
      <c r="Z17" s="73">
        <v>-0.2353</v>
      </c>
      <c r="AA17" s="73">
        <v>0.6889777585</v>
      </c>
      <c r="AB17" s="73">
        <v>0.6006365196</v>
      </c>
      <c r="AC17" s="73">
        <v>0.7903121709</v>
      </c>
      <c r="AD17" s="73">
        <v>0.0061831365</v>
      </c>
      <c r="AE17" s="73">
        <v>-0.2192</v>
      </c>
      <c r="AF17" s="73">
        <v>-0.3761</v>
      </c>
      <c r="AG17" s="73">
        <v>-0.0623</v>
      </c>
      <c r="AH17" s="73" t="s">
        <v>125</v>
      </c>
      <c r="AI17" s="73" t="s">
        <v>100</v>
      </c>
      <c r="AJ17" s="73" t="s">
        <v>99</v>
      </c>
      <c r="AK17" s="73" t="s">
        <v>61</v>
      </c>
      <c r="AL17" s="73" t="s">
        <v>61</v>
      </c>
    </row>
    <row r="18" spans="1:38" ht="15">
      <c r="A18" s="73" t="s">
        <v>15</v>
      </c>
      <c r="B18" s="73">
        <v>14018</v>
      </c>
      <c r="C18" s="73">
        <v>59261</v>
      </c>
      <c r="D18" s="73">
        <v>0.2198406517</v>
      </c>
      <c r="E18" s="73" t="s">
        <v>61</v>
      </c>
      <c r="F18" s="73" t="s">
        <v>61</v>
      </c>
      <c r="G18" s="73" t="s">
        <v>61</v>
      </c>
      <c r="H18" s="73">
        <v>0.2365468014</v>
      </c>
      <c r="I18" s="73">
        <v>0.0017456825</v>
      </c>
      <c r="J18" s="73" t="s">
        <v>61</v>
      </c>
      <c r="K18" s="73" t="s">
        <v>61</v>
      </c>
      <c r="L18" s="73" t="s">
        <v>61</v>
      </c>
      <c r="M18" s="73" t="s">
        <v>61</v>
      </c>
      <c r="N18" s="73" t="s">
        <v>61</v>
      </c>
      <c r="O18" s="73" t="s">
        <v>61</v>
      </c>
      <c r="P18" s="73">
        <v>194454</v>
      </c>
      <c r="Q18" s="73">
        <v>951829</v>
      </c>
      <c r="R18" s="73">
        <v>0.2042950992</v>
      </c>
      <c r="S18" s="73" t="s">
        <v>61</v>
      </c>
      <c r="T18" s="73" t="s">
        <v>61</v>
      </c>
      <c r="U18" s="73" t="s">
        <v>61</v>
      </c>
      <c r="V18" s="73">
        <v>0.2042950992</v>
      </c>
      <c r="W18" s="73">
        <v>0.000413262</v>
      </c>
      <c r="X18" s="73" t="s">
        <v>61</v>
      </c>
      <c r="Y18" s="73" t="s">
        <v>61</v>
      </c>
      <c r="Z18" s="73" t="s">
        <v>61</v>
      </c>
      <c r="AA18" s="73" t="s">
        <v>61</v>
      </c>
      <c r="AB18" s="73" t="s">
        <v>61</v>
      </c>
      <c r="AC18" s="73" t="s">
        <v>61</v>
      </c>
      <c r="AD18" s="73">
        <v>0.2700359665</v>
      </c>
      <c r="AE18" s="73">
        <v>-0.0733</v>
      </c>
      <c r="AF18" s="73">
        <v>-0.2037</v>
      </c>
      <c r="AG18" s="73">
        <v>0.057</v>
      </c>
      <c r="AH18" s="73" t="s">
        <v>61</v>
      </c>
      <c r="AI18" s="73" t="s">
        <v>61</v>
      </c>
      <c r="AJ18" s="73" t="s">
        <v>61</v>
      </c>
      <c r="AK18" s="73" t="s">
        <v>61</v>
      </c>
      <c r="AL18" s="73" t="s">
        <v>61</v>
      </c>
    </row>
    <row r="19" spans="1:38" ht="15">
      <c r="A19" s="73" t="s">
        <v>18</v>
      </c>
      <c r="B19" s="73">
        <v>349</v>
      </c>
      <c r="C19" s="73">
        <v>1476</v>
      </c>
      <c r="D19" s="73">
        <v>0.2274446311</v>
      </c>
      <c r="E19" s="73">
        <v>0.1907610385</v>
      </c>
      <c r="F19" s="73">
        <v>0.2711825257</v>
      </c>
      <c r="G19" s="73">
        <v>0.704747786</v>
      </c>
      <c r="H19" s="73">
        <v>0.2364498645</v>
      </c>
      <c r="I19" s="73">
        <v>0.0110597455</v>
      </c>
      <c r="J19" s="73">
        <v>0.034</v>
      </c>
      <c r="K19" s="73">
        <v>-0.1419</v>
      </c>
      <c r="L19" s="73">
        <v>0.2099</v>
      </c>
      <c r="M19" s="73">
        <v>1.034588596</v>
      </c>
      <c r="N19" s="73">
        <v>0.8677241315</v>
      </c>
      <c r="O19" s="73">
        <v>1.2335413113</v>
      </c>
      <c r="P19" s="73">
        <v>10328</v>
      </c>
      <c r="Q19" s="73">
        <v>55233</v>
      </c>
      <c r="R19" s="73">
        <v>0.1807897022</v>
      </c>
      <c r="S19" s="73">
        <v>0.158747523</v>
      </c>
      <c r="T19" s="73">
        <v>0.2058924499</v>
      </c>
      <c r="U19" s="73">
        <v>0.0653935508</v>
      </c>
      <c r="V19" s="73">
        <v>0.186989662</v>
      </c>
      <c r="W19" s="73">
        <v>0.0016590425</v>
      </c>
      <c r="X19" s="73">
        <v>-0.1222</v>
      </c>
      <c r="Y19" s="73">
        <v>-0.2523</v>
      </c>
      <c r="Z19" s="73">
        <v>0.0078</v>
      </c>
      <c r="AA19" s="73">
        <v>0.8849439016</v>
      </c>
      <c r="AB19" s="73">
        <v>0.777050079</v>
      </c>
      <c r="AC19" s="73">
        <v>1.0078188397</v>
      </c>
      <c r="AD19" s="73">
        <v>0.010568029</v>
      </c>
      <c r="AE19" s="73">
        <v>-0.2296</v>
      </c>
      <c r="AF19" s="73">
        <v>-0.4056</v>
      </c>
      <c r="AG19" s="73">
        <v>-0.0536</v>
      </c>
      <c r="AH19" s="73" t="s">
        <v>61</v>
      </c>
      <c r="AI19" s="73" t="s">
        <v>61</v>
      </c>
      <c r="AJ19" s="73" t="s">
        <v>99</v>
      </c>
      <c r="AK19" s="73" t="s">
        <v>61</v>
      </c>
      <c r="AL19" s="73" t="s">
        <v>61</v>
      </c>
    </row>
    <row r="20" spans="1:38" ht="15">
      <c r="A20" s="73" t="s">
        <v>17</v>
      </c>
      <c r="B20" s="73">
        <v>206</v>
      </c>
      <c r="C20" s="73">
        <v>702</v>
      </c>
      <c r="D20" s="73">
        <v>0.2813908604</v>
      </c>
      <c r="E20" s="73">
        <v>0.2309201647</v>
      </c>
      <c r="F20" s="73">
        <v>0.3428926029</v>
      </c>
      <c r="G20" s="73">
        <v>0.0143857013</v>
      </c>
      <c r="H20" s="73">
        <v>0.2934472934</v>
      </c>
      <c r="I20" s="73">
        <v>0.0171857615</v>
      </c>
      <c r="J20" s="73">
        <v>0.2468</v>
      </c>
      <c r="K20" s="73">
        <v>0.0492</v>
      </c>
      <c r="L20" s="73">
        <v>0.4445</v>
      </c>
      <c r="M20" s="73">
        <v>1.2799764662</v>
      </c>
      <c r="N20" s="73">
        <v>1.0503979268</v>
      </c>
      <c r="O20" s="73">
        <v>1.5597324712</v>
      </c>
      <c r="P20" s="73">
        <v>7199</v>
      </c>
      <c r="Q20" s="73">
        <v>32684</v>
      </c>
      <c r="R20" s="73">
        <v>0.2178219916</v>
      </c>
      <c r="S20" s="73">
        <v>0.1912277402</v>
      </c>
      <c r="T20" s="73">
        <v>0.2481147346</v>
      </c>
      <c r="U20" s="73">
        <v>0.3345337802</v>
      </c>
      <c r="V20" s="73">
        <v>0.220260678</v>
      </c>
      <c r="W20" s="73">
        <v>0.0022923219</v>
      </c>
      <c r="X20" s="73">
        <v>0.0641</v>
      </c>
      <c r="Y20" s="73">
        <v>-0.0661</v>
      </c>
      <c r="Z20" s="73">
        <v>0.1943</v>
      </c>
      <c r="AA20" s="73">
        <v>1.0662125151</v>
      </c>
      <c r="AB20" s="73">
        <v>0.9360368455</v>
      </c>
      <c r="AC20" s="73">
        <v>1.2144918577</v>
      </c>
      <c r="AD20" s="73">
        <v>0.0112472031</v>
      </c>
      <c r="AE20" s="73">
        <v>-0.2561</v>
      </c>
      <c r="AF20" s="73">
        <v>-0.4541</v>
      </c>
      <c r="AG20" s="73">
        <v>-0.0581</v>
      </c>
      <c r="AH20" s="73" t="s">
        <v>61</v>
      </c>
      <c r="AI20" s="73" t="s">
        <v>61</v>
      </c>
      <c r="AJ20" s="73" t="s">
        <v>99</v>
      </c>
      <c r="AK20" s="73" t="s">
        <v>61</v>
      </c>
      <c r="AL20" s="73" t="s">
        <v>61</v>
      </c>
    </row>
    <row r="21" spans="1:38" ht="15">
      <c r="A21" s="73" t="s">
        <v>20</v>
      </c>
      <c r="B21" s="73">
        <v>771</v>
      </c>
      <c r="C21" s="73">
        <v>3131</v>
      </c>
      <c r="D21" s="73">
        <v>0.2331246247</v>
      </c>
      <c r="E21" s="73">
        <v>0.1996672742</v>
      </c>
      <c r="F21" s="73">
        <v>0.2721882735</v>
      </c>
      <c r="G21" s="73">
        <v>0.4579299806</v>
      </c>
      <c r="H21" s="73">
        <v>0.2462472054</v>
      </c>
      <c r="I21" s="73">
        <v>0.0076994303</v>
      </c>
      <c r="J21" s="73">
        <v>0.0587</v>
      </c>
      <c r="K21" s="73">
        <v>-0.0963</v>
      </c>
      <c r="L21" s="73">
        <v>0.2136</v>
      </c>
      <c r="M21" s="73">
        <v>1.0604254626</v>
      </c>
      <c r="N21" s="73">
        <v>0.9082363646</v>
      </c>
      <c r="O21" s="73">
        <v>1.2381162057</v>
      </c>
      <c r="P21" s="73">
        <v>8675</v>
      </c>
      <c r="Q21" s="73">
        <v>40499</v>
      </c>
      <c r="R21" s="73">
        <v>0.1986217548</v>
      </c>
      <c r="S21" s="73">
        <v>0.1743758241</v>
      </c>
      <c r="T21" s="73">
        <v>0.2262389393</v>
      </c>
      <c r="U21" s="73">
        <v>0.6715736461</v>
      </c>
      <c r="V21" s="73">
        <v>0.2142028198</v>
      </c>
      <c r="W21" s="73">
        <v>0.0020386641</v>
      </c>
      <c r="X21" s="73">
        <v>-0.0282</v>
      </c>
      <c r="Y21" s="73">
        <v>-0.1584</v>
      </c>
      <c r="Z21" s="73">
        <v>0.102</v>
      </c>
      <c r="AA21" s="73">
        <v>0.9722296597</v>
      </c>
      <c r="AB21" s="73">
        <v>0.853548738</v>
      </c>
      <c r="AC21" s="73">
        <v>1.1074124642</v>
      </c>
      <c r="AD21" s="73">
        <v>0.0428790104</v>
      </c>
      <c r="AE21" s="73">
        <v>-0.1602</v>
      </c>
      <c r="AF21" s="73">
        <v>-0.3152</v>
      </c>
      <c r="AG21" s="73">
        <v>-0.0051</v>
      </c>
      <c r="AH21" s="73" t="s">
        <v>61</v>
      </c>
      <c r="AI21" s="73" t="s">
        <v>61</v>
      </c>
      <c r="AJ21" s="73" t="s">
        <v>99</v>
      </c>
      <c r="AK21" s="73" t="s">
        <v>61</v>
      </c>
      <c r="AL21" s="73" t="s">
        <v>61</v>
      </c>
    </row>
    <row r="22" spans="1:38" ht="15">
      <c r="A22" s="73" t="s">
        <v>19</v>
      </c>
      <c r="B22" s="73">
        <v>750</v>
      </c>
      <c r="C22" s="73">
        <v>2843</v>
      </c>
      <c r="D22" s="73">
        <v>0.2447056437</v>
      </c>
      <c r="E22" s="73">
        <v>0.2093067667</v>
      </c>
      <c r="F22" s="73">
        <v>0.2860913338</v>
      </c>
      <c r="G22" s="73">
        <v>0.1789291023</v>
      </c>
      <c r="H22" s="73">
        <v>0.2638058389</v>
      </c>
      <c r="I22" s="73">
        <v>0.0082651351</v>
      </c>
      <c r="J22" s="73">
        <v>0.1072</v>
      </c>
      <c r="K22" s="73">
        <v>-0.0491</v>
      </c>
      <c r="L22" s="73">
        <v>0.2634</v>
      </c>
      <c r="M22" s="73">
        <v>1.1131046139</v>
      </c>
      <c r="N22" s="73">
        <v>0.9520839985</v>
      </c>
      <c r="O22" s="73">
        <v>1.3013577411</v>
      </c>
      <c r="P22" s="73">
        <v>10832</v>
      </c>
      <c r="Q22" s="73">
        <v>51139</v>
      </c>
      <c r="R22" s="73">
        <v>0.2032963736</v>
      </c>
      <c r="S22" s="73">
        <v>0.178532248</v>
      </c>
      <c r="T22" s="73">
        <v>0.2314955195</v>
      </c>
      <c r="U22" s="73">
        <v>0.9410545955</v>
      </c>
      <c r="V22" s="73">
        <v>0.2118148575</v>
      </c>
      <c r="W22" s="73">
        <v>0.0018068255</v>
      </c>
      <c r="X22" s="73">
        <v>-0.0049</v>
      </c>
      <c r="Y22" s="73">
        <v>-0.1348</v>
      </c>
      <c r="Z22" s="73">
        <v>0.125</v>
      </c>
      <c r="AA22" s="73">
        <v>0.9951113577</v>
      </c>
      <c r="AB22" s="73">
        <v>0.8738939342</v>
      </c>
      <c r="AC22" s="73">
        <v>1.1331427939</v>
      </c>
      <c r="AD22" s="73">
        <v>0.020069706</v>
      </c>
      <c r="AE22" s="73">
        <v>-0.1854</v>
      </c>
      <c r="AF22" s="73">
        <v>-0.3417</v>
      </c>
      <c r="AG22" s="73">
        <v>-0.0291</v>
      </c>
      <c r="AH22" s="73" t="s">
        <v>61</v>
      </c>
      <c r="AI22" s="73" t="s">
        <v>61</v>
      </c>
      <c r="AJ22" s="73" t="s">
        <v>99</v>
      </c>
      <c r="AK22" s="73" t="s">
        <v>61</v>
      </c>
      <c r="AL22" s="73" t="s">
        <v>61</v>
      </c>
    </row>
    <row r="23" spans="1:38" ht="15">
      <c r="A23" s="73" t="s">
        <v>21</v>
      </c>
      <c r="B23" s="73">
        <v>423</v>
      </c>
      <c r="C23" s="73">
        <v>1726</v>
      </c>
      <c r="D23" s="73">
        <v>0.2352170866</v>
      </c>
      <c r="E23" s="73">
        <v>0.1980689647</v>
      </c>
      <c r="F23" s="73">
        <v>0.2793323928</v>
      </c>
      <c r="G23" s="73">
        <v>0.4407926217</v>
      </c>
      <c r="H23" s="73">
        <v>0.2450753187</v>
      </c>
      <c r="I23" s="73">
        <v>0.0103533574</v>
      </c>
      <c r="J23" s="73">
        <v>0.0676</v>
      </c>
      <c r="K23" s="73">
        <v>-0.1043</v>
      </c>
      <c r="L23" s="73">
        <v>0.2395</v>
      </c>
      <c r="M23" s="73">
        <v>1.0699435472</v>
      </c>
      <c r="N23" s="73">
        <v>0.9009660551</v>
      </c>
      <c r="O23" s="73">
        <v>1.2706130133</v>
      </c>
      <c r="P23" s="73">
        <v>5928</v>
      </c>
      <c r="Q23" s="73">
        <v>27215</v>
      </c>
      <c r="R23" s="73">
        <v>0.1999145794</v>
      </c>
      <c r="S23" s="73">
        <v>0.1750825184</v>
      </c>
      <c r="T23" s="73">
        <v>0.2282685869</v>
      </c>
      <c r="U23" s="73">
        <v>0.748737438</v>
      </c>
      <c r="V23" s="73">
        <v>0.2178210546</v>
      </c>
      <c r="W23" s="73">
        <v>0.0025020663</v>
      </c>
      <c r="X23" s="73">
        <v>-0.0217</v>
      </c>
      <c r="Y23" s="73">
        <v>-0.1543</v>
      </c>
      <c r="Z23" s="73">
        <v>0.111</v>
      </c>
      <c r="AA23" s="73">
        <v>0.978557881</v>
      </c>
      <c r="AB23" s="73">
        <v>0.8570079216</v>
      </c>
      <c r="AC23" s="73">
        <v>1.1173473457</v>
      </c>
      <c r="AD23" s="73">
        <v>0.066462896</v>
      </c>
      <c r="AE23" s="73">
        <v>-0.1626</v>
      </c>
      <c r="AF23" s="73">
        <v>-0.3363</v>
      </c>
      <c r="AG23" s="73">
        <v>0.011</v>
      </c>
      <c r="AH23" s="73" t="s">
        <v>61</v>
      </c>
      <c r="AI23" s="73" t="s">
        <v>61</v>
      </c>
      <c r="AJ23" s="73" t="s">
        <v>61</v>
      </c>
      <c r="AK23" s="73" t="s">
        <v>61</v>
      </c>
      <c r="AL23" s="73" t="s">
        <v>61</v>
      </c>
    </row>
    <row r="24" spans="1:38" ht="15">
      <c r="A24" s="73" t="s">
        <v>27</v>
      </c>
      <c r="B24" s="73">
        <v>406</v>
      </c>
      <c r="C24" s="73">
        <v>1389</v>
      </c>
      <c r="D24" s="73">
        <v>0.2764080652</v>
      </c>
      <c r="E24" s="73">
        <v>0.2325160002</v>
      </c>
      <c r="F24" s="73">
        <v>0.328585639</v>
      </c>
      <c r="G24" s="73">
        <v>0.0094498754</v>
      </c>
      <c r="H24" s="73">
        <v>0.2922966163</v>
      </c>
      <c r="I24" s="73">
        <v>0.0122035562</v>
      </c>
      <c r="J24" s="73">
        <v>0.229</v>
      </c>
      <c r="K24" s="73">
        <v>0.0561</v>
      </c>
      <c r="L24" s="73">
        <v>0.4019</v>
      </c>
      <c r="M24" s="73">
        <v>1.2573109801</v>
      </c>
      <c r="N24" s="73">
        <v>1.0576569821</v>
      </c>
      <c r="O24" s="73">
        <v>1.4946536802</v>
      </c>
      <c r="P24" s="73">
        <v>12273</v>
      </c>
      <c r="Q24" s="73">
        <v>49195</v>
      </c>
      <c r="R24" s="73">
        <v>0.2288215724</v>
      </c>
      <c r="S24" s="73">
        <v>0.2012357329</v>
      </c>
      <c r="T24" s="73">
        <v>0.2601889399</v>
      </c>
      <c r="U24" s="73">
        <v>0.0836726445</v>
      </c>
      <c r="V24" s="73">
        <v>0.2494765728</v>
      </c>
      <c r="W24" s="73">
        <v>0.0019509068</v>
      </c>
      <c r="X24" s="73">
        <v>0.1134</v>
      </c>
      <c r="Y24" s="73">
        <v>-0.0151</v>
      </c>
      <c r="Z24" s="73">
        <v>0.2418</v>
      </c>
      <c r="AA24" s="73">
        <v>1.1200541437</v>
      </c>
      <c r="AB24" s="73">
        <v>0.9850247688</v>
      </c>
      <c r="AC24" s="73">
        <v>1.2735936441</v>
      </c>
      <c r="AD24" s="73">
        <v>0.0312811511</v>
      </c>
      <c r="AE24" s="73">
        <v>-0.1889</v>
      </c>
      <c r="AF24" s="73">
        <v>-0.3609</v>
      </c>
      <c r="AG24" s="73">
        <v>-0.017</v>
      </c>
      <c r="AH24" s="73" t="s">
        <v>125</v>
      </c>
      <c r="AI24" s="73" t="s">
        <v>61</v>
      </c>
      <c r="AJ24" s="73" t="s">
        <v>99</v>
      </c>
      <c r="AK24" s="73" t="s">
        <v>61</v>
      </c>
      <c r="AL24" s="73" t="s">
        <v>61</v>
      </c>
    </row>
    <row r="25" spans="1:38" ht="15">
      <c r="A25" s="73" t="s">
        <v>22</v>
      </c>
      <c r="B25" s="73">
        <v>936</v>
      </c>
      <c r="C25" s="73">
        <v>3511</v>
      </c>
      <c r="D25" s="73">
        <v>0.2546421789</v>
      </c>
      <c r="E25" s="73">
        <v>0.2183827724</v>
      </c>
      <c r="F25" s="73">
        <v>0.296921953</v>
      </c>
      <c r="G25" s="73">
        <v>0.0607833442</v>
      </c>
      <c r="H25" s="73">
        <v>0.2665907149</v>
      </c>
      <c r="I25" s="73">
        <v>0.0074624305</v>
      </c>
      <c r="J25" s="73">
        <v>0.147</v>
      </c>
      <c r="K25" s="73">
        <v>-0.0067</v>
      </c>
      <c r="L25" s="73">
        <v>0.3006</v>
      </c>
      <c r="M25" s="73">
        <v>1.1583034212</v>
      </c>
      <c r="N25" s="73">
        <v>0.9933684729</v>
      </c>
      <c r="O25" s="73">
        <v>1.3506235121</v>
      </c>
      <c r="P25" s="73">
        <v>17181</v>
      </c>
      <c r="Q25" s="73">
        <v>79513</v>
      </c>
      <c r="R25" s="73">
        <v>0.2040398651</v>
      </c>
      <c r="S25" s="73">
        <v>0.1794722234</v>
      </c>
      <c r="T25" s="73">
        <v>0.2319705288</v>
      </c>
      <c r="U25" s="73">
        <v>0.9847628269</v>
      </c>
      <c r="V25" s="73">
        <v>0.2160778741</v>
      </c>
      <c r="W25" s="73">
        <v>0.001459562</v>
      </c>
      <c r="X25" s="73">
        <v>-0.0013</v>
      </c>
      <c r="Y25" s="73">
        <v>-0.1295</v>
      </c>
      <c r="Z25" s="73">
        <v>0.127</v>
      </c>
      <c r="AA25" s="73">
        <v>0.9987506597</v>
      </c>
      <c r="AB25" s="73">
        <v>0.878495001</v>
      </c>
      <c r="AC25" s="73">
        <v>1.1354679072</v>
      </c>
      <c r="AD25" s="73">
        <v>0.00437115</v>
      </c>
      <c r="AE25" s="73">
        <v>-0.2215</v>
      </c>
      <c r="AF25" s="73">
        <v>-0.3739</v>
      </c>
      <c r="AG25" s="73">
        <v>-0.0692</v>
      </c>
      <c r="AH25" s="73" t="s">
        <v>61</v>
      </c>
      <c r="AI25" s="73" t="s">
        <v>61</v>
      </c>
      <c r="AJ25" s="73" t="s">
        <v>99</v>
      </c>
      <c r="AK25" s="73" t="s">
        <v>61</v>
      </c>
      <c r="AL25" s="73" t="s">
        <v>61</v>
      </c>
    </row>
    <row r="26" spans="1:38" ht="15">
      <c r="A26" s="73" t="s">
        <v>23</v>
      </c>
      <c r="B26" s="73">
        <v>486</v>
      </c>
      <c r="C26" s="73">
        <v>1855</v>
      </c>
      <c r="D26" s="73">
        <v>0.2541315598</v>
      </c>
      <c r="E26" s="73">
        <v>0.2149098709</v>
      </c>
      <c r="F26" s="73">
        <v>0.3005113232</v>
      </c>
      <c r="G26" s="73">
        <v>0.0901246464</v>
      </c>
      <c r="H26" s="73">
        <v>0.2619946092</v>
      </c>
      <c r="I26" s="73">
        <v>0.0102094886</v>
      </c>
      <c r="J26" s="73">
        <v>0.1449</v>
      </c>
      <c r="K26" s="73">
        <v>-0.0227</v>
      </c>
      <c r="L26" s="73">
        <v>0.3126</v>
      </c>
      <c r="M26" s="73">
        <v>1.1559807426</v>
      </c>
      <c r="N26" s="73">
        <v>0.9775711147</v>
      </c>
      <c r="O26" s="73">
        <v>1.3669506568</v>
      </c>
      <c r="P26" s="73">
        <v>10854</v>
      </c>
      <c r="Q26" s="73">
        <v>50267</v>
      </c>
      <c r="R26" s="73">
        <v>0.2035256185</v>
      </c>
      <c r="S26" s="73">
        <v>0.1788561144</v>
      </c>
      <c r="T26" s="73">
        <v>0.2315977708</v>
      </c>
      <c r="U26" s="73">
        <v>0.9543529109</v>
      </c>
      <c r="V26" s="73">
        <v>0.2159269501</v>
      </c>
      <c r="W26" s="73">
        <v>0.0018352288</v>
      </c>
      <c r="X26" s="73">
        <v>-0.0038</v>
      </c>
      <c r="Y26" s="73">
        <v>-0.133</v>
      </c>
      <c r="Z26" s="73">
        <v>0.1254</v>
      </c>
      <c r="AA26" s="73">
        <v>0.9962334843</v>
      </c>
      <c r="AB26" s="73">
        <v>0.8754792216</v>
      </c>
      <c r="AC26" s="73">
        <v>1.1336433015</v>
      </c>
      <c r="AD26" s="73">
        <v>0.0092350836</v>
      </c>
      <c r="AE26" s="73">
        <v>-0.2221</v>
      </c>
      <c r="AF26" s="73">
        <v>-0.3892</v>
      </c>
      <c r="AG26" s="73">
        <v>-0.0549</v>
      </c>
      <c r="AH26" s="73" t="s">
        <v>61</v>
      </c>
      <c r="AI26" s="73" t="s">
        <v>61</v>
      </c>
      <c r="AJ26" s="73" t="s">
        <v>99</v>
      </c>
      <c r="AK26" s="73" t="s">
        <v>61</v>
      </c>
      <c r="AL26" s="73" t="s">
        <v>61</v>
      </c>
    </row>
    <row r="27" spans="1:38" ht="15">
      <c r="A27" s="73" t="s">
        <v>16</v>
      </c>
      <c r="B27" s="73">
        <v>497</v>
      </c>
      <c r="C27" s="73">
        <v>1862</v>
      </c>
      <c r="D27" s="73">
        <v>0.247535168</v>
      </c>
      <c r="E27" s="73">
        <v>0.2098745478</v>
      </c>
      <c r="F27" s="73">
        <v>0.2919537411</v>
      </c>
      <c r="G27" s="73">
        <v>0.1588280873</v>
      </c>
      <c r="H27" s="73">
        <v>0.2669172932</v>
      </c>
      <c r="I27" s="73">
        <v>0.010251207</v>
      </c>
      <c r="J27" s="73">
        <v>0.1186</v>
      </c>
      <c r="K27" s="73">
        <v>-0.0464</v>
      </c>
      <c r="L27" s="73">
        <v>0.2837</v>
      </c>
      <c r="M27" s="73">
        <v>1.1259754105</v>
      </c>
      <c r="N27" s="73">
        <v>0.9546666925</v>
      </c>
      <c r="O27" s="73">
        <v>1.3280243618</v>
      </c>
      <c r="P27" s="73">
        <v>12023</v>
      </c>
      <c r="Q27" s="73">
        <v>50982</v>
      </c>
      <c r="R27" s="73">
        <v>0.2271877955</v>
      </c>
      <c r="S27" s="73">
        <v>0.1996256435</v>
      </c>
      <c r="T27" s="73">
        <v>0.2585554317</v>
      </c>
      <c r="U27" s="73">
        <v>0.1074919521</v>
      </c>
      <c r="V27" s="73">
        <v>0.2358283316</v>
      </c>
      <c r="W27" s="73">
        <v>0.0018801176</v>
      </c>
      <c r="X27" s="73">
        <v>0.1062</v>
      </c>
      <c r="Y27" s="73">
        <v>-0.0231</v>
      </c>
      <c r="Z27" s="73">
        <v>0.2355</v>
      </c>
      <c r="AA27" s="73">
        <v>1.1120570018</v>
      </c>
      <c r="AB27" s="73">
        <v>0.9771435746</v>
      </c>
      <c r="AC27" s="73">
        <v>1.2655978175</v>
      </c>
      <c r="AD27" s="73">
        <v>0.3076439859</v>
      </c>
      <c r="AE27" s="73">
        <v>-0.0858</v>
      </c>
      <c r="AF27" s="73">
        <v>-0.2506</v>
      </c>
      <c r="AG27" s="73">
        <v>0.079</v>
      </c>
      <c r="AH27" s="73" t="s">
        <v>61</v>
      </c>
      <c r="AI27" s="73" t="s">
        <v>61</v>
      </c>
      <c r="AJ27" s="73" t="s">
        <v>61</v>
      </c>
      <c r="AK27" s="73" t="s">
        <v>61</v>
      </c>
      <c r="AL27" s="73" t="s">
        <v>61</v>
      </c>
    </row>
    <row r="28" spans="1:38" ht="15">
      <c r="A28" s="73" t="s">
        <v>24</v>
      </c>
      <c r="B28" s="73">
        <v>437</v>
      </c>
      <c r="C28" s="73">
        <v>1691</v>
      </c>
      <c r="D28" s="73">
        <v>0.2504698319</v>
      </c>
      <c r="E28" s="73">
        <v>0.2114239438</v>
      </c>
      <c r="F28" s="73">
        <v>0.2967267358</v>
      </c>
      <c r="G28" s="73">
        <v>0.131428645</v>
      </c>
      <c r="H28" s="73">
        <v>0.2584269663</v>
      </c>
      <c r="I28" s="73">
        <v>0.0106456964</v>
      </c>
      <c r="J28" s="73">
        <v>0.1304</v>
      </c>
      <c r="K28" s="73">
        <v>-0.039</v>
      </c>
      <c r="L28" s="73">
        <v>0.2999</v>
      </c>
      <c r="M28" s="73">
        <v>1.1393244608</v>
      </c>
      <c r="N28" s="73">
        <v>0.9617145062</v>
      </c>
      <c r="O28" s="73">
        <v>1.3497355178</v>
      </c>
      <c r="P28" s="73">
        <v>4043</v>
      </c>
      <c r="Q28" s="73">
        <v>24809</v>
      </c>
      <c r="R28" s="73">
        <v>0.1484769009</v>
      </c>
      <c r="S28" s="73">
        <v>0.1299206167</v>
      </c>
      <c r="T28" s="73">
        <v>0.1696835394</v>
      </c>
      <c r="U28" s="74">
        <v>2.7974758E-06</v>
      </c>
      <c r="V28" s="73">
        <v>0.162965053</v>
      </c>
      <c r="W28" s="73">
        <v>0.0023448464</v>
      </c>
      <c r="X28" s="73">
        <v>-0.3191</v>
      </c>
      <c r="Y28" s="73">
        <v>-0.4526</v>
      </c>
      <c r="Z28" s="73">
        <v>-0.1856</v>
      </c>
      <c r="AA28" s="73">
        <v>0.7267766159</v>
      </c>
      <c r="AB28" s="73">
        <v>0.6359458314</v>
      </c>
      <c r="AC28" s="73">
        <v>0.8305805674</v>
      </c>
      <c r="AD28" s="74">
        <v>2.4907727E-09</v>
      </c>
      <c r="AE28" s="73">
        <v>-0.5229</v>
      </c>
      <c r="AF28" s="73">
        <v>-0.6948</v>
      </c>
      <c r="AG28" s="73">
        <v>-0.351</v>
      </c>
      <c r="AH28" s="73" t="s">
        <v>61</v>
      </c>
      <c r="AI28" s="73" t="s">
        <v>100</v>
      </c>
      <c r="AJ28" s="73" t="s">
        <v>99</v>
      </c>
      <c r="AK28" s="73" t="s">
        <v>61</v>
      </c>
      <c r="AL28" s="73" t="s">
        <v>61</v>
      </c>
    </row>
    <row r="29" spans="1:38" ht="15">
      <c r="A29" s="73" t="s">
        <v>26</v>
      </c>
      <c r="B29" s="73">
        <v>810</v>
      </c>
      <c r="C29" s="73">
        <v>2537</v>
      </c>
      <c r="D29" s="73">
        <v>0.3108154308</v>
      </c>
      <c r="E29" s="73">
        <v>0.2659700494</v>
      </c>
      <c r="F29" s="73">
        <v>0.3632222209</v>
      </c>
      <c r="G29" s="73">
        <v>1.32478E-05</v>
      </c>
      <c r="H29" s="73">
        <v>0.3192747339</v>
      </c>
      <c r="I29" s="73">
        <v>0.0092556725</v>
      </c>
      <c r="J29" s="73">
        <v>0.3463</v>
      </c>
      <c r="K29" s="73">
        <v>0.1905</v>
      </c>
      <c r="L29" s="73">
        <v>0.5021</v>
      </c>
      <c r="M29" s="73">
        <v>1.4138214587</v>
      </c>
      <c r="N29" s="73">
        <v>1.2098310634</v>
      </c>
      <c r="O29" s="73">
        <v>1.652206806</v>
      </c>
      <c r="P29" s="73">
        <v>13866</v>
      </c>
      <c r="Q29" s="73">
        <v>60324</v>
      </c>
      <c r="R29" s="73">
        <v>0.2180450333</v>
      </c>
      <c r="S29" s="73">
        <v>0.1917305242</v>
      </c>
      <c r="T29" s="73">
        <v>0.2479711394</v>
      </c>
      <c r="U29" s="73">
        <v>0.3208845107</v>
      </c>
      <c r="V29" s="73">
        <v>0.2298587627</v>
      </c>
      <c r="W29" s="73">
        <v>0.0017130524</v>
      </c>
      <c r="X29" s="73">
        <v>0.0651</v>
      </c>
      <c r="Y29" s="73">
        <v>-0.0635</v>
      </c>
      <c r="Z29" s="73">
        <v>0.1937</v>
      </c>
      <c r="AA29" s="73">
        <v>1.0673042777</v>
      </c>
      <c r="AB29" s="73">
        <v>0.9384979128</v>
      </c>
      <c r="AC29" s="73">
        <v>1.2137889767</v>
      </c>
      <c r="AD29" s="74">
        <v>7.1550011E-06</v>
      </c>
      <c r="AE29" s="73">
        <v>-0.3545</v>
      </c>
      <c r="AF29" s="73">
        <v>-0.5093</v>
      </c>
      <c r="AG29" s="73">
        <v>-0.1997</v>
      </c>
      <c r="AH29" s="73" t="s">
        <v>125</v>
      </c>
      <c r="AI29" s="73" t="s">
        <v>61</v>
      </c>
      <c r="AJ29" s="73" t="s">
        <v>99</v>
      </c>
      <c r="AK29" s="73" t="s">
        <v>61</v>
      </c>
      <c r="AL29" s="73" t="s">
        <v>61</v>
      </c>
    </row>
    <row r="30" spans="1:38" ht="15">
      <c r="A30" s="73" t="s">
        <v>25</v>
      </c>
      <c r="B30" s="73">
        <v>893</v>
      </c>
      <c r="C30" s="73">
        <v>2926</v>
      </c>
      <c r="D30" s="73">
        <v>0.2920753773</v>
      </c>
      <c r="E30" s="73">
        <v>0.2500644619</v>
      </c>
      <c r="F30" s="73">
        <v>0.3411441409</v>
      </c>
      <c r="G30" s="73">
        <v>0.0003361044</v>
      </c>
      <c r="H30" s="73">
        <v>0.3051948052</v>
      </c>
      <c r="I30" s="73">
        <v>0.0085130059</v>
      </c>
      <c r="J30" s="73">
        <v>0.2841</v>
      </c>
      <c r="K30" s="73">
        <v>0.1288</v>
      </c>
      <c r="L30" s="73">
        <v>0.4394</v>
      </c>
      <c r="M30" s="73">
        <v>1.3285776543</v>
      </c>
      <c r="N30" s="73">
        <v>1.1374805343</v>
      </c>
      <c r="O30" s="73">
        <v>1.551779156</v>
      </c>
      <c r="P30" s="73">
        <v>7985</v>
      </c>
      <c r="Q30" s="73">
        <v>32537</v>
      </c>
      <c r="R30" s="73">
        <v>0.2274599494</v>
      </c>
      <c r="S30" s="73">
        <v>0.199825818</v>
      </c>
      <c r="T30" s="73">
        <v>0.2589156351</v>
      </c>
      <c r="U30" s="73">
        <v>0.1041067223</v>
      </c>
      <c r="V30" s="73">
        <v>0.2454129145</v>
      </c>
      <c r="W30" s="73">
        <v>0.0023856934</v>
      </c>
      <c r="X30" s="73">
        <v>0.1074</v>
      </c>
      <c r="Y30" s="73">
        <v>-0.0221</v>
      </c>
      <c r="Z30" s="73">
        <v>0.2369</v>
      </c>
      <c r="AA30" s="73">
        <v>1.1133891625</v>
      </c>
      <c r="AB30" s="73">
        <v>0.9781234048</v>
      </c>
      <c r="AC30" s="73">
        <v>1.2673609701</v>
      </c>
      <c r="AD30" s="73">
        <v>0.0015535116</v>
      </c>
      <c r="AE30" s="73">
        <v>-0.25</v>
      </c>
      <c r="AF30" s="73">
        <v>-0.4049</v>
      </c>
      <c r="AG30" s="73">
        <v>-0.0952</v>
      </c>
      <c r="AH30" s="73" t="s">
        <v>125</v>
      </c>
      <c r="AI30" s="73" t="s">
        <v>61</v>
      </c>
      <c r="AJ30" s="73" t="s">
        <v>99</v>
      </c>
      <c r="AK30" s="73" t="s">
        <v>61</v>
      </c>
      <c r="AL30" s="73" t="s">
        <v>61</v>
      </c>
    </row>
    <row r="32" spans="1:38" ht="15">
      <c r="A32" s="75" t="s">
        <v>171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"/>
  <sheetViews>
    <sheetView zoomScalePageLayoutView="0" workbookViewId="0" topLeftCell="A1">
      <selection activeCell="A2" sqref="A2"/>
    </sheetView>
  </sheetViews>
  <sheetFormatPr defaultColWidth="9.140625" defaultRowHeight="12.75"/>
  <sheetData>
    <row r="1" spans="1:17" ht="15">
      <c r="A1" s="72" t="s">
        <v>164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1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15">
      <c r="A3" s="72" t="s">
        <v>101</v>
      </c>
      <c r="B3" s="72" t="s">
        <v>102</v>
      </c>
      <c r="C3" s="72" t="s">
        <v>103</v>
      </c>
      <c r="D3" s="72" t="s">
        <v>104</v>
      </c>
      <c r="E3" s="72" t="s">
        <v>105</v>
      </c>
      <c r="F3" s="72" t="s">
        <v>106</v>
      </c>
      <c r="G3" s="72" t="s">
        <v>107</v>
      </c>
      <c r="H3" s="72" t="s">
        <v>108</v>
      </c>
      <c r="I3" s="72" t="s">
        <v>109</v>
      </c>
      <c r="J3" s="72" t="s">
        <v>110</v>
      </c>
      <c r="K3" s="72" t="s">
        <v>111</v>
      </c>
      <c r="L3" s="72" t="s">
        <v>112</v>
      </c>
      <c r="M3" s="72" t="s">
        <v>113</v>
      </c>
      <c r="N3" s="72" t="s">
        <v>114</v>
      </c>
      <c r="O3" s="72" t="s">
        <v>115</v>
      </c>
      <c r="P3" s="72" t="s">
        <v>116</v>
      </c>
      <c r="Q3" s="72" t="s">
        <v>117</v>
      </c>
    </row>
    <row r="4" spans="1:17" ht="15">
      <c r="A4" s="72" t="s">
        <v>118</v>
      </c>
      <c r="B4" s="72">
        <v>1699</v>
      </c>
      <c r="C4" s="72">
        <v>8155</v>
      </c>
      <c r="D4" s="72">
        <v>0.1993325674</v>
      </c>
      <c r="E4" s="72">
        <v>0.1718562631</v>
      </c>
      <c r="F4" s="72">
        <v>0.2312017714</v>
      </c>
      <c r="G4" s="72">
        <v>0.2134265131</v>
      </c>
      <c r="H4" s="72">
        <v>0.2083384427</v>
      </c>
      <c r="I4" s="72">
        <v>0.0044972031</v>
      </c>
      <c r="J4" s="72">
        <v>-0.0942</v>
      </c>
      <c r="K4" s="72">
        <v>-0.2425</v>
      </c>
      <c r="L4" s="72">
        <v>0.0542</v>
      </c>
      <c r="M4" s="72">
        <v>0.9101443007</v>
      </c>
      <c r="N4" s="72">
        <v>0.7846886255</v>
      </c>
      <c r="O4" s="72">
        <v>1.0556577744</v>
      </c>
      <c r="P4" s="72" t="s">
        <v>61</v>
      </c>
      <c r="Q4" s="72" t="s">
        <v>61</v>
      </c>
    </row>
    <row r="5" spans="1:17" ht="15">
      <c r="A5" s="72" t="s">
        <v>119</v>
      </c>
      <c r="B5" s="72">
        <v>1403</v>
      </c>
      <c r="C5" s="72">
        <v>6927</v>
      </c>
      <c r="D5" s="72">
        <v>0.1884476645</v>
      </c>
      <c r="E5" s="72">
        <v>0.1621778029</v>
      </c>
      <c r="F5" s="72">
        <v>0.218972767</v>
      </c>
      <c r="G5" s="72">
        <v>0.0497268976</v>
      </c>
      <c r="H5" s="72">
        <v>0.2025407824</v>
      </c>
      <c r="I5" s="72">
        <v>0.0048287852</v>
      </c>
      <c r="J5" s="72">
        <v>-0.1503</v>
      </c>
      <c r="K5" s="72">
        <v>-0.3004</v>
      </c>
      <c r="L5" s="72">
        <v>-0.0002</v>
      </c>
      <c r="M5" s="72">
        <v>0.8604442818</v>
      </c>
      <c r="N5" s="72">
        <v>0.7404971748</v>
      </c>
      <c r="O5" s="72">
        <v>0.9998206439</v>
      </c>
      <c r="P5" s="72" t="s">
        <v>61</v>
      </c>
      <c r="Q5" s="72" t="s">
        <v>61</v>
      </c>
    </row>
    <row r="6" spans="1:17" ht="15">
      <c r="A6" s="72" t="s">
        <v>120</v>
      </c>
      <c r="B6" s="72">
        <v>726</v>
      </c>
      <c r="C6" s="72">
        <v>3329</v>
      </c>
      <c r="D6" s="72">
        <v>0.201929118</v>
      </c>
      <c r="E6" s="72">
        <v>0.1722341276</v>
      </c>
      <c r="F6" s="72">
        <v>0.2367438398</v>
      </c>
      <c r="G6" s="72">
        <v>0.3169859432</v>
      </c>
      <c r="H6" s="72">
        <v>0.2180835086</v>
      </c>
      <c r="I6" s="72">
        <v>0.0071570607</v>
      </c>
      <c r="J6" s="72">
        <v>-0.0812</v>
      </c>
      <c r="K6" s="72">
        <v>-0.2403</v>
      </c>
      <c r="L6" s="72">
        <v>0.0779</v>
      </c>
      <c r="M6" s="72">
        <v>0.9220000439</v>
      </c>
      <c r="N6" s="72">
        <v>0.7864139396</v>
      </c>
      <c r="O6" s="72">
        <v>1.0809626307</v>
      </c>
      <c r="P6" s="72" t="s">
        <v>61</v>
      </c>
      <c r="Q6" s="72" t="s">
        <v>61</v>
      </c>
    </row>
    <row r="7" spans="1:17" ht="15">
      <c r="A7" s="72" t="s">
        <v>121</v>
      </c>
      <c r="B7" s="72">
        <v>6964</v>
      </c>
      <c r="C7" s="72">
        <v>25649</v>
      </c>
      <c r="D7" s="72">
        <v>0.2527262156</v>
      </c>
      <c r="E7" s="72">
        <v>0.2195154478</v>
      </c>
      <c r="F7" s="72">
        <v>0.2909614822</v>
      </c>
      <c r="G7" s="72">
        <v>0.0463816155</v>
      </c>
      <c r="H7" s="72">
        <v>0.2715115599</v>
      </c>
      <c r="I7" s="72">
        <v>0.0027769642</v>
      </c>
      <c r="J7" s="72">
        <v>0.1432</v>
      </c>
      <c r="K7" s="72">
        <v>0.0023</v>
      </c>
      <c r="L7" s="72">
        <v>0.2841</v>
      </c>
      <c r="M7" s="72">
        <v>1.1539375013</v>
      </c>
      <c r="N7" s="72">
        <v>1.0022985019</v>
      </c>
      <c r="O7" s="72">
        <v>1.3285181554</v>
      </c>
      <c r="P7" s="72" t="s">
        <v>61</v>
      </c>
      <c r="Q7" s="72" t="s">
        <v>61</v>
      </c>
    </row>
    <row r="8" spans="1:17" ht="15">
      <c r="A8" s="72" t="s">
        <v>122</v>
      </c>
      <c r="B8" s="72">
        <v>1690</v>
      </c>
      <c r="C8" s="72">
        <v>7040</v>
      </c>
      <c r="D8" s="72">
        <v>0.2260373328</v>
      </c>
      <c r="E8" s="72">
        <v>0.1948658328</v>
      </c>
      <c r="F8" s="72">
        <v>0.2621951478</v>
      </c>
      <c r="G8" s="72">
        <v>0.6766556202</v>
      </c>
      <c r="H8" s="72">
        <v>0.2400568182</v>
      </c>
      <c r="I8" s="72">
        <v>0.0050905095</v>
      </c>
      <c r="J8" s="72">
        <v>0.0316</v>
      </c>
      <c r="K8" s="72">
        <v>-0.1168</v>
      </c>
      <c r="L8" s="72">
        <v>0.18</v>
      </c>
      <c r="M8" s="72">
        <v>1.0320771606</v>
      </c>
      <c r="N8" s="72">
        <v>0.8897493742</v>
      </c>
      <c r="O8" s="72">
        <v>1.1971722558</v>
      </c>
      <c r="P8" s="72" t="s">
        <v>61</v>
      </c>
      <c r="Q8" s="72" t="s">
        <v>61</v>
      </c>
    </row>
    <row r="9" spans="1:17" ht="15">
      <c r="A9" s="72" t="s">
        <v>123</v>
      </c>
      <c r="B9" s="72">
        <v>988</v>
      </c>
      <c r="C9" s="72">
        <v>4888</v>
      </c>
      <c r="D9" s="72">
        <v>0.1883330793</v>
      </c>
      <c r="E9" s="72">
        <v>0.1611902397</v>
      </c>
      <c r="F9" s="72">
        <v>0.2200465042</v>
      </c>
      <c r="G9" s="72">
        <v>0.0573519356</v>
      </c>
      <c r="H9" s="72">
        <v>0.2021276596</v>
      </c>
      <c r="I9" s="72">
        <v>0.005743994</v>
      </c>
      <c r="J9" s="72">
        <v>-0.1509</v>
      </c>
      <c r="K9" s="72">
        <v>-0.3065</v>
      </c>
      <c r="L9" s="72">
        <v>0.0047</v>
      </c>
      <c r="M9" s="72">
        <v>0.8599210905</v>
      </c>
      <c r="N9" s="72">
        <v>0.7359880019</v>
      </c>
      <c r="O9" s="72">
        <v>1.0047232836</v>
      </c>
      <c r="P9" s="72" t="s">
        <v>61</v>
      </c>
      <c r="Q9" s="72" t="s">
        <v>61</v>
      </c>
    </row>
    <row r="10" spans="1:17" ht="15">
      <c r="A10" s="72" t="s">
        <v>124</v>
      </c>
      <c r="B10" s="72">
        <v>548</v>
      </c>
      <c r="C10" s="72">
        <v>3273</v>
      </c>
      <c r="D10" s="72">
        <v>0.1693031489</v>
      </c>
      <c r="E10" s="72">
        <v>0.1429978292</v>
      </c>
      <c r="F10" s="72">
        <v>0.200447492</v>
      </c>
      <c r="G10" s="72">
        <v>0.0028077134</v>
      </c>
      <c r="H10" s="72">
        <v>0.1674304919</v>
      </c>
      <c r="I10" s="72">
        <v>0.006526112</v>
      </c>
      <c r="J10" s="72">
        <v>-0.2574</v>
      </c>
      <c r="K10" s="72">
        <v>-0.4263</v>
      </c>
      <c r="L10" s="72">
        <v>-0.0886</v>
      </c>
      <c r="M10" s="72">
        <v>0.7730312113</v>
      </c>
      <c r="N10" s="72">
        <v>0.652922204</v>
      </c>
      <c r="O10" s="72">
        <v>0.9152350004</v>
      </c>
      <c r="P10" s="72" t="s">
        <v>125</v>
      </c>
      <c r="Q10" s="72" t="s">
        <v>61</v>
      </c>
    </row>
    <row r="11" spans="1:17" ht="15">
      <c r="A11" s="72" t="s">
        <v>15</v>
      </c>
      <c r="B11" s="72">
        <v>14018</v>
      </c>
      <c r="C11" s="72">
        <v>59261</v>
      </c>
      <c r="D11" s="72">
        <v>0.2190120482</v>
      </c>
      <c r="E11" s="72" t="s">
        <v>61</v>
      </c>
      <c r="F11" s="72" t="s">
        <v>61</v>
      </c>
      <c r="G11" s="72" t="s">
        <v>61</v>
      </c>
      <c r="H11" s="72">
        <v>0.2365468014</v>
      </c>
      <c r="I11" s="72">
        <v>0.0017456825</v>
      </c>
      <c r="J11" s="72" t="s">
        <v>61</v>
      </c>
      <c r="K11" s="72" t="s">
        <v>61</v>
      </c>
      <c r="L11" s="72" t="s">
        <v>61</v>
      </c>
      <c r="M11" s="72" t="s">
        <v>61</v>
      </c>
      <c r="N11" s="72" t="s">
        <v>61</v>
      </c>
      <c r="O11" s="72" t="s">
        <v>61</v>
      </c>
      <c r="P11" s="72" t="s">
        <v>61</v>
      </c>
      <c r="Q11" s="72" t="s">
        <v>61</v>
      </c>
    </row>
    <row r="13" spans="1:38" ht="15">
      <c r="A13" s="76" t="s">
        <v>171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Elaine Burland</cp:lastModifiedBy>
  <cp:lastPrinted>2008-10-22T19:06:33Z</cp:lastPrinted>
  <dcterms:created xsi:type="dcterms:W3CDTF">2006-01-23T20:42:54Z</dcterms:created>
  <dcterms:modified xsi:type="dcterms:W3CDTF">2010-05-05T20:59:52Z</dcterms:modified>
  <cp:category/>
  <cp:version/>
  <cp:contentType/>
  <cp:contentStatus/>
</cp:coreProperties>
</file>