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3585" windowWidth="17400" windowHeight="7425" tabRatio="891" activeTab="0"/>
  </bookViews>
  <sheets>
    <sheet name="m vs o rha graph " sheetId="1" r:id="rId1"/>
    <sheet name="m vs o wpg graph " sheetId="2" r:id="rId2"/>
    <sheet name="wpg health groups" sheetId="3" r:id="rId3"/>
    <sheet name="m region graph" sheetId="4" r:id="rId4"/>
    <sheet name="crd rate tbls" sheetId="5" r:id="rId5"/>
    <sheet name="m vs o graph data" sheetId="6" r:id="rId6"/>
    <sheet name="m region graph data" sheetId="7" r:id="rId7"/>
    <sheet name="m vs o orig data" sheetId="8" r:id="rId8"/>
    <sheet name="m region orig data" sheetId="9" r:id="rId9"/>
    <sheet name="agg graph " sheetId="10" r:id="rId10"/>
  </sheets>
  <definedNames>
    <definedName name="Criteria1">IF((CELL("contents",'m region graph data'!E1))="2"," (2)")</definedName>
  </definedNames>
  <calcPr fullCalcOnLoad="1"/>
</workbook>
</file>

<file path=xl/sharedStrings.xml><?xml version="1.0" encoding="utf-8"?>
<sst xmlns="http://schemas.openxmlformats.org/spreadsheetml/2006/main" count="432" uniqueCount="150">
  <si>
    <t>area</t>
  </si>
  <si>
    <t>A-40 Central</t>
  </si>
  <si>
    <t>BN-20 North Eastman</t>
  </si>
  <si>
    <t>BS-25 South Eastman</t>
  </si>
  <si>
    <t>C-30 Interlake</t>
  </si>
  <si>
    <t>D-70 Nor-Man</t>
  </si>
  <si>
    <t>E-60 Parkland</t>
  </si>
  <si>
    <t>FB-80 Burntwood</t>
  </si>
  <si>
    <t>FC-90 Churchill</t>
  </si>
  <si>
    <t>G-15 Brandon</t>
  </si>
  <si>
    <t>GA-45 Assiniboine</t>
  </si>
  <si>
    <t>K-10 Winnipeg</t>
  </si>
  <si>
    <t>M Mid</t>
  </si>
  <si>
    <t>N North</t>
  </si>
  <si>
    <t>S South</t>
  </si>
  <si>
    <t>Z Manitoba</t>
  </si>
  <si>
    <t>W01 St. James - Assiniboia</t>
  </si>
  <si>
    <t>W02 Assiniboine South</t>
  </si>
  <si>
    <t>W03 Fort Garry</t>
  </si>
  <si>
    <t>W04 St. Vital</t>
  </si>
  <si>
    <t>W05 St. Boniface</t>
  </si>
  <si>
    <t>W06 Transcona</t>
  </si>
  <si>
    <t>W07 River East</t>
  </si>
  <si>
    <t>W08 Seven Oaks</t>
  </si>
  <si>
    <t>W09 Inkster</t>
  </si>
  <si>
    <t>W10 Point Douglas</t>
  </si>
  <si>
    <t>W11 Downtown</t>
  </si>
  <si>
    <t>W12 River Heights</t>
  </si>
  <si>
    <t>Brandon</t>
  </si>
  <si>
    <t>CI work</t>
  </si>
  <si>
    <t>Suppression</t>
  </si>
  <si>
    <t>South Eastman</t>
  </si>
  <si>
    <t>Central</t>
  </si>
  <si>
    <t>Assiniboine</t>
  </si>
  <si>
    <t>Parkland</t>
  </si>
  <si>
    <t>Interlake</t>
  </si>
  <si>
    <t>North Eastman</t>
  </si>
  <si>
    <t>Churchill</t>
  </si>
  <si>
    <t>Nor-Man</t>
  </si>
  <si>
    <t>Burntwood</t>
  </si>
  <si>
    <t>North</t>
  </si>
  <si>
    <t>Winnipeg</t>
  </si>
  <si>
    <t>Manitoba</t>
  </si>
  <si>
    <t>blank cells = suppressed</t>
  </si>
  <si>
    <t>Mid</t>
  </si>
  <si>
    <t>Fort Garry</t>
  </si>
  <si>
    <t>Assiniboine South</t>
  </si>
  <si>
    <t>River Heights</t>
  </si>
  <si>
    <t>St. Vital</t>
  </si>
  <si>
    <t>River East</t>
  </si>
  <si>
    <t>St. Boniface</t>
  </si>
  <si>
    <t>Transcona</t>
  </si>
  <si>
    <t>Seven Oaks</t>
  </si>
  <si>
    <t>St. James - Assiniboia</t>
  </si>
  <si>
    <t>Inkster</t>
  </si>
  <si>
    <t>Downtown</t>
  </si>
  <si>
    <t>Point Douglas</t>
  </si>
  <si>
    <t>RHAs &amp; CAs</t>
  </si>
  <si>
    <t>districts &amp; NCs</t>
  </si>
  <si>
    <t xml:space="preserve"> </t>
  </si>
  <si>
    <t>s</t>
  </si>
  <si>
    <t>Crude</t>
  </si>
  <si>
    <t>Metis_prob</t>
  </si>
  <si>
    <t>Metis_crd_rate</t>
  </si>
  <si>
    <t>Metis_std_error</t>
  </si>
  <si>
    <t>Other_prob</t>
  </si>
  <si>
    <t>Other_crd_rate</t>
  </si>
  <si>
    <t>Other_std_error</t>
  </si>
  <si>
    <t>MvsO_prob</t>
  </si>
  <si>
    <t>Metis_sign</t>
  </si>
  <si>
    <t>Other_sign</t>
  </si>
  <si>
    <t>MvsO_sign</t>
  </si>
  <si>
    <t>Metis_suppress</t>
  </si>
  <si>
    <t>Other_suppress</t>
  </si>
  <si>
    <t>d</t>
  </si>
  <si>
    <t>o</t>
  </si>
  <si>
    <t>mmf</t>
  </si>
  <si>
    <t>prob</t>
  </si>
  <si>
    <t>crd_rate</t>
  </si>
  <si>
    <t>std_error</t>
  </si>
  <si>
    <t>sign</t>
  </si>
  <si>
    <t>suppress</t>
  </si>
  <si>
    <t>SE Southeast Region</t>
  </si>
  <si>
    <t>IN Interlake Region</t>
  </si>
  <si>
    <t>NW Northwest Region</t>
  </si>
  <si>
    <t>WPG Winnipeg Region</t>
  </si>
  <si>
    <t>SW Southwest Region</t>
  </si>
  <si>
    <t>TP The Pas Region</t>
  </si>
  <si>
    <t>TH Thompson Region</t>
  </si>
  <si>
    <t>m</t>
  </si>
  <si>
    <t>Southeast Region</t>
  </si>
  <si>
    <t>Interlake Region</t>
  </si>
  <si>
    <t>Northwest Region</t>
  </si>
  <si>
    <t>Winnipeg Region</t>
  </si>
  <si>
    <t>Southwest Region</t>
  </si>
  <si>
    <t>The Pas Region</t>
  </si>
  <si>
    <t>Thompson Region</t>
  </si>
  <si>
    <t>MB avg</t>
  </si>
  <si>
    <t>ms = metis suppressed</t>
  </si>
  <si>
    <t>os = other suppressed</t>
  </si>
  <si>
    <t>Supression</t>
  </si>
  <si>
    <t>Metis avg</t>
  </si>
  <si>
    <t>Other  avg</t>
  </si>
  <si>
    <t>Metis prob</t>
  </si>
  <si>
    <t>Other prob</t>
  </si>
  <si>
    <t>MvO prob</t>
  </si>
  <si>
    <t>*Metis regions testing @ .01</t>
  </si>
  <si>
    <t>Rural South</t>
  </si>
  <si>
    <t>adj</t>
  </si>
  <si>
    <t>Metis</t>
  </si>
  <si>
    <t>All Other Manitobans</t>
  </si>
  <si>
    <t>Metis Regions</t>
  </si>
  <si>
    <t>Southeast</t>
  </si>
  <si>
    <t>Northwest</t>
  </si>
  <si>
    <t>Southwest</t>
  </si>
  <si>
    <t>The Pas</t>
  </si>
  <si>
    <t>Thompson</t>
  </si>
  <si>
    <t>Metis Region</t>
  </si>
  <si>
    <t>RHA</t>
  </si>
  <si>
    <t>Winnipeg Community Area</t>
  </si>
  <si>
    <t>*differences tested  @ .05</t>
  </si>
  <si>
    <t>*comparisons to MB avg tested @ .01</t>
  </si>
  <si>
    <t>Lci_crd</t>
  </si>
  <si>
    <t>Uci_crd</t>
  </si>
  <si>
    <t>Metis_Lci_crd</t>
  </si>
  <si>
    <t>Metis_Uci_crd</t>
  </si>
  <si>
    <t>Other_Lci_crd</t>
  </si>
  <si>
    <t>Other_Uci_crd</t>
  </si>
  <si>
    <t>Crude Infant Readmission Rates by Metis Region, 2002-2006, per 1000 Metis newborns</t>
  </si>
  <si>
    <t>t2</t>
  </si>
  <si>
    <t>Crude Infant Readmission Rates by RHA, 2002-2006, per 1000 newborns</t>
  </si>
  <si>
    <t>Metis_t2</t>
  </si>
  <si>
    <t>Other_t2</t>
  </si>
  <si>
    <t>MvsO_t2</t>
  </si>
  <si>
    <t>Rate</t>
  </si>
  <si>
    <t>per 1000</t>
  </si>
  <si>
    <t>Infant Readmission</t>
  </si>
  <si>
    <t xml:space="preserve"> Newborn Readmission, 2002-2006</t>
  </si>
  <si>
    <t>Crude Rate</t>
  </si>
  <si>
    <t xml:space="preserve"> Newborn Readmit, 2002-2006</t>
  </si>
  <si>
    <t>WL Wpg Most Healthy</t>
  </si>
  <si>
    <t>WA Wpg Avg Health</t>
  </si>
  <si>
    <t>WH Wpg Least Healthy</t>
  </si>
  <si>
    <t>Wpg Most Healthy</t>
  </si>
  <si>
    <t>Wpg Avg Health</t>
  </si>
  <si>
    <t>Wpg Least Healthy</t>
  </si>
  <si>
    <t>N=205</t>
  </si>
  <si>
    <t>N=2,028</t>
  </si>
  <si>
    <t>Source: MCHP/MMF, 2010</t>
  </si>
  <si>
    <t>Appendix Table 2.33: Newborn Hospital  Readmission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</si>
</sst>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0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10"/>
      <name val="Univers 45 Light"/>
      <family val="0"/>
    </font>
    <font>
      <sz val="8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sz val="7"/>
      <name val="Univers 45 Light"/>
      <family val="2"/>
    </font>
    <font>
      <b/>
      <sz val="11"/>
      <name val="Univers 45 Light"/>
      <family val="2"/>
    </font>
    <font>
      <b/>
      <sz val="20"/>
      <name val="Arial"/>
      <family val="2"/>
    </font>
    <font>
      <b/>
      <sz val="8"/>
      <name val="Univers 45 Light"/>
      <family val="2"/>
    </font>
    <font>
      <sz val="8"/>
      <name val="Univers 45 Light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Univers 45 Light"/>
      <family val="0"/>
    </font>
    <font>
      <sz val="6.4"/>
      <color indexed="8"/>
      <name val="Univers 45 Light"/>
      <family val="0"/>
    </font>
    <font>
      <sz val="7"/>
      <color indexed="8"/>
      <name val="Univers 45 Light"/>
      <family val="0"/>
    </font>
    <font>
      <b/>
      <sz val="11"/>
      <color indexed="8"/>
      <name val="Univers 45 Light"/>
      <family val="0"/>
    </font>
    <font>
      <sz val="8.25"/>
      <color indexed="8"/>
      <name val="Univers 45 Light"/>
      <family val="0"/>
    </font>
    <font>
      <sz val="7.35"/>
      <color indexed="8"/>
      <name val="Univers 45 Ligh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/>
      <right style="thin"/>
      <top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 style="medium"/>
      <right style="medium"/>
      <top/>
      <bottom/>
    </border>
    <border>
      <left style="medium"/>
      <right/>
      <top/>
      <bottom style="medium"/>
    </border>
    <border>
      <left style="thin"/>
      <right/>
      <top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/>
      <right/>
      <top style="thin"/>
      <bottom style="medium"/>
    </border>
    <border>
      <left style="medium"/>
      <right style="medium"/>
      <top/>
      <bottom style="medium"/>
    </border>
    <border>
      <left style="medium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ont="0" applyFill="0" applyBorder="0" applyAlignment="0"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84">
    <xf numFmtId="0" fontId="0" fillId="0" borderId="0" xfId="0" applyAlignment="1">
      <alignment/>
    </xf>
    <xf numFmtId="0" fontId="2" fillId="0" borderId="0" xfId="56">
      <alignment/>
      <protection/>
    </xf>
    <xf numFmtId="0" fontId="0" fillId="0" borderId="0" xfId="0" applyFont="1" applyAlignment="1">
      <alignment/>
    </xf>
    <xf numFmtId="0" fontId="4" fillId="0" borderId="0" xfId="56" applyFont="1" applyAlignment="1">
      <alignment horizontal="center"/>
      <protection/>
    </xf>
    <xf numFmtId="11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0" fillId="0" borderId="0" xfId="56" applyFont="1" applyAlignment="1">
      <alignment horizontal="center"/>
      <protection/>
    </xf>
    <xf numFmtId="0" fontId="0" fillId="33" borderId="0" xfId="56" applyFont="1" applyFill="1" applyAlignment="1">
      <alignment horizontal="center"/>
      <protection/>
    </xf>
    <xf numFmtId="0" fontId="4" fillId="33" borderId="0" xfId="56" applyFont="1" applyFill="1" applyAlignment="1">
      <alignment horizontal="center"/>
      <protection/>
    </xf>
    <xf numFmtId="0" fontId="2" fillId="33" borderId="0" xfId="56" applyFill="1">
      <alignment/>
      <protection/>
    </xf>
    <xf numFmtId="0" fontId="0" fillId="33" borderId="0" xfId="0" applyFont="1" applyFill="1" applyAlignment="1">
      <alignment/>
    </xf>
    <xf numFmtId="0" fontId="4" fillId="0" borderId="0" xfId="0" applyFont="1" applyAlignment="1">
      <alignment/>
    </xf>
    <xf numFmtId="11" fontId="0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7" fillId="0" borderId="0" xfId="44" applyFont="1" applyAlignment="1">
      <alignment/>
      <protection/>
    </xf>
    <xf numFmtId="2" fontId="9" fillId="0" borderId="10" xfId="0" applyNumberFormat="1" applyFont="1" applyBorder="1" applyAlignment="1">
      <alignment horizontal="center"/>
    </xf>
    <xf numFmtId="1" fontId="9" fillId="0" borderId="11" xfId="0" applyNumberFormat="1" applyFont="1" applyBorder="1" applyAlignment="1">
      <alignment horizontal="center"/>
    </xf>
    <xf numFmtId="0" fontId="10" fillId="0" borderId="0" xfId="0" applyFont="1" applyAlignment="1">
      <alignment/>
    </xf>
    <xf numFmtId="164" fontId="0" fillId="0" borderId="0" xfId="56" applyNumberFormat="1" applyFont="1" applyAlignment="1">
      <alignment horizontal="center"/>
      <protection/>
    </xf>
    <xf numFmtId="164" fontId="0" fillId="0" borderId="0" xfId="0" applyNumberFormat="1" applyFont="1" applyAlignment="1">
      <alignment/>
    </xf>
    <xf numFmtId="0" fontId="6" fillId="0" borderId="0" xfId="0" applyFont="1" applyAlignment="1">
      <alignment horizontal="left"/>
    </xf>
    <xf numFmtId="0" fontId="2" fillId="0" borderId="0" xfId="0" applyFont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33" borderId="14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9" fillId="0" borderId="16" xfId="0" applyFont="1" applyBorder="1" applyAlignment="1">
      <alignment/>
    </xf>
    <xf numFmtId="1" fontId="2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4" fillId="0" borderId="0" xfId="0" applyNumberFormat="1" applyFont="1" applyAlignment="1">
      <alignment horizontal="center"/>
    </xf>
    <xf numFmtId="0" fontId="0" fillId="34" borderId="0" xfId="0" applyFont="1" applyFill="1" applyAlignment="1">
      <alignment/>
    </xf>
    <xf numFmtId="165" fontId="4" fillId="0" borderId="0" xfId="56" applyNumberFormat="1" applyFont="1" applyAlignment="1">
      <alignment horizontal="center"/>
      <protection/>
    </xf>
    <xf numFmtId="0" fontId="5" fillId="0" borderId="0" xfId="0" applyFont="1" applyAlignment="1">
      <alignment horizontal="left"/>
    </xf>
    <xf numFmtId="49" fontId="0" fillId="0" borderId="0" xfId="0" applyNumberFormat="1" applyFont="1" applyFill="1" applyAlignment="1">
      <alignment/>
    </xf>
    <xf numFmtId="2" fontId="10" fillId="33" borderId="17" xfId="0" applyNumberFormat="1" applyFont="1" applyFill="1" applyBorder="1" applyAlignment="1" quotePrefix="1">
      <alignment horizontal="center"/>
    </xf>
    <xf numFmtId="2" fontId="10" fillId="0" borderId="18" xfId="0" applyNumberFormat="1" applyFont="1" applyFill="1" applyBorder="1" applyAlignment="1">
      <alignment horizontal="center"/>
    </xf>
    <xf numFmtId="0" fontId="4" fillId="0" borderId="0" xfId="56" applyFont="1" applyAlignment="1">
      <alignment horizontal="left"/>
      <protection/>
    </xf>
    <xf numFmtId="2" fontId="10" fillId="0" borderId="17" xfId="0" applyNumberFormat="1" applyFont="1" applyFill="1" applyBorder="1" applyAlignment="1" quotePrefix="1">
      <alignment horizontal="center"/>
    </xf>
    <xf numFmtId="2" fontId="10" fillId="33" borderId="18" xfId="0" applyNumberFormat="1" applyFont="1" applyFill="1" applyBorder="1" applyAlignment="1">
      <alignment horizontal="center"/>
    </xf>
    <xf numFmtId="2" fontId="10" fillId="0" borderId="19" xfId="0" applyNumberFormat="1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2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/>
    </xf>
    <xf numFmtId="2" fontId="10" fillId="0" borderId="0" xfId="0" applyNumberFormat="1" applyFont="1" applyFill="1" applyBorder="1" applyAlignment="1" quotePrefix="1">
      <alignment horizontal="center"/>
    </xf>
    <xf numFmtId="0" fontId="9" fillId="0" borderId="0" xfId="0" applyFont="1" applyFill="1" applyBorder="1" applyAlignment="1">
      <alignment/>
    </xf>
    <xf numFmtId="0" fontId="4" fillId="34" borderId="0" xfId="0" applyFont="1" applyFill="1" applyAlignment="1">
      <alignment horizontal="center"/>
    </xf>
    <xf numFmtId="2" fontId="9" fillId="0" borderId="20" xfId="0" applyNumberFormat="1" applyFont="1" applyBorder="1" applyAlignment="1">
      <alignment horizontal="center"/>
    </xf>
    <xf numFmtId="2" fontId="9" fillId="0" borderId="18" xfId="0" applyNumberFormat="1" applyFont="1" applyBorder="1" applyAlignment="1">
      <alignment horizontal="center"/>
    </xf>
    <xf numFmtId="1" fontId="9" fillId="0" borderId="21" xfId="0" applyNumberFormat="1" applyFont="1" applyBorder="1" applyAlignment="1">
      <alignment horizontal="center"/>
    </xf>
    <xf numFmtId="0" fontId="9" fillId="0" borderId="22" xfId="0" applyFont="1" applyBorder="1" applyAlignment="1">
      <alignment horizontal="center"/>
    </xf>
    <xf numFmtId="2" fontId="10" fillId="0" borderId="13" xfId="0" applyNumberFormat="1" applyFont="1" applyFill="1" applyBorder="1" applyAlignment="1" quotePrefix="1">
      <alignment horizontal="center"/>
    </xf>
    <xf numFmtId="2" fontId="10" fillId="0" borderId="15" xfId="0" applyNumberFormat="1" applyFont="1" applyFill="1" applyBorder="1" applyAlignment="1" quotePrefix="1">
      <alignment horizontal="center"/>
    </xf>
    <xf numFmtId="2" fontId="10" fillId="33" borderId="15" xfId="0" applyNumberFormat="1" applyFont="1" applyFill="1" applyBorder="1" applyAlignment="1" quotePrefix="1">
      <alignment horizontal="center"/>
    </xf>
    <xf numFmtId="2" fontId="10" fillId="0" borderId="23" xfId="0" applyNumberFormat="1" applyFont="1" applyFill="1" applyBorder="1" applyAlignment="1" quotePrefix="1">
      <alignment horizontal="center"/>
    </xf>
    <xf numFmtId="2" fontId="10" fillId="0" borderId="24" xfId="0" applyNumberFormat="1" applyFont="1" applyFill="1" applyBorder="1" applyAlignment="1" quotePrefix="1">
      <alignment horizontal="center"/>
    </xf>
    <xf numFmtId="2" fontId="10" fillId="0" borderId="25" xfId="0" applyNumberFormat="1" applyFont="1" applyFill="1" applyBorder="1" applyAlignment="1" quotePrefix="1">
      <alignment horizontal="center"/>
    </xf>
    <xf numFmtId="2" fontId="10" fillId="0" borderId="26" xfId="0" applyNumberFormat="1" applyFont="1" applyFill="1" applyBorder="1" applyAlignment="1" quotePrefix="1">
      <alignment horizontal="center"/>
    </xf>
    <xf numFmtId="2" fontId="10" fillId="33" borderId="26" xfId="0" applyNumberFormat="1" applyFont="1" applyFill="1" applyBorder="1" applyAlignment="1" quotePrefix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2" fontId="10" fillId="0" borderId="29" xfId="0" applyNumberFormat="1" applyFont="1" applyFill="1" applyBorder="1" applyAlignment="1" quotePrefix="1">
      <alignment horizontal="center"/>
    </xf>
    <xf numFmtId="2" fontId="10" fillId="0" borderId="21" xfId="0" applyNumberFormat="1" applyFont="1" applyFill="1" applyBorder="1" applyAlignment="1">
      <alignment horizontal="center"/>
    </xf>
    <xf numFmtId="2" fontId="10" fillId="0" borderId="27" xfId="0" applyNumberFormat="1" applyFont="1" applyFill="1" applyBorder="1" applyAlignment="1">
      <alignment horizontal="center"/>
    </xf>
    <xf numFmtId="2" fontId="10" fillId="0" borderId="3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9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9" fillId="0" borderId="33" xfId="0" applyFont="1" applyBorder="1" applyAlignment="1">
      <alignment horizontal="center" wrapText="1"/>
    </xf>
    <xf numFmtId="0" fontId="0" fillId="0" borderId="33" xfId="0" applyBorder="1" applyAlignment="1">
      <alignment horizontal="center" wrapText="1"/>
    </xf>
    <xf numFmtId="0" fontId="9" fillId="0" borderId="13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56" applyFont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rude rate tables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worksheet" Target="worksheets/sheet1.xml" /><Relationship Id="rId6" Type="http://schemas.openxmlformats.org/officeDocument/2006/relationships/worksheet" Target="worksheets/sheet2.xml" /><Relationship Id="rId7" Type="http://schemas.openxmlformats.org/officeDocument/2006/relationships/worksheet" Target="worksheets/sheet3.xml" /><Relationship Id="rId8" Type="http://schemas.openxmlformats.org/officeDocument/2006/relationships/worksheet" Target="work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75"/>
          <c:y val="0.117"/>
          <c:w val="0.96"/>
          <c:h val="0.774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(o)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 (s)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 (m,o)</c:v>
                </c:pt>
                <c:pt idx="8">
                  <c:v>Churchill (s)</c:v>
                </c:pt>
                <c:pt idx="9">
                  <c:v>Nor-Man (o)</c:v>
                </c:pt>
                <c:pt idx="10">
                  <c:v>Burntwood (o)</c:v>
                </c:pt>
                <c:pt idx="12">
                  <c:v>Rural South (o)</c:v>
                </c:pt>
                <c:pt idx="13">
                  <c:v>Mid</c:v>
                </c:pt>
                <c:pt idx="14">
                  <c:v>North (o)</c:v>
                </c:pt>
                <c:pt idx="15">
                  <c:v>Manitoba</c:v>
                </c:pt>
              </c:strCache>
            </c:strRef>
          </c:cat>
          <c:val>
            <c:numRef>
              <c:f>'m vs o graph data'!$H$4:$H$19</c:f>
              <c:numCache>
                <c:ptCount val="16"/>
                <c:pt idx="0">
                  <c:v>35.757892901</c:v>
                </c:pt>
                <c:pt idx="1">
                  <c:v>35.757892901</c:v>
                </c:pt>
                <c:pt idx="2">
                  <c:v>35.757892901</c:v>
                </c:pt>
                <c:pt idx="3">
                  <c:v>35.757892901</c:v>
                </c:pt>
                <c:pt idx="4">
                  <c:v>35.757892901</c:v>
                </c:pt>
                <c:pt idx="5">
                  <c:v>35.757892901</c:v>
                </c:pt>
                <c:pt idx="6">
                  <c:v>35.757892901</c:v>
                </c:pt>
                <c:pt idx="7">
                  <c:v>35.757892901</c:v>
                </c:pt>
                <c:pt idx="8">
                  <c:v>35.757892901</c:v>
                </c:pt>
                <c:pt idx="9">
                  <c:v>35.757892901</c:v>
                </c:pt>
                <c:pt idx="10">
                  <c:v>35.757892901</c:v>
                </c:pt>
                <c:pt idx="12">
                  <c:v>35.757892901</c:v>
                </c:pt>
                <c:pt idx="13">
                  <c:v>35.757892901</c:v>
                </c:pt>
                <c:pt idx="14">
                  <c:v>35.757892901</c:v>
                </c:pt>
                <c:pt idx="15">
                  <c:v>35.757892901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(o)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 (s)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 (m,o)</c:v>
                </c:pt>
                <c:pt idx="8">
                  <c:v>Churchill (s)</c:v>
                </c:pt>
                <c:pt idx="9">
                  <c:v>Nor-Man (o)</c:v>
                </c:pt>
                <c:pt idx="10">
                  <c:v>Burntwood (o)</c:v>
                </c:pt>
                <c:pt idx="12">
                  <c:v>Rural South (o)</c:v>
                </c:pt>
                <c:pt idx="13">
                  <c:v>Mid</c:v>
                </c:pt>
                <c:pt idx="14">
                  <c:v>North (o)</c:v>
                </c:pt>
                <c:pt idx="15">
                  <c:v>Manitoba</c:v>
                </c:pt>
              </c:strCache>
            </c:strRef>
          </c:cat>
          <c:val>
            <c:numRef>
              <c:f>'m vs o graph data'!$I$4:$I$19</c:f>
              <c:numCache>
                <c:ptCount val="16"/>
                <c:pt idx="0">
                  <c:v>26.442307692</c:v>
                </c:pt>
                <c:pt idx="1">
                  <c:v>30.927835052</c:v>
                </c:pt>
                <c:pt idx="2">
                  <c:v>43.47826087</c:v>
                </c:pt>
                <c:pt idx="3">
                  <c:v>0</c:v>
                </c:pt>
                <c:pt idx="4">
                  <c:v>36.12092658</c:v>
                </c:pt>
                <c:pt idx="5">
                  <c:v>22.471910112</c:v>
                </c:pt>
                <c:pt idx="6">
                  <c:v>28.455284553</c:v>
                </c:pt>
                <c:pt idx="7">
                  <c:v>60.836501901</c:v>
                </c:pt>
                <c:pt idx="8">
                  <c:v>0</c:v>
                </c:pt>
                <c:pt idx="9">
                  <c:v>37.142857143</c:v>
                </c:pt>
                <c:pt idx="10">
                  <c:v>36.40776699</c:v>
                </c:pt>
                <c:pt idx="12">
                  <c:v>31.105990783</c:v>
                </c:pt>
                <c:pt idx="13">
                  <c:v>39.050535988</c:v>
                </c:pt>
                <c:pt idx="14">
                  <c:v>38.21656051</c:v>
                </c:pt>
                <c:pt idx="15">
                  <c:v>35.757892901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vs o graph data'!$A$4:$A$19</c:f>
              <c:strCache>
                <c:ptCount val="16"/>
                <c:pt idx="0">
                  <c:v>South Eastman (o)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 (s)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 (m,o)</c:v>
                </c:pt>
                <c:pt idx="8">
                  <c:v>Churchill (s)</c:v>
                </c:pt>
                <c:pt idx="9">
                  <c:v>Nor-Man (o)</c:v>
                </c:pt>
                <c:pt idx="10">
                  <c:v>Burntwood (o)</c:v>
                </c:pt>
                <c:pt idx="12">
                  <c:v>Rural South (o)</c:v>
                </c:pt>
                <c:pt idx="13">
                  <c:v>Mid</c:v>
                </c:pt>
                <c:pt idx="14">
                  <c:v>North (o)</c:v>
                </c:pt>
                <c:pt idx="15">
                  <c:v>Manitoba</c:v>
                </c:pt>
              </c:strCache>
            </c:strRef>
          </c:cat>
          <c:val>
            <c:numRef>
              <c:f>'m vs o graph data'!$J$4:$J$19</c:f>
              <c:numCache>
                <c:ptCount val="16"/>
                <c:pt idx="0">
                  <c:v>20.916905444</c:v>
                </c:pt>
                <c:pt idx="1">
                  <c:v>27.105223085</c:v>
                </c:pt>
                <c:pt idx="2">
                  <c:v>32.781767093</c:v>
                </c:pt>
                <c:pt idx="3">
                  <c:v>27.234636872</c:v>
                </c:pt>
                <c:pt idx="4">
                  <c:v>32.304754866</c:v>
                </c:pt>
                <c:pt idx="5">
                  <c:v>26.622793898</c:v>
                </c:pt>
                <c:pt idx="6">
                  <c:v>28.747433265</c:v>
                </c:pt>
                <c:pt idx="7">
                  <c:v>54.555084746</c:v>
                </c:pt>
                <c:pt idx="8">
                  <c:v>0</c:v>
                </c:pt>
                <c:pt idx="9">
                  <c:v>47.086521483</c:v>
                </c:pt>
                <c:pt idx="10">
                  <c:v>43.707001214</c:v>
                </c:pt>
                <c:pt idx="12">
                  <c:v>26.847662142</c:v>
                </c:pt>
                <c:pt idx="13">
                  <c:v>34.545201282</c:v>
                </c:pt>
                <c:pt idx="14">
                  <c:v>44.341594506</c:v>
                </c:pt>
                <c:pt idx="15">
                  <c:v>32.462023594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vs o graph data'!$A$4:$A$19</c:f>
              <c:strCache>
                <c:ptCount val="16"/>
                <c:pt idx="0">
                  <c:v>South Eastman (o)</c:v>
                </c:pt>
                <c:pt idx="1">
                  <c:v>Central</c:v>
                </c:pt>
                <c:pt idx="2">
                  <c:v>Assiniboine</c:v>
                </c:pt>
                <c:pt idx="3">
                  <c:v>Brandon (s)</c:v>
                </c:pt>
                <c:pt idx="4">
                  <c:v>Winnipeg</c:v>
                </c:pt>
                <c:pt idx="5">
                  <c:v>Interlake</c:v>
                </c:pt>
                <c:pt idx="6">
                  <c:v>North Eastman</c:v>
                </c:pt>
                <c:pt idx="7">
                  <c:v>Parkland (m,o)</c:v>
                </c:pt>
                <c:pt idx="8">
                  <c:v>Churchill (s)</c:v>
                </c:pt>
                <c:pt idx="9">
                  <c:v>Nor-Man (o)</c:v>
                </c:pt>
                <c:pt idx="10">
                  <c:v>Burntwood (o)</c:v>
                </c:pt>
                <c:pt idx="12">
                  <c:v>Rural South (o)</c:v>
                </c:pt>
                <c:pt idx="13">
                  <c:v>Mid</c:v>
                </c:pt>
                <c:pt idx="14">
                  <c:v>North (o)</c:v>
                </c:pt>
                <c:pt idx="15">
                  <c:v>Manitoba</c:v>
                </c:pt>
              </c:strCache>
            </c:strRef>
          </c:cat>
          <c:val>
            <c:numRef>
              <c:f>'m vs o graph data'!$K$4:$K$19</c:f>
              <c:numCache>
                <c:ptCount val="16"/>
                <c:pt idx="0">
                  <c:v>32.462023594</c:v>
                </c:pt>
                <c:pt idx="1">
                  <c:v>32.462023594</c:v>
                </c:pt>
                <c:pt idx="2">
                  <c:v>32.462023594</c:v>
                </c:pt>
                <c:pt idx="3">
                  <c:v>32.462023594</c:v>
                </c:pt>
                <c:pt idx="4">
                  <c:v>32.462023594</c:v>
                </c:pt>
                <c:pt idx="5">
                  <c:v>32.462023594</c:v>
                </c:pt>
                <c:pt idx="6">
                  <c:v>32.462023594</c:v>
                </c:pt>
                <c:pt idx="7">
                  <c:v>32.462023594</c:v>
                </c:pt>
                <c:pt idx="8">
                  <c:v>32.462023594</c:v>
                </c:pt>
                <c:pt idx="9">
                  <c:v>32.462023594</c:v>
                </c:pt>
                <c:pt idx="10">
                  <c:v>32.462023594</c:v>
                </c:pt>
                <c:pt idx="12">
                  <c:v>32.462023594</c:v>
                </c:pt>
                <c:pt idx="13">
                  <c:v>32.462023594</c:v>
                </c:pt>
                <c:pt idx="14">
                  <c:v>32.462023594</c:v>
                </c:pt>
                <c:pt idx="15">
                  <c:v>32.462023594</c:v>
                </c:pt>
              </c:numCache>
            </c:numRef>
          </c:val>
        </c:ser>
        <c:gapWidth val="0"/>
        <c:axId val="36189757"/>
        <c:axId val="57272358"/>
      </c:barChart>
      <c:catAx>
        <c:axId val="36189757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7272358"/>
        <c:crosses val="autoZero"/>
        <c:auto val="1"/>
        <c:lblOffset val="100"/>
        <c:tickLblSkip val="1"/>
        <c:noMultiLvlLbl val="0"/>
      </c:catAx>
      <c:valAx>
        <c:axId val="57272358"/>
        <c:scaling>
          <c:orientation val="minMax"/>
          <c:max val="65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36189757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645"/>
          <c:y val="0.2505"/>
          <c:w val="0.296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525"/>
          <c:y val="0.09775"/>
          <c:w val="0.973"/>
          <c:h val="0.795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data'!$A$21:$A$33,'m vs o graph data'!$A$8,'m vs o graph data'!$A$19)</c:f>
              <c:strCache>
                <c:ptCount val="15"/>
                <c:pt idx="0">
                  <c:v>Fort Garry (s)</c:v>
                </c:pt>
                <c:pt idx="1">
                  <c:v>Assiniboine South (o,s)</c:v>
                </c:pt>
                <c:pt idx="2">
                  <c:v>St. Boniface (s)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 (s)</c:v>
                </c:pt>
                <c:pt idx="9">
                  <c:v>Inkster</c:v>
                </c:pt>
                <c:pt idx="10">
                  <c:v>Downtown (o)</c:v>
                </c:pt>
                <c:pt idx="11">
                  <c:v>Point Douglas (o)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('m vs o graph data'!$H$21:$H$33,'m vs o graph data'!$H$8,'m vs o graph data'!$H$19)</c:f>
              <c:numCache>
                <c:ptCount val="15"/>
                <c:pt idx="0">
                  <c:v>35.757892901</c:v>
                </c:pt>
                <c:pt idx="1">
                  <c:v>35.757892901</c:v>
                </c:pt>
                <c:pt idx="2">
                  <c:v>35.757892901</c:v>
                </c:pt>
                <c:pt idx="3">
                  <c:v>35.757892901</c:v>
                </c:pt>
                <c:pt idx="4">
                  <c:v>35.757892901</c:v>
                </c:pt>
                <c:pt idx="5">
                  <c:v>35.757892901</c:v>
                </c:pt>
                <c:pt idx="6">
                  <c:v>35.757892901</c:v>
                </c:pt>
                <c:pt idx="7">
                  <c:v>35.757892901</c:v>
                </c:pt>
                <c:pt idx="8">
                  <c:v>35.757892901</c:v>
                </c:pt>
                <c:pt idx="9">
                  <c:v>35.757892901</c:v>
                </c:pt>
                <c:pt idx="10">
                  <c:v>35.757892901</c:v>
                </c:pt>
                <c:pt idx="11">
                  <c:v>35.757892901</c:v>
                </c:pt>
                <c:pt idx="13">
                  <c:v>35.757892901</c:v>
                </c:pt>
                <c:pt idx="14">
                  <c:v>35.757892901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data'!$A$21:$A$33,'m vs o graph data'!$A$8,'m vs o graph data'!$A$19)</c:f>
              <c:strCache>
                <c:ptCount val="15"/>
                <c:pt idx="0">
                  <c:v>Fort Garry (s)</c:v>
                </c:pt>
                <c:pt idx="1">
                  <c:v>Assiniboine South (o,s)</c:v>
                </c:pt>
                <c:pt idx="2">
                  <c:v>St. Boniface (s)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 (s)</c:v>
                </c:pt>
                <c:pt idx="9">
                  <c:v>Inkster</c:v>
                </c:pt>
                <c:pt idx="10">
                  <c:v>Downtown (o)</c:v>
                </c:pt>
                <c:pt idx="11">
                  <c:v>Point Douglas (o)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('m vs o graph data'!$I$21:$I$33,'m vs o graph data'!$I$8,'m vs o graph data'!$I$19)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30.303030303</c:v>
                </c:pt>
                <c:pt idx="4">
                  <c:v>51.724137931</c:v>
                </c:pt>
                <c:pt idx="5">
                  <c:v>51.470588235</c:v>
                </c:pt>
                <c:pt idx="6">
                  <c:v>29.569892473</c:v>
                </c:pt>
                <c:pt idx="7">
                  <c:v>47.872340426</c:v>
                </c:pt>
                <c:pt idx="8">
                  <c:v>0</c:v>
                </c:pt>
                <c:pt idx="9">
                  <c:v>43.47826087</c:v>
                </c:pt>
                <c:pt idx="10">
                  <c:v>50.17921147</c:v>
                </c:pt>
                <c:pt idx="11">
                  <c:v>45.346062053</c:v>
                </c:pt>
                <c:pt idx="13">
                  <c:v>36.12092658</c:v>
                </c:pt>
                <c:pt idx="14">
                  <c:v>35.757892901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data'!$A$21:$A$33,'m vs o graph data'!$A$8,'m vs o graph data'!$A$19)</c:f>
              <c:strCache>
                <c:ptCount val="15"/>
                <c:pt idx="0">
                  <c:v>Fort Garry (s)</c:v>
                </c:pt>
                <c:pt idx="1">
                  <c:v>Assiniboine South (o,s)</c:v>
                </c:pt>
                <c:pt idx="2">
                  <c:v>St. Boniface (s)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 (s)</c:v>
                </c:pt>
                <c:pt idx="9">
                  <c:v>Inkster</c:v>
                </c:pt>
                <c:pt idx="10">
                  <c:v>Downtown (o)</c:v>
                </c:pt>
                <c:pt idx="11">
                  <c:v>Point Douglas (o)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('m vs o graph data'!$J$21:$J$33,'m vs o graph data'!$J$8,'m vs o graph data'!$J$19)</c:f>
              <c:numCache>
                <c:ptCount val="15"/>
                <c:pt idx="0">
                  <c:v>30.185004869</c:v>
                </c:pt>
                <c:pt idx="1">
                  <c:v>18.463810931</c:v>
                </c:pt>
                <c:pt idx="2">
                  <c:v>25.52105487</c:v>
                </c:pt>
                <c:pt idx="3">
                  <c:v>25.396825397</c:v>
                </c:pt>
                <c:pt idx="4">
                  <c:v>27.009646302</c:v>
                </c:pt>
                <c:pt idx="5">
                  <c:v>30.164184803</c:v>
                </c:pt>
                <c:pt idx="6">
                  <c:v>29.302325581</c:v>
                </c:pt>
                <c:pt idx="7">
                  <c:v>30.33625731</c:v>
                </c:pt>
                <c:pt idx="8">
                  <c:v>33.925686591</c:v>
                </c:pt>
                <c:pt idx="9">
                  <c:v>42.17536071</c:v>
                </c:pt>
                <c:pt idx="10">
                  <c:v>40.776699029</c:v>
                </c:pt>
                <c:pt idx="11">
                  <c:v>43.988269795</c:v>
                </c:pt>
                <c:pt idx="13">
                  <c:v>32.304754866</c:v>
                </c:pt>
                <c:pt idx="14">
                  <c:v>32.462023594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data'!$A$21:$A$33,'m vs o graph data'!$A$8,'m vs o graph data'!$A$19)</c:f>
              <c:strCache>
                <c:ptCount val="15"/>
                <c:pt idx="0">
                  <c:v>Fort Garry (s)</c:v>
                </c:pt>
                <c:pt idx="1">
                  <c:v>Assiniboine South (o,s)</c:v>
                </c:pt>
                <c:pt idx="2">
                  <c:v>St. Boniface (s)</c:v>
                </c:pt>
                <c:pt idx="3">
                  <c:v>St. Vital</c:v>
                </c:pt>
                <c:pt idx="4">
                  <c:v>Transcona</c:v>
                </c:pt>
                <c:pt idx="5">
                  <c:v>River Heights</c:v>
                </c:pt>
                <c:pt idx="6">
                  <c:v>River East</c:v>
                </c:pt>
                <c:pt idx="7">
                  <c:v>Seven Oaks</c:v>
                </c:pt>
                <c:pt idx="8">
                  <c:v>St. James - Assiniboia (s)</c:v>
                </c:pt>
                <c:pt idx="9">
                  <c:v>Inkster</c:v>
                </c:pt>
                <c:pt idx="10">
                  <c:v>Downtown (o)</c:v>
                </c:pt>
                <c:pt idx="11">
                  <c:v>Point Douglas (o)</c:v>
                </c:pt>
                <c:pt idx="12">
                  <c:v>0</c:v>
                </c:pt>
                <c:pt idx="13">
                  <c:v>Winnipeg</c:v>
                </c:pt>
                <c:pt idx="14">
                  <c:v>Manitoba</c:v>
                </c:pt>
              </c:strCache>
            </c:strRef>
          </c:cat>
          <c:val>
            <c:numRef>
              <c:f>('m vs o graph data'!$K$21:$K$33,'m vs o graph data'!$K$8,'m vs o graph data'!$K$19)</c:f>
              <c:numCache>
                <c:ptCount val="15"/>
                <c:pt idx="0">
                  <c:v>32.462023594</c:v>
                </c:pt>
                <c:pt idx="1">
                  <c:v>32.462023594</c:v>
                </c:pt>
                <c:pt idx="2">
                  <c:v>32.462023594</c:v>
                </c:pt>
                <c:pt idx="3">
                  <c:v>32.462023594</c:v>
                </c:pt>
                <c:pt idx="4">
                  <c:v>32.462023594</c:v>
                </c:pt>
                <c:pt idx="5">
                  <c:v>32.462023594</c:v>
                </c:pt>
                <c:pt idx="6">
                  <c:v>32.462023594</c:v>
                </c:pt>
                <c:pt idx="7">
                  <c:v>32.462023594</c:v>
                </c:pt>
                <c:pt idx="8">
                  <c:v>32.462023594</c:v>
                </c:pt>
                <c:pt idx="9">
                  <c:v>32.462023594</c:v>
                </c:pt>
                <c:pt idx="10">
                  <c:v>32.462023594</c:v>
                </c:pt>
                <c:pt idx="11">
                  <c:v>32.462023594</c:v>
                </c:pt>
                <c:pt idx="13">
                  <c:v>32.462023594</c:v>
                </c:pt>
                <c:pt idx="14">
                  <c:v>32.462023594</c:v>
                </c:pt>
              </c:numCache>
            </c:numRef>
          </c:val>
        </c:ser>
        <c:gapWidth val="0"/>
        <c:axId val="45689175"/>
        <c:axId val="8549392"/>
      </c:barChart>
      <c:catAx>
        <c:axId val="4568917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8549392"/>
        <c:crosses val="autoZero"/>
        <c:auto val="1"/>
        <c:lblOffset val="100"/>
        <c:tickLblSkip val="1"/>
        <c:noMultiLvlLbl val="0"/>
      </c:catAx>
      <c:valAx>
        <c:axId val="8549392"/>
        <c:scaling>
          <c:orientation val="minMax"/>
          <c:max val="65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45689175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7625"/>
          <c:y val="0.112"/>
          <c:w val="0.28475"/>
          <c:h val="0.0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"/>
          <c:y val="0.136"/>
          <c:w val="0.968"/>
          <c:h val="0.755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data'!$A$34:$A$37,'m vs o graph data'!$A$8,'m vs o graph data'!$A$19)</c:f>
              <c:strCache>
                <c:ptCount val="6"/>
                <c:pt idx="0">
                  <c:v>Wpg Most Healthy (o)</c:v>
                </c:pt>
                <c:pt idx="1">
                  <c:v>Wpg Avg Health (d)</c:v>
                </c:pt>
                <c:pt idx="2">
                  <c:v>Wpg Least Healthy (o)</c:v>
                </c:pt>
                <c:pt idx="3">
                  <c:v>0</c:v>
                </c:pt>
                <c:pt idx="4">
                  <c:v>Winnipeg</c:v>
                </c:pt>
                <c:pt idx="5">
                  <c:v>Manitoba</c:v>
                </c:pt>
              </c:strCache>
            </c:strRef>
          </c:cat>
          <c:val>
            <c:numRef>
              <c:f>('m vs o graph data'!$H$34:$H$37,'m vs o graph data'!$H$8,'m vs o graph data'!$H$19)</c:f>
              <c:numCache>
                <c:ptCount val="6"/>
                <c:pt idx="0">
                  <c:v>35.757892901</c:v>
                </c:pt>
                <c:pt idx="1">
                  <c:v>35.757892901</c:v>
                </c:pt>
                <c:pt idx="2">
                  <c:v>35.757892901</c:v>
                </c:pt>
                <c:pt idx="4">
                  <c:v>35.757892901</c:v>
                </c:pt>
                <c:pt idx="5">
                  <c:v>35.757892901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data'!$A$34:$A$37,'m vs o graph data'!$A$8,'m vs o graph data'!$A$19)</c:f>
              <c:strCache>
                <c:ptCount val="6"/>
                <c:pt idx="0">
                  <c:v>Wpg Most Healthy (o)</c:v>
                </c:pt>
                <c:pt idx="1">
                  <c:v>Wpg Avg Health (d)</c:v>
                </c:pt>
                <c:pt idx="2">
                  <c:v>Wpg Least Healthy (o)</c:v>
                </c:pt>
                <c:pt idx="3">
                  <c:v>0</c:v>
                </c:pt>
                <c:pt idx="4">
                  <c:v>Winnipeg</c:v>
                </c:pt>
                <c:pt idx="5">
                  <c:v>Manitoba</c:v>
                </c:pt>
              </c:strCache>
            </c:strRef>
          </c:cat>
          <c:val>
            <c:numRef>
              <c:f>('m vs o graph data'!$I$34:$I$37,'m vs o graph data'!$I$8,'m vs o graph data'!$I$19)</c:f>
              <c:numCache>
                <c:ptCount val="6"/>
                <c:pt idx="0">
                  <c:v>17.221584386</c:v>
                </c:pt>
                <c:pt idx="1">
                  <c:v>51.693404635</c:v>
                </c:pt>
                <c:pt idx="2">
                  <c:v>43.049327354</c:v>
                </c:pt>
                <c:pt idx="4">
                  <c:v>36.12092658</c:v>
                </c:pt>
                <c:pt idx="5">
                  <c:v>35.757892901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data'!$A$34:$A$37,'m vs o graph data'!$A$8,'m vs o graph data'!$A$19)</c:f>
              <c:strCache>
                <c:ptCount val="6"/>
                <c:pt idx="0">
                  <c:v>Wpg Most Healthy (o)</c:v>
                </c:pt>
                <c:pt idx="1">
                  <c:v>Wpg Avg Health (d)</c:v>
                </c:pt>
                <c:pt idx="2">
                  <c:v>Wpg Least Healthy (o)</c:v>
                </c:pt>
                <c:pt idx="3">
                  <c:v>0</c:v>
                </c:pt>
                <c:pt idx="4">
                  <c:v>Winnipeg</c:v>
                </c:pt>
                <c:pt idx="5">
                  <c:v>Manitoba</c:v>
                </c:pt>
              </c:strCache>
            </c:strRef>
          </c:cat>
          <c:val>
            <c:numRef>
              <c:f>('m vs o graph data'!$J$34:$J$37,'m vs o graph data'!$J$8,'m vs o graph data'!$J$19)</c:f>
              <c:numCache>
                <c:ptCount val="6"/>
                <c:pt idx="0">
                  <c:v>27.635619243</c:v>
                </c:pt>
                <c:pt idx="1">
                  <c:v>30.534351145</c:v>
                </c:pt>
                <c:pt idx="2">
                  <c:v>39.407118133</c:v>
                </c:pt>
                <c:pt idx="4">
                  <c:v>32.304754866</c:v>
                </c:pt>
                <c:pt idx="5">
                  <c:v>32.462023594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data'!$A$34:$A$37,'m vs o graph data'!$A$8,'m vs o graph data'!$A$19)</c:f>
              <c:strCache>
                <c:ptCount val="6"/>
                <c:pt idx="0">
                  <c:v>Wpg Most Healthy (o)</c:v>
                </c:pt>
                <c:pt idx="1">
                  <c:v>Wpg Avg Health (d)</c:v>
                </c:pt>
                <c:pt idx="2">
                  <c:v>Wpg Least Healthy (o)</c:v>
                </c:pt>
                <c:pt idx="3">
                  <c:v>0</c:v>
                </c:pt>
                <c:pt idx="4">
                  <c:v>Winnipeg</c:v>
                </c:pt>
                <c:pt idx="5">
                  <c:v>Manitoba</c:v>
                </c:pt>
              </c:strCache>
            </c:strRef>
          </c:cat>
          <c:val>
            <c:numRef>
              <c:f>('m vs o graph data'!$K$34:$K$37,'m vs o graph data'!$K$8,'m vs o graph data'!$K$19)</c:f>
              <c:numCache>
                <c:ptCount val="6"/>
                <c:pt idx="0">
                  <c:v>32.462023594</c:v>
                </c:pt>
                <c:pt idx="1">
                  <c:v>32.462023594</c:v>
                </c:pt>
                <c:pt idx="2">
                  <c:v>32.462023594</c:v>
                </c:pt>
                <c:pt idx="4">
                  <c:v>32.462023594</c:v>
                </c:pt>
                <c:pt idx="5">
                  <c:v>32.462023594</c:v>
                </c:pt>
              </c:numCache>
            </c:numRef>
          </c:val>
        </c:ser>
        <c:axId val="9835665"/>
        <c:axId val="21412122"/>
      </c:barChart>
      <c:catAx>
        <c:axId val="9835665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12122"/>
        <c:crosses val="autoZero"/>
        <c:auto val="1"/>
        <c:lblOffset val="100"/>
        <c:tickLblSkip val="1"/>
        <c:noMultiLvlLbl val="0"/>
      </c:catAx>
      <c:valAx>
        <c:axId val="21412122"/>
        <c:scaling>
          <c:orientation val="minMax"/>
          <c:max val="65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9835665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7975"/>
          <c:y val="0.4775"/>
          <c:w val="0.28475"/>
          <c:h val="0.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725"/>
          <c:y val="0.117"/>
          <c:w val="0.92075"/>
          <c:h val="0.766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region graph data'!$E$3</c:f>
              <c:strCache>
                <c:ptCount val="1"/>
                <c:pt idx="0">
                  <c:v>MB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data'!$E$4:$E$12</c:f>
              <c:numCache>
                <c:ptCount val="9"/>
                <c:pt idx="0">
                  <c:v>35.757892901</c:v>
                </c:pt>
                <c:pt idx="1">
                  <c:v>35.757892901</c:v>
                </c:pt>
                <c:pt idx="2">
                  <c:v>35.757892901</c:v>
                </c:pt>
                <c:pt idx="3">
                  <c:v>35.757892901</c:v>
                </c:pt>
                <c:pt idx="4">
                  <c:v>35.757892901</c:v>
                </c:pt>
                <c:pt idx="5">
                  <c:v>35.757892901</c:v>
                </c:pt>
                <c:pt idx="6">
                  <c:v>35.757892901</c:v>
                </c:pt>
                <c:pt idx="8">
                  <c:v>35.757892901</c:v>
                </c:pt>
              </c:numCache>
            </c:numRef>
          </c:val>
        </c:ser>
        <c:ser>
          <c:idx val="1"/>
          <c:order val="1"/>
          <c:tx>
            <c:strRef>
              <c:f>'m region graph data'!$F$3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'm region graph data'!$A$4:$A$12</c:f>
              <c:strCache>
                <c:ptCount val="9"/>
                <c:pt idx="0">
                  <c:v>Southeast Region</c:v>
                </c:pt>
                <c:pt idx="1">
                  <c:v>Interlake Region</c:v>
                </c:pt>
                <c:pt idx="2">
                  <c:v>Northwest Region</c:v>
                </c:pt>
                <c:pt idx="3">
                  <c:v>Winnipeg Region</c:v>
                </c:pt>
                <c:pt idx="4">
                  <c:v>Southwest Region</c:v>
                </c:pt>
                <c:pt idx="5">
                  <c:v>The Pas Region</c:v>
                </c:pt>
                <c:pt idx="6">
                  <c:v>Thompson Region</c:v>
                </c:pt>
                <c:pt idx="8">
                  <c:v>Manitoba</c:v>
                </c:pt>
              </c:strCache>
            </c:strRef>
          </c:cat>
          <c:val>
            <c:numRef>
              <c:f>'m region graph data'!$F$4:$F$12</c:f>
              <c:numCache>
                <c:ptCount val="9"/>
                <c:pt idx="0">
                  <c:v>27.456647399</c:v>
                </c:pt>
                <c:pt idx="1">
                  <c:v>21.825396825</c:v>
                </c:pt>
                <c:pt idx="2">
                  <c:v>53.475935829</c:v>
                </c:pt>
                <c:pt idx="3">
                  <c:v>36.12092658</c:v>
                </c:pt>
                <c:pt idx="4">
                  <c:v>30.303030303</c:v>
                </c:pt>
                <c:pt idx="5">
                  <c:v>50</c:v>
                </c:pt>
                <c:pt idx="6">
                  <c:v>38.990825688</c:v>
                </c:pt>
                <c:pt idx="8">
                  <c:v>35.757892901</c:v>
                </c:pt>
              </c:numCache>
            </c:numRef>
          </c:val>
        </c:ser>
        <c:axId val="58491371"/>
        <c:axId val="56660292"/>
      </c:barChart>
      <c:catAx>
        <c:axId val="58491371"/>
        <c:scaling>
          <c:orientation val="maxMin"/>
        </c:scaling>
        <c:axPos val="l"/>
        <c:delete val="0"/>
        <c:numFmt formatCode="0%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6660292"/>
        <c:crosses val="autoZero"/>
        <c:auto val="1"/>
        <c:lblOffset val="100"/>
        <c:tickLblSkip val="1"/>
        <c:noMultiLvlLbl val="0"/>
      </c:catAx>
      <c:valAx>
        <c:axId val="56660292"/>
        <c:scaling>
          <c:orientation val="minMax"/>
          <c:max val="65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58491371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71025"/>
          <c:y val="0.12"/>
          <c:w val="0.22375"/>
          <c:h val="0.08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425"/>
          <c:y val="0.13425"/>
          <c:w val="0.974"/>
          <c:h val="0.824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'm vs o graph data'!$H$3</c:f>
              <c:strCache>
                <c:ptCount val="1"/>
                <c:pt idx="0">
                  <c:v>Metis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Metis</c:name>
            <c:spPr>
              <a:ln w="25400">
                <a:solidFill>
                  <a:srgbClr val="969696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(o)</c:v>
                </c:pt>
                <c:pt idx="1">
                  <c:v>Mid</c:v>
                </c:pt>
                <c:pt idx="2">
                  <c:v>North (o)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('m vs o graph data'!$H$16:$H$18,'m vs o graph data'!$H$8,'m vs o graph data'!$H$19)</c:f>
              <c:numCache>
                <c:ptCount val="5"/>
                <c:pt idx="0">
                  <c:v>35.757892901</c:v>
                </c:pt>
                <c:pt idx="1">
                  <c:v>35.757892901</c:v>
                </c:pt>
                <c:pt idx="2">
                  <c:v>35.757892901</c:v>
                </c:pt>
                <c:pt idx="3">
                  <c:v>35.757892901</c:v>
                </c:pt>
                <c:pt idx="4">
                  <c:v>35.757892901</c:v>
                </c:pt>
              </c:numCache>
            </c:numRef>
          </c:val>
        </c:ser>
        <c:ser>
          <c:idx val="1"/>
          <c:order val="1"/>
          <c:tx>
            <c:strRef>
              <c:f>'m vs o graph data'!$I$3</c:f>
              <c:strCache>
                <c:ptCount val="1"/>
                <c:pt idx="0">
                  <c:v>Metis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(o)</c:v>
                </c:pt>
                <c:pt idx="1">
                  <c:v>Mid</c:v>
                </c:pt>
                <c:pt idx="2">
                  <c:v>North (o)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('m vs o graph data'!$I$16:$I$18,'m vs o graph data'!$I$8,'m vs o graph data'!$I$19)</c:f>
              <c:numCache>
                <c:ptCount val="5"/>
                <c:pt idx="0">
                  <c:v>31.105990783</c:v>
                </c:pt>
                <c:pt idx="1">
                  <c:v>39.050535988</c:v>
                </c:pt>
                <c:pt idx="2">
                  <c:v>38.21656051</c:v>
                </c:pt>
                <c:pt idx="3">
                  <c:v>36.12092658</c:v>
                </c:pt>
                <c:pt idx="4">
                  <c:v>35.757892901</c:v>
                </c:pt>
              </c:numCache>
            </c:numRef>
          </c:val>
        </c:ser>
        <c:ser>
          <c:idx val="2"/>
          <c:order val="2"/>
          <c:tx>
            <c:strRef>
              <c:f>'m vs o graph data'!$J$3</c:f>
              <c:strCache>
                <c:ptCount val="1"/>
                <c:pt idx="0">
                  <c:v>All Other Manitobans</c:v>
                </c:pt>
              </c:strCache>
            </c:strRef>
          </c:tx>
          <c:spPr>
            <a:solidFill>
              <a:srgbClr val="0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(o)</c:v>
                </c:pt>
                <c:pt idx="1">
                  <c:v>Mid</c:v>
                </c:pt>
                <c:pt idx="2">
                  <c:v>North (o)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('m vs o graph data'!$J$16:$J$18,'m vs o graph data'!$J$8,'m vs o graph data'!$J$19)</c:f>
              <c:numCache>
                <c:ptCount val="5"/>
                <c:pt idx="0">
                  <c:v>26.847662142</c:v>
                </c:pt>
                <c:pt idx="1">
                  <c:v>34.545201282</c:v>
                </c:pt>
                <c:pt idx="2">
                  <c:v>44.341594506</c:v>
                </c:pt>
                <c:pt idx="3">
                  <c:v>32.304754866</c:v>
                </c:pt>
                <c:pt idx="4">
                  <c:v>32.462023594</c:v>
                </c:pt>
              </c:numCache>
            </c:numRef>
          </c:val>
        </c:ser>
        <c:ser>
          <c:idx val="3"/>
          <c:order val="3"/>
          <c:tx>
            <c:strRef>
              <c:f>'m vs o graph data'!$K$3</c:f>
              <c:strCache>
                <c:ptCount val="1"/>
                <c:pt idx="0">
                  <c:v>Other  avg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name>MB Avg All Other Manitobans</c:name>
            <c:spPr>
              <a:ln w="25400">
                <a:solidFill>
                  <a:srgbClr val="000000"/>
                </a:solidFill>
                <a:prstDash val="sysDot"/>
              </a:ln>
            </c:spPr>
            <c:trendlineType val="linear"/>
            <c:forward val="0.5"/>
            <c:backward val="0.5"/>
            <c:dispEq val="0"/>
            <c:dispRSqr val="0"/>
          </c:trendline>
          <c:cat>
            <c:strRef>
              <c:f>('m vs o graph data'!$A$16:$A$18,'m vs o graph data'!$A$8,'m vs o graph data'!$A$19)</c:f>
              <c:strCache>
                <c:ptCount val="5"/>
                <c:pt idx="0">
                  <c:v>Rural South (o)</c:v>
                </c:pt>
                <c:pt idx="1">
                  <c:v>Mid</c:v>
                </c:pt>
                <c:pt idx="2">
                  <c:v>North (o)</c:v>
                </c:pt>
                <c:pt idx="3">
                  <c:v>Winnipeg</c:v>
                </c:pt>
                <c:pt idx="4">
                  <c:v>Manitoba</c:v>
                </c:pt>
              </c:strCache>
            </c:strRef>
          </c:cat>
          <c:val>
            <c:numRef>
              <c:f>('m vs o graph data'!$K$16:$K$18,'m vs o graph data'!$K$8,'m vs o graph data'!$K$19)</c:f>
              <c:numCache>
                <c:ptCount val="5"/>
                <c:pt idx="0">
                  <c:v>32.462023594</c:v>
                </c:pt>
                <c:pt idx="1">
                  <c:v>32.462023594</c:v>
                </c:pt>
                <c:pt idx="2">
                  <c:v>32.462023594</c:v>
                </c:pt>
                <c:pt idx="3">
                  <c:v>32.462023594</c:v>
                </c:pt>
                <c:pt idx="4">
                  <c:v>32.462023594</c:v>
                </c:pt>
              </c:numCache>
            </c:numRef>
          </c:val>
        </c:ser>
        <c:axId val="40180581"/>
        <c:axId val="26080910"/>
      </c:barChart>
      <c:catAx>
        <c:axId val="40180581"/>
        <c:scaling>
          <c:orientation val="maxMin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6080910"/>
        <c:crosses val="autoZero"/>
        <c:auto val="1"/>
        <c:lblOffset val="100"/>
        <c:tickLblSkip val="1"/>
        <c:noMultiLvlLbl val="0"/>
      </c:catAx>
      <c:valAx>
        <c:axId val="26080910"/>
        <c:scaling>
          <c:orientation val="minMax"/>
          <c:max val="65"/>
          <c:min val="0"/>
        </c:scaling>
        <c:axPos val="t"/>
        <c:majorGridlines>
          <c:spPr>
            <a:ln w="12700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crossAx val="40180581"/>
        <c:crosses val="max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r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6915"/>
          <c:y val="0.14775"/>
          <c:w val="0.28475"/>
          <c:h val="0.14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  <oddFooter>&amp;Cconfidential draft - not for distribution
&amp;F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4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.125" right="1.125" top="1" bottom="5" header="0.5" footer="0.5"/>
  <pageSetup fitToHeight="0" fitToWidth="0" horizontalDpi="600" verticalDpi="600" orientation="portrait"/>
  <headerFooter>
    <oddHeader>&amp;Cconfidential - not for distribution
&amp;F</oddHeader>
  </headerFooter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0.08475</cdr:x>
      <cdr:y>0.878</cdr:y>
    </cdr:from>
    <cdr:to>
      <cdr:x>0.988</cdr:x>
      <cdr:y>0.99925</cdr:y>
    </cdr:to>
    <cdr:sp>
      <cdr:nvSpPr>
        <cdr:cNvPr id="1" name="Text Box 4"/>
        <cdr:cNvSpPr txBox="1">
          <a:spLocks noChangeArrowheads="1"/>
        </cdr:cNvSpPr>
      </cdr:nvSpPr>
      <cdr:spPr>
        <a:xfrm>
          <a:off x="476250" y="3981450"/>
          <a:ext cx="5162550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0.00175</cdr:x>
      <cdr:y>0</cdr:y>
    </cdr:from>
    <cdr:to>
      <cdr:x>0.99625</cdr:x>
      <cdr:y>0.122</cdr:y>
    </cdr:to>
    <cdr:sp>
      <cdr:nvSpPr>
        <cdr:cNvPr id="2" name="Text Box 7"/>
        <cdr:cNvSpPr txBox="1">
          <a:spLocks noChangeArrowheads="1"/>
        </cdr:cNvSpPr>
      </cdr:nvSpPr>
      <cdr:spPr>
        <a:xfrm>
          <a:off x="9525" y="0"/>
          <a:ext cx="5686425" cy="5524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8.3.1: Newborn Hospital Readmission Rates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Within Four Weeks of Birth Discharge by RHA, 2002-2006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Crude annual rate per 1,000 newborns</a:t>
          </a:r>
        </a:p>
      </cdr:txBody>
    </cdr:sp>
  </cdr:relSizeAnchor>
  <cdr:relSizeAnchor xmlns:cdr="http://schemas.openxmlformats.org/drawingml/2006/chartDrawing">
    <cdr:from>
      <cdr:x>0.7135</cdr:x>
      <cdr:y>0.97</cdr:y>
    </cdr:from>
    <cdr:to>
      <cdr:x>0.963</cdr:x>
      <cdr:y>1</cdr:y>
    </cdr:to>
    <cdr:sp>
      <cdr:nvSpPr>
        <cdr:cNvPr id="3" name="Text Box 8"/>
        <cdr:cNvSpPr txBox="1">
          <a:spLocks noChangeArrowheads="1"/>
        </cdr:cNvSpPr>
      </cdr:nvSpPr>
      <cdr:spPr>
        <a:xfrm>
          <a:off x="4076700" y="4400550"/>
          <a:ext cx="14287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0.99925</cdr:x>
      <cdr:y>0.1105</cdr:y>
    </cdr:to>
    <cdr:sp>
      <cdr:nvSpPr>
        <cdr:cNvPr id="1" name="Text Box 8"/>
        <cdr:cNvSpPr txBox="1">
          <a:spLocks noChangeArrowheads="1"/>
        </cdr:cNvSpPr>
      </cdr:nvSpPr>
      <cdr:spPr>
        <a:xfrm>
          <a:off x="0" y="0"/>
          <a:ext cx="5715000" cy="600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8.3.3: Newborn Hospital Readmission Rates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Within Four Weeks of Birth Discharge by Winnipeg Community Area, 2002-2006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Crude annual rate of 1,000 newborns</a:t>
          </a:r>
        </a:p>
      </cdr:txBody>
    </cdr:sp>
  </cdr:relSizeAnchor>
  <cdr:relSizeAnchor xmlns:cdr="http://schemas.openxmlformats.org/drawingml/2006/chartDrawing">
    <cdr:from>
      <cdr:x>0.1075</cdr:x>
      <cdr:y>0.89375</cdr:y>
    </cdr:from>
    <cdr:to>
      <cdr:x>0.99925</cdr:x>
      <cdr:y>1</cdr:y>
    </cdr:to>
    <cdr:sp>
      <cdr:nvSpPr>
        <cdr:cNvPr id="2" name="Text Box 9"/>
        <cdr:cNvSpPr txBox="1">
          <a:spLocks noChangeArrowheads="1"/>
        </cdr:cNvSpPr>
      </cdr:nvSpPr>
      <cdr:spPr>
        <a:xfrm>
          <a:off x="609600" y="4876800"/>
          <a:ext cx="5095875" cy="581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0.9555</cdr:x>
      <cdr:y>0.66</cdr:y>
    </cdr:from>
    <cdr:to>
      <cdr:x>0.99875</cdr:x>
      <cdr:y>0.69525</cdr:y>
    </cdr:to>
    <cdr:sp fLocksText="0">
      <cdr:nvSpPr>
        <cdr:cNvPr id="3" name="Text Box 10"/>
        <cdr:cNvSpPr txBox="1">
          <a:spLocks noChangeArrowheads="1"/>
        </cdr:cNvSpPr>
      </cdr:nvSpPr>
      <cdr:spPr>
        <a:xfrm>
          <a:off x="5457825" y="3600450"/>
          <a:ext cx="247650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0.73075</cdr:x>
      <cdr:y>0.975</cdr:y>
    </cdr:from>
    <cdr:to>
      <cdr:x>0.98</cdr:x>
      <cdr:y>1</cdr:y>
    </cdr:to>
    <cdr:sp>
      <cdr:nvSpPr>
        <cdr:cNvPr id="4" name="Text Box 11"/>
        <cdr:cNvSpPr txBox="1">
          <a:spLocks noChangeArrowheads="1"/>
        </cdr:cNvSpPr>
      </cdr:nvSpPr>
      <cdr:spPr>
        <a:xfrm>
          <a:off x="4171950" y="5314950"/>
          <a:ext cx="14287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5457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0.99925</cdr:x>
      <cdr:y>0.13475</cdr:y>
    </cdr:to>
    <cdr:sp>
      <cdr:nvSpPr>
        <cdr:cNvPr id="1" name="Text Box 6"/>
        <cdr:cNvSpPr txBox="1">
          <a:spLocks noChangeArrowheads="1"/>
        </cdr:cNvSpPr>
      </cdr:nvSpPr>
      <cdr:spPr>
        <a:xfrm>
          <a:off x="0" y="0"/>
          <a:ext cx="5715000" cy="609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8.3.4: Newborn Hospital Readmission Rates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Within Four Weeks of Birth Discharge by Winnipeg Aggregate Area, 2002-2006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Crude annual rate of 1,000 newborns</a:t>
          </a:r>
        </a:p>
      </cdr:txBody>
    </cdr:sp>
  </cdr:relSizeAnchor>
  <cdr:relSizeAnchor xmlns:cdr="http://schemas.openxmlformats.org/drawingml/2006/chartDrawing">
    <cdr:from>
      <cdr:x>0.0795</cdr:x>
      <cdr:y>0.88875</cdr:y>
    </cdr:from>
    <cdr:to>
      <cdr:x>0.99925</cdr:x>
      <cdr:y>1</cdr:y>
    </cdr:to>
    <cdr:sp>
      <cdr:nvSpPr>
        <cdr:cNvPr id="2" name="Text Box 7"/>
        <cdr:cNvSpPr txBox="1">
          <a:spLocks noChangeArrowheads="1"/>
        </cdr:cNvSpPr>
      </cdr:nvSpPr>
      <cdr:spPr>
        <a:xfrm>
          <a:off x="447675" y="4029075"/>
          <a:ext cx="5257800" cy="5048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0.955</cdr:x>
      <cdr:y>0.65425</cdr:y>
    </cdr:from>
    <cdr:to>
      <cdr:x>0.99875</cdr:x>
      <cdr:y>0.6895</cdr:y>
    </cdr:to>
    <cdr:sp fLocksText="0">
      <cdr:nvSpPr>
        <cdr:cNvPr id="3" name="Text Box 8"/>
        <cdr:cNvSpPr txBox="1">
          <a:spLocks noChangeArrowheads="1"/>
        </cdr:cNvSpPr>
      </cdr:nvSpPr>
      <cdr:spPr>
        <a:xfrm>
          <a:off x="5457825" y="2971800"/>
          <a:ext cx="2476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0.74925</cdr:x>
      <cdr:y>0.97</cdr:y>
    </cdr:from>
    <cdr:to>
      <cdr:x>0.9985</cdr:x>
      <cdr:y>1</cdr:y>
    </cdr:to>
    <cdr:sp>
      <cdr:nvSpPr>
        <cdr:cNvPr id="4" name="Text Box 9"/>
        <cdr:cNvSpPr txBox="1">
          <a:spLocks noChangeArrowheads="1"/>
        </cdr:cNvSpPr>
      </cdr:nvSpPr>
      <cdr:spPr>
        <a:xfrm>
          <a:off x="4276725" y="4400550"/>
          <a:ext cx="14287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0.07975</cdr:x>
      <cdr:y>0.88325</cdr:y>
    </cdr:from>
    <cdr:to>
      <cdr:x>0.99775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47675" y="4010025"/>
          <a:ext cx="5248275" cy="533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'm' indicates the area's rate for Metis was statistically different from Manitoba average for Metis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'o' indicates the area's rate for all other Manitobans was statistically different from Manitoba average for all other Manitobans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'd' indicates the difference between the two groups' rates was statistically significant for this area
</a:t>
          </a:r>
          <a:r>
            <a:rPr lang="en-US" cap="none" sz="7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's' indicates data suppressed due to small numbers  
</a:t>
          </a:r>
        </a:p>
      </cdr:txBody>
    </cdr:sp>
  </cdr:relSizeAnchor>
  <cdr:relSizeAnchor xmlns:cdr="http://schemas.openxmlformats.org/drawingml/2006/chartDrawing">
    <cdr:from>
      <cdr:x>0.00025</cdr:x>
      <cdr:y>0</cdr:y>
    </cdr:from>
    <cdr:to>
      <cdr:x>0.99625</cdr:x>
      <cdr:y>0.11575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0"/>
          <a:ext cx="5695950" cy="523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Figure 8.3.2: Newborn Hospital Readmission Rates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Within Four Weeks of Birth Discharge by Metis Region, 2002-2006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Crude annual rate of 1,000 Metis newborns</a:t>
          </a:r>
        </a:p>
      </cdr:txBody>
    </cdr:sp>
  </cdr:relSizeAnchor>
  <cdr:relSizeAnchor xmlns:cdr="http://schemas.openxmlformats.org/drawingml/2006/chartDrawing">
    <cdr:from>
      <cdr:x>0.725</cdr:x>
      <cdr:y>0.97</cdr:y>
    </cdr:from>
    <cdr:to>
      <cdr:x>0.975</cdr:x>
      <cdr:y>1</cdr:y>
    </cdr:to>
    <cdr:sp>
      <cdr:nvSpPr>
        <cdr:cNvPr id="3" name="Text Box 5"/>
        <cdr:cNvSpPr txBox="1">
          <a:spLocks noChangeArrowheads="1"/>
        </cdr:cNvSpPr>
      </cdr:nvSpPr>
      <cdr:spPr>
        <a:xfrm>
          <a:off x="4143375" y="4400550"/>
          <a:ext cx="1428750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715000" cy="4543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0.74275</cdr:x>
      <cdr:y>0.97</cdr:y>
    </cdr:from>
    <cdr:to>
      <cdr:x>0.991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4238625" y="4400550"/>
          <a:ext cx="141922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18288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Source: MCHP/MMF, 2010  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1</cdr:x>
      <cdr:y>0.124</cdr:y>
    </cdr:to>
    <cdr:sp>
      <cdr:nvSpPr>
        <cdr:cNvPr id="2" name="Text Box 3"/>
        <cdr:cNvSpPr txBox="1">
          <a:spLocks noChangeArrowheads="1"/>
        </cdr:cNvSpPr>
      </cdr:nvSpPr>
      <cdr:spPr>
        <a:xfrm>
          <a:off x="0" y="0"/>
          <a:ext cx="5715000" cy="5619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7432" tIns="27432" rIns="27432" bIns="0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Newborn Hospital Readmission Rates 
</a:t>
          </a:r>
          <a:r>
            <a:rPr lang="en-US" cap="none" sz="1100" b="1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Within Four Weeks of Birth Discharge by Aggregate RHA Area, 2002-2006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Univers 45 Light"/>
              <a:ea typeface="Univers 45 Light"/>
              <a:cs typeface="Univers 45 Light"/>
            </a:rPr>
            <a:t>Crude annual rate of 1,000 newborns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G37" sqref="G37"/>
    </sheetView>
  </sheetViews>
  <sheetFormatPr defaultColWidth="9.140625" defaultRowHeight="12.75"/>
  <cols>
    <col min="1" max="1" width="12.421875" style="21" customWidth="1"/>
    <col min="2" max="3" width="17.140625" style="21" customWidth="1"/>
    <col min="4" max="4" width="0.9921875" style="21" customWidth="1"/>
    <col min="5" max="5" width="18.140625" style="21" customWidth="1"/>
    <col min="6" max="7" width="17.140625" style="21" customWidth="1"/>
    <col min="8" max="8" width="0.9921875" style="21" customWidth="1"/>
    <col min="9" max="9" width="14.57421875" style="21" customWidth="1"/>
    <col min="10" max="10" width="17.140625" style="21" customWidth="1"/>
    <col min="11" max="16384" width="9.140625" style="21" customWidth="1"/>
  </cols>
  <sheetData>
    <row r="1" spans="1:3" ht="15.75" thickBot="1">
      <c r="A1" s="14" t="s">
        <v>149</v>
      </c>
      <c r="B1" s="14"/>
      <c r="C1" s="14"/>
    </row>
    <row r="2" spans="1:10" ht="13.5" customHeight="1" thickBot="1">
      <c r="A2" s="74" t="s">
        <v>118</v>
      </c>
      <c r="B2" s="70" t="s">
        <v>137</v>
      </c>
      <c r="C2" s="71"/>
      <c r="E2" s="77" t="s">
        <v>119</v>
      </c>
      <c r="F2" s="70" t="s">
        <v>137</v>
      </c>
      <c r="G2" s="71"/>
      <c r="I2" s="74" t="s">
        <v>117</v>
      </c>
      <c r="J2" s="72" t="s">
        <v>139</v>
      </c>
    </row>
    <row r="3" spans="1:10" ht="13.5" thickBot="1">
      <c r="A3" s="75"/>
      <c r="B3" s="15" t="s">
        <v>61</v>
      </c>
      <c r="C3" s="50" t="s">
        <v>61</v>
      </c>
      <c r="E3" s="78"/>
      <c r="F3" s="15" t="s">
        <v>61</v>
      </c>
      <c r="G3" s="50" t="s">
        <v>61</v>
      </c>
      <c r="I3" s="75"/>
      <c r="J3" s="73"/>
    </row>
    <row r="4" spans="1:10" ht="12.75">
      <c r="A4" s="75"/>
      <c r="B4" s="15" t="s">
        <v>134</v>
      </c>
      <c r="C4" s="51" t="s">
        <v>134</v>
      </c>
      <c r="E4" s="78"/>
      <c r="F4" s="15" t="s">
        <v>134</v>
      </c>
      <c r="G4" s="51" t="s">
        <v>134</v>
      </c>
      <c r="I4" s="75"/>
      <c r="J4" s="51" t="s">
        <v>138</v>
      </c>
    </row>
    <row r="5" spans="1:10" ht="12.75">
      <c r="A5" s="75"/>
      <c r="B5" s="16" t="s">
        <v>135</v>
      </c>
      <c r="C5" s="52" t="s">
        <v>135</v>
      </c>
      <c r="E5" s="78"/>
      <c r="F5" s="16" t="s">
        <v>135</v>
      </c>
      <c r="G5" s="52" t="s">
        <v>135</v>
      </c>
      <c r="I5" s="75"/>
      <c r="J5" s="52" t="s">
        <v>135</v>
      </c>
    </row>
    <row r="6" spans="1:10" ht="13.5" thickBot="1">
      <c r="A6" s="76"/>
      <c r="B6" s="53" t="s">
        <v>109</v>
      </c>
      <c r="C6" s="62" t="s">
        <v>110</v>
      </c>
      <c r="E6" s="79"/>
      <c r="F6" s="53" t="s">
        <v>109</v>
      </c>
      <c r="G6" s="62" t="s">
        <v>110</v>
      </c>
      <c r="I6" s="76"/>
      <c r="J6" s="63" t="s">
        <v>111</v>
      </c>
    </row>
    <row r="7" spans="1:10" ht="12.75">
      <c r="A7" s="22" t="s">
        <v>31</v>
      </c>
      <c r="B7" s="59">
        <f>'m vs o orig data'!B4</f>
        <v>26.442307692</v>
      </c>
      <c r="C7" s="37">
        <f>'m vs o orig data'!H4</f>
        <v>20.916905444</v>
      </c>
      <c r="E7" s="23" t="s">
        <v>45</v>
      </c>
      <c r="F7" s="39" t="str">
        <f>'m vs o orig data'!B19</f>
        <v> </v>
      </c>
      <c r="G7" s="37">
        <f>'m vs o orig data'!H19</f>
        <v>30.185004869</v>
      </c>
      <c r="I7" s="24" t="s">
        <v>112</v>
      </c>
      <c r="J7" s="54">
        <f>'m region orig data'!B4</f>
        <v>27.456647399</v>
      </c>
    </row>
    <row r="8" spans="1:10" ht="12.75">
      <c r="A8" s="24" t="s">
        <v>32</v>
      </c>
      <c r="B8" s="60">
        <f>'m vs o orig data'!B5</f>
        <v>30.927835052</v>
      </c>
      <c r="C8" s="37">
        <f>'m vs o orig data'!H5</f>
        <v>27.105223085</v>
      </c>
      <c r="E8" s="25" t="s">
        <v>46</v>
      </c>
      <c r="F8" s="39" t="str">
        <f>'m vs o orig data'!B20</f>
        <v> </v>
      </c>
      <c r="G8" s="37">
        <f>'m vs o orig data'!H20</f>
        <v>18.463810931</v>
      </c>
      <c r="I8" s="24" t="s">
        <v>35</v>
      </c>
      <c r="J8" s="55">
        <f>'m region orig data'!B5</f>
        <v>21.825396825</v>
      </c>
    </row>
    <row r="9" spans="1:10" ht="12.75">
      <c r="A9" s="24" t="s">
        <v>33</v>
      </c>
      <c r="B9" s="60">
        <f>'m vs o orig data'!B6</f>
        <v>43.47826087</v>
      </c>
      <c r="C9" s="37">
        <f>'m vs o orig data'!H6</f>
        <v>32.781767093</v>
      </c>
      <c r="E9" s="25" t="s">
        <v>50</v>
      </c>
      <c r="F9" s="39" t="str">
        <f>'m vs o orig data'!B21</f>
        <v> </v>
      </c>
      <c r="G9" s="37">
        <f>'m vs o orig data'!H21</f>
        <v>25.52105487</v>
      </c>
      <c r="I9" s="24" t="s">
        <v>113</v>
      </c>
      <c r="J9" s="55">
        <f>'m region orig data'!B6</f>
        <v>53.475935829</v>
      </c>
    </row>
    <row r="10" spans="1:10" ht="12.75">
      <c r="A10" s="24" t="s">
        <v>28</v>
      </c>
      <c r="B10" s="60" t="str">
        <f>'m vs o orig data'!B7</f>
        <v> </v>
      </c>
      <c r="C10" s="37">
        <f>'m vs o orig data'!H7</f>
        <v>27.234636872</v>
      </c>
      <c r="E10" s="25" t="s">
        <v>48</v>
      </c>
      <c r="F10" s="39">
        <f>'m vs o orig data'!B22</f>
        <v>30.303030303</v>
      </c>
      <c r="G10" s="37">
        <f>'m vs o orig data'!H22</f>
        <v>25.396825397</v>
      </c>
      <c r="I10" s="24" t="s">
        <v>41</v>
      </c>
      <c r="J10" s="55">
        <f>'m region orig data'!B7</f>
        <v>36.12092658</v>
      </c>
    </row>
    <row r="11" spans="1:10" ht="12.75">
      <c r="A11" s="24" t="s">
        <v>41</v>
      </c>
      <c r="B11" s="60">
        <f>'m vs o orig data'!B8</f>
        <v>36.12092658</v>
      </c>
      <c r="C11" s="37">
        <f>'m vs o orig data'!H8</f>
        <v>32.304754866</v>
      </c>
      <c r="E11" s="25" t="s">
        <v>51</v>
      </c>
      <c r="F11" s="39">
        <f>'m vs o orig data'!B23</f>
        <v>51.724137931</v>
      </c>
      <c r="G11" s="37">
        <f>'m vs o orig data'!H23</f>
        <v>27.009646302</v>
      </c>
      <c r="I11" s="24" t="s">
        <v>114</v>
      </c>
      <c r="J11" s="55">
        <f>'m region orig data'!B8</f>
        <v>30.303030303</v>
      </c>
    </row>
    <row r="12" spans="1:10" ht="12.75">
      <c r="A12" s="24" t="s">
        <v>35</v>
      </c>
      <c r="B12" s="60">
        <f>'m vs o orig data'!B9</f>
        <v>22.471910112</v>
      </c>
      <c r="C12" s="37">
        <f>'m vs o orig data'!H9</f>
        <v>26.622793898</v>
      </c>
      <c r="E12" s="25" t="s">
        <v>47</v>
      </c>
      <c r="F12" s="39">
        <f>'m vs o orig data'!B24</f>
        <v>51.470588235</v>
      </c>
      <c r="G12" s="37">
        <f>'m vs o orig data'!H24</f>
        <v>30.164184803</v>
      </c>
      <c r="I12" s="24" t="s">
        <v>115</v>
      </c>
      <c r="J12" s="55">
        <f>'m region orig data'!B9</f>
        <v>50</v>
      </c>
    </row>
    <row r="13" spans="1:10" ht="12.75">
      <c r="A13" s="24" t="s">
        <v>36</v>
      </c>
      <c r="B13" s="60">
        <f>'m vs o orig data'!B10</f>
        <v>28.455284553</v>
      </c>
      <c r="C13" s="37">
        <f>'m vs o orig data'!H10</f>
        <v>28.747433265</v>
      </c>
      <c r="E13" s="25" t="s">
        <v>49</v>
      </c>
      <c r="F13" s="39">
        <f>'m vs o orig data'!B25</f>
        <v>29.569892473</v>
      </c>
      <c r="G13" s="37">
        <f>'m vs o orig data'!H25</f>
        <v>29.302325581</v>
      </c>
      <c r="I13" s="24" t="s">
        <v>116</v>
      </c>
      <c r="J13" s="55">
        <f>'m region orig data'!B10</f>
        <v>38.990825688</v>
      </c>
    </row>
    <row r="14" spans="1:10" ht="12.75">
      <c r="A14" s="24" t="s">
        <v>34</v>
      </c>
      <c r="B14" s="60">
        <f>'m vs o orig data'!B11</f>
        <v>60.836501901</v>
      </c>
      <c r="C14" s="37">
        <f>'m vs o orig data'!H11</f>
        <v>54.555084746</v>
      </c>
      <c r="E14" s="25" t="s">
        <v>52</v>
      </c>
      <c r="F14" s="39">
        <f>'m vs o orig data'!B26</f>
        <v>47.872340426</v>
      </c>
      <c r="G14" s="37">
        <f>'m vs o orig data'!H26</f>
        <v>30.33625731</v>
      </c>
      <c r="I14" s="26"/>
      <c r="J14" s="56"/>
    </row>
    <row r="15" spans="1:10" ht="13.5" thickBot="1">
      <c r="A15" s="24" t="s">
        <v>37</v>
      </c>
      <c r="B15" s="60" t="str">
        <f>'m vs o orig data'!B12</f>
        <v> </v>
      </c>
      <c r="C15" s="37" t="str">
        <f>'m vs o orig data'!H12</f>
        <v> </v>
      </c>
      <c r="E15" s="25" t="s">
        <v>53</v>
      </c>
      <c r="F15" s="39" t="str">
        <f>'m vs o orig data'!B27</f>
        <v> </v>
      </c>
      <c r="G15" s="37">
        <f>'m vs o orig data'!H27</f>
        <v>33.925686591</v>
      </c>
      <c r="I15" s="28" t="s">
        <v>42</v>
      </c>
      <c r="J15" s="57">
        <f>'m region orig data'!B11</f>
        <v>35.757892901</v>
      </c>
    </row>
    <row r="16" spans="1:10" ht="12.75">
      <c r="A16" s="24" t="s">
        <v>38</v>
      </c>
      <c r="B16" s="60">
        <f>'m vs o orig data'!B13</f>
        <v>37.142857143</v>
      </c>
      <c r="C16" s="37">
        <f>'m vs o orig data'!H13</f>
        <v>47.086521483</v>
      </c>
      <c r="E16" s="25" t="s">
        <v>54</v>
      </c>
      <c r="F16" s="39">
        <f>'m vs o orig data'!B28</f>
        <v>43.47826087</v>
      </c>
      <c r="G16" s="37">
        <f>'m vs o orig data'!H28</f>
        <v>42.17536071</v>
      </c>
      <c r="I16" s="17" t="s">
        <v>43</v>
      </c>
      <c r="J16" s="29"/>
    </row>
    <row r="17" spans="1:10" ht="12.75">
      <c r="A17" s="24" t="s">
        <v>39</v>
      </c>
      <c r="B17" s="60">
        <f>'m vs o orig data'!B14</f>
        <v>36.40776699</v>
      </c>
      <c r="C17" s="37">
        <f>'m vs o orig data'!H14</f>
        <v>43.707001214</v>
      </c>
      <c r="E17" s="25" t="s">
        <v>55</v>
      </c>
      <c r="F17" s="39">
        <f>'m vs o orig data'!B29</f>
        <v>50.17921147</v>
      </c>
      <c r="G17" s="37">
        <f>'m vs o orig data'!H29</f>
        <v>40.776699029</v>
      </c>
      <c r="I17" s="68" t="s">
        <v>148</v>
      </c>
      <c r="J17" s="20"/>
    </row>
    <row r="18" spans="1:7" ht="12.75">
      <c r="A18" s="26"/>
      <c r="B18" s="61"/>
      <c r="C18" s="40"/>
      <c r="E18" s="25" t="s">
        <v>56</v>
      </c>
      <c r="F18" s="39">
        <f>'m vs o orig data'!B30</f>
        <v>45.346062053</v>
      </c>
      <c r="G18" s="37">
        <f>'m vs o orig data'!H30</f>
        <v>43.988269795</v>
      </c>
    </row>
    <row r="19" spans="1:7" ht="12.75">
      <c r="A19" s="24" t="s">
        <v>107</v>
      </c>
      <c r="B19" s="60">
        <f>'m vs o orig data'!B15</f>
        <v>31.105990783</v>
      </c>
      <c r="C19" s="37">
        <f>'m vs o orig data'!H15</f>
        <v>26.847662142</v>
      </c>
      <c r="E19" s="27"/>
      <c r="F19" s="36"/>
      <c r="G19" s="40"/>
    </row>
    <row r="20" spans="1:7" ht="13.5" thickBot="1">
      <c r="A20" s="24" t="s">
        <v>44</v>
      </c>
      <c r="B20" s="60">
        <f>'m vs o orig data'!B16</f>
        <v>39.050535988</v>
      </c>
      <c r="C20" s="37">
        <f>'m vs o orig data'!H16</f>
        <v>34.545201282</v>
      </c>
      <c r="E20" s="28" t="s">
        <v>41</v>
      </c>
      <c r="F20" s="58">
        <f>'m vs o orig data'!B8</f>
        <v>36.12092658</v>
      </c>
      <c r="G20" s="41">
        <f>'m vs o orig data'!H8</f>
        <v>32.304754866</v>
      </c>
    </row>
    <row r="21" spans="1:6" ht="12.75">
      <c r="A21" s="24" t="s">
        <v>40</v>
      </c>
      <c r="B21" s="60">
        <f>'m vs o orig data'!B17</f>
        <v>38.21656051</v>
      </c>
      <c r="C21" s="37">
        <f>'m vs o orig data'!H17</f>
        <v>44.341594506</v>
      </c>
      <c r="E21" s="17" t="s">
        <v>43</v>
      </c>
      <c r="F21" s="29"/>
    </row>
    <row r="22" spans="1:7" ht="12.75">
      <c r="A22" s="26"/>
      <c r="B22" s="61"/>
      <c r="C22" s="40"/>
      <c r="E22" s="69" t="s">
        <v>148</v>
      </c>
      <c r="F22" s="69"/>
      <c r="G22" s="69"/>
    </row>
    <row r="23" spans="1:3" ht="13.5" thickBot="1">
      <c r="A23" s="28" t="s">
        <v>42</v>
      </c>
      <c r="B23" s="64">
        <f>'m vs o orig data'!B18</f>
        <v>35.757892901</v>
      </c>
      <c r="C23" s="65">
        <f>'m vs o orig data'!H18</f>
        <v>32.462023594</v>
      </c>
    </row>
    <row r="24" spans="1:3" ht="13.5" thickBot="1">
      <c r="A24" s="46"/>
      <c r="B24" s="67" t="s">
        <v>146</v>
      </c>
      <c r="C24" s="66" t="s">
        <v>147</v>
      </c>
    </row>
    <row r="25" spans="1:6" ht="12.75">
      <c r="A25" s="17" t="s">
        <v>43</v>
      </c>
      <c r="B25" s="29"/>
      <c r="E25" s="43"/>
      <c r="F25" s="42"/>
    </row>
    <row r="26" spans="1:6" ht="12.75">
      <c r="A26" s="68" t="s">
        <v>148</v>
      </c>
      <c r="B26" s="20"/>
      <c r="C26" s="20"/>
      <c r="E26" s="43"/>
      <c r="F26" s="44"/>
    </row>
    <row r="27" spans="5:6" ht="12.75">
      <c r="E27" s="43"/>
      <c r="F27" s="44"/>
    </row>
    <row r="28" spans="5:6" ht="12.75">
      <c r="E28" s="43"/>
      <c r="F28" s="45"/>
    </row>
    <row r="29" spans="5:6" ht="12.75">
      <c r="E29" s="43"/>
      <c r="F29" s="42"/>
    </row>
    <row r="30" spans="5:6" ht="12.75">
      <c r="E30" s="46"/>
      <c r="F30" s="47"/>
    </row>
    <row r="31" spans="5:6" ht="12.75">
      <c r="E31" s="46"/>
      <c r="F31" s="47"/>
    </row>
    <row r="32" spans="5:6" ht="12.75">
      <c r="E32" s="46"/>
      <c r="F32" s="47"/>
    </row>
    <row r="34" spans="5:6" ht="12.75">
      <c r="E34" s="46"/>
      <c r="F34" s="47"/>
    </row>
    <row r="35" spans="5:6" ht="12.75">
      <c r="E35" s="46"/>
      <c r="F35" s="47"/>
    </row>
    <row r="36" spans="5:6" ht="12.75">
      <c r="E36" s="46"/>
      <c r="F36" s="47"/>
    </row>
    <row r="37" spans="5:6" ht="12.75">
      <c r="E37" s="48"/>
      <c r="F37" s="47"/>
    </row>
    <row r="38" spans="5:6" ht="12.75">
      <c r="E38" s="46"/>
      <c r="F38" s="47"/>
    </row>
  </sheetData>
  <sheetProtection/>
  <mergeCells count="7">
    <mergeCell ref="E22:G22"/>
    <mergeCell ref="F2:G2"/>
    <mergeCell ref="J2:J3"/>
    <mergeCell ref="A2:A6"/>
    <mergeCell ref="E2:E6"/>
    <mergeCell ref="B2:C2"/>
    <mergeCell ref="I2:I6"/>
  </mergeCells>
  <printOptions/>
  <pageMargins left="0.21" right="0.14" top="1" bottom="1" header="0.5" footer="0.5"/>
  <pageSetup horizontalDpi="600" verticalDpi="600" orientation="landscape" r:id="rId1"/>
  <headerFooter alignWithMargins="0">
    <oddHeader>&amp;Cconfidential - not for distribution
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W47"/>
  <sheetViews>
    <sheetView zoomScalePageLayoutView="0" workbookViewId="0" topLeftCell="A1">
      <pane xSplit="7" ySplit="3" topLeftCell="H4" activePane="bottomRight" state="frozen"/>
      <selection pane="topLeft" activeCell="A1" sqref="A1"/>
      <selection pane="topRight" activeCell="G1" sqref="G1"/>
      <selection pane="bottomLeft" activeCell="A2" sqref="A2"/>
      <selection pane="bottomRight" activeCell="R41" sqref="R41"/>
    </sheetView>
  </sheetViews>
  <sheetFormatPr defaultColWidth="9.140625" defaultRowHeight="12.75"/>
  <cols>
    <col min="1" max="1" width="25.140625" style="2" customWidth="1"/>
    <col min="2" max="2" width="20.140625" style="2" customWidth="1"/>
    <col min="3" max="5" width="2.8515625" style="2" customWidth="1"/>
    <col min="6" max="6" width="3.28125" style="2" customWidth="1"/>
    <col min="7" max="7" width="3.140625" style="2" customWidth="1"/>
    <col min="8" max="9" width="9.140625" style="2" customWidth="1"/>
    <col min="10" max="10" width="9.140625" style="11" customWidth="1"/>
    <col min="11" max="12" width="9.140625" style="2" customWidth="1"/>
    <col min="13" max="13" width="2.8515625" style="10" customWidth="1"/>
    <col min="14" max="14" width="9.421875" style="2" bestFit="1" customWidth="1"/>
    <col min="15" max="15" width="2.8515625" style="10" customWidth="1"/>
    <col min="16" max="16" width="9.28125" style="2" bestFit="1" customWidth="1"/>
    <col min="17" max="16384" width="9.140625" style="2" customWidth="1"/>
  </cols>
  <sheetData>
    <row r="1" spans="1:15" ht="12.75">
      <c r="A1" s="32" t="s">
        <v>120</v>
      </c>
      <c r="B1" s="5" t="s">
        <v>57</v>
      </c>
      <c r="C1" s="80" t="s">
        <v>29</v>
      </c>
      <c r="D1" s="80"/>
      <c r="E1" s="80"/>
      <c r="F1" s="81" t="s">
        <v>100</v>
      </c>
      <c r="G1" s="81"/>
      <c r="H1" s="82" t="s">
        <v>136</v>
      </c>
      <c r="I1" s="82"/>
      <c r="J1" s="82"/>
      <c r="K1" s="82"/>
      <c r="L1" s="82"/>
      <c r="M1" s="7"/>
      <c r="O1" s="7"/>
    </row>
    <row r="2" spans="1:15" ht="12.75">
      <c r="A2" s="32" t="s">
        <v>121</v>
      </c>
      <c r="B2" s="49"/>
      <c r="C2" s="13"/>
      <c r="D2" s="13"/>
      <c r="E2" s="13"/>
      <c r="F2" s="34"/>
      <c r="G2" s="34"/>
      <c r="H2" s="5"/>
      <c r="I2" s="5" t="s">
        <v>108</v>
      </c>
      <c r="J2" s="5" t="s">
        <v>108</v>
      </c>
      <c r="K2" s="5"/>
      <c r="L2" s="5"/>
      <c r="M2" s="7"/>
      <c r="O2" s="7"/>
    </row>
    <row r="3" spans="1:23" ht="12.75">
      <c r="A3" s="5" t="s">
        <v>0</v>
      </c>
      <c r="B3" s="5"/>
      <c r="C3" s="13" t="s">
        <v>89</v>
      </c>
      <c r="D3" s="13" t="s">
        <v>75</v>
      </c>
      <c r="E3" s="13" t="s">
        <v>74</v>
      </c>
      <c r="F3" s="34" t="s">
        <v>98</v>
      </c>
      <c r="G3" s="34" t="s">
        <v>99</v>
      </c>
      <c r="H3" s="6" t="s">
        <v>101</v>
      </c>
      <c r="I3" s="3" t="s">
        <v>109</v>
      </c>
      <c r="J3" s="38" t="s">
        <v>110</v>
      </c>
      <c r="K3" s="6" t="s">
        <v>102</v>
      </c>
      <c r="L3" s="6" t="s">
        <v>103</v>
      </c>
      <c r="N3" s="6" t="s">
        <v>104</v>
      </c>
      <c r="P3" s="6" t="s">
        <v>105</v>
      </c>
      <c r="Q3" s="6"/>
      <c r="R3" s="6"/>
      <c r="S3" s="6"/>
      <c r="T3" s="6"/>
      <c r="U3" s="6"/>
      <c r="V3" s="6"/>
      <c r="W3" s="6"/>
    </row>
    <row r="4" spans="1:23" ht="12.75">
      <c r="A4" s="2" t="str">
        <f ca="1">CONCATENATE(B4)&amp;(IF((CELL("contents",C4)="m")*AND((CELL("contents",D4))="o")*AND((CELL("contents",E4))&lt;&gt;"")," (m,o,"&amp;CELL("contents",E4)&amp;")",(IF((CELL("contents",C4)="m")*OR((CELL("contents",D4))="o")," (m,o)",(IF((CELL("contents",C4)="m")*OR((CELL("contents",E4))&lt;&gt;"")," (m,"&amp;CELL("contents",E4)&amp;")",(IF((CELL("contents",D4)="o")*OR((CELL("contents",E4))&lt;&gt;"")," (o,"&amp;CELL("contents",E4)&amp;")",(IF((CELL("contents",C4))="m"," (m)",(IF((CELL("contents",D4)="o")," (o)",(IF((CELL("contents",E4)&lt;&gt;"")," ("&amp;CELL("contents",E4)&amp;")",""))))))))))))))</f>
        <v>South Eastman (o)</v>
      </c>
      <c r="B4" t="s">
        <v>31</v>
      </c>
      <c r="C4" t="str">
        <f>'m vs o orig data'!P4</f>
        <v> </v>
      </c>
      <c r="D4" t="str">
        <f>'m vs o orig data'!Q4</f>
        <v>o</v>
      </c>
      <c r="E4">
        <f ca="1">IF(CELL("contents",F4)="s","s",IF(CELL("contents",G4)="s","s",IF(CELL("contents",'m vs o orig data'!R4)="d","d","")))</f>
      </c>
      <c r="F4" t="str">
        <f>'m vs o orig data'!S4</f>
        <v> </v>
      </c>
      <c r="G4" t="str">
        <f>'m vs o orig data'!T4</f>
        <v> </v>
      </c>
      <c r="H4" s="18">
        <f aca="true" t="shared" si="0" ref="H4:H14">I$19</f>
        <v>35.757892901</v>
      </c>
      <c r="I4" s="3">
        <f>'m vs o orig data'!B4</f>
        <v>26.442307692</v>
      </c>
      <c r="J4" s="3">
        <f>'m vs o orig data'!H4</f>
        <v>20.916905444</v>
      </c>
      <c r="K4" s="18">
        <f aca="true" t="shared" si="1" ref="K4:K14">J$19</f>
        <v>32.462023594</v>
      </c>
      <c r="L4" s="12">
        <f>'m vs o orig data'!E4</f>
        <v>0.3394727468</v>
      </c>
      <c r="M4" s="8"/>
      <c r="N4" s="12">
        <f>'m vs o orig data'!K4</f>
        <v>0.0003154246</v>
      </c>
      <c r="O4" s="8"/>
      <c r="P4" s="12">
        <f>'m vs o orig data'!N4</f>
        <v>0.4686038082</v>
      </c>
      <c r="Q4" s="3"/>
      <c r="R4" s="3"/>
      <c r="S4" s="3"/>
      <c r="T4" s="3"/>
      <c r="U4" s="3"/>
      <c r="V4" s="3"/>
      <c r="W4" s="3"/>
    </row>
    <row r="5" spans="1:23" ht="12.75">
      <c r="A5" s="2" t="str">
        <f aca="true" ca="1" t="shared" si="2" ref="A5:A31">CONCATENATE(B5)&amp;(IF((CELL("contents",C5)="m")*AND((CELL("contents",D5))="o")*AND((CELL("contents",E5))&lt;&gt;"")," (m,o,"&amp;CELL("contents",E5)&amp;")",(IF((CELL("contents",C5)="m")*OR((CELL("contents",D5))="o")," (m,o)",(IF((CELL("contents",C5)="m")*OR((CELL("contents",E5))&lt;&gt;"")," (m,"&amp;CELL("contents",E5)&amp;")",(IF((CELL("contents",D5)="o")*OR((CELL("contents",E5))&lt;&gt;"")," (o,"&amp;CELL("contents",E5)&amp;")",(IF((CELL("contents",C5))="m"," (m)",(IF((CELL("contents",D5)="o")," (o)",(IF((CELL("contents",E5)&lt;&gt;"")," ("&amp;CELL("contents",E5)&amp;")",""))))))))))))))</f>
        <v>Central</v>
      </c>
      <c r="B5" t="s">
        <v>32</v>
      </c>
      <c r="C5" t="str">
        <f>'m vs o orig data'!P5</f>
        <v> </v>
      </c>
      <c r="D5" t="str">
        <f>'m vs o orig data'!Q5</f>
        <v> </v>
      </c>
      <c r="E5">
        <f ca="1">IF(CELL("contents",F5)="s","s",IF(CELL("contents",G5)="s","s",IF(CELL("contents",'m vs o orig data'!R5)="d","d","")))</f>
      </c>
      <c r="F5" t="str">
        <f>'m vs o orig data'!S5</f>
        <v> </v>
      </c>
      <c r="G5" t="str">
        <f>'m vs o orig data'!T5</f>
        <v> </v>
      </c>
      <c r="H5" s="18">
        <f t="shared" si="0"/>
        <v>35.757892901</v>
      </c>
      <c r="I5" s="3">
        <f>'m vs o orig data'!B5</f>
        <v>30.927835052</v>
      </c>
      <c r="J5" s="3">
        <f>'m vs o orig data'!H5</f>
        <v>27.105223085</v>
      </c>
      <c r="K5" s="18">
        <f t="shared" si="1"/>
        <v>32.462023594</v>
      </c>
      <c r="L5" s="12">
        <f>'m vs o orig data'!E5</f>
        <v>0.6722185408</v>
      </c>
      <c r="M5" s="9"/>
      <c r="N5" s="12">
        <f>'m vs o orig data'!K5</f>
        <v>0.0233542231</v>
      </c>
      <c r="O5" s="9"/>
      <c r="P5" s="12">
        <f>'m vs o orig data'!N5</f>
        <v>0.6993865977</v>
      </c>
      <c r="Q5" s="1"/>
      <c r="R5" s="1"/>
      <c r="S5" s="1"/>
      <c r="T5" s="1"/>
      <c r="U5" s="1"/>
      <c r="V5" s="1"/>
      <c r="W5" s="1"/>
    </row>
    <row r="6" spans="1:23" ht="12.75">
      <c r="A6" s="2" t="str">
        <f ca="1" t="shared" si="2"/>
        <v>Assiniboine</v>
      </c>
      <c r="B6" t="s">
        <v>33</v>
      </c>
      <c r="C6" t="str">
        <f>'m vs o orig data'!P6</f>
        <v> </v>
      </c>
      <c r="D6" t="str">
        <f>'m vs o orig data'!Q6</f>
        <v> </v>
      </c>
      <c r="E6">
        <f ca="1">IF(CELL("contents",F6)="s","s",IF(CELL("contents",G6)="s","s",IF(CELL("contents",'m vs o orig data'!R6)="d","d","")))</f>
      </c>
      <c r="F6" t="str">
        <f>'m vs o orig data'!S6</f>
        <v> </v>
      </c>
      <c r="G6" t="str">
        <f>'m vs o orig data'!T6</f>
        <v> </v>
      </c>
      <c r="H6" s="18">
        <f t="shared" si="0"/>
        <v>35.757892901</v>
      </c>
      <c r="I6" s="3">
        <f>'m vs o orig data'!B6</f>
        <v>43.47826087</v>
      </c>
      <c r="J6" s="3">
        <f>'m vs o orig data'!H6</f>
        <v>32.781767093</v>
      </c>
      <c r="K6" s="18">
        <f t="shared" si="1"/>
        <v>32.462023594</v>
      </c>
      <c r="L6" s="12">
        <f>'m vs o orig data'!E6</f>
        <v>0.6091083744</v>
      </c>
      <c r="M6" s="9"/>
      <c r="N6" s="12">
        <f>'m vs o orig data'!K6</f>
        <v>0.9219482863</v>
      </c>
      <c r="O6" s="9"/>
      <c r="P6" s="12">
        <f>'m vs o orig data'!N6</f>
        <v>0.4694308067</v>
      </c>
      <c r="Q6" s="1"/>
      <c r="R6" s="1"/>
      <c r="S6" s="1"/>
      <c r="T6" s="1"/>
      <c r="U6" s="1"/>
      <c r="V6" s="1"/>
      <c r="W6" s="1"/>
    </row>
    <row r="7" spans="1:23" ht="12.75">
      <c r="A7" s="2" t="str">
        <f ca="1" t="shared" si="2"/>
        <v>Brandon (s)</v>
      </c>
      <c r="B7" t="s">
        <v>28</v>
      </c>
      <c r="C7" t="str">
        <f>'m vs o orig data'!P7</f>
        <v> </v>
      </c>
      <c r="D7" t="str">
        <f>'m vs o orig data'!Q7</f>
        <v> </v>
      </c>
      <c r="E7" t="str">
        <f ca="1">IF(CELL("contents",F7)="s","s",IF(CELL("contents",G7)="s","s",IF(CELL("contents",'m vs o orig data'!R7)="d","d","")))</f>
        <v>s</v>
      </c>
      <c r="F7" t="str">
        <f>'m vs o orig data'!S7</f>
        <v>s</v>
      </c>
      <c r="G7" t="str">
        <f>'m vs o orig data'!T7</f>
        <v> </v>
      </c>
      <c r="H7" s="18">
        <f t="shared" si="0"/>
        <v>35.757892901</v>
      </c>
      <c r="I7" s="3" t="str">
        <f>'m vs o orig data'!B7</f>
        <v> </v>
      </c>
      <c r="J7" s="3">
        <f>'m vs o orig data'!H7</f>
        <v>27.234636872</v>
      </c>
      <c r="K7" s="18">
        <f t="shared" si="1"/>
        <v>32.462023594</v>
      </c>
      <c r="L7" s="12" t="str">
        <f>'m vs o orig data'!E7</f>
        <v> </v>
      </c>
      <c r="M7" s="9"/>
      <c r="N7" s="12">
        <f>'m vs o orig data'!K7</f>
        <v>0.1310470327</v>
      </c>
      <c r="O7" s="9"/>
      <c r="P7" s="12" t="str">
        <f>'m vs o orig data'!N7</f>
        <v> </v>
      </c>
      <c r="Q7" s="1"/>
      <c r="R7" s="1"/>
      <c r="S7" s="1"/>
      <c r="T7" s="1"/>
      <c r="U7" s="1"/>
      <c r="V7" s="1"/>
      <c r="W7" s="1"/>
    </row>
    <row r="8" spans="1:23" ht="12.75">
      <c r="A8" s="2" t="str">
        <f ca="1" t="shared" si="2"/>
        <v>Winnipeg</v>
      </c>
      <c r="B8" t="s">
        <v>41</v>
      </c>
      <c r="C8" t="str">
        <f>'m vs o orig data'!P8</f>
        <v> </v>
      </c>
      <c r="D8" t="str">
        <f>'m vs o orig data'!Q8</f>
        <v> </v>
      </c>
      <c r="E8">
        <f ca="1">IF(CELL("contents",F8)="s","s",IF(CELL("contents",G8)="s","s",IF(CELL("contents",'m vs o orig data'!R8)="d","d","")))</f>
      </c>
      <c r="F8" t="str">
        <f>'m vs o orig data'!S8</f>
        <v> </v>
      </c>
      <c r="G8" t="str">
        <f>'m vs o orig data'!T8</f>
        <v> </v>
      </c>
      <c r="H8" s="18">
        <f t="shared" si="0"/>
        <v>35.757892901</v>
      </c>
      <c r="I8" s="3">
        <f>'m vs o orig data'!B8</f>
        <v>36.12092658</v>
      </c>
      <c r="J8" s="3">
        <f>'m vs o orig data'!H8</f>
        <v>32.304754866</v>
      </c>
      <c r="K8" s="18">
        <f t="shared" si="1"/>
        <v>32.462023594</v>
      </c>
      <c r="L8" s="12">
        <f>'m vs o orig data'!E8</f>
        <v>0.9356438431</v>
      </c>
      <c r="M8" s="9"/>
      <c r="N8" s="12">
        <f>'m vs o orig data'!K8</f>
        <v>0.8985569005</v>
      </c>
      <c r="O8" s="9"/>
      <c r="P8" s="12">
        <f>'m vs o orig data'!N8</f>
        <v>0.3044671754</v>
      </c>
      <c r="Q8" s="1"/>
      <c r="R8" s="1"/>
      <c r="S8" s="1"/>
      <c r="T8" s="1"/>
      <c r="U8" s="1"/>
      <c r="V8" s="1"/>
      <c r="W8" s="1"/>
    </row>
    <row r="9" spans="1:23" ht="12.75">
      <c r="A9" s="2" t="str">
        <f ca="1" t="shared" si="2"/>
        <v>Interlake</v>
      </c>
      <c r="B9" t="s">
        <v>35</v>
      </c>
      <c r="C9" t="str">
        <f>'m vs o orig data'!P9</f>
        <v> </v>
      </c>
      <c r="D9" t="str">
        <f>'m vs o orig data'!Q9</f>
        <v> </v>
      </c>
      <c r="E9">
        <f ca="1">IF(CELL("contents",F9)="s","s",IF(CELL("contents",G9)="s","s",IF(CELL("contents",'m vs o orig data'!R9)="d","d","")))</f>
      </c>
      <c r="F9" t="str">
        <f>'m vs o orig data'!S9</f>
        <v> </v>
      </c>
      <c r="G9" t="str">
        <f>'m vs o orig data'!T9</f>
        <v> </v>
      </c>
      <c r="H9" s="18">
        <f t="shared" si="0"/>
        <v>35.757892901</v>
      </c>
      <c r="I9" s="3">
        <f>'m vs o orig data'!B9</f>
        <v>22.471910112</v>
      </c>
      <c r="J9" s="3">
        <f>'m vs o orig data'!H9</f>
        <v>26.622793898</v>
      </c>
      <c r="K9" s="18">
        <f t="shared" si="1"/>
        <v>32.462023594</v>
      </c>
      <c r="L9" s="12">
        <f>'m vs o orig data'!E9</f>
        <v>0.13318691</v>
      </c>
      <c r="M9" s="9"/>
      <c r="N9" s="12">
        <f>'m vs o orig data'!K9</f>
        <v>0.0698952833</v>
      </c>
      <c r="O9" s="9"/>
      <c r="P9" s="12">
        <f>'m vs o orig data'!N9</f>
        <v>0.5815055245</v>
      </c>
      <c r="Q9" s="1"/>
      <c r="R9" s="1"/>
      <c r="S9" s="1"/>
      <c r="T9" s="1"/>
      <c r="U9" s="1"/>
      <c r="V9" s="1"/>
      <c r="W9" s="1"/>
    </row>
    <row r="10" spans="1:16" ht="12.75">
      <c r="A10" s="2" t="str">
        <f ca="1" t="shared" si="2"/>
        <v>North Eastman</v>
      </c>
      <c r="B10" t="s">
        <v>36</v>
      </c>
      <c r="C10" t="str">
        <f>'m vs o orig data'!P10</f>
        <v> </v>
      </c>
      <c r="D10" t="str">
        <f>'m vs o orig data'!Q10</f>
        <v> </v>
      </c>
      <c r="E10">
        <f ca="1">IF(CELL("contents",F10)="s","s",IF(CELL("contents",G10)="s","s",IF(CELL("contents",'m vs o orig data'!R10)="d","d","")))</f>
      </c>
      <c r="F10" t="str">
        <f>'m vs o orig data'!S10</f>
        <v> </v>
      </c>
      <c r="G10" t="str">
        <f>'m vs o orig data'!T10</f>
        <v> </v>
      </c>
      <c r="H10" s="18">
        <f t="shared" si="0"/>
        <v>35.757892901</v>
      </c>
      <c r="I10" s="3">
        <f>'m vs o orig data'!B10</f>
        <v>28.455284553</v>
      </c>
      <c r="J10" s="3">
        <f>'m vs o orig data'!H10</f>
        <v>28.747433265</v>
      </c>
      <c r="K10" s="18">
        <f t="shared" si="1"/>
        <v>32.462023594</v>
      </c>
      <c r="L10" s="12">
        <f>'m vs o orig data'!E10</f>
        <v>0.5560465777</v>
      </c>
      <c r="N10" s="12">
        <f>'m vs o orig data'!K10</f>
        <v>0.3714336362</v>
      </c>
      <c r="P10" s="12">
        <f>'m vs o orig data'!N10</f>
        <v>0.9796723621</v>
      </c>
    </row>
    <row r="11" spans="1:23" ht="12.75">
      <c r="A11" s="2" t="str">
        <f ca="1" t="shared" si="2"/>
        <v>Parkland (m,o)</v>
      </c>
      <c r="B11" t="s">
        <v>34</v>
      </c>
      <c r="C11" t="str">
        <f>'m vs o orig data'!P11</f>
        <v>m</v>
      </c>
      <c r="D11" t="str">
        <f>'m vs o orig data'!Q11</f>
        <v>o</v>
      </c>
      <c r="E11">
        <f ca="1">IF(CELL("contents",F11)="s","s",IF(CELL("contents",G11)="s","s",IF(CELL("contents",'m vs o orig data'!R11)="d","d","")))</f>
      </c>
      <c r="F11" t="str">
        <f>'m vs o orig data'!S11</f>
        <v> </v>
      </c>
      <c r="G11" t="str">
        <f>'m vs o orig data'!T11</f>
        <v> </v>
      </c>
      <c r="H11" s="18">
        <f t="shared" si="0"/>
        <v>35.757892901</v>
      </c>
      <c r="I11" s="3">
        <f>'m vs o orig data'!B11</f>
        <v>60.836501901</v>
      </c>
      <c r="J11" s="3">
        <f>'m vs o orig data'!H11</f>
        <v>54.555084746</v>
      </c>
      <c r="K11" s="18">
        <f t="shared" si="1"/>
        <v>32.462023594</v>
      </c>
      <c r="L11" s="12">
        <f>'m vs o orig data'!E11</f>
        <v>0.0034088715</v>
      </c>
      <c r="M11" s="9"/>
      <c r="N11" s="12">
        <f>'m vs o orig data'!K11</f>
        <v>1.7704583E-07</v>
      </c>
      <c r="O11" s="9"/>
      <c r="P11" s="12">
        <f>'m vs o orig data'!N11</f>
        <v>0.5902455793</v>
      </c>
      <c r="Q11" s="1"/>
      <c r="R11" s="1"/>
      <c r="S11" s="1"/>
      <c r="T11" s="1"/>
      <c r="U11" s="1"/>
      <c r="V11" s="1"/>
      <c r="W11" s="1"/>
    </row>
    <row r="12" spans="1:23" ht="12.75">
      <c r="A12" s="2" t="str">
        <f ca="1" t="shared" si="2"/>
        <v>Churchill (s)</v>
      </c>
      <c r="B12" t="s">
        <v>37</v>
      </c>
      <c r="C12" t="str">
        <f>'m vs o orig data'!P12</f>
        <v> </v>
      </c>
      <c r="D12" t="str">
        <f>'m vs o orig data'!Q12</f>
        <v> </v>
      </c>
      <c r="E12" t="str">
        <f ca="1">IF(CELL("contents",F12)="s","s",IF(CELL("contents",G12)="s","s",IF(CELL("contents",'m vs o orig data'!R12)="d","d","")))</f>
        <v>s</v>
      </c>
      <c r="F12" t="str">
        <f>'m vs o orig data'!S12</f>
        <v>s</v>
      </c>
      <c r="G12" t="str">
        <f>'m vs o orig data'!T12</f>
        <v>s</v>
      </c>
      <c r="H12" s="18">
        <f t="shared" si="0"/>
        <v>35.757892901</v>
      </c>
      <c r="I12" s="3" t="str">
        <f>'m vs o orig data'!B12</f>
        <v> </v>
      </c>
      <c r="J12" s="3" t="str">
        <f>'m vs o orig data'!H12</f>
        <v> </v>
      </c>
      <c r="K12" s="18">
        <f t="shared" si="1"/>
        <v>32.462023594</v>
      </c>
      <c r="L12" s="12" t="str">
        <f>'m vs o orig data'!E12</f>
        <v> </v>
      </c>
      <c r="M12" s="9"/>
      <c r="N12" s="12" t="str">
        <f>'m vs o orig data'!K12</f>
        <v> </v>
      </c>
      <c r="O12" s="9"/>
      <c r="P12" s="12" t="str">
        <f>'m vs o orig data'!N12</f>
        <v> </v>
      </c>
      <c r="Q12" s="1"/>
      <c r="R12" s="1"/>
      <c r="S12" s="1"/>
      <c r="T12" s="1"/>
      <c r="U12" s="1"/>
      <c r="V12" s="1"/>
      <c r="W12" s="1"/>
    </row>
    <row r="13" spans="1:23" ht="12.75">
      <c r="A13" s="2" t="str">
        <f ca="1" t="shared" si="2"/>
        <v>Nor-Man (o)</v>
      </c>
      <c r="B13" t="s">
        <v>38</v>
      </c>
      <c r="C13" t="str">
        <f>'m vs o orig data'!P13</f>
        <v> </v>
      </c>
      <c r="D13" t="str">
        <f>'m vs o orig data'!Q13</f>
        <v>o</v>
      </c>
      <c r="E13">
        <f ca="1">IF(CELL("contents",F13)="s","s",IF(CELL("contents",G13)="s","s",IF(CELL("contents",'m vs o orig data'!R13)="d","d","")))</f>
      </c>
      <c r="F13" t="str">
        <f>'m vs o orig data'!S13</f>
        <v> </v>
      </c>
      <c r="G13" t="str">
        <f>'m vs o orig data'!T13</f>
        <v> </v>
      </c>
      <c r="H13" s="18">
        <f t="shared" si="0"/>
        <v>35.757892901</v>
      </c>
      <c r="I13" s="3">
        <f>'m vs o orig data'!B13</f>
        <v>37.142857143</v>
      </c>
      <c r="J13" s="3">
        <f>'m vs o orig data'!H13</f>
        <v>47.086521483</v>
      </c>
      <c r="K13" s="18">
        <f t="shared" si="1"/>
        <v>32.462023594</v>
      </c>
      <c r="L13" s="12">
        <f>'m vs o orig data'!E13</f>
        <v>0.894070447</v>
      </c>
      <c r="M13" s="9"/>
      <c r="N13" s="12">
        <f>'m vs o orig data'!K13</f>
        <v>0.0009815441</v>
      </c>
      <c r="O13" s="9"/>
      <c r="P13" s="12">
        <f>'m vs o orig data'!N13</f>
        <v>0.4276238509</v>
      </c>
      <c r="Q13" s="1"/>
      <c r="R13" s="1"/>
      <c r="S13" s="1"/>
      <c r="T13" s="1"/>
      <c r="U13" s="1"/>
      <c r="V13" s="1"/>
      <c r="W13" s="1"/>
    </row>
    <row r="14" spans="1:23" ht="12.75">
      <c r="A14" s="2" t="str">
        <f ca="1" t="shared" si="2"/>
        <v>Burntwood (o)</v>
      </c>
      <c r="B14" t="s">
        <v>39</v>
      </c>
      <c r="C14" t="str">
        <f>'m vs o orig data'!P14</f>
        <v> </v>
      </c>
      <c r="D14" t="str">
        <f>'m vs o orig data'!Q14</f>
        <v>o</v>
      </c>
      <c r="E14">
        <f ca="1">IF(CELL("contents",F14)="s","s",IF(CELL("contents",G14)="s","s",IF(CELL("contents",'m vs o orig data'!R14)="d","d","")))</f>
      </c>
      <c r="F14" t="str">
        <f>'m vs o orig data'!S14</f>
        <v> </v>
      </c>
      <c r="G14" t="str">
        <f>'m vs o orig data'!T14</f>
        <v> </v>
      </c>
      <c r="H14" s="18">
        <f t="shared" si="0"/>
        <v>35.757892901</v>
      </c>
      <c r="I14" s="3">
        <f>'m vs o orig data'!B14</f>
        <v>36.40776699</v>
      </c>
      <c r="J14" s="3">
        <f>'m vs o orig data'!H14</f>
        <v>43.707001214</v>
      </c>
      <c r="K14" s="18">
        <f t="shared" si="1"/>
        <v>32.462023594</v>
      </c>
      <c r="L14" s="12">
        <f>'m vs o orig data'!E14</f>
        <v>0.9462489159</v>
      </c>
      <c r="M14" s="9"/>
      <c r="N14" s="12">
        <f>'m vs o orig data'!K14</f>
        <v>2.15307E-05</v>
      </c>
      <c r="O14" s="9"/>
      <c r="P14" s="12">
        <f>'m vs o orig data'!N14</f>
        <v>0.4937651302</v>
      </c>
      <c r="Q14" s="1"/>
      <c r="R14" s="1"/>
      <c r="S14" s="1"/>
      <c r="T14" s="1"/>
      <c r="U14" s="1"/>
      <c r="V14" s="1"/>
      <c r="W14" s="1"/>
    </row>
    <row r="15" spans="1:23" ht="12.75">
      <c r="B15"/>
      <c r="C15"/>
      <c r="D15"/>
      <c r="E15"/>
      <c r="F15"/>
      <c r="G15"/>
      <c r="H15" s="18"/>
      <c r="I15" s="3"/>
      <c r="J15" s="3"/>
      <c r="K15" s="18"/>
      <c r="L15" s="12"/>
      <c r="M15" s="9"/>
      <c r="N15" s="12"/>
      <c r="O15" s="9"/>
      <c r="P15" s="12"/>
      <c r="Q15" s="1"/>
      <c r="R15" s="1"/>
      <c r="S15" s="1"/>
      <c r="T15" s="1"/>
      <c r="U15" s="1"/>
      <c r="V15" s="1"/>
      <c r="W15" s="1"/>
    </row>
    <row r="16" spans="1:23" ht="12.75">
      <c r="A16" s="2" t="str">
        <f ca="1" t="shared" si="2"/>
        <v>Rural South (o)</v>
      </c>
      <c r="B16" t="s">
        <v>107</v>
      </c>
      <c r="C16" t="str">
        <f>'m vs o orig data'!P15</f>
        <v> </v>
      </c>
      <c r="D16" t="str">
        <f>'m vs o orig data'!Q15</f>
        <v>o</v>
      </c>
      <c r="E16">
        <f ca="1">IF(CELL("contents",F16)="s","s",IF(CELL("contents",G16)="s","s",IF(CELL("contents",'m vs o orig data'!R15)="d","d","")))</f>
      </c>
      <c r="F16" t="str">
        <f>'m vs o orig data'!S15</f>
        <v> </v>
      </c>
      <c r="G16" t="str">
        <f>'m vs o orig data'!T15</f>
        <v> </v>
      </c>
      <c r="H16" s="18">
        <f>I$19</f>
        <v>35.757892901</v>
      </c>
      <c r="I16" s="3">
        <f>'m vs o orig data'!B15</f>
        <v>31.105990783</v>
      </c>
      <c r="J16" s="3">
        <f>'m vs o orig data'!H15</f>
        <v>26.847662142</v>
      </c>
      <c r="K16" s="18">
        <f>J$19</f>
        <v>32.462023594</v>
      </c>
      <c r="L16" s="12">
        <f>'m vs o orig data'!E15</f>
        <v>0.5039039115</v>
      </c>
      <c r="M16" s="9"/>
      <c r="N16" s="12">
        <f>'m vs o orig data'!K15</f>
        <v>0.0013927524</v>
      </c>
      <c r="O16" s="9"/>
      <c r="P16" s="12">
        <f>'m vs o orig data'!N15</f>
        <v>0.4608005344</v>
      </c>
      <c r="Q16" s="1"/>
      <c r="R16" s="1"/>
      <c r="S16" s="1"/>
      <c r="T16" s="1"/>
      <c r="U16" s="1"/>
      <c r="V16" s="1"/>
      <c r="W16" s="1"/>
    </row>
    <row r="17" spans="1:16" ht="12.75">
      <c r="A17" s="2" t="str">
        <f ca="1" t="shared" si="2"/>
        <v>Mid</v>
      </c>
      <c r="B17" t="s">
        <v>44</v>
      </c>
      <c r="C17" t="str">
        <f>'m vs o orig data'!P16</f>
        <v> </v>
      </c>
      <c r="D17" t="str">
        <f>'m vs o orig data'!Q16</f>
        <v> </v>
      </c>
      <c r="E17">
        <f ca="1">IF(CELL("contents",F17)="s","s",IF(CELL("contents",G17)="s","s",IF(CELL("contents",'m vs o orig data'!R16)="d","d","")))</f>
      </c>
      <c r="F17" t="str">
        <f>'m vs o orig data'!S16</f>
        <v> </v>
      </c>
      <c r="G17" t="str">
        <f>'m vs o orig data'!T16</f>
        <v> </v>
      </c>
      <c r="H17" s="18">
        <f>I$19</f>
        <v>35.757892901</v>
      </c>
      <c r="I17" s="3">
        <f>'m vs o orig data'!B16</f>
        <v>39.050535988</v>
      </c>
      <c r="J17" s="3">
        <f>'m vs o orig data'!H16</f>
        <v>34.545201282</v>
      </c>
      <c r="K17" s="18">
        <f>J$19</f>
        <v>32.462023594</v>
      </c>
      <c r="L17" s="12">
        <f>'m vs o orig data'!E16</f>
        <v>0.5671851981</v>
      </c>
      <c r="N17" s="12">
        <f>'m vs o orig data'!K16</f>
        <v>0.3520930021</v>
      </c>
      <c r="P17" s="12">
        <f>'m vs o orig data'!N16</f>
        <v>0.4252753659</v>
      </c>
    </row>
    <row r="18" spans="1:16" ht="12.75">
      <c r="A18" s="2" t="str">
        <f ca="1" t="shared" si="2"/>
        <v>North (o)</v>
      </c>
      <c r="B18" t="s">
        <v>40</v>
      </c>
      <c r="C18" t="str">
        <f>'m vs o orig data'!P17</f>
        <v> </v>
      </c>
      <c r="D18" t="str">
        <f>'m vs o orig data'!Q17</f>
        <v>o</v>
      </c>
      <c r="E18">
        <f ca="1">IF(CELL("contents",F18)="s","s",IF(CELL("contents",G18)="s","s",IF(CELL("contents",'m vs o orig data'!R17)="d","d","")))</f>
      </c>
      <c r="F18" t="str">
        <f>'m vs o orig data'!S17</f>
        <v> </v>
      </c>
      <c r="G18" t="str">
        <f>'m vs o orig data'!T17</f>
        <v> </v>
      </c>
      <c r="H18" s="18">
        <f>I$19</f>
        <v>35.757892901</v>
      </c>
      <c r="I18" s="3">
        <f>'m vs o orig data'!B17</f>
        <v>38.21656051</v>
      </c>
      <c r="J18" s="3">
        <f>'m vs o orig data'!H17</f>
        <v>44.341594506</v>
      </c>
      <c r="K18" s="18">
        <f>J$19</f>
        <v>32.462023594</v>
      </c>
      <c r="L18" s="12">
        <f>'m vs o orig data'!E17</f>
        <v>0.7316594093</v>
      </c>
      <c r="N18" s="12">
        <f>'m vs o orig data'!K17</f>
        <v>2.2778578E-07</v>
      </c>
      <c r="P18" s="12">
        <f>'m vs o orig data'!N17</f>
        <v>0.4377695568</v>
      </c>
    </row>
    <row r="19" spans="1:16" ht="12.75">
      <c r="A19" s="2" t="str">
        <f ca="1" t="shared" si="2"/>
        <v>Manitoba</v>
      </c>
      <c r="B19" t="s">
        <v>42</v>
      </c>
      <c r="C19" t="str">
        <f>'m vs o orig data'!P18</f>
        <v> </v>
      </c>
      <c r="D19" t="str">
        <f>'m vs o orig data'!Q18</f>
        <v> </v>
      </c>
      <c r="E19">
        <f ca="1">IF(CELL("contents",F19)="s","s",IF(CELL("contents",G19)="s","s",IF(CELL("contents",'m vs o orig data'!R18)="d","d","")))</f>
      </c>
      <c r="F19" t="str">
        <f>'m vs o orig data'!S18</f>
        <v> </v>
      </c>
      <c r="G19" t="str">
        <f>'m vs o orig data'!T18</f>
        <v> </v>
      </c>
      <c r="H19" s="18">
        <f>I$19</f>
        <v>35.757892901</v>
      </c>
      <c r="I19" s="3">
        <f>'m vs o orig data'!B18</f>
        <v>35.757892901</v>
      </c>
      <c r="J19" s="3">
        <f>'m vs o orig data'!H18</f>
        <v>32.462023594</v>
      </c>
      <c r="K19" s="18">
        <f>J$19</f>
        <v>32.462023594</v>
      </c>
      <c r="L19" s="12">
        <f>'m vs o orig data'!E18</f>
        <v>1</v>
      </c>
      <c r="N19" s="12">
        <f>'m vs o orig data'!K18</f>
        <v>1</v>
      </c>
      <c r="P19" s="12">
        <f>'m vs o orig data'!N18</f>
        <v>0.1870180684</v>
      </c>
    </row>
    <row r="20" spans="2:16" ht="12.75">
      <c r="B20"/>
      <c r="C20"/>
      <c r="D20"/>
      <c r="E20"/>
      <c r="F20"/>
      <c r="G20"/>
      <c r="H20" s="18"/>
      <c r="I20" s="3"/>
      <c r="J20" s="3"/>
      <c r="K20" s="18"/>
      <c r="L20" s="12"/>
      <c r="N20" s="12"/>
      <c r="P20" s="12"/>
    </row>
    <row r="21" spans="1:16" ht="12.75">
      <c r="A21" s="2" t="str">
        <f ca="1" t="shared" si="2"/>
        <v>Fort Garry (s)</v>
      </c>
      <c r="B21" t="s">
        <v>45</v>
      </c>
      <c r="C21" t="str">
        <f>'m vs o orig data'!P19</f>
        <v> </v>
      </c>
      <c r="D21" t="str">
        <f>'m vs o orig data'!Q19</f>
        <v> </v>
      </c>
      <c r="E21" t="str">
        <f ca="1">IF(CELL("contents",F21)="s","s",IF(CELL("contents",G21)="s","s",IF(CELL("contents",'m vs o orig data'!R19)="d","d","")))</f>
        <v>s</v>
      </c>
      <c r="F21" t="str">
        <f>'m vs o orig data'!S19</f>
        <v>s</v>
      </c>
      <c r="G21" t="str">
        <f>'m vs o orig data'!T19</f>
        <v> </v>
      </c>
      <c r="H21" s="18">
        <f aca="true" t="shared" si="3" ref="H21:H36">I$19</f>
        <v>35.757892901</v>
      </c>
      <c r="I21" s="3" t="str">
        <f>'m vs o orig data'!B19</f>
        <v> </v>
      </c>
      <c r="J21" s="3">
        <f>'m vs o orig data'!H19</f>
        <v>30.185004869</v>
      </c>
      <c r="K21" s="18">
        <f aca="true" t="shared" si="4" ref="K21:K36">J$19</f>
        <v>32.462023594</v>
      </c>
      <c r="L21" s="12" t="str">
        <f>'m vs o orig data'!E19</f>
        <v> </v>
      </c>
      <c r="N21" s="12">
        <f>'m vs o orig data'!K19</f>
        <v>0.4943222655</v>
      </c>
      <c r="P21" s="12" t="str">
        <f>'m vs o orig data'!N19</f>
        <v> </v>
      </c>
    </row>
    <row r="22" spans="1:16" ht="12.75">
      <c r="A22" s="2" t="str">
        <f ca="1" t="shared" si="2"/>
        <v>Assiniboine South (o,s)</v>
      </c>
      <c r="B22" t="s">
        <v>46</v>
      </c>
      <c r="C22" t="str">
        <f>'m vs o orig data'!P20</f>
        <v> </v>
      </c>
      <c r="D22" t="str">
        <f>'m vs o orig data'!Q20</f>
        <v>o</v>
      </c>
      <c r="E22" t="str">
        <f ca="1">IF(CELL("contents",F22)="s","s",IF(CELL("contents",G22)="s","s",IF(CELL("contents",'m vs o orig data'!R20)="d","d","")))</f>
        <v>s</v>
      </c>
      <c r="F22" t="str">
        <f>'m vs o orig data'!S20</f>
        <v>s</v>
      </c>
      <c r="G22" t="str">
        <f>'m vs o orig data'!T20</f>
        <v> </v>
      </c>
      <c r="H22" s="18">
        <f t="shared" si="3"/>
        <v>35.757892901</v>
      </c>
      <c r="I22" s="3" t="str">
        <f>'m vs o orig data'!B20</f>
        <v> </v>
      </c>
      <c r="J22" s="3">
        <f>'m vs o orig data'!H20</f>
        <v>18.463810931</v>
      </c>
      <c r="K22" s="18">
        <f t="shared" si="4"/>
        <v>32.462023594</v>
      </c>
      <c r="L22" s="12" t="str">
        <f>'m vs o orig data'!E20</f>
        <v> </v>
      </c>
      <c r="N22" s="12">
        <f>'m vs o orig data'!K20</f>
        <v>0.0056223847</v>
      </c>
      <c r="P22" s="12" t="str">
        <f>'m vs o orig data'!N20</f>
        <v> </v>
      </c>
    </row>
    <row r="23" spans="1:16" ht="12.75">
      <c r="A23" s="2" t="str">
        <f ca="1" t="shared" si="2"/>
        <v>St. Boniface (s)</v>
      </c>
      <c r="B23" t="s">
        <v>50</v>
      </c>
      <c r="C23" t="str">
        <f>'m vs o orig data'!P21</f>
        <v> </v>
      </c>
      <c r="D23" t="str">
        <f>'m vs o orig data'!Q21</f>
        <v> </v>
      </c>
      <c r="E23" t="str">
        <f ca="1">IF(CELL("contents",F23)="s","s",IF(CELL("contents",G23)="s","s",IF(CELL("contents",'m vs o orig data'!R21)="d","d","")))</f>
        <v>s</v>
      </c>
      <c r="F23" t="str">
        <f>'m vs o orig data'!S21</f>
        <v>s</v>
      </c>
      <c r="G23" t="str">
        <f>'m vs o orig data'!T21</f>
        <v> </v>
      </c>
      <c r="H23" s="18">
        <f t="shared" si="3"/>
        <v>35.757892901</v>
      </c>
      <c r="I23" s="3" t="str">
        <f>'m vs o orig data'!B21</f>
        <v> </v>
      </c>
      <c r="J23" s="3">
        <f>'m vs o orig data'!H21</f>
        <v>25.52105487</v>
      </c>
      <c r="K23" s="18">
        <f t="shared" si="4"/>
        <v>32.462023594</v>
      </c>
      <c r="L23" s="12" t="str">
        <f>'m vs o orig data'!E21</f>
        <v> </v>
      </c>
      <c r="N23" s="12">
        <f>'m vs o orig data'!K21</f>
        <v>0.0687032527</v>
      </c>
      <c r="P23" s="12" t="str">
        <f>'m vs o orig data'!N21</f>
        <v> </v>
      </c>
    </row>
    <row r="24" spans="1:16" ht="12.75">
      <c r="A24" s="2" t="str">
        <f ca="1" t="shared" si="2"/>
        <v>St. Vital</v>
      </c>
      <c r="B24" t="s">
        <v>48</v>
      </c>
      <c r="C24" t="str">
        <f>'m vs o orig data'!P22</f>
        <v> </v>
      </c>
      <c r="D24" t="str">
        <f>'m vs o orig data'!Q22</f>
        <v> </v>
      </c>
      <c r="E24">
        <f ca="1">IF(CELL("contents",F24)="s","s",IF(CELL("contents",G24)="s","s",IF(CELL("contents",'m vs o orig data'!R22)="d","d","")))</f>
      </c>
      <c r="F24" t="str">
        <f>'m vs o orig data'!S22</f>
        <v> </v>
      </c>
      <c r="G24" t="str">
        <f>'m vs o orig data'!T22</f>
        <v> </v>
      </c>
      <c r="H24" s="18">
        <f t="shared" si="3"/>
        <v>35.757892901</v>
      </c>
      <c r="I24" s="3">
        <f>'m vs o orig data'!B22</f>
        <v>30.303030303</v>
      </c>
      <c r="J24" s="3">
        <f>'m vs o orig data'!H22</f>
        <v>25.396825397</v>
      </c>
      <c r="K24" s="18">
        <f t="shared" si="4"/>
        <v>32.462023594</v>
      </c>
      <c r="L24" s="12">
        <f>'m vs o orig data'!E22</f>
        <v>0.6687387797</v>
      </c>
      <c r="N24" s="12">
        <f>'m vs o orig data'!K22</f>
        <v>0.0428889957</v>
      </c>
      <c r="P24" s="12">
        <f>'m vs o orig data'!N22</f>
        <v>0.6555116029</v>
      </c>
    </row>
    <row r="25" spans="1:16" ht="12.75">
      <c r="A25" s="2" t="str">
        <f ca="1" t="shared" si="2"/>
        <v>Transcona</v>
      </c>
      <c r="B25" t="s">
        <v>51</v>
      </c>
      <c r="C25" t="str">
        <f>'m vs o orig data'!P23</f>
        <v> </v>
      </c>
      <c r="D25" t="str">
        <f>'m vs o orig data'!Q23</f>
        <v> </v>
      </c>
      <c r="E25">
        <f ca="1">IF(CELL("contents",F25)="s","s",IF(CELL("contents",G25)="s","s",IF(CELL("contents",'m vs o orig data'!R23)="d","d","")))</f>
      </c>
      <c r="F25" t="str">
        <f>'m vs o orig data'!S23</f>
        <v> </v>
      </c>
      <c r="G25" t="str">
        <f>'m vs o orig data'!T23</f>
        <v> </v>
      </c>
      <c r="H25" s="18">
        <f t="shared" si="3"/>
        <v>35.757892901</v>
      </c>
      <c r="I25" s="3">
        <f>'m vs o orig data'!B23</f>
        <v>51.724137931</v>
      </c>
      <c r="J25" s="3">
        <f>'m vs o orig data'!H23</f>
        <v>27.009646302</v>
      </c>
      <c r="K25" s="18">
        <f t="shared" si="4"/>
        <v>32.462023594</v>
      </c>
      <c r="L25" s="12">
        <f>'m vs o orig data'!E23</f>
        <v>0.2730691716</v>
      </c>
      <c r="N25" s="12">
        <f>'m vs o orig data'!K23</f>
        <v>0.2403053992</v>
      </c>
      <c r="P25" s="12">
        <f>'m vs o orig data'!N23</f>
        <v>0.0769168367</v>
      </c>
    </row>
    <row r="26" spans="1:19" ht="12.75">
      <c r="A26" s="2" t="str">
        <f ca="1" t="shared" si="2"/>
        <v>River Heights</v>
      </c>
      <c r="B26" t="s">
        <v>47</v>
      </c>
      <c r="C26" t="str">
        <f>'m vs o orig data'!P24</f>
        <v> </v>
      </c>
      <c r="D26" t="str">
        <f>'m vs o orig data'!Q24</f>
        <v> </v>
      </c>
      <c r="E26">
        <f ca="1">IF(CELL("contents",F26)="s","s",IF(CELL("contents",G26)="s","s",IF(CELL("contents",'m vs o orig data'!R24)="d","d","")))</f>
      </c>
      <c r="F26" t="str">
        <f>'m vs o orig data'!S24</f>
        <v> </v>
      </c>
      <c r="G26" t="str">
        <f>'m vs o orig data'!T24</f>
        <v> </v>
      </c>
      <c r="H26" s="18">
        <f t="shared" si="3"/>
        <v>35.757892901</v>
      </c>
      <c r="I26" s="3">
        <f>'m vs o orig data'!B24</f>
        <v>51.470588235</v>
      </c>
      <c r="J26" s="3">
        <f>'m vs o orig data'!H24</f>
        <v>30.164184803</v>
      </c>
      <c r="K26" s="18">
        <f t="shared" si="4"/>
        <v>32.462023594</v>
      </c>
      <c r="L26" s="12">
        <f>'m vs o orig data'!E24</f>
        <v>0.3391515637</v>
      </c>
      <c r="N26" s="12">
        <f>'m vs o orig data'!K24</f>
        <v>0.5232832282</v>
      </c>
      <c r="P26" s="12">
        <f>'m vs o orig data'!N24</f>
        <v>0.1754134518</v>
      </c>
      <c r="Q26" s="1"/>
      <c r="R26" s="1"/>
      <c r="S26" s="1"/>
    </row>
    <row r="27" spans="1:19" ht="12.75">
      <c r="A27" s="2" t="str">
        <f ca="1" t="shared" si="2"/>
        <v>River East</v>
      </c>
      <c r="B27" t="s">
        <v>49</v>
      </c>
      <c r="C27" t="str">
        <f>'m vs o orig data'!P25</f>
        <v> </v>
      </c>
      <c r="D27" t="str">
        <f>'m vs o orig data'!Q25</f>
        <v> </v>
      </c>
      <c r="E27">
        <f ca="1">IF(CELL("contents",F27)="s","s",IF(CELL("contents",G27)="s","s",IF(CELL("contents",'m vs o orig data'!R25)="d","d","")))</f>
      </c>
      <c r="F27" t="str">
        <f>'m vs o orig data'!S25</f>
        <v> </v>
      </c>
      <c r="G27" t="str">
        <f>'m vs o orig data'!T25</f>
        <v> </v>
      </c>
      <c r="H27" s="18">
        <f t="shared" si="3"/>
        <v>35.757892901</v>
      </c>
      <c r="I27" s="3">
        <f>'m vs o orig data'!B25</f>
        <v>29.569892473</v>
      </c>
      <c r="J27" s="3">
        <f>'m vs o orig data'!H25</f>
        <v>29.302325581</v>
      </c>
      <c r="K27" s="18">
        <f t="shared" si="4"/>
        <v>32.462023594</v>
      </c>
      <c r="L27" s="12">
        <f>'m vs o orig data'!E25</f>
        <v>0.5439522744</v>
      </c>
      <c r="N27" s="12">
        <f>'m vs o orig data'!K25</f>
        <v>0.26785567</v>
      </c>
      <c r="P27" s="12">
        <f>'m vs o orig data'!N25</f>
        <v>0.9769348728</v>
      </c>
      <c r="Q27" s="1"/>
      <c r="R27" s="1"/>
      <c r="S27" s="1"/>
    </row>
    <row r="28" spans="1:19" ht="12.75">
      <c r="A28" s="2" t="str">
        <f ca="1" t="shared" si="2"/>
        <v>Seven Oaks</v>
      </c>
      <c r="B28" t="s">
        <v>52</v>
      </c>
      <c r="C28" t="str">
        <f>'m vs o orig data'!P26</f>
        <v> </v>
      </c>
      <c r="D28" t="str">
        <f>'m vs o orig data'!Q26</f>
        <v> </v>
      </c>
      <c r="E28">
        <f ca="1">IF(CELL("contents",F28)="s","s",IF(CELL("contents",G28)="s","s",IF(CELL("contents",'m vs o orig data'!R26)="d","d","")))</f>
      </c>
      <c r="F28" t="str">
        <f>'m vs o orig data'!S26</f>
        <v> </v>
      </c>
      <c r="G28" t="str">
        <f>'m vs o orig data'!T26</f>
        <v> </v>
      </c>
      <c r="H28" s="18">
        <f t="shared" si="3"/>
        <v>35.757892901</v>
      </c>
      <c r="I28" s="3">
        <f>'m vs o orig data'!B26</f>
        <v>47.872340426</v>
      </c>
      <c r="J28" s="3">
        <f>'m vs o orig data'!H26</f>
        <v>30.33625731</v>
      </c>
      <c r="K28" s="18">
        <f t="shared" si="4"/>
        <v>32.462023594</v>
      </c>
      <c r="L28" s="12">
        <f>'m vs o orig data'!E26</f>
        <v>0.387163004</v>
      </c>
      <c r="N28" s="12">
        <f>'m vs o orig data'!K26</f>
        <v>0.5464714031</v>
      </c>
      <c r="P28" s="12">
        <f>'m vs o orig data'!N26</f>
        <v>0.1936287976</v>
      </c>
      <c r="Q28" s="1"/>
      <c r="R28" s="1"/>
      <c r="S28" s="1"/>
    </row>
    <row r="29" spans="1:19" ht="12.75">
      <c r="A29" s="2" t="str">
        <f ca="1" t="shared" si="2"/>
        <v>St. James - Assiniboia (s)</v>
      </c>
      <c r="B29" t="s">
        <v>53</v>
      </c>
      <c r="C29" t="str">
        <f>'m vs o orig data'!P27</f>
        <v> </v>
      </c>
      <c r="D29" t="str">
        <f>'m vs o orig data'!Q27</f>
        <v> </v>
      </c>
      <c r="E29" t="str">
        <f ca="1">IF(CELL("contents",F29)="s","s",IF(CELL("contents",G29)="s","s",IF(CELL("contents",'m vs o orig data'!R27)="d","d","")))</f>
        <v>s</v>
      </c>
      <c r="F29" t="str">
        <f>'m vs o orig data'!S27</f>
        <v>s</v>
      </c>
      <c r="G29" t="str">
        <f>'m vs o orig data'!T27</f>
        <v> </v>
      </c>
      <c r="H29" s="18">
        <f t="shared" si="3"/>
        <v>35.757892901</v>
      </c>
      <c r="I29" s="3" t="str">
        <f>'m vs o orig data'!B27</f>
        <v> </v>
      </c>
      <c r="J29" s="3">
        <f>'m vs o orig data'!H27</f>
        <v>33.925686591</v>
      </c>
      <c r="K29" s="18">
        <f t="shared" si="4"/>
        <v>32.462023594</v>
      </c>
      <c r="L29" s="12" t="str">
        <f>'m vs o orig data'!E27</f>
        <v> </v>
      </c>
      <c r="M29" s="9"/>
      <c r="N29" s="12">
        <f>'m vs o orig data'!K27</f>
        <v>0.6915559516</v>
      </c>
      <c r="P29" s="12" t="str">
        <f>'m vs o orig data'!N27</f>
        <v> </v>
      </c>
      <c r="Q29" s="1"/>
      <c r="R29" s="1"/>
      <c r="S29" s="1"/>
    </row>
    <row r="30" spans="1:19" ht="12.75">
      <c r="A30" s="2" t="str">
        <f ca="1" t="shared" si="2"/>
        <v>Inkster</v>
      </c>
      <c r="B30" t="s">
        <v>54</v>
      </c>
      <c r="C30" t="str">
        <f>'m vs o orig data'!P28</f>
        <v> </v>
      </c>
      <c r="D30" t="str">
        <f>'m vs o orig data'!Q28</f>
        <v> </v>
      </c>
      <c r="E30">
        <f ca="1">IF(CELL("contents",F30)="s","s",IF(CELL("contents",G30)="s","s",IF(CELL("contents",'m vs o orig data'!R28)="d","d","")))</f>
      </c>
      <c r="F30" t="str">
        <f>'m vs o orig data'!S28</f>
        <v> </v>
      </c>
      <c r="G30" t="str">
        <f>'m vs o orig data'!T28</f>
        <v> </v>
      </c>
      <c r="H30" s="18">
        <f t="shared" si="3"/>
        <v>35.757892901</v>
      </c>
      <c r="I30" s="3">
        <f>'m vs o orig data'!B28</f>
        <v>43.47826087</v>
      </c>
      <c r="J30" s="3">
        <f>'m vs o orig data'!H28</f>
        <v>42.17536071</v>
      </c>
      <c r="K30" s="18">
        <f t="shared" si="4"/>
        <v>32.462023594</v>
      </c>
      <c r="L30" s="12">
        <f>'m vs o orig data'!E28</f>
        <v>0.5852218694</v>
      </c>
      <c r="M30" s="9"/>
      <c r="N30" s="12">
        <f>'m vs o orig data'!K28</f>
        <v>0.0240018873</v>
      </c>
      <c r="P30" s="12">
        <f>'m vs o orig data'!N28</f>
        <v>0.9347626433</v>
      </c>
      <c r="Q30" s="1"/>
      <c r="R30" s="1"/>
      <c r="S30" s="1"/>
    </row>
    <row r="31" spans="1:19" ht="12.75">
      <c r="A31" s="2" t="str">
        <f ca="1" t="shared" si="2"/>
        <v>Downtown (o)</v>
      </c>
      <c r="B31" t="s">
        <v>55</v>
      </c>
      <c r="C31" t="str">
        <f>'m vs o orig data'!P29</f>
        <v> </v>
      </c>
      <c r="D31" t="str">
        <f>'m vs o orig data'!Q29</f>
        <v>o</v>
      </c>
      <c r="E31">
        <f ca="1">IF(CELL("contents",F31)="s","s",IF(CELL("contents",G31)="s","s",IF(CELL("contents",'m vs o orig data'!R29)="d","d","")))</f>
      </c>
      <c r="F31" t="str">
        <f>'m vs o orig data'!S29</f>
        <v> </v>
      </c>
      <c r="G31" t="str">
        <f>'m vs o orig data'!T29</f>
        <v> </v>
      </c>
      <c r="H31" s="18">
        <f t="shared" si="3"/>
        <v>35.757892901</v>
      </c>
      <c r="I31" s="3">
        <f>'m vs o orig data'!B29</f>
        <v>50.17921147</v>
      </c>
      <c r="J31" s="3">
        <f>'m vs o orig data'!H29</f>
        <v>40.776699029</v>
      </c>
      <c r="K31" s="18">
        <f t="shared" si="4"/>
        <v>32.462023594</v>
      </c>
      <c r="L31" s="12">
        <f>'m vs o orig data'!E29</f>
        <v>0.2126330639</v>
      </c>
      <c r="M31" s="9"/>
      <c r="N31" s="12">
        <f>'m vs o orig data'!K29</f>
        <v>0.0023163302</v>
      </c>
      <c r="P31" s="12">
        <f>'m vs o orig data'!N29</f>
        <v>0.453792468</v>
      </c>
      <c r="Q31" s="1"/>
      <c r="R31" s="1"/>
      <c r="S31" s="1"/>
    </row>
    <row r="32" spans="1:19" ht="12.75">
      <c r="A32" s="2" t="str">
        <f ca="1">CONCATENATE(B32)&amp;(IF((CELL("contents",C32)="m")*AND((CELL("contents",D32))="o")*AND((CELL("contents",E32))&lt;&gt;"")," (m,o,"&amp;CELL("contents",E32)&amp;")",(IF((CELL("contents",C32)="m")*OR((CELL("contents",D32))="o")," (m,o)",(IF((CELL("contents",C32)="m")*OR((CELL("contents",E32))&lt;&gt;"")," (m,"&amp;CELL("contents",E32)&amp;")",(IF((CELL("contents",D32)="o")*OR((CELL("contents",E32))&lt;&gt;"")," (o,"&amp;CELL("contents",E32)&amp;")",(IF((CELL("contents",C32))="m"," (m)",(IF((CELL("contents",D32)="o")," (o)",(IF((CELL("contents",E32)&lt;&gt;"")," ("&amp;CELL("contents",E32)&amp;")",""))))))))))))))</f>
        <v>Point Douglas (o)</v>
      </c>
      <c r="B32" t="s">
        <v>56</v>
      </c>
      <c r="C32" t="str">
        <f>'m vs o orig data'!P30</f>
        <v> </v>
      </c>
      <c r="D32" t="str">
        <f>'m vs o orig data'!Q30</f>
        <v>o</v>
      </c>
      <c r="E32">
        <f ca="1">IF(CELL("contents",F32)="s","s",IF(CELL("contents",G32)="s","s",IF(CELL("contents",'m vs o orig data'!R30)="d","d","")))</f>
      </c>
      <c r="F32" t="str">
        <f>'m vs o orig data'!S30</f>
        <v> </v>
      </c>
      <c r="G32" t="str">
        <f>'m vs o orig data'!T30</f>
        <v> </v>
      </c>
      <c r="H32" s="18">
        <f t="shared" si="3"/>
        <v>35.757892901</v>
      </c>
      <c r="I32" s="3">
        <f>'m vs o orig data'!B30</f>
        <v>45.346062053</v>
      </c>
      <c r="J32" s="3">
        <f>'m vs o orig data'!H30</f>
        <v>43.988269795</v>
      </c>
      <c r="K32" s="18">
        <f t="shared" si="4"/>
        <v>32.462023594</v>
      </c>
      <c r="L32" s="12">
        <f>'m vs o orig data'!E30</f>
        <v>0.3140024298</v>
      </c>
      <c r="M32" s="9"/>
      <c r="N32" s="12">
        <f>'m vs o orig data'!K30</f>
        <v>0.0010522721</v>
      </c>
      <c r="P32" s="12">
        <f>'m vs o orig data'!N30</f>
        <v>0.9020098758</v>
      </c>
      <c r="Q32" s="1"/>
      <c r="R32" s="1"/>
      <c r="S32" s="1"/>
    </row>
    <row r="33" spans="1:19" ht="12.75">
      <c r="B33"/>
      <c r="C33"/>
      <c r="D33"/>
      <c r="E33"/>
      <c r="F33"/>
      <c r="G33"/>
      <c r="H33" s="18"/>
      <c r="I33" s="3"/>
      <c r="J33" s="3"/>
      <c r="K33" s="18"/>
      <c r="L33" s="12"/>
      <c r="M33" s="9"/>
      <c r="N33" s="12"/>
      <c r="P33" s="12"/>
      <c r="Q33" s="1"/>
      <c r="R33" s="1"/>
      <c r="S33" s="1"/>
    </row>
    <row r="34" spans="1:19" ht="12.75">
      <c r="A34" s="2" t="str">
        <f ca="1">CONCATENATE(B34)&amp;(IF((CELL("contents",C34)="m")*AND((CELL("contents",D34))="o")*AND((CELL("contents",E34))&lt;&gt;"")," (m,o,"&amp;CELL("contents",E34)&amp;")",(IF((CELL("contents",C34)="m")*OR((CELL("contents",D34))="o")," (m,o)",(IF((CELL("contents",C34)="m")*OR((CELL("contents",E34))&lt;&gt;"")," (m,"&amp;CELL("contents",E34)&amp;")",(IF((CELL("contents",D34)="o")*OR((CELL("contents",E34))&lt;&gt;"")," (o,"&amp;CELL("contents",E34)&amp;")",(IF((CELL("contents",C34))="m"," (m)",(IF((CELL("contents",D34)="o")," (o)",(IF((CELL("contents",E34)&lt;&gt;"")," ("&amp;CELL("contents",E34)&amp;")",""))))))))))))))</f>
        <v>Wpg Most Healthy (o)</v>
      </c>
      <c r="B34" t="s">
        <v>143</v>
      </c>
      <c r="C34" t="str">
        <f>'m vs o orig data'!P31</f>
        <v> </v>
      </c>
      <c r="D34" t="str">
        <f>'m vs o orig data'!Q31</f>
        <v>o</v>
      </c>
      <c r="E34">
        <f ca="1">IF(CELL("contents",F34)="s","s",IF(CELL("contents",G34)="s","s",IF(CELL("contents",'m vs o orig data'!R31)="d","d","")))</f>
      </c>
      <c r="F34" t="str">
        <f>'m vs o orig data'!S31</f>
        <v> </v>
      </c>
      <c r="G34" t="str">
        <f>'m vs o orig data'!T31</f>
        <v> </v>
      </c>
      <c r="H34" s="18">
        <f t="shared" si="3"/>
        <v>35.757892901</v>
      </c>
      <c r="I34" s="3">
        <f>'m vs o orig data'!B31</f>
        <v>17.221584386</v>
      </c>
      <c r="J34" s="3">
        <f>'m vs o orig data'!H31</f>
        <v>27.635619243</v>
      </c>
      <c r="K34" s="18">
        <f t="shared" si="4"/>
        <v>32.462023594</v>
      </c>
      <c r="L34" s="12">
        <f>'m vs o orig data'!E31</f>
        <v>0.0136200851</v>
      </c>
      <c r="M34" s="9"/>
      <c r="N34" s="12">
        <f>'m vs o orig data'!K31</f>
        <v>0.0041279765</v>
      </c>
      <c r="P34" s="12">
        <f>'m vs o orig data'!N31</f>
        <v>0.0720676989</v>
      </c>
      <c r="Q34" s="1"/>
      <c r="R34" s="1"/>
      <c r="S34" s="1"/>
    </row>
    <row r="35" spans="1:16" ht="12.75">
      <c r="A35" s="2" t="str">
        <f ca="1">CONCATENATE(B35)&amp;(IF((CELL("contents",C35)="m")*AND((CELL("contents",D35))="o")*AND((CELL("contents",E35))&lt;&gt;"")," (m,o,"&amp;CELL("contents",E35)&amp;")",(IF((CELL("contents",C35)="m")*OR((CELL("contents",D35))="o")," (m,o)",(IF((CELL("contents",C35)="m")*OR((CELL("contents",E35))&lt;&gt;"")," (m,"&amp;CELL("contents",E35)&amp;")",(IF((CELL("contents",D35)="o")*OR((CELL("contents",E35))&lt;&gt;"")," (o,"&amp;CELL("contents",E35)&amp;")",(IF((CELL("contents",C35))="m"," (m)",(IF((CELL("contents",D35)="o")," (o)",(IF((CELL("contents",E35)&lt;&gt;"")," ("&amp;CELL("contents",E35)&amp;")",""))))))))))))))</f>
        <v>Wpg Avg Health (d)</v>
      </c>
      <c r="B35" t="s">
        <v>144</v>
      </c>
      <c r="C35" t="str">
        <f>'m vs o orig data'!P32</f>
        <v> </v>
      </c>
      <c r="D35" t="str">
        <f>'m vs o orig data'!Q32</f>
        <v> </v>
      </c>
      <c r="E35" t="str">
        <f ca="1">IF(CELL("contents",F35)="s","s",IF(CELL("contents",G35)="s","s",IF(CELL("contents",'m vs o orig data'!R32)="d","d","")))</f>
        <v>d</v>
      </c>
      <c r="F35" t="str">
        <f>'m vs o orig data'!S32</f>
        <v> </v>
      </c>
      <c r="G35" t="str">
        <f>'m vs o orig data'!T32</f>
        <v> </v>
      </c>
      <c r="H35" s="18">
        <f t="shared" si="3"/>
        <v>35.757892901</v>
      </c>
      <c r="I35" s="3">
        <f>'m vs o orig data'!B32</f>
        <v>51.693404635</v>
      </c>
      <c r="J35" s="3">
        <f>'m vs o orig data'!H32</f>
        <v>30.534351145</v>
      </c>
      <c r="K35" s="18">
        <f t="shared" si="4"/>
        <v>32.462023594</v>
      </c>
      <c r="L35" s="12">
        <f>'m vs o orig data'!E32</f>
        <v>0.054755972</v>
      </c>
      <c r="N35" s="12">
        <f>'m vs o orig data'!K32</f>
        <v>0.4115306559</v>
      </c>
      <c r="P35" s="12">
        <f>'m vs o orig data'!N32</f>
        <v>0.0080592831</v>
      </c>
    </row>
    <row r="36" spans="1:16" ht="12.75">
      <c r="A36" s="2" t="str">
        <f ca="1">CONCATENATE(B36)&amp;(IF((CELL("contents",C36)="m")*AND((CELL("contents",D36))="o")*AND((CELL("contents",E36))&lt;&gt;"")," (m,o,"&amp;CELL("contents",E36)&amp;")",(IF((CELL("contents",C36)="m")*OR((CELL("contents",D36))="o")," (m,o)",(IF((CELL("contents",C36)="m")*OR((CELL("contents",E36))&lt;&gt;"")," (m,"&amp;CELL("contents",E36)&amp;")",(IF((CELL("contents",D36)="o")*OR((CELL("contents",E36))&lt;&gt;"")," (o,"&amp;CELL("contents",E36)&amp;")",(IF((CELL("contents",C36))="m"," (m)",(IF((CELL("contents",D36)="o")," (o)",(IF((CELL("contents",E36)&lt;&gt;"")," ("&amp;CELL("contents",E36)&amp;")",""))))))))))))))</f>
        <v>Wpg Least Healthy (o)</v>
      </c>
      <c r="B36" t="s">
        <v>145</v>
      </c>
      <c r="C36" t="str">
        <f>'m vs o orig data'!P33</f>
        <v> </v>
      </c>
      <c r="D36" t="str">
        <f>'m vs o orig data'!Q33</f>
        <v>o</v>
      </c>
      <c r="E36">
        <f ca="1">IF(CELL("contents",F36)="s","s",IF(CELL("contents",G36)="s","s",IF(CELL("contents",'m vs o orig data'!R33)="d","d","")))</f>
      </c>
      <c r="F36" t="str">
        <f>'m vs o orig data'!S33</f>
        <v> </v>
      </c>
      <c r="G36" t="str">
        <f>'m vs o orig data'!T33</f>
        <v> </v>
      </c>
      <c r="H36" s="18">
        <f t="shared" si="3"/>
        <v>35.757892901</v>
      </c>
      <c r="I36" s="3">
        <f>'m vs o orig data'!B33</f>
        <v>43.049327354</v>
      </c>
      <c r="J36" s="3">
        <f>'m vs o orig data'!H33</f>
        <v>39.407118133</v>
      </c>
      <c r="K36" s="18">
        <f t="shared" si="4"/>
        <v>32.462023594</v>
      </c>
      <c r="L36" s="12">
        <f>'m vs o orig data'!E33</f>
        <v>0.2328880505</v>
      </c>
      <c r="N36" s="12">
        <f>'m vs o orig data'!K33</f>
        <v>0.000137926</v>
      </c>
      <c r="P36" s="12">
        <f>'m vs o orig data'!N33</f>
        <v>0.5606934608</v>
      </c>
    </row>
    <row r="37" spans="1:8" ht="12.75">
      <c r="B37"/>
      <c r="C37"/>
      <c r="D37"/>
      <c r="E37"/>
      <c r="F37"/>
      <c r="G37"/>
      <c r="H37" s="19"/>
    </row>
    <row r="38" spans="2:8" ht="12.75">
      <c r="B38"/>
      <c r="C38"/>
      <c r="D38"/>
      <c r="E38"/>
      <c r="F38"/>
      <c r="G38"/>
      <c r="H38" s="19"/>
    </row>
    <row r="39" spans="2:8" ht="12.75">
      <c r="B39"/>
      <c r="C39"/>
      <c r="D39"/>
      <c r="E39"/>
      <c r="F39"/>
      <c r="G39"/>
      <c r="H39" s="19"/>
    </row>
    <row r="40" spans="2:8" ht="12.75">
      <c r="B40"/>
      <c r="C40"/>
      <c r="D40"/>
      <c r="E40"/>
      <c r="F40"/>
      <c r="G40"/>
      <c r="H40" s="19"/>
    </row>
    <row r="41" spans="2:8" ht="12.75">
      <c r="B41"/>
      <c r="C41"/>
      <c r="D41"/>
      <c r="E41"/>
      <c r="F41"/>
      <c r="G41"/>
      <c r="H41" s="19"/>
    </row>
    <row r="42" ht="12.75">
      <c r="H42" s="19"/>
    </row>
    <row r="43" ht="12.75">
      <c r="H43" s="19"/>
    </row>
    <row r="44" ht="12.75">
      <c r="H44" s="19"/>
    </row>
    <row r="45" ht="12.75">
      <c r="H45" s="19"/>
    </row>
    <row r="46" ht="12.75">
      <c r="H46" s="19"/>
    </row>
    <row r="47" ht="12.75">
      <c r="H47" s="19"/>
    </row>
  </sheetData>
  <sheetProtection/>
  <mergeCells count="3">
    <mergeCell ref="C1:E1"/>
    <mergeCell ref="F1:G1"/>
    <mergeCell ref="H1:L1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pane ySplit="3" topLeftCell="A5" activePane="bottomLeft" state="frozen"/>
      <selection pane="topLeft" activeCell="A1" sqref="A1"/>
      <selection pane="bottomLeft" activeCell="G2" sqref="E1:H65536"/>
    </sheetView>
  </sheetViews>
  <sheetFormatPr defaultColWidth="9.140625" defaultRowHeight="12.75"/>
  <cols>
    <col min="1" max="1" width="26.28125" style="0" customWidth="1"/>
    <col min="2" max="2" width="23.8515625" style="0" customWidth="1"/>
    <col min="3" max="3" width="7.28125" style="0" customWidth="1"/>
    <col min="4" max="4" width="11.421875" style="0" customWidth="1"/>
    <col min="5" max="5" width="21.140625" style="0" customWidth="1"/>
    <col min="6" max="6" width="14.421875" style="0" customWidth="1"/>
  </cols>
  <sheetData>
    <row r="1" spans="1:7" ht="12.75">
      <c r="A1" s="32" t="s">
        <v>106</v>
      </c>
      <c r="B1" s="5" t="s">
        <v>58</v>
      </c>
      <c r="C1" s="13" t="s">
        <v>29</v>
      </c>
      <c r="D1" s="13" t="s">
        <v>30</v>
      </c>
      <c r="E1" s="83" t="s">
        <v>136</v>
      </c>
      <c r="F1" s="83"/>
      <c r="G1" s="83"/>
    </row>
    <row r="2" spans="1:7" ht="12.75">
      <c r="A2" s="32"/>
      <c r="B2" s="5"/>
      <c r="C2" s="13"/>
      <c r="D2" s="13"/>
      <c r="E2" s="3"/>
      <c r="F2" s="3" t="s">
        <v>108</v>
      </c>
      <c r="G2" s="3"/>
    </row>
    <row r="3" spans="1:7" ht="12.75">
      <c r="A3" s="31" t="s">
        <v>0</v>
      </c>
      <c r="B3" s="5"/>
      <c r="C3" s="13" t="s">
        <v>89</v>
      </c>
      <c r="D3" s="13" t="s">
        <v>60</v>
      </c>
      <c r="E3" s="6" t="s">
        <v>97</v>
      </c>
      <c r="F3" s="3" t="s">
        <v>109</v>
      </c>
      <c r="G3" s="6" t="s">
        <v>77</v>
      </c>
    </row>
    <row r="4" spans="1:7" ht="12.75">
      <c r="A4" s="30" t="str">
        <f aca="true" ca="1" t="shared" si="0" ref="A4:A10">CONCATENATE(B4)&amp;(IF((CELL("contents",D4)="s")," (s)",(IF((CELL("contents",C4)="m")," (m)",""))))</f>
        <v>Southeast Region</v>
      </c>
      <c r="B4" t="s">
        <v>90</v>
      </c>
      <c r="C4" t="str">
        <f>'m region orig data'!H4</f>
        <v> </v>
      </c>
      <c r="D4" t="str">
        <f>'m region orig data'!I4</f>
        <v> </v>
      </c>
      <c r="E4" s="18">
        <f>F$12</f>
        <v>35.757892901</v>
      </c>
      <c r="F4" s="33">
        <f>'m region orig data'!B4</f>
        <v>27.456647399</v>
      </c>
      <c r="G4" s="12">
        <f>'m region orig data'!E4</f>
        <v>0.2844411958</v>
      </c>
    </row>
    <row r="5" spans="1:7" ht="12.75">
      <c r="A5" s="30" t="str">
        <f ca="1" t="shared" si="0"/>
        <v>Interlake Region</v>
      </c>
      <c r="B5" t="s">
        <v>91</v>
      </c>
      <c r="C5" t="str">
        <f>'m region orig data'!H5</f>
        <v> </v>
      </c>
      <c r="D5" t="str">
        <f>'m region orig data'!I5</f>
        <v> </v>
      </c>
      <c r="E5" s="18">
        <f aca="true" t="shared" si="1" ref="E5:E12">F$12</f>
        <v>35.757892901</v>
      </c>
      <c r="F5" s="33">
        <f>'m region orig data'!B5</f>
        <v>21.825396825</v>
      </c>
      <c r="G5" s="12">
        <f>'m region orig data'!E5</f>
        <v>0.1258021835</v>
      </c>
    </row>
    <row r="6" spans="1:7" ht="12.75">
      <c r="A6" s="30" t="str">
        <f ca="1" t="shared" si="0"/>
        <v>Northwest Region</v>
      </c>
      <c r="B6" t="s">
        <v>92</v>
      </c>
      <c r="C6" t="str">
        <f>'m region orig data'!H6</f>
        <v> </v>
      </c>
      <c r="D6" t="str">
        <f>'m region orig data'!I6</f>
        <v> </v>
      </c>
      <c r="E6" s="18">
        <f t="shared" si="1"/>
        <v>35.757892901</v>
      </c>
      <c r="F6" s="33">
        <f>'m region orig data'!B6</f>
        <v>53.475935829</v>
      </c>
      <c r="G6" s="12">
        <f>'m region orig data'!E6</f>
        <v>0.0780960055</v>
      </c>
    </row>
    <row r="7" spans="1:7" ht="12.75">
      <c r="A7" s="30" t="str">
        <f ca="1" t="shared" si="0"/>
        <v>Winnipeg Region</v>
      </c>
      <c r="B7" t="s">
        <v>93</v>
      </c>
      <c r="C7" t="str">
        <f>'m region orig data'!H7</f>
        <v> </v>
      </c>
      <c r="D7" t="str">
        <f>'m region orig data'!I7</f>
        <v> </v>
      </c>
      <c r="E7" s="18">
        <f t="shared" si="1"/>
        <v>35.757892901</v>
      </c>
      <c r="F7" s="33">
        <f>'m region orig data'!B7</f>
        <v>36.12092658</v>
      </c>
      <c r="G7" s="12">
        <f>'m region orig data'!E7</f>
        <v>0.9356438431</v>
      </c>
    </row>
    <row r="8" spans="1:7" ht="12.75">
      <c r="A8" s="30" t="str">
        <f ca="1" t="shared" si="0"/>
        <v>Southwest Region</v>
      </c>
      <c r="B8" t="s">
        <v>94</v>
      </c>
      <c r="C8" t="str">
        <f>'m region orig data'!H8</f>
        <v> </v>
      </c>
      <c r="D8" t="str">
        <f>'m region orig data'!I8</f>
        <v> </v>
      </c>
      <c r="E8" s="18">
        <f t="shared" si="1"/>
        <v>35.757892901</v>
      </c>
      <c r="F8" s="33">
        <f>'m region orig data'!B8</f>
        <v>30.303030303</v>
      </c>
      <c r="G8" s="12">
        <f>'m region orig data'!E8</f>
        <v>0.4873264758</v>
      </c>
    </row>
    <row r="9" spans="1:7" ht="12.75">
      <c r="A9" s="30" t="str">
        <f ca="1" t="shared" si="0"/>
        <v>The Pas Region</v>
      </c>
      <c r="B9" t="s">
        <v>95</v>
      </c>
      <c r="C9" t="str">
        <f>'m region orig data'!H9</f>
        <v> </v>
      </c>
      <c r="D9" t="str">
        <f>'m region orig data'!I9</f>
        <v> </v>
      </c>
      <c r="E9" s="18">
        <f t="shared" si="1"/>
        <v>35.757892901</v>
      </c>
      <c r="F9" s="33">
        <f>'m region orig data'!B9</f>
        <v>50</v>
      </c>
      <c r="G9" s="12">
        <f>'m region orig data'!E9</f>
        <v>0.0976060062</v>
      </c>
    </row>
    <row r="10" spans="1:7" ht="12.75">
      <c r="A10" s="30" t="str">
        <f ca="1" t="shared" si="0"/>
        <v>Thompson Region</v>
      </c>
      <c r="B10" t="s">
        <v>96</v>
      </c>
      <c r="C10" t="str">
        <f>'m region orig data'!H10</f>
        <v> </v>
      </c>
      <c r="D10" t="str">
        <f>'m region orig data'!I10</f>
        <v> </v>
      </c>
      <c r="E10" s="18">
        <f t="shared" si="1"/>
        <v>35.757892901</v>
      </c>
      <c r="F10" s="33">
        <f>'m region orig data'!B10</f>
        <v>38.990825688</v>
      </c>
      <c r="G10" s="12">
        <f>'m region orig data'!E10</f>
        <v>0.7300590488</v>
      </c>
    </row>
    <row r="11" spans="1:7" ht="12.75">
      <c r="A11" s="30"/>
      <c r="E11" s="18"/>
      <c r="F11" s="33"/>
      <c r="G11" s="12"/>
    </row>
    <row r="12" spans="1:7" ht="12.75">
      <c r="A12" s="30" t="s">
        <v>42</v>
      </c>
      <c r="B12" t="s">
        <v>42</v>
      </c>
      <c r="C12" t="str">
        <f>'m region orig data'!H11</f>
        <v> </v>
      </c>
      <c r="D12" t="str">
        <f>'m region orig data'!I11</f>
        <v> </v>
      </c>
      <c r="E12" s="18">
        <f t="shared" si="1"/>
        <v>35.757892901</v>
      </c>
      <c r="F12" s="33">
        <f>'m region orig data'!B11</f>
        <v>35.757892901</v>
      </c>
      <c r="G12" s="12">
        <f>'m region orig data'!E11</f>
        <v>1</v>
      </c>
    </row>
    <row r="13" spans="5:7" ht="12.75">
      <c r="E13" s="18"/>
      <c r="F13" s="11"/>
      <c r="G13" s="12"/>
    </row>
    <row r="16" ht="12.75">
      <c r="B16" s="35"/>
    </row>
  </sheetData>
  <sheetProtection/>
  <mergeCells count="1">
    <mergeCell ref="E1:G1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" sqref="A2"/>
    </sheetView>
  </sheetViews>
  <sheetFormatPr defaultColWidth="9.140625" defaultRowHeight="12.75"/>
  <sheetData>
    <row r="1" ht="12.75">
      <c r="A1" t="s">
        <v>130</v>
      </c>
    </row>
    <row r="3" spans="1:20" ht="12.75">
      <c r="A3" t="s">
        <v>0</v>
      </c>
      <c r="B3" t="s">
        <v>63</v>
      </c>
      <c r="C3" t="s">
        <v>124</v>
      </c>
      <c r="D3" t="s">
        <v>125</v>
      </c>
      <c r="E3" t="s">
        <v>62</v>
      </c>
      <c r="F3" t="s">
        <v>64</v>
      </c>
      <c r="G3" t="s">
        <v>131</v>
      </c>
      <c r="H3" t="s">
        <v>66</v>
      </c>
      <c r="I3" t="s">
        <v>126</v>
      </c>
      <c r="J3" t="s">
        <v>127</v>
      </c>
      <c r="K3" t="s">
        <v>65</v>
      </c>
      <c r="L3" t="s">
        <v>67</v>
      </c>
      <c r="M3" t="s">
        <v>132</v>
      </c>
      <c r="N3" t="s">
        <v>68</v>
      </c>
      <c r="O3" t="s">
        <v>133</v>
      </c>
      <c r="P3" t="s">
        <v>69</v>
      </c>
      <c r="Q3" t="s">
        <v>70</v>
      </c>
      <c r="R3" t="s">
        <v>71</v>
      </c>
      <c r="S3" t="s">
        <v>72</v>
      </c>
      <c r="T3" t="s">
        <v>73</v>
      </c>
    </row>
    <row r="4" spans="1:20" ht="12.75">
      <c r="A4" t="s">
        <v>3</v>
      </c>
      <c r="B4">
        <v>26.442307692</v>
      </c>
      <c r="C4">
        <v>5.9047464905</v>
      </c>
      <c r="D4">
        <v>46.979868894</v>
      </c>
      <c r="E4">
        <v>0.3394727468</v>
      </c>
      <c r="F4">
        <v>7.972655746</v>
      </c>
      <c r="G4">
        <v>0.9124214699</v>
      </c>
      <c r="H4">
        <v>20.916905444</v>
      </c>
      <c r="I4">
        <v>14.610500387</v>
      </c>
      <c r="J4">
        <v>27.223310501</v>
      </c>
      <c r="K4">
        <v>0.0003154246</v>
      </c>
      <c r="L4">
        <v>2.448138609</v>
      </c>
      <c r="M4">
        <v>12.976502658</v>
      </c>
      <c r="N4">
        <v>0.4686038082</v>
      </c>
      <c r="O4">
        <v>0.525266358</v>
      </c>
      <c r="P4" t="s">
        <v>59</v>
      </c>
      <c r="Q4" t="s">
        <v>75</v>
      </c>
      <c r="R4" t="s">
        <v>59</v>
      </c>
      <c r="S4" t="s">
        <v>59</v>
      </c>
      <c r="T4" t="s">
        <v>59</v>
      </c>
    </row>
    <row r="5" spans="1:20" ht="12.75">
      <c r="A5" t="s">
        <v>1</v>
      </c>
      <c r="B5">
        <v>30.927835052</v>
      </c>
      <c r="C5">
        <v>4.3711340206</v>
      </c>
      <c r="D5">
        <v>57.484536082</v>
      </c>
      <c r="E5">
        <v>0.6722185408</v>
      </c>
      <c r="F5">
        <v>10.309278351</v>
      </c>
      <c r="G5">
        <v>0.179017973</v>
      </c>
      <c r="H5">
        <v>27.105223085</v>
      </c>
      <c r="I5">
        <v>21.871763876</v>
      </c>
      <c r="J5">
        <v>32.338682295</v>
      </c>
      <c r="K5">
        <v>0.0233542231</v>
      </c>
      <c r="L5">
        <v>2.031622364</v>
      </c>
      <c r="M5">
        <v>5.141963268</v>
      </c>
      <c r="N5">
        <v>0.6993865977</v>
      </c>
      <c r="O5">
        <v>0.1491107627</v>
      </c>
      <c r="P5" t="s">
        <v>59</v>
      </c>
      <c r="Q5" t="s">
        <v>59</v>
      </c>
      <c r="R5" t="s">
        <v>59</v>
      </c>
      <c r="S5" t="s">
        <v>59</v>
      </c>
      <c r="T5" t="s">
        <v>59</v>
      </c>
    </row>
    <row r="6" spans="1:20" ht="12.75">
      <c r="A6" t="s">
        <v>10</v>
      </c>
      <c r="B6">
        <v>43.47826087</v>
      </c>
      <c r="C6">
        <v>1.1462398925</v>
      </c>
      <c r="D6">
        <v>85.810281847</v>
      </c>
      <c r="E6">
        <v>0.6091083744</v>
      </c>
      <c r="F6">
        <v>16.433237957</v>
      </c>
      <c r="G6">
        <v>0.2614753533</v>
      </c>
      <c r="H6">
        <v>32.781767093</v>
      </c>
      <c r="I6">
        <v>24.540697729</v>
      </c>
      <c r="J6">
        <v>41.022836457</v>
      </c>
      <c r="K6">
        <v>0.9219482863</v>
      </c>
      <c r="L6">
        <v>3.1991728898</v>
      </c>
      <c r="M6">
        <v>0.0096000528</v>
      </c>
      <c r="N6">
        <v>0.4694308067</v>
      </c>
      <c r="O6">
        <v>0.5233154857</v>
      </c>
      <c r="P6" t="s">
        <v>59</v>
      </c>
      <c r="Q6" t="s">
        <v>59</v>
      </c>
      <c r="R6" t="s">
        <v>59</v>
      </c>
      <c r="S6" t="s">
        <v>59</v>
      </c>
      <c r="T6" t="s">
        <v>59</v>
      </c>
    </row>
    <row r="7" spans="1:20" ht="12.75">
      <c r="A7" t="s">
        <v>9</v>
      </c>
      <c r="B7" t="s">
        <v>59</v>
      </c>
      <c r="C7" t="s">
        <v>59</v>
      </c>
      <c r="D7" t="s">
        <v>59</v>
      </c>
      <c r="E7" t="s">
        <v>59</v>
      </c>
      <c r="F7" t="s">
        <v>59</v>
      </c>
      <c r="G7" t="s">
        <v>59</v>
      </c>
      <c r="H7">
        <v>27.234636872</v>
      </c>
      <c r="I7">
        <v>19.290986036</v>
      </c>
      <c r="J7">
        <v>35.178287707</v>
      </c>
      <c r="K7">
        <v>0.1310470327</v>
      </c>
      <c r="L7">
        <v>3.0837153863</v>
      </c>
      <c r="M7">
        <v>2.2800572923</v>
      </c>
      <c r="N7" t="s">
        <v>59</v>
      </c>
      <c r="O7" t="s">
        <v>59</v>
      </c>
      <c r="P7" t="s">
        <v>59</v>
      </c>
      <c r="Q7" t="s">
        <v>59</v>
      </c>
      <c r="R7" t="s">
        <v>59</v>
      </c>
      <c r="S7" t="s">
        <v>60</v>
      </c>
      <c r="T7" t="s">
        <v>59</v>
      </c>
    </row>
    <row r="8" spans="1:20" ht="12.75">
      <c r="A8" t="s">
        <v>11</v>
      </c>
      <c r="B8">
        <v>36.12092658</v>
      </c>
      <c r="C8">
        <v>26.420053393</v>
      </c>
      <c r="D8">
        <v>45.821799768</v>
      </c>
      <c r="E8">
        <v>0.9356438431</v>
      </c>
      <c r="F8">
        <v>3.7658669205</v>
      </c>
      <c r="G8">
        <v>0.0065199389</v>
      </c>
      <c r="H8">
        <v>32.304754866</v>
      </c>
      <c r="I8">
        <v>29.735397198</v>
      </c>
      <c r="J8">
        <v>34.874112533</v>
      </c>
      <c r="K8">
        <v>0.8985569005</v>
      </c>
      <c r="L8">
        <v>0.9974214548</v>
      </c>
      <c r="M8">
        <v>0.0162523106</v>
      </c>
      <c r="N8">
        <v>0.3044671754</v>
      </c>
      <c r="O8">
        <v>1.0545252627</v>
      </c>
      <c r="P8" t="s">
        <v>59</v>
      </c>
      <c r="Q8" t="s">
        <v>59</v>
      </c>
      <c r="R8" t="s">
        <v>59</v>
      </c>
      <c r="S8" t="s">
        <v>59</v>
      </c>
      <c r="T8" t="s">
        <v>59</v>
      </c>
    </row>
    <row r="9" spans="1:20" ht="12.75">
      <c r="A9" t="s">
        <v>4</v>
      </c>
      <c r="B9">
        <v>22.471910112</v>
      </c>
      <c r="C9">
        <v>5.7611877142</v>
      </c>
      <c r="D9">
        <v>39.18263251</v>
      </c>
      <c r="E9">
        <v>0.13318691</v>
      </c>
      <c r="F9">
        <v>6.4870816763</v>
      </c>
      <c r="G9">
        <v>2.2549598487</v>
      </c>
      <c r="H9">
        <v>26.622793898</v>
      </c>
      <c r="I9">
        <v>19.353294826</v>
      </c>
      <c r="J9">
        <v>33.892292969</v>
      </c>
      <c r="K9">
        <v>0.0698952833</v>
      </c>
      <c r="L9">
        <v>2.8220105091</v>
      </c>
      <c r="M9">
        <v>3.2854777639</v>
      </c>
      <c r="N9">
        <v>0.5815055245</v>
      </c>
      <c r="O9">
        <v>0.3038070547</v>
      </c>
      <c r="P9" t="s">
        <v>59</v>
      </c>
      <c r="Q9" t="s">
        <v>59</v>
      </c>
      <c r="R9" t="s">
        <v>59</v>
      </c>
      <c r="S9" t="s">
        <v>59</v>
      </c>
      <c r="T9" t="s">
        <v>59</v>
      </c>
    </row>
    <row r="10" spans="1:20" ht="12.75">
      <c r="A10" t="s">
        <v>2</v>
      </c>
      <c r="B10">
        <v>28.455284553</v>
      </c>
      <c r="C10">
        <v>0.7501813931</v>
      </c>
      <c r="D10">
        <v>56.160387713</v>
      </c>
      <c r="E10">
        <v>0.5560465777</v>
      </c>
      <c r="F10">
        <v>10.75508663</v>
      </c>
      <c r="G10">
        <v>0.3465956985</v>
      </c>
      <c r="H10">
        <v>28.747433265</v>
      </c>
      <c r="I10">
        <v>18.85163303</v>
      </c>
      <c r="J10">
        <v>38.643233499</v>
      </c>
      <c r="K10">
        <v>0.3714336362</v>
      </c>
      <c r="L10">
        <v>3.8415373581</v>
      </c>
      <c r="M10">
        <v>0.7988626498</v>
      </c>
      <c r="N10">
        <v>0.9796723621</v>
      </c>
      <c r="O10">
        <v>0.0006492137</v>
      </c>
      <c r="P10" t="s">
        <v>59</v>
      </c>
      <c r="Q10" t="s">
        <v>59</v>
      </c>
      <c r="R10" t="s">
        <v>59</v>
      </c>
      <c r="S10" t="s">
        <v>59</v>
      </c>
      <c r="T10" t="s">
        <v>59</v>
      </c>
    </row>
    <row r="11" spans="1:20" ht="12.75">
      <c r="A11" t="s">
        <v>6</v>
      </c>
      <c r="B11">
        <v>60.836501901</v>
      </c>
      <c r="C11">
        <v>33.132972345</v>
      </c>
      <c r="D11">
        <v>88.540031458</v>
      </c>
      <c r="E11">
        <v>0.0034088715</v>
      </c>
      <c r="F11">
        <v>10.754475759</v>
      </c>
      <c r="G11">
        <v>8.5745876504</v>
      </c>
      <c r="H11">
        <v>54.555084746</v>
      </c>
      <c r="I11">
        <v>40.707868288</v>
      </c>
      <c r="J11">
        <v>68.402301203</v>
      </c>
      <c r="K11" s="4">
        <v>1.7704583E-07</v>
      </c>
      <c r="L11">
        <v>5.3754722273</v>
      </c>
      <c r="M11">
        <v>27.268794041</v>
      </c>
      <c r="N11">
        <v>0.5902455793</v>
      </c>
      <c r="O11">
        <v>0.2899609128</v>
      </c>
      <c r="P11" t="s">
        <v>89</v>
      </c>
      <c r="Q11" t="s">
        <v>75</v>
      </c>
      <c r="R11" t="s">
        <v>59</v>
      </c>
      <c r="S11" t="s">
        <v>59</v>
      </c>
      <c r="T11" t="s">
        <v>59</v>
      </c>
    </row>
    <row r="12" spans="1:20" ht="12.75">
      <c r="A12" t="s">
        <v>8</v>
      </c>
      <c r="B12" t="s">
        <v>59</v>
      </c>
      <c r="C12" t="s">
        <v>59</v>
      </c>
      <c r="D12" t="s">
        <v>59</v>
      </c>
      <c r="E12" t="s">
        <v>59</v>
      </c>
      <c r="F12" t="s">
        <v>59</v>
      </c>
      <c r="G12" t="s">
        <v>59</v>
      </c>
      <c r="H12" t="s">
        <v>59</v>
      </c>
      <c r="I12" t="s">
        <v>59</v>
      </c>
      <c r="J12" t="s">
        <v>59</v>
      </c>
      <c r="K12" t="s">
        <v>59</v>
      </c>
      <c r="L12" t="s">
        <v>59</v>
      </c>
      <c r="M12" t="s">
        <v>59</v>
      </c>
      <c r="N12" t="s">
        <v>59</v>
      </c>
      <c r="O12" t="s">
        <v>59</v>
      </c>
      <c r="P12" t="s">
        <v>59</v>
      </c>
      <c r="Q12" t="s">
        <v>59</v>
      </c>
      <c r="R12" t="s">
        <v>59</v>
      </c>
      <c r="S12" t="s">
        <v>60</v>
      </c>
      <c r="T12" t="s">
        <v>60</v>
      </c>
    </row>
    <row r="13" spans="1:20" ht="12.75">
      <c r="A13" t="s">
        <v>5</v>
      </c>
      <c r="B13">
        <v>37.142857143</v>
      </c>
      <c r="C13">
        <v>10.605999755</v>
      </c>
      <c r="D13">
        <v>63.67971453</v>
      </c>
      <c r="E13">
        <v>0.894070447</v>
      </c>
      <c r="F13">
        <v>10.301575073</v>
      </c>
      <c r="G13">
        <v>0.0177303724</v>
      </c>
      <c r="H13">
        <v>47.086521483</v>
      </c>
      <c r="I13">
        <v>33.525341707</v>
      </c>
      <c r="J13">
        <v>60.64770126</v>
      </c>
      <c r="K13">
        <v>0.0009815441</v>
      </c>
      <c r="L13">
        <v>5.264433143</v>
      </c>
      <c r="M13">
        <v>10.862060717</v>
      </c>
      <c r="N13">
        <v>0.4276238509</v>
      </c>
      <c r="O13">
        <v>0.6292682521</v>
      </c>
      <c r="P13" t="s">
        <v>59</v>
      </c>
      <c r="Q13" t="s">
        <v>75</v>
      </c>
      <c r="R13" t="s">
        <v>59</v>
      </c>
      <c r="S13" t="s">
        <v>59</v>
      </c>
      <c r="T13" t="s">
        <v>59</v>
      </c>
    </row>
    <row r="14" spans="1:20" ht="12.75">
      <c r="A14" t="s">
        <v>7</v>
      </c>
      <c r="B14">
        <v>36.40776699</v>
      </c>
      <c r="C14">
        <v>12.192220631</v>
      </c>
      <c r="D14">
        <v>60.623313349</v>
      </c>
      <c r="E14">
        <v>0.9462489159</v>
      </c>
      <c r="F14">
        <v>9.4004450151</v>
      </c>
      <c r="G14">
        <v>0.0045451908</v>
      </c>
      <c r="H14">
        <v>43.707001214</v>
      </c>
      <c r="I14">
        <v>36.046274087</v>
      </c>
      <c r="J14">
        <v>51.367728342</v>
      </c>
      <c r="K14">
        <v>2.15307E-05</v>
      </c>
      <c r="L14">
        <v>2.9738847545</v>
      </c>
      <c r="M14">
        <v>18.048868196</v>
      </c>
      <c r="N14">
        <v>0.4937651302</v>
      </c>
      <c r="O14">
        <v>0.4683111846</v>
      </c>
      <c r="P14" t="s">
        <v>59</v>
      </c>
      <c r="Q14" t="s">
        <v>75</v>
      </c>
      <c r="R14" t="s">
        <v>59</v>
      </c>
      <c r="S14" t="s">
        <v>59</v>
      </c>
      <c r="T14" t="s">
        <v>59</v>
      </c>
    </row>
    <row r="15" spans="1:20" ht="12.75">
      <c r="A15" t="s">
        <v>14</v>
      </c>
      <c r="B15">
        <v>31.105990783</v>
      </c>
      <c r="C15">
        <v>15.685151335</v>
      </c>
      <c r="D15">
        <v>46.526830231</v>
      </c>
      <c r="E15">
        <v>0.5039039115</v>
      </c>
      <c r="F15">
        <v>5.9863507174</v>
      </c>
      <c r="G15">
        <v>0.4467049025</v>
      </c>
      <c r="H15">
        <v>26.847662142</v>
      </c>
      <c r="I15">
        <v>23.182211856</v>
      </c>
      <c r="J15">
        <v>30.513112428</v>
      </c>
      <c r="K15">
        <v>0.0013927524</v>
      </c>
      <c r="L15">
        <v>1.4229232477</v>
      </c>
      <c r="M15">
        <v>10.215367536</v>
      </c>
      <c r="N15">
        <v>0.4608005344</v>
      </c>
      <c r="O15">
        <v>0.5439494623</v>
      </c>
      <c r="P15" t="s">
        <v>59</v>
      </c>
      <c r="Q15" t="s">
        <v>75</v>
      </c>
      <c r="R15" t="s">
        <v>59</v>
      </c>
      <c r="S15" t="s">
        <v>59</v>
      </c>
      <c r="T15" t="s">
        <v>59</v>
      </c>
    </row>
    <row r="16" spans="1:20" ht="12.75">
      <c r="A16" t="s">
        <v>12</v>
      </c>
      <c r="B16">
        <v>39.050535988</v>
      </c>
      <c r="C16">
        <v>24.964533207</v>
      </c>
      <c r="D16">
        <v>53.136538769</v>
      </c>
      <c r="E16">
        <v>0.5671851981</v>
      </c>
      <c r="F16">
        <v>5.4681687814</v>
      </c>
      <c r="G16">
        <v>0.3274150183</v>
      </c>
      <c r="H16">
        <v>34.545201282</v>
      </c>
      <c r="I16">
        <v>28.894429786</v>
      </c>
      <c r="J16">
        <v>40.195972777</v>
      </c>
      <c r="K16">
        <v>0.3520930021</v>
      </c>
      <c r="L16">
        <v>2.193622475</v>
      </c>
      <c r="M16">
        <v>0.8658995188</v>
      </c>
      <c r="N16">
        <v>0.4252753659</v>
      </c>
      <c r="O16">
        <v>0.6356912843</v>
      </c>
      <c r="P16" t="s">
        <v>59</v>
      </c>
      <c r="Q16" t="s">
        <v>59</v>
      </c>
      <c r="R16" t="s">
        <v>59</v>
      </c>
      <c r="S16" t="s">
        <v>59</v>
      </c>
      <c r="T16" t="s">
        <v>59</v>
      </c>
    </row>
    <row r="17" spans="1:20" ht="12.75">
      <c r="A17" t="s">
        <v>13</v>
      </c>
      <c r="B17">
        <v>38.21656051</v>
      </c>
      <c r="C17">
        <v>20.242887794</v>
      </c>
      <c r="D17">
        <v>56.190233225</v>
      </c>
      <c r="E17">
        <v>0.7316594093</v>
      </c>
      <c r="F17">
        <v>6.9773574204</v>
      </c>
      <c r="G17">
        <v>0.1175934298</v>
      </c>
      <c r="H17">
        <v>44.341594506</v>
      </c>
      <c r="I17">
        <v>37.713648831</v>
      </c>
      <c r="J17">
        <v>50.969540181</v>
      </c>
      <c r="K17" s="4">
        <v>2.2778578E-07</v>
      </c>
      <c r="L17">
        <v>2.5729602776</v>
      </c>
      <c r="M17">
        <v>26.78168686</v>
      </c>
      <c r="N17">
        <v>0.4377695568</v>
      </c>
      <c r="O17">
        <v>0.6021219307</v>
      </c>
      <c r="P17" t="s">
        <v>59</v>
      </c>
      <c r="Q17" t="s">
        <v>75</v>
      </c>
      <c r="R17" t="s">
        <v>59</v>
      </c>
      <c r="S17" t="s">
        <v>59</v>
      </c>
      <c r="T17" t="s">
        <v>59</v>
      </c>
    </row>
    <row r="18" spans="1:20" ht="12.75">
      <c r="A18" t="s">
        <v>15</v>
      </c>
      <c r="B18">
        <v>35.757892901</v>
      </c>
      <c r="C18">
        <v>29.324488565</v>
      </c>
      <c r="D18">
        <v>42.191297237</v>
      </c>
      <c r="E18">
        <v>1</v>
      </c>
      <c r="F18">
        <v>2.4974395715</v>
      </c>
      <c r="G18">
        <v>0</v>
      </c>
      <c r="H18">
        <v>32.462023594</v>
      </c>
      <c r="I18">
        <v>30.605128057</v>
      </c>
      <c r="J18">
        <v>34.318919131</v>
      </c>
      <c r="K18">
        <v>1</v>
      </c>
      <c r="L18">
        <v>0.7208445408</v>
      </c>
      <c r="M18">
        <v>0</v>
      </c>
      <c r="N18">
        <v>0.1870180684</v>
      </c>
      <c r="O18">
        <v>1.7409534129</v>
      </c>
      <c r="P18" t="s">
        <v>59</v>
      </c>
      <c r="Q18" t="s">
        <v>59</v>
      </c>
      <c r="R18" t="s">
        <v>59</v>
      </c>
      <c r="S18" t="s">
        <v>59</v>
      </c>
      <c r="T18" t="s">
        <v>59</v>
      </c>
    </row>
    <row r="19" spans="1:20" ht="12.75">
      <c r="A19" t="s">
        <v>18</v>
      </c>
      <c r="B19" t="s">
        <v>59</v>
      </c>
      <c r="C19" t="s">
        <v>59</v>
      </c>
      <c r="D19" t="s">
        <v>59</v>
      </c>
      <c r="E19" t="s">
        <v>59</v>
      </c>
      <c r="F19" t="s">
        <v>59</v>
      </c>
      <c r="G19" t="s">
        <v>59</v>
      </c>
      <c r="H19">
        <v>30.185004869</v>
      </c>
      <c r="I19">
        <v>22.122023901</v>
      </c>
      <c r="J19">
        <v>38.247985836</v>
      </c>
      <c r="K19">
        <v>0.4943222655</v>
      </c>
      <c r="L19">
        <v>3.1300391954</v>
      </c>
      <c r="M19">
        <v>0.4671044848</v>
      </c>
      <c r="N19" t="s">
        <v>59</v>
      </c>
      <c r="O19" t="s">
        <v>59</v>
      </c>
      <c r="P19" t="s">
        <v>59</v>
      </c>
      <c r="Q19" t="s">
        <v>59</v>
      </c>
      <c r="R19" t="s">
        <v>59</v>
      </c>
      <c r="S19" t="s">
        <v>60</v>
      </c>
      <c r="T19" t="s">
        <v>59</v>
      </c>
    </row>
    <row r="20" spans="1:20" ht="12.75">
      <c r="A20" t="s">
        <v>17</v>
      </c>
      <c r="B20" t="s">
        <v>59</v>
      </c>
      <c r="C20" t="s">
        <v>59</v>
      </c>
      <c r="D20" t="s">
        <v>59</v>
      </c>
      <c r="E20" t="s">
        <v>59</v>
      </c>
      <c r="F20" t="s">
        <v>59</v>
      </c>
      <c r="G20" t="s">
        <v>59</v>
      </c>
      <c r="H20">
        <v>18.463810931</v>
      </c>
      <c r="I20">
        <v>8.9512555391</v>
      </c>
      <c r="J20">
        <v>27.976366322</v>
      </c>
      <c r="K20">
        <v>0.0056223847</v>
      </c>
      <c r="L20">
        <v>3.6927621861</v>
      </c>
      <c r="M20">
        <v>7.667514652</v>
      </c>
      <c r="N20" t="s">
        <v>59</v>
      </c>
      <c r="O20" t="s">
        <v>59</v>
      </c>
      <c r="P20" t="s">
        <v>59</v>
      </c>
      <c r="Q20" t="s">
        <v>75</v>
      </c>
      <c r="R20" t="s">
        <v>59</v>
      </c>
      <c r="S20" t="s">
        <v>60</v>
      </c>
      <c r="T20" t="s">
        <v>59</v>
      </c>
    </row>
    <row r="21" spans="1:20" ht="12.75">
      <c r="A21" t="s">
        <v>20</v>
      </c>
      <c r="B21" t="s">
        <v>59</v>
      </c>
      <c r="C21" t="s">
        <v>59</v>
      </c>
      <c r="D21" t="s">
        <v>59</v>
      </c>
      <c r="E21" t="s">
        <v>59</v>
      </c>
      <c r="F21" t="s">
        <v>59</v>
      </c>
      <c r="G21" t="s">
        <v>59</v>
      </c>
      <c r="H21">
        <v>25.52105487</v>
      </c>
      <c r="I21">
        <v>17.033768524</v>
      </c>
      <c r="J21">
        <v>34.008341216</v>
      </c>
      <c r="K21">
        <v>0.0687032527</v>
      </c>
      <c r="L21">
        <v>3.2947540163</v>
      </c>
      <c r="M21">
        <v>3.3137331846</v>
      </c>
      <c r="N21" t="s">
        <v>59</v>
      </c>
      <c r="O21" t="s">
        <v>59</v>
      </c>
      <c r="P21" t="s">
        <v>59</v>
      </c>
      <c r="Q21" t="s">
        <v>59</v>
      </c>
      <c r="R21" t="s">
        <v>59</v>
      </c>
      <c r="S21" t="s">
        <v>60</v>
      </c>
      <c r="T21" t="s">
        <v>59</v>
      </c>
    </row>
    <row r="22" spans="1:20" ht="12.75">
      <c r="A22" t="s">
        <v>19</v>
      </c>
      <c r="B22">
        <v>30.303030303</v>
      </c>
      <c r="C22">
        <v>0.7988944706</v>
      </c>
      <c r="D22">
        <v>59.807166136</v>
      </c>
      <c r="E22">
        <v>0.6687387797</v>
      </c>
      <c r="F22">
        <v>11.453468879</v>
      </c>
      <c r="G22">
        <v>0.1830809525</v>
      </c>
      <c r="H22">
        <v>25.396825397</v>
      </c>
      <c r="I22">
        <v>17.686742568</v>
      </c>
      <c r="J22">
        <v>33.106908226</v>
      </c>
      <c r="K22">
        <v>0.0428889957</v>
      </c>
      <c r="L22">
        <v>2.9930445765</v>
      </c>
      <c r="M22">
        <v>4.0997720481</v>
      </c>
      <c r="N22">
        <v>0.6555116029</v>
      </c>
      <c r="O22">
        <v>0.1990217743</v>
      </c>
      <c r="P22" t="s">
        <v>59</v>
      </c>
      <c r="Q22" t="s">
        <v>59</v>
      </c>
      <c r="R22" t="s">
        <v>59</v>
      </c>
      <c r="S22" t="s">
        <v>59</v>
      </c>
      <c r="T22" t="s">
        <v>59</v>
      </c>
    </row>
    <row r="23" spans="1:20" ht="12.75">
      <c r="A23" t="s">
        <v>21</v>
      </c>
      <c r="B23">
        <v>51.724137931</v>
      </c>
      <c r="C23">
        <v>7.3103448276</v>
      </c>
      <c r="D23">
        <v>96.137931034</v>
      </c>
      <c r="E23">
        <v>0.2730691716</v>
      </c>
      <c r="F23">
        <v>17.24137931</v>
      </c>
      <c r="G23">
        <v>1.2012641009</v>
      </c>
      <c r="H23">
        <v>27.009646302</v>
      </c>
      <c r="I23">
        <v>16.273705441</v>
      </c>
      <c r="J23">
        <v>37.745587163</v>
      </c>
      <c r="K23">
        <v>0.2403053992</v>
      </c>
      <c r="L23">
        <v>4.1676789057</v>
      </c>
      <c r="M23">
        <v>1.3788015108</v>
      </c>
      <c r="N23">
        <v>0.0769168367</v>
      </c>
      <c r="O23">
        <v>3.128874265</v>
      </c>
      <c r="P23" t="s">
        <v>59</v>
      </c>
      <c r="Q23" t="s">
        <v>59</v>
      </c>
      <c r="R23" t="s">
        <v>59</v>
      </c>
      <c r="S23" t="s">
        <v>59</v>
      </c>
      <c r="T23" t="s">
        <v>59</v>
      </c>
    </row>
    <row r="24" spans="1:20" ht="12.75">
      <c r="A24" t="s">
        <v>27</v>
      </c>
      <c r="B24">
        <v>51.470588235</v>
      </c>
      <c r="C24">
        <v>1.3569457551</v>
      </c>
      <c r="D24">
        <v>101.58423072</v>
      </c>
      <c r="E24">
        <v>0.3391515637</v>
      </c>
      <c r="F24">
        <v>19.454053758</v>
      </c>
      <c r="G24">
        <v>0.9136358272</v>
      </c>
      <c r="H24">
        <v>30.164184803</v>
      </c>
      <c r="I24">
        <v>21.421921031</v>
      </c>
      <c r="J24">
        <v>38.906448575</v>
      </c>
      <c r="K24">
        <v>0.5232832282</v>
      </c>
      <c r="L24">
        <v>3.3937359364</v>
      </c>
      <c r="M24">
        <v>0.4074174431</v>
      </c>
      <c r="N24">
        <v>0.1754134518</v>
      </c>
      <c r="O24">
        <v>1.8360599189</v>
      </c>
      <c r="P24" t="s">
        <v>59</v>
      </c>
      <c r="Q24" t="s">
        <v>59</v>
      </c>
      <c r="R24" t="s">
        <v>59</v>
      </c>
      <c r="S24" t="s">
        <v>59</v>
      </c>
      <c r="T24" t="s">
        <v>59</v>
      </c>
    </row>
    <row r="25" spans="1:20" ht="12.75">
      <c r="A25" t="s">
        <v>22</v>
      </c>
      <c r="B25">
        <v>29.569892473</v>
      </c>
      <c r="C25">
        <v>6.6031573657</v>
      </c>
      <c r="D25">
        <v>52.536627581</v>
      </c>
      <c r="E25">
        <v>0.5439522744</v>
      </c>
      <c r="F25">
        <v>8.9156580386</v>
      </c>
      <c r="G25">
        <v>0.3682636094</v>
      </c>
      <c r="H25">
        <v>29.302325581</v>
      </c>
      <c r="I25">
        <v>22.57778412</v>
      </c>
      <c r="J25">
        <v>36.026867043</v>
      </c>
      <c r="K25">
        <v>0.26785567</v>
      </c>
      <c r="L25">
        <v>2.6104586419</v>
      </c>
      <c r="M25">
        <v>1.2276955361</v>
      </c>
      <c r="N25">
        <v>0.9769348728</v>
      </c>
      <c r="O25">
        <v>0.0008358967</v>
      </c>
      <c r="P25" t="s">
        <v>59</v>
      </c>
      <c r="Q25" t="s">
        <v>59</v>
      </c>
      <c r="R25" t="s">
        <v>59</v>
      </c>
      <c r="S25" t="s">
        <v>59</v>
      </c>
      <c r="T25" t="s">
        <v>59</v>
      </c>
    </row>
    <row r="26" spans="1:20" ht="12.75">
      <c r="A26" t="s">
        <v>23</v>
      </c>
      <c r="B26">
        <v>47.872340426</v>
      </c>
      <c r="C26">
        <v>6.7659574468</v>
      </c>
      <c r="D26">
        <v>88.978723404</v>
      </c>
      <c r="E26">
        <v>0.387163004</v>
      </c>
      <c r="F26">
        <v>15.957446809</v>
      </c>
      <c r="G26">
        <v>0.7478335678</v>
      </c>
      <c r="H26">
        <v>30.33625731</v>
      </c>
      <c r="I26">
        <v>21.758597624</v>
      </c>
      <c r="J26">
        <v>38.913916996</v>
      </c>
      <c r="K26">
        <v>0.5464714031</v>
      </c>
      <c r="L26">
        <v>3.3298368345</v>
      </c>
      <c r="M26">
        <v>0.3636765987</v>
      </c>
      <c r="N26">
        <v>0.1936287976</v>
      </c>
      <c r="O26">
        <v>1.6897889118</v>
      </c>
      <c r="P26" t="s">
        <v>59</v>
      </c>
      <c r="Q26" t="s">
        <v>59</v>
      </c>
      <c r="R26" t="s">
        <v>59</v>
      </c>
      <c r="S26" t="s">
        <v>59</v>
      </c>
      <c r="T26" t="s">
        <v>59</v>
      </c>
    </row>
    <row r="27" spans="1:20" ht="12.75">
      <c r="A27" t="s">
        <v>16</v>
      </c>
      <c r="B27" t="s">
        <v>59</v>
      </c>
      <c r="C27" t="s">
        <v>59</v>
      </c>
      <c r="D27" t="s">
        <v>59</v>
      </c>
      <c r="E27" t="s">
        <v>59</v>
      </c>
      <c r="F27" t="s">
        <v>59</v>
      </c>
      <c r="G27" t="s">
        <v>59</v>
      </c>
      <c r="H27">
        <v>33.925686591</v>
      </c>
      <c r="I27">
        <v>24.390375614</v>
      </c>
      <c r="J27">
        <v>43.460997569</v>
      </c>
      <c r="K27">
        <v>0.6915559516</v>
      </c>
      <c r="L27">
        <v>3.7015958764</v>
      </c>
      <c r="M27">
        <v>0.1574061226</v>
      </c>
      <c r="N27" t="s">
        <v>59</v>
      </c>
      <c r="O27" t="s">
        <v>59</v>
      </c>
      <c r="P27" t="s">
        <v>59</v>
      </c>
      <c r="Q27" t="s">
        <v>59</v>
      </c>
      <c r="R27" t="s">
        <v>59</v>
      </c>
      <c r="S27" t="s">
        <v>60</v>
      </c>
      <c r="T27" t="s">
        <v>59</v>
      </c>
    </row>
    <row r="28" spans="1:20" ht="12.75">
      <c r="A28" t="s">
        <v>24</v>
      </c>
      <c r="B28">
        <v>43.47826087</v>
      </c>
      <c r="C28">
        <v>3.8802811231</v>
      </c>
      <c r="D28">
        <v>83.076240616</v>
      </c>
      <c r="E28">
        <v>0.5852218694</v>
      </c>
      <c r="F28">
        <v>15.371886548</v>
      </c>
      <c r="G28">
        <v>0.2978683511</v>
      </c>
      <c r="H28">
        <v>42.17536071</v>
      </c>
      <c r="I28">
        <v>29.713070279</v>
      </c>
      <c r="J28">
        <v>54.637651142</v>
      </c>
      <c r="K28">
        <v>0.0240018873</v>
      </c>
      <c r="L28">
        <v>4.8378456643</v>
      </c>
      <c r="M28">
        <v>5.0944960454</v>
      </c>
      <c r="N28">
        <v>0.9347626433</v>
      </c>
      <c r="O28">
        <v>0.0067001125</v>
      </c>
      <c r="P28" t="s">
        <v>59</v>
      </c>
      <c r="Q28" t="s">
        <v>59</v>
      </c>
      <c r="R28" t="s">
        <v>59</v>
      </c>
      <c r="S28" t="s">
        <v>59</v>
      </c>
      <c r="T28" t="s">
        <v>59</v>
      </c>
    </row>
    <row r="29" spans="1:20" ht="12.75">
      <c r="A29" t="s">
        <v>26</v>
      </c>
      <c r="B29">
        <v>50.17921147</v>
      </c>
      <c r="C29">
        <v>15.632582694</v>
      </c>
      <c r="D29">
        <v>84.725840245</v>
      </c>
      <c r="E29">
        <v>0.2126330639</v>
      </c>
      <c r="F29">
        <v>13.410958376</v>
      </c>
      <c r="G29">
        <v>1.5534077842</v>
      </c>
      <c r="H29">
        <v>40.776699029</v>
      </c>
      <c r="I29">
        <v>33.136106802</v>
      </c>
      <c r="J29">
        <v>48.417291256</v>
      </c>
      <c r="K29">
        <v>0.0023163302</v>
      </c>
      <c r="L29">
        <v>2.966068411</v>
      </c>
      <c r="M29">
        <v>9.2802878581</v>
      </c>
      <c r="N29">
        <v>0.453792468</v>
      </c>
      <c r="O29">
        <v>0.5611619145</v>
      </c>
      <c r="P29" t="s">
        <v>59</v>
      </c>
      <c r="Q29" t="s">
        <v>75</v>
      </c>
      <c r="R29" t="s">
        <v>59</v>
      </c>
      <c r="S29" t="s">
        <v>59</v>
      </c>
      <c r="T29" t="s">
        <v>59</v>
      </c>
    </row>
    <row r="30" spans="1:20" ht="12.75">
      <c r="A30" t="s">
        <v>25</v>
      </c>
      <c r="B30">
        <v>45.346062053</v>
      </c>
      <c r="C30">
        <v>18.547676185</v>
      </c>
      <c r="D30">
        <v>72.14444792</v>
      </c>
      <c r="E30">
        <v>0.3140024298</v>
      </c>
      <c r="F30">
        <v>10.403100104</v>
      </c>
      <c r="G30">
        <v>1.0137654955</v>
      </c>
      <c r="H30">
        <v>43.988269795</v>
      </c>
      <c r="I30">
        <v>33.644183958</v>
      </c>
      <c r="J30">
        <v>54.332355631</v>
      </c>
      <c r="K30">
        <v>0.0010522721</v>
      </c>
      <c r="L30">
        <v>4.015561272</v>
      </c>
      <c r="M30">
        <v>10.733254583</v>
      </c>
      <c r="N30">
        <v>0.9020098758</v>
      </c>
      <c r="O30">
        <v>0.015159218</v>
      </c>
      <c r="P30" t="s">
        <v>59</v>
      </c>
      <c r="Q30" t="s">
        <v>75</v>
      </c>
      <c r="R30" t="s">
        <v>59</v>
      </c>
      <c r="S30" t="s">
        <v>59</v>
      </c>
      <c r="T30" t="s">
        <v>59</v>
      </c>
    </row>
    <row r="31" spans="1:20" ht="12.75">
      <c r="A31" t="s">
        <v>140</v>
      </c>
      <c r="B31">
        <v>17.221584386</v>
      </c>
      <c r="C31">
        <v>5.767158324</v>
      </c>
      <c r="D31">
        <v>28.676010448</v>
      </c>
      <c r="E31">
        <v>0.0136200851</v>
      </c>
      <c r="F31">
        <v>4.4465939681</v>
      </c>
      <c r="G31">
        <v>6.0867310708</v>
      </c>
      <c r="H31">
        <v>27.635619243</v>
      </c>
      <c r="I31">
        <v>24.098191744</v>
      </c>
      <c r="J31">
        <v>31.173046741</v>
      </c>
      <c r="K31">
        <v>0.0041279765</v>
      </c>
      <c r="L31">
        <v>1.3732249606</v>
      </c>
      <c r="M31">
        <v>8.2266452442</v>
      </c>
      <c r="N31">
        <v>0.0720676989</v>
      </c>
      <c r="O31">
        <v>3.23528646</v>
      </c>
      <c r="P31" t="s">
        <v>59</v>
      </c>
      <c r="Q31" t="s">
        <v>75</v>
      </c>
      <c r="R31" t="s">
        <v>59</v>
      </c>
      <c r="S31" t="s">
        <v>59</v>
      </c>
      <c r="T31" t="s">
        <v>59</v>
      </c>
    </row>
    <row r="32" spans="1:20" ht="12.75">
      <c r="A32" t="s">
        <v>141</v>
      </c>
      <c r="B32">
        <v>51.693404635</v>
      </c>
      <c r="C32">
        <v>26.965802953</v>
      </c>
      <c r="D32">
        <v>76.421006316</v>
      </c>
      <c r="E32">
        <v>0.054755972</v>
      </c>
      <c r="F32">
        <v>9.5992242551</v>
      </c>
      <c r="G32">
        <v>3.6895017141</v>
      </c>
      <c r="H32">
        <v>30.534351145</v>
      </c>
      <c r="I32">
        <v>24.972497501</v>
      </c>
      <c r="J32">
        <v>36.096204789</v>
      </c>
      <c r="K32">
        <v>0.4115306559</v>
      </c>
      <c r="L32">
        <v>2.1591046754</v>
      </c>
      <c r="M32">
        <v>0.6743743444</v>
      </c>
      <c r="N32">
        <v>0.0080592831</v>
      </c>
      <c r="O32">
        <v>7.0202532625</v>
      </c>
      <c r="P32" t="s">
        <v>59</v>
      </c>
      <c r="Q32" t="s">
        <v>59</v>
      </c>
      <c r="R32" t="s">
        <v>74</v>
      </c>
      <c r="S32" t="s">
        <v>59</v>
      </c>
      <c r="T32" t="s">
        <v>59</v>
      </c>
    </row>
    <row r="33" spans="1:20" ht="12.75">
      <c r="A33" t="s">
        <v>142</v>
      </c>
      <c r="B33">
        <v>43.049327354</v>
      </c>
      <c r="C33">
        <v>27.04300312</v>
      </c>
      <c r="D33">
        <v>59.055651589</v>
      </c>
      <c r="E33">
        <v>0.2328880505</v>
      </c>
      <c r="F33">
        <v>6.2136351841</v>
      </c>
      <c r="G33">
        <v>1.4231352157</v>
      </c>
      <c r="H33">
        <v>39.407118133</v>
      </c>
      <c r="I33">
        <v>34.589536866</v>
      </c>
      <c r="J33">
        <v>44.2246994</v>
      </c>
      <c r="K33">
        <v>0.000137926</v>
      </c>
      <c r="L33">
        <v>1.8701790633</v>
      </c>
      <c r="M33">
        <v>14.530263414</v>
      </c>
      <c r="N33">
        <v>0.5606934608</v>
      </c>
      <c r="O33">
        <v>0.3385049605</v>
      </c>
      <c r="P33" t="s">
        <v>59</v>
      </c>
      <c r="Q33" t="s">
        <v>75</v>
      </c>
      <c r="R33" t="s">
        <v>59</v>
      </c>
      <c r="S33" t="s">
        <v>59</v>
      </c>
      <c r="T33" t="s">
        <v>59</v>
      </c>
    </row>
    <row r="39" ht="12.75">
      <c r="M39" t="s">
        <v>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2" sqref="A2"/>
    </sheetView>
  </sheetViews>
  <sheetFormatPr defaultColWidth="9.140625" defaultRowHeight="12.75"/>
  <sheetData>
    <row r="1" ht="12.75">
      <c r="A1" t="s">
        <v>128</v>
      </c>
    </row>
    <row r="3" spans="1:9" ht="12.75">
      <c r="A3" t="s">
        <v>76</v>
      </c>
      <c r="B3" t="s">
        <v>78</v>
      </c>
      <c r="C3" t="s">
        <v>122</v>
      </c>
      <c r="D3" t="s">
        <v>123</v>
      </c>
      <c r="E3" t="s">
        <v>77</v>
      </c>
      <c r="F3" t="s">
        <v>79</v>
      </c>
      <c r="G3" t="s">
        <v>129</v>
      </c>
      <c r="H3" t="s">
        <v>80</v>
      </c>
      <c r="I3" t="s">
        <v>81</v>
      </c>
    </row>
    <row r="4" spans="1:9" ht="12.75">
      <c r="A4" t="s">
        <v>82</v>
      </c>
      <c r="B4">
        <v>27.456647399</v>
      </c>
      <c r="C4">
        <v>11.230457112</v>
      </c>
      <c r="D4">
        <v>43.682837686</v>
      </c>
      <c r="E4">
        <v>0.2844411958</v>
      </c>
      <c r="F4">
        <v>6.2989869126</v>
      </c>
      <c r="G4">
        <v>1.1457471362</v>
      </c>
      <c r="H4" t="s">
        <v>59</v>
      </c>
      <c r="I4" t="s">
        <v>59</v>
      </c>
    </row>
    <row r="5" spans="1:9" ht="12.75">
      <c r="A5" t="s">
        <v>83</v>
      </c>
      <c r="B5">
        <v>21.825396825</v>
      </c>
      <c r="C5">
        <v>4.873759008</v>
      </c>
      <c r="D5">
        <v>38.777034643</v>
      </c>
      <c r="E5">
        <v>0.1258021835</v>
      </c>
      <c r="F5">
        <v>6.5806047428</v>
      </c>
      <c r="G5">
        <v>2.3435547999</v>
      </c>
      <c r="H5" t="s">
        <v>59</v>
      </c>
      <c r="I5" t="s">
        <v>59</v>
      </c>
    </row>
    <row r="6" spans="1:9" ht="12.75">
      <c r="A6" t="s">
        <v>84</v>
      </c>
      <c r="B6">
        <v>53.475935829</v>
      </c>
      <c r="C6">
        <v>22.67320262</v>
      </c>
      <c r="D6">
        <v>84.278669038</v>
      </c>
      <c r="E6">
        <v>0.0780960055</v>
      </c>
      <c r="F6">
        <v>11.957582767</v>
      </c>
      <c r="G6">
        <v>3.1040870417</v>
      </c>
      <c r="H6" t="s">
        <v>59</v>
      </c>
      <c r="I6" t="s">
        <v>59</v>
      </c>
    </row>
    <row r="7" spans="1:9" ht="12.75">
      <c r="A7" t="s">
        <v>85</v>
      </c>
      <c r="B7">
        <v>36.12092658</v>
      </c>
      <c r="C7">
        <v>26.420053393</v>
      </c>
      <c r="D7">
        <v>45.821799768</v>
      </c>
      <c r="E7">
        <v>0.9356438431</v>
      </c>
      <c r="F7">
        <v>3.7658669205</v>
      </c>
      <c r="G7">
        <v>0.0065199389</v>
      </c>
      <c r="H7" t="s">
        <v>59</v>
      </c>
      <c r="I7" t="s">
        <v>59</v>
      </c>
    </row>
    <row r="8" spans="1:9" ht="12.75">
      <c r="A8" t="s">
        <v>86</v>
      </c>
      <c r="B8">
        <v>30.303030303</v>
      </c>
      <c r="C8">
        <v>12.848148151</v>
      </c>
      <c r="D8">
        <v>47.757912455</v>
      </c>
      <c r="E8">
        <v>0.4873264758</v>
      </c>
      <c r="F8">
        <v>6.7759635682</v>
      </c>
      <c r="G8">
        <v>0.4824238121</v>
      </c>
      <c r="H8" t="s">
        <v>59</v>
      </c>
      <c r="I8" t="s">
        <v>59</v>
      </c>
    </row>
    <row r="9" spans="1:9" ht="12.75">
      <c r="A9" t="s">
        <v>87</v>
      </c>
      <c r="B9">
        <v>50</v>
      </c>
      <c r="C9">
        <v>24.740241794</v>
      </c>
      <c r="D9">
        <v>75.259758206</v>
      </c>
      <c r="E9">
        <v>0.0976060062</v>
      </c>
      <c r="F9">
        <v>9.8058067569</v>
      </c>
      <c r="G9">
        <v>2.744231298</v>
      </c>
      <c r="H9" t="s">
        <v>59</v>
      </c>
      <c r="I9" t="s">
        <v>59</v>
      </c>
    </row>
    <row r="10" spans="1:9" ht="12.75">
      <c r="A10" t="s">
        <v>88</v>
      </c>
      <c r="B10">
        <v>38.990825688</v>
      </c>
      <c r="C10">
        <v>14.630458506</v>
      </c>
      <c r="D10">
        <v>63.351192871</v>
      </c>
      <c r="E10">
        <v>0.7300590488</v>
      </c>
      <c r="F10">
        <v>9.4566642789</v>
      </c>
      <c r="G10">
        <v>0.1190574215</v>
      </c>
      <c r="H10" t="s">
        <v>59</v>
      </c>
      <c r="I10" t="s">
        <v>59</v>
      </c>
    </row>
    <row r="11" spans="1:9" ht="12.75">
      <c r="A11" t="s">
        <v>15</v>
      </c>
      <c r="B11">
        <v>35.757892901</v>
      </c>
      <c r="C11">
        <v>29.324488565</v>
      </c>
      <c r="D11">
        <v>42.191297237</v>
      </c>
      <c r="E11">
        <v>1</v>
      </c>
      <c r="F11">
        <v>2.4974395715</v>
      </c>
      <c r="G11">
        <v>0</v>
      </c>
      <c r="H11" t="s">
        <v>59</v>
      </c>
      <c r="I11" t="s">
        <v>59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Manitoba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elaineb</dc:creator>
  <cp:keywords/>
  <dc:description/>
  <cp:lastModifiedBy>Elaine Burland</cp:lastModifiedBy>
  <cp:lastPrinted>2009-05-05T18:40:33Z</cp:lastPrinted>
  <dcterms:created xsi:type="dcterms:W3CDTF">2006-01-23T20:42:54Z</dcterms:created>
  <dcterms:modified xsi:type="dcterms:W3CDTF">2010-05-05T21:26:51Z</dcterms:modified>
  <cp:category/>
  <cp:version/>
  <cp:contentType/>
  <cp:contentStatus/>
</cp:coreProperties>
</file>