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863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<sst xmlns="http://schemas.openxmlformats.org/spreadsheetml/2006/main" count="428" uniqueCount="173">
  <si>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</si>
  <si>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</si>
  <si>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</si>
  <si>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</si>
  <si>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</si>
  <si>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</si>
  <si>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</si>
  <si>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</si>
  <si>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</si>
  <si>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</si>
  <si>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</si>
  <si>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</si>
  <si>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</si>
  <si>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</si>
  <si>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</si>
  <si>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</si>
  <si>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</si>
  <si>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</si>
  <si>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</si>
  <si>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</si>
  <si>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</si>
  <si>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</si>
  <si>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</si>
  <si>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</si>
  <si>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</si>
  <si>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</si>
  <si>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</si>
  <si>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</si>
  <si>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</si>
  <si>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</si>
  <si>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</si>
  <si>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Number</t>
  </si>
  <si>
    <t>Observed</t>
  </si>
  <si>
    <t>per Year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</si>
  <si>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</si>
  <si>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</si>
  <si>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</si>
  <si>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</si>
  <si>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</si>
  <si>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</si>
  <si>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</si>
  <si>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</si>
  <si>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</si>
  <si>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</si>
  <si>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</si>
  <si>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</si>
  <si>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</si>
  <si>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</si>
  <si>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</si>
  <si>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</si>
  <si>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</si>
  <si>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</si>
  <si>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</si>
  <si>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</si>
  <si>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</si>
  <si>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</si>
  <si>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</si>
  <si>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</si>
  <si>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</si>
  <si>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</si>
  <si>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RHAs &amp; CAs</t>
  </si>
  <si>
    <t>districts &amp; NCs</t>
  </si>
  <si>
    <t xml:space="preserve"> </t>
  </si>
  <si>
    <t>s</t>
  </si>
  <si>
    <t>Crude</t>
  </si>
  <si>
    <t>Metis_count</t>
  </si>
  <si>
    <t>Metis_pop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</si>
  <si>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</si>
  <si>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</si>
  <si>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</si>
  <si>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</si>
  <si>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</si>
  <si>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</si>
  <si>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</si>
  <si>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</si>
  <si>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</si>
  <si>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Metis_rate_rati</t>
  </si>
  <si>
    <t>Metis_Lci_ratio</t>
  </si>
  <si>
    <t>Metis_Uci_ratio</t>
  </si>
  <si>
    <t>Other_count</t>
  </si>
  <si>
    <t>Other_pop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</si>
  <si>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</si>
  <si>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</si>
  <si>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</si>
  <si>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</si>
  <si>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</si>
  <si>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</si>
  <si>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</si>
  <si>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</si>
  <si>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</si>
  <si>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Other_rate_rati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</si>
  <si>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</si>
  <si>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</si>
  <si>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</si>
  <si>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</si>
  <si>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</si>
  <si>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</si>
  <si>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</si>
  <si>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</si>
  <si>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</si>
  <si>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</si>
  <si>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</si>
  <si>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</si>
  <si>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</si>
  <si>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</si>
  <si>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count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</si>
  <si>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</si>
  <si>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</si>
  <si>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</si>
  <si>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</si>
  <si>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</si>
  <si>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</si>
  <si>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</si>
  <si>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</si>
  <si>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</si>
  <si>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</si>
  <si>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</si>
  <si>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</si>
  <si>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</si>
  <si>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</si>
  <si>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</si>
  <si>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</si>
  <si>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</si>
  <si>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</si>
  <si>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</si>
  <si>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</si>
  <si>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</si>
  <si>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</si>
  <si>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</si>
  <si>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</si>
  <si>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</si>
  <si>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</si>
  <si>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</si>
  <si>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</si>
  <si>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</si>
  <si>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</si>
  <si>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</si>
  <si>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</si>
  <si>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</si>
  <si>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</si>
  <si>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</si>
  <si>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</si>
  <si>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count</t>
  </si>
  <si>
    <t>Metis pop</t>
  </si>
  <si>
    <t>Metis prob</t>
  </si>
  <si>
    <t>Other count</t>
  </si>
  <si>
    <t>Other pop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</si>
  <si>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</si>
  <si>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</si>
  <si>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</si>
  <si>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</si>
  <si>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</si>
  <si>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</si>
  <si>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</si>
  <si>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</si>
  <si>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</si>
  <si>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</si>
  <si>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</si>
  <si>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</si>
  <si>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</si>
  <si>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</si>
  <si>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</si>
  <si>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</si>
  <si>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*differences tested  @ .05</t>
  </si>
  <si>
    <t>*comparisons to MB avg tested @ .01</t>
  </si>
  <si>
    <t>Crude and Adjusted Ambulatory Visit Rates by Metis Region, 2006/07 - Manitoba Metis</t>
  </si>
  <si>
    <t>Crude and Adjusted Ambulatory Visit Rates by RHA, 2006/07 - Other Manitobans</t>
  </si>
  <si>
    <t>Ambulatory Visit Rate, 2006/07</t>
  </si>
  <si>
    <t>Rate per</t>
  </si>
  <si>
    <t>Resident</t>
  </si>
  <si>
    <t>Amb visit rate</t>
  </si>
  <si>
    <t>Source: MCHP/MMF, 2010</t>
  </si>
  <si>
    <t>Appendix Table 2.37: Ambulatory Visit Rate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</si>
</sst>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44" applyFont="1" applyAlignment="1">
      <alignment/>
      <protection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4" xfId="0" applyNumberFormat="1" applyFont="1" applyBorder="1" applyAlignment="1">
      <alignment horizontal="center"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20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6" fontId="4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left"/>
    </xf>
    <xf numFmtId="0" fontId="0" fillId="0" borderId="0" xfId="56" applyFont="1" applyAlignment="1">
      <alignment horizontal="left"/>
      <protection/>
    </xf>
    <xf numFmtId="49" fontId="0" fillId="0" borderId="0" xfId="0" applyNumberFormat="1" applyFont="1" applyFill="1" applyAlignment="1">
      <alignment/>
    </xf>
    <xf numFmtId="2" fontId="10" fillId="33" borderId="22" xfId="0" applyNumberFormat="1" applyFont="1" applyFill="1" applyBorder="1" applyAlignment="1" quotePrefix="1">
      <alignment horizontal="center"/>
    </xf>
    <xf numFmtId="2" fontId="10" fillId="0" borderId="23" xfId="0" applyNumberFormat="1" applyFont="1" applyFill="1" applyBorder="1" applyAlignment="1" quotePrefix="1">
      <alignment horizontal="center"/>
    </xf>
    <xf numFmtId="2" fontId="10" fillId="0" borderId="20" xfId="0" applyNumberFormat="1" applyFont="1" applyFill="1" applyBorder="1" applyAlignment="1">
      <alignment horizontal="center"/>
    </xf>
    <xf numFmtId="0" fontId="4" fillId="0" borderId="0" xfId="56" applyFont="1" applyAlignment="1">
      <alignment horizontal="left"/>
      <protection/>
    </xf>
    <xf numFmtId="2" fontId="9" fillId="0" borderId="24" xfId="0" applyNumberFormat="1" applyFont="1" applyBorder="1" applyAlignment="1">
      <alignment horizontal="center"/>
    </xf>
    <xf numFmtId="2" fontId="10" fillId="0" borderId="20" xfId="0" applyNumberFormat="1" applyFont="1" applyFill="1" applyBorder="1" applyAlignment="1" quotePrefix="1">
      <alignment horizontal="center"/>
    </xf>
    <xf numFmtId="2" fontId="10" fillId="0" borderId="25" xfId="0" applyNumberFormat="1" applyFont="1" applyFill="1" applyBorder="1" applyAlignment="1" quotePrefix="1">
      <alignment horizontal="center"/>
    </xf>
    <xf numFmtId="2" fontId="10" fillId="33" borderId="20" xfId="0" applyNumberFormat="1" applyFont="1" applyFill="1" applyBorder="1" applyAlignment="1" quotePrefix="1">
      <alignment horizontal="center"/>
    </xf>
    <xf numFmtId="2" fontId="10" fillId="0" borderId="22" xfId="0" applyNumberFormat="1" applyFont="1" applyFill="1" applyBorder="1" applyAlignment="1" quotePrefix="1">
      <alignment horizontal="center"/>
    </xf>
    <xf numFmtId="2" fontId="10" fillId="33" borderId="20" xfId="0" applyNumberFormat="1" applyFont="1" applyFill="1" applyBorder="1" applyAlignment="1">
      <alignment horizontal="center"/>
    </xf>
    <xf numFmtId="2" fontId="10" fillId="0" borderId="25" xfId="0" applyNumberFormat="1" applyFont="1" applyFill="1" applyBorder="1" applyAlignment="1">
      <alignment horizontal="center"/>
    </xf>
    <xf numFmtId="2" fontId="10" fillId="0" borderId="26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65" fontId="10" fillId="0" borderId="0" xfId="0" applyNumberFormat="1" applyFont="1" applyFill="1" applyBorder="1" applyAlignment="1" quotePrefix="1">
      <alignment horizontal="center"/>
    </xf>
    <xf numFmtId="2" fontId="10" fillId="0" borderId="0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3" fontId="10" fillId="0" borderId="27" xfId="0" applyNumberFormat="1" applyFont="1" applyFill="1" applyBorder="1" applyAlignment="1" quotePrefix="1">
      <alignment horizontal="center"/>
    </xf>
    <xf numFmtId="3" fontId="10" fillId="0" borderId="28" xfId="0" applyNumberFormat="1" applyFont="1" applyFill="1" applyBorder="1" applyAlignment="1" quotePrefix="1">
      <alignment horizontal="center"/>
    </xf>
    <xf numFmtId="3" fontId="10" fillId="33" borderId="28" xfId="0" applyNumberFormat="1" applyFont="1" applyFill="1" applyBorder="1" applyAlignment="1" quotePrefix="1">
      <alignment horizontal="center"/>
    </xf>
    <xf numFmtId="3" fontId="10" fillId="0" borderId="29" xfId="0" applyNumberFormat="1" applyFont="1" applyFill="1" applyBorder="1" applyAlignment="1" quotePrefix="1">
      <alignment horizontal="center"/>
    </xf>
    <xf numFmtId="3" fontId="10" fillId="0" borderId="11" xfId="0" applyNumberFormat="1" applyFont="1" applyFill="1" applyBorder="1" applyAlignment="1" quotePrefix="1">
      <alignment horizontal="center"/>
    </xf>
    <xf numFmtId="3" fontId="10" fillId="33" borderId="11" xfId="0" applyNumberFormat="1" applyFont="1" applyFill="1" applyBorder="1" applyAlignment="1" quotePrefix="1">
      <alignment horizontal="center"/>
    </xf>
    <xf numFmtId="3" fontId="10" fillId="0" borderId="26" xfId="0" applyNumberFormat="1" applyFont="1" applyFill="1" applyBorder="1" applyAlignment="1" quotePrefix="1">
      <alignment horizontal="center"/>
    </xf>
    <xf numFmtId="3" fontId="10" fillId="0" borderId="28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8625"/>
          <c:w val="0.9795"/>
          <c:h val="0.78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(m,o,d)</c:v>
                </c:pt>
                <c:pt idx="1">
                  <c:v>Central (m,o,d)</c:v>
                </c:pt>
                <c:pt idx="2">
                  <c:v>Assiniboine (o,d)</c:v>
                </c:pt>
                <c:pt idx="3">
                  <c:v>Brandon (m,o,d)</c:v>
                </c:pt>
                <c:pt idx="4">
                  <c:v>Winnipeg (m,d)</c:v>
                </c:pt>
                <c:pt idx="5">
                  <c:v>Interlake (m,d)</c:v>
                </c:pt>
                <c:pt idx="6">
                  <c:v>North Eastman (d)</c:v>
                </c:pt>
                <c:pt idx="7">
                  <c:v>Parkland (m,d)</c:v>
                </c:pt>
                <c:pt idx="8">
                  <c:v>Churchill (m,o)</c:v>
                </c:pt>
                <c:pt idx="9">
                  <c:v>Nor-Man (d)</c:v>
                </c:pt>
                <c:pt idx="10">
                  <c:v>Burntwood (m,o,d)</c:v>
                </c:pt>
                <c:pt idx="12">
                  <c:v>Rural South (m,o,d)</c:v>
                </c:pt>
                <c:pt idx="13">
                  <c:v>Mid (d)</c:v>
                </c:pt>
                <c:pt idx="14">
                  <c:v>North (m,o,d)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5.4050014699</c:v>
                </c:pt>
                <c:pt idx="1">
                  <c:v>5.4050014699</c:v>
                </c:pt>
                <c:pt idx="2">
                  <c:v>5.4050014699</c:v>
                </c:pt>
                <c:pt idx="3">
                  <c:v>5.4050014699</c:v>
                </c:pt>
                <c:pt idx="4">
                  <c:v>5.4050014699</c:v>
                </c:pt>
                <c:pt idx="5">
                  <c:v>5.4050014699</c:v>
                </c:pt>
                <c:pt idx="6">
                  <c:v>5.4050014699</c:v>
                </c:pt>
                <c:pt idx="7">
                  <c:v>5.4050014699</c:v>
                </c:pt>
                <c:pt idx="8">
                  <c:v>5.4050014699</c:v>
                </c:pt>
                <c:pt idx="9">
                  <c:v>5.4050014699</c:v>
                </c:pt>
                <c:pt idx="10">
                  <c:v>5.4050014699</c:v>
                </c:pt>
                <c:pt idx="12">
                  <c:v>5.4050014699</c:v>
                </c:pt>
                <c:pt idx="13">
                  <c:v>5.4050014699</c:v>
                </c:pt>
                <c:pt idx="14">
                  <c:v>5.4050014699</c:v>
                </c:pt>
                <c:pt idx="15">
                  <c:v>5.4050014699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(m,o,d)</c:v>
                </c:pt>
                <c:pt idx="1">
                  <c:v>Central (m,o,d)</c:v>
                </c:pt>
                <c:pt idx="2">
                  <c:v>Assiniboine (o,d)</c:v>
                </c:pt>
                <c:pt idx="3">
                  <c:v>Brandon (m,o,d)</c:v>
                </c:pt>
                <c:pt idx="4">
                  <c:v>Winnipeg (m,d)</c:v>
                </c:pt>
                <c:pt idx="5">
                  <c:v>Interlake (m,d)</c:v>
                </c:pt>
                <c:pt idx="6">
                  <c:v>North Eastman (d)</c:v>
                </c:pt>
                <c:pt idx="7">
                  <c:v>Parkland (m,d)</c:v>
                </c:pt>
                <c:pt idx="8">
                  <c:v>Churchill (m,o)</c:v>
                </c:pt>
                <c:pt idx="9">
                  <c:v>Nor-Man (d)</c:v>
                </c:pt>
                <c:pt idx="10">
                  <c:v>Burntwood (m,o,d)</c:v>
                </c:pt>
                <c:pt idx="12">
                  <c:v>Rural South (m,o,d)</c:v>
                </c:pt>
                <c:pt idx="13">
                  <c:v>Mid (d)</c:v>
                </c:pt>
                <c:pt idx="14">
                  <c:v>North (m,o,d)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4.773708172</c:v>
                </c:pt>
                <c:pt idx="1">
                  <c:v>4.8557762211</c:v>
                </c:pt>
                <c:pt idx="2">
                  <c:v>4.9910963659</c:v>
                </c:pt>
                <c:pt idx="3">
                  <c:v>6.7372912441</c:v>
                </c:pt>
                <c:pt idx="4">
                  <c:v>5.8835126446</c:v>
                </c:pt>
                <c:pt idx="5">
                  <c:v>4.7852918315</c:v>
                </c:pt>
                <c:pt idx="6">
                  <c:v>5.6325119807</c:v>
                </c:pt>
                <c:pt idx="7">
                  <c:v>5.9676172209</c:v>
                </c:pt>
                <c:pt idx="8">
                  <c:v>2.3575617012</c:v>
                </c:pt>
                <c:pt idx="9">
                  <c:v>5.2215263338</c:v>
                </c:pt>
                <c:pt idx="10">
                  <c:v>4.2988718761</c:v>
                </c:pt>
                <c:pt idx="12">
                  <c:v>4.7826083738</c:v>
                </c:pt>
                <c:pt idx="13">
                  <c:v>5.262159141</c:v>
                </c:pt>
                <c:pt idx="14">
                  <c:v>4.7518184103</c:v>
                </c:pt>
                <c:pt idx="15">
                  <c:v>5.4050014699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(m,o,d)</c:v>
                </c:pt>
                <c:pt idx="1">
                  <c:v>Central (m,o,d)</c:v>
                </c:pt>
                <c:pt idx="2">
                  <c:v>Assiniboine (o,d)</c:v>
                </c:pt>
                <c:pt idx="3">
                  <c:v>Brandon (m,o,d)</c:v>
                </c:pt>
                <c:pt idx="4">
                  <c:v>Winnipeg (m,d)</c:v>
                </c:pt>
                <c:pt idx="5">
                  <c:v>Interlake (m,d)</c:v>
                </c:pt>
                <c:pt idx="6">
                  <c:v>North Eastman (d)</c:v>
                </c:pt>
                <c:pt idx="7">
                  <c:v>Parkland (m,d)</c:v>
                </c:pt>
                <c:pt idx="8">
                  <c:v>Churchill (m,o)</c:v>
                </c:pt>
                <c:pt idx="9">
                  <c:v>Nor-Man (d)</c:v>
                </c:pt>
                <c:pt idx="10">
                  <c:v>Burntwood (m,o,d)</c:v>
                </c:pt>
                <c:pt idx="12">
                  <c:v>Rural South (m,o,d)</c:v>
                </c:pt>
                <c:pt idx="13">
                  <c:v>Mid (d)</c:v>
                </c:pt>
                <c:pt idx="14">
                  <c:v>North (m,o,d)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4.2460660133</c:v>
                </c:pt>
                <c:pt idx="1">
                  <c:v>4.0055618017</c:v>
                </c:pt>
                <c:pt idx="2">
                  <c:v>4.3341757899</c:v>
                </c:pt>
                <c:pt idx="3">
                  <c:v>5.4697488602</c:v>
                </c:pt>
                <c:pt idx="4">
                  <c:v>5.0832252115</c:v>
                </c:pt>
                <c:pt idx="5">
                  <c:v>4.455293569</c:v>
                </c:pt>
                <c:pt idx="6">
                  <c:v>4.9245515944</c:v>
                </c:pt>
                <c:pt idx="7">
                  <c:v>4.6979881366</c:v>
                </c:pt>
                <c:pt idx="8">
                  <c:v>2.5114226534</c:v>
                </c:pt>
                <c:pt idx="9">
                  <c:v>4.6035444003</c:v>
                </c:pt>
                <c:pt idx="10">
                  <c:v>3.6126997643</c:v>
                </c:pt>
                <c:pt idx="12">
                  <c:v>4.1605452694</c:v>
                </c:pt>
                <c:pt idx="13">
                  <c:v>4.5477730446</c:v>
                </c:pt>
                <c:pt idx="14">
                  <c:v>4.0048533243</c:v>
                </c:pt>
                <c:pt idx="15">
                  <c:v>4.7548023305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(m,o,d)</c:v>
                </c:pt>
                <c:pt idx="1">
                  <c:v>Central (m,o,d)</c:v>
                </c:pt>
                <c:pt idx="2">
                  <c:v>Assiniboine (o,d)</c:v>
                </c:pt>
                <c:pt idx="3">
                  <c:v>Brandon (m,o,d)</c:v>
                </c:pt>
                <c:pt idx="4">
                  <c:v>Winnipeg (m,d)</c:v>
                </c:pt>
                <c:pt idx="5">
                  <c:v>Interlake (m,d)</c:v>
                </c:pt>
                <c:pt idx="6">
                  <c:v>North Eastman (d)</c:v>
                </c:pt>
                <c:pt idx="7">
                  <c:v>Parkland (m,d)</c:v>
                </c:pt>
                <c:pt idx="8">
                  <c:v>Churchill (m,o)</c:v>
                </c:pt>
                <c:pt idx="9">
                  <c:v>Nor-Man (d)</c:v>
                </c:pt>
                <c:pt idx="10">
                  <c:v>Burntwood (m,o,d)</c:v>
                </c:pt>
                <c:pt idx="12">
                  <c:v>Rural South (m,o,d)</c:v>
                </c:pt>
                <c:pt idx="13">
                  <c:v>Mid (d)</c:v>
                </c:pt>
                <c:pt idx="14">
                  <c:v>North (m,o,d)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4.7548023305</c:v>
                </c:pt>
                <c:pt idx="1">
                  <c:v>4.7548023305</c:v>
                </c:pt>
                <c:pt idx="2">
                  <c:v>4.7548023305</c:v>
                </c:pt>
                <c:pt idx="3">
                  <c:v>4.7548023305</c:v>
                </c:pt>
                <c:pt idx="4">
                  <c:v>4.7548023305</c:v>
                </c:pt>
                <c:pt idx="5">
                  <c:v>4.7548023305</c:v>
                </c:pt>
                <c:pt idx="6">
                  <c:v>4.7548023305</c:v>
                </c:pt>
                <c:pt idx="7">
                  <c:v>4.7548023305</c:v>
                </c:pt>
                <c:pt idx="8">
                  <c:v>4.7548023305</c:v>
                </c:pt>
                <c:pt idx="9">
                  <c:v>4.7548023305</c:v>
                </c:pt>
                <c:pt idx="10">
                  <c:v>4.7548023305</c:v>
                </c:pt>
                <c:pt idx="12">
                  <c:v>4.7548023305</c:v>
                </c:pt>
                <c:pt idx="13">
                  <c:v>4.7548023305</c:v>
                </c:pt>
                <c:pt idx="14">
                  <c:v>4.7548023305</c:v>
                </c:pt>
                <c:pt idx="15">
                  <c:v>4.7548023305</c:v>
                </c:pt>
              </c:numCache>
            </c:numRef>
          </c:val>
        </c:ser>
        <c:gapWidth val="0"/>
        <c:axId val="34189684"/>
        <c:axId val="39271701"/>
      </c:barChart>
      <c:catAx>
        <c:axId val="3418968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9271701"/>
        <c:crosses val="autoZero"/>
        <c:auto val="1"/>
        <c:lblOffset val="100"/>
        <c:tickLblSkip val="1"/>
        <c:noMultiLvlLbl val="0"/>
      </c:catAx>
      <c:valAx>
        <c:axId val="39271701"/>
        <c:scaling>
          <c:orientation val="minMax"/>
          <c:max val="10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4189684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775"/>
          <c:y val="0.456"/>
          <c:w val="0.3102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12675"/>
          <c:w val="0.9375"/>
          <c:h val="0.76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(d)</c:v>
                </c:pt>
                <c:pt idx="1">
                  <c:v>Assiniboine South (o)</c:v>
                </c:pt>
                <c:pt idx="2">
                  <c:v>St. Boniface (d)</c:v>
                </c:pt>
                <c:pt idx="3">
                  <c:v>St. Vital (m,o,d)</c:v>
                </c:pt>
                <c:pt idx="4">
                  <c:v>Transcona (d)</c:v>
                </c:pt>
                <c:pt idx="5">
                  <c:v>River Heights (m,o,d)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(m,d)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(m,d)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data'!$H$20:$H$32,'m vs o graph data'!$H$8,'m vs o graph data'!$H$19)</c:f>
              <c:numCache>
                <c:ptCount val="15"/>
                <c:pt idx="0">
                  <c:v>5.4050014699</c:v>
                </c:pt>
                <c:pt idx="1">
                  <c:v>5.4050014699</c:v>
                </c:pt>
                <c:pt idx="2">
                  <c:v>5.4050014699</c:v>
                </c:pt>
                <c:pt idx="3">
                  <c:v>5.4050014699</c:v>
                </c:pt>
                <c:pt idx="4">
                  <c:v>5.4050014699</c:v>
                </c:pt>
                <c:pt idx="5">
                  <c:v>5.4050014699</c:v>
                </c:pt>
                <c:pt idx="6">
                  <c:v>5.4050014699</c:v>
                </c:pt>
                <c:pt idx="7">
                  <c:v>5.4050014699</c:v>
                </c:pt>
                <c:pt idx="8">
                  <c:v>5.4050014699</c:v>
                </c:pt>
                <c:pt idx="9">
                  <c:v>5.4050014699</c:v>
                </c:pt>
                <c:pt idx="10">
                  <c:v>5.4050014699</c:v>
                </c:pt>
                <c:pt idx="11">
                  <c:v>5.4050014699</c:v>
                </c:pt>
                <c:pt idx="13">
                  <c:v>5.4050014699</c:v>
                </c:pt>
                <c:pt idx="14">
                  <c:v>5.4050014699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(d)</c:v>
                </c:pt>
                <c:pt idx="1">
                  <c:v>Assiniboine South (o)</c:v>
                </c:pt>
                <c:pt idx="2">
                  <c:v>St. Boniface (d)</c:v>
                </c:pt>
                <c:pt idx="3">
                  <c:v>St. Vital (m,o,d)</c:v>
                </c:pt>
                <c:pt idx="4">
                  <c:v>Transcona (d)</c:v>
                </c:pt>
                <c:pt idx="5">
                  <c:v>River Heights (m,o,d)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(m,d)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(m,d)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data'!$I$20:$I$32,'m vs o graph data'!$I$8,'m vs o graph data'!$I$19)</c:f>
              <c:numCache>
                <c:ptCount val="15"/>
                <c:pt idx="0">
                  <c:v>5.6650497284</c:v>
                </c:pt>
                <c:pt idx="1">
                  <c:v>5.620240877</c:v>
                </c:pt>
                <c:pt idx="2">
                  <c:v>5.7394838285</c:v>
                </c:pt>
                <c:pt idx="3">
                  <c:v>6.0881016784</c:v>
                </c:pt>
                <c:pt idx="4">
                  <c:v>5.460442577</c:v>
                </c:pt>
                <c:pt idx="5">
                  <c:v>6.1200425691</c:v>
                </c:pt>
                <c:pt idx="6">
                  <c:v>5.698095602</c:v>
                </c:pt>
                <c:pt idx="7">
                  <c:v>5.6539190603</c:v>
                </c:pt>
                <c:pt idx="8">
                  <c:v>5.8050930016</c:v>
                </c:pt>
                <c:pt idx="9">
                  <c:v>6.2500212004</c:v>
                </c:pt>
                <c:pt idx="10">
                  <c:v>6.6960397235</c:v>
                </c:pt>
                <c:pt idx="11">
                  <c:v>6.5608096255</c:v>
                </c:pt>
                <c:pt idx="13">
                  <c:v>5.8835126446</c:v>
                </c:pt>
                <c:pt idx="14">
                  <c:v>5.4050014699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(d)</c:v>
                </c:pt>
                <c:pt idx="1">
                  <c:v>Assiniboine South (o)</c:v>
                </c:pt>
                <c:pt idx="2">
                  <c:v>St. Boniface (d)</c:v>
                </c:pt>
                <c:pt idx="3">
                  <c:v>St. Vital (m,o,d)</c:v>
                </c:pt>
                <c:pt idx="4">
                  <c:v>Transcona (d)</c:v>
                </c:pt>
                <c:pt idx="5">
                  <c:v>River Heights (m,o,d)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(m,d)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(m,d)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data'!$J$20:$J$32,'m vs o graph data'!$J$8,'m vs o graph data'!$J$19)</c:f>
              <c:numCache>
                <c:ptCount val="15"/>
                <c:pt idx="0">
                  <c:v>4.9114409722</c:v>
                </c:pt>
                <c:pt idx="1">
                  <c:v>5.2183054997</c:v>
                </c:pt>
                <c:pt idx="2">
                  <c:v>5.0247428311</c:v>
                </c:pt>
                <c:pt idx="3">
                  <c:v>5.288594426</c:v>
                </c:pt>
                <c:pt idx="4">
                  <c:v>4.8663675673</c:v>
                </c:pt>
                <c:pt idx="5">
                  <c:v>5.2957113494</c:v>
                </c:pt>
                <c:pt idx="6">
                  <c:v>4.7085647736</c:v>
                </c:pt>
                <c:pt idx="7">
                  <c:v>4.8946311845</c:v>
                </c:pt>
                <c:pt idx="8">
                  <c:v>5.0802128717</c:v>
                </c:pt>
                <c:pt idx="9">
                  <c:v>4.8066878808</c:v>
                </c:pt>
                <c:pt idx="10">
                  <c:v>5.4978705688</c:v>
                </c:pt>
                <c:pt idx="11">
                  <c:v>5.5828269325</c:v>
                </c:pt>
                <c:pt idx="13">
                  <c:v>5.0832252115</c:v>
                </c:pt>
                <c:pt idx="14">
                  <c:v>4.7548023305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(d)</c:v>
                </c:pt>
                <c:pt idx="1">
                  <c:v>Assiniboine South (o)</c:v>
                </c:pt>
                <c:pt idx="2">
                  <c:v>St. Boniface (d)</c:v>
                </c:pt>
                <c:pt idx="3">
                  <c:v>St. Vital (m,o,d)</c:v>
                </c:pt>
                <c:pt idx="4">
                  <c:v>Transcona (d)</c:v>
                </c:pt>
                <c:pt idx="5">
                  <c:v>River Heights (m,o,d)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(m,d)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(m,d)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data'!$K$20:$K$32,'m vs o graph data'!$K$8,'m vs o graph data'!$K$19)</c:f>
              <c:numCache>
                <c:ptCount val="15"/>
                <c:pt idx="0">
                  <c:v>4.7548023305</c:v>
                </c:pt>
                <c:pt idx="1">
                  <c:v>4.7548023305</c:v>
                </c:pt>
                <c:pt idx="2">
                  <c:v>4.7548023305</c:v>
                </c:pt>
                <c:pt idx="3">
                  <c:v>4.7548023305</c:v>
                </c:pt>
                <c:pt idx="4">
                  <c:v>4.7548023305</c:v>
                </c:pt>
                <c:pt idx="5">
                  <c:v>4.7548023305</c:v>
                </c:pt>
                <c:pt idx="6">
                  <c:v>4.7548023305</c:v>
                </c:pt>
                <c:pt idx="7">
                  <c:v>4.7548023305</c:v>
                </c:pt>
                <c:pt idx="8">
                  <c:v>4.7548023305</c:v>
                </c:pt>
                <c:pt idx="9">
                  <c:v>4.7548023305</c:v>
                </c:pt>
                <c:pt idx="10">
                  <c:v>4.7548023305</c:v>
                </c:pt>
                <c:pt idx="11">
                  <c:v>4.7548023305</c:v>
                </c:pt>
                <c:pt idx="13">
                  <c:v>4.7548023305</c:v>
                </c:pt>
                <c:pt idx="14">
                  <c:v>4.7548023305</c:v>
                </c:pt>
              </c:numCache>
            </c:numRef>
          </c:val>
        </c:ser>
        <c:gapWidth val="0"/>
        <c:axId val="17900990"/>
        <c:axId val="26891183"/>
      </c:barChart>
      <c:catAx>
        <c:axId val="1790099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6891183"/>
        <c:crosses val="autoZero"/>
        <c:auto val="1"/>
        <c:lblOffset val="100"/>
        <c:tickLblSkip val="1"/>
        <c:noMultiLvlLbl val="0"/>
      </c:catAx>
      <c:valAx>
        <c:axId val="26891183"/>
        <c:scaling>
          <c:orientation val="minMax"/>
          <c:max val="1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7900990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5925"/>
          <c:y val="0.142"/>
          <c:w val="0.317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8725"/>
          <c:w val="0.9765"/>
          <c:h val="0.7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 (m)</c:v>
                </c:pt>
                <c:pt idx="2">
                  <c:v>Northwest Region</c:v>
                </c:pt>
                <c:pt idx="3">
                  <c:v>Winnipeg Region (m)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5.382362019</c:v>
                </c:pt>
                <c:pt idx="1">
                  <c:v>5.382362019</c:v>
                </c:pt>
                <c:pt idx="2">
                  <c:v>5.382362019</c:v>
                </c:pt>
                <c:pt idx="3">
                  <c:v>5.382362019</c:v>
                </c:pt>
                <c:pt idx="4">
                  <c:v>5.382362019</c:v>
                </c:pt>
                <c:pt idx="5">
                  <c:v>5.382362019</c:v>
                </c:pt>
                <c:pt idx="6">
                  <c:v>5.382362019</c:v>
                </c:pt>
                <c:pt idx="8">
                  <c:v>5.382362019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 (m)</c:v>
                </c:pt>
                <c:pt idx="2">
                  <c:v>Northwest Region</c:v>
                </c:pt>
                <c:pt idx="3">
                  <c:v>Winnipeg Region (m)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5.036442899</c:v>
                </c:pt>
                <c:pt idx="1">
                  <c:v>4.748920647</c:v>
                </c:pt>
                <c:pt idx="2">
                  <c:v>5.612196422</c:v>
                </c:pt>
                <c:pt idx="3">
                  <c:v>5.876858695</c:v>
                </c:pt>
                <c:pt idx="4">
                  <c:v>5.270821579</c:v>
                </c:pt>
                <c:pt idx="5">
                  <c:v>5.597695937</c:v>
                </c:pt>
                <c:pt idx="6">
                  <c:v>4.142977765</c:v>
                </c:pt>
                <c:pt idx="8">
                  <c:v>5.382362019</c:v>
                </c:pt>
              </c:numCache>
            </c:numRef>
          </c:val>
        </c:ser>
        <c:axId val="40694056"/>
        <c:axId val="30702185"/>
      </c:barChart>
      <c:catAx>
        <c:axId val="4069405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0702185"/>
        <c:crosses val="autoZero"/>
        <c:auto val="1"/>
        <c:lblOffset val="100"/>
        <c:tickLblSkip val="1"/>
        <c:noMultiLvlLbl val="0"/>
      </c:catAx>
      <c:valAx>
        <c:axId val="30702185"/>
        <c:scaling>
          <c:orientation val="minMax"/>
          <c:max val="10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0694056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725"/>
          <c:y val="0.10275"/>
          <c:w val="0.223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12475"/>
          <c:w val="0.95975"/>
          <c:h val="0.83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(m,o,d)</c:v>
                </c:pt>
                <c:pt idx="1">
                  <c:v>Mid (d)</c:v>
                </c:pt>
                <c:pt idx="2">
                  <c:v>North (m,o,d)</c:v>
                </c:pt>
                <c:pt idx="3">
                  <c:v>Winnipeg (m,d)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5.4050014699</c:v>
                </c:pt>
                <c:pt idx="1">
                  <c:v>5.4050014699</c:v>
                </c:pt>
                <c:pt idx="2">
                  <c:v>5.4050014699</c:v>
                </c:pt>
                <c:pt idx="3">
                  <c:v>5.4050014699</c:v>
                </c:pt>
                <c:pt idx="4">
                  <c:v>5.4050014699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(m,o,d)</c:v>
                </c:pt>
                <c:pt idx="1">
                  <c:v>Mid (d)</c:v>
                </c:pt>
                <c:pt idx="2">
                  <c:v>North (m,o,d)</c:v>
                </c:pt>
                <c:pt idx="3">
                  <c:v>Winnipeg (m,d)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4.7826083738</c:v>
                </c:pt>
                <c:pt idx="1">
                  <c:v>5.262159141</c:v>
                </c:pt>
                <c:pt idx="2">
                  <c:v>4.7518184103</c:v>
                </c:pt>
                <c:pt idx="3">
                  <c:v>5.8835126446</c:v>
                </c:pt>
                <c:pt idx="4">
                  <c:v>5.4050014699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(m,o,d)</c:v>
                </c:pt>
                <c:pt idx="1">
                  <c:v>Mid (d)</c:v>
                </c:pt>
                <c:pt idx="2">
                  <c:v>North (m,o,d)</c:v>
                </c:pt>
                <c:pt idx="3">
                  <c:v>Winnipeg (m,d)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4.1605452694</c:v>
                </c:pt>
                <c:pt idx="1">
                  <c:v>4.5477730446</c:v>
                </c:pt>
                <c:pt idx="2">
                  <c:v>4.0048533243</c:v>
                </c:pt>
                <c:pt idx="3">
                  <c:v>5.0832252115</c:v>
                </c:pt>
                <c:pt idx="4">
                  <c:v>4.7548023305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(m,o,d)</c:v>
                </c:pt>
                <c:pt idx="1">
                  <c:v>Mid (d)</c:v>
                </c:pt>
                <c:pt idx="2">
                  <c:v>North (m,o,d)</c:v>
                </c:pt>
                <c:pt idx="3">
                  <c:v>Winnipeg (m,d)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4.7548023305</c:v>
                </c:pt>
                <c:pt idx="1">
                  <c:v>4.7548023305</c:v>
                </c:pt>
                <c:pt idx="2">
                  <c:v>4.7548023305</c:v>
                </c:pt>
                <c:pt idx="3">
                  <c:v>4.7548023305</c:v>
                </c:pt>
                <c:pt idx="4">
                  <c:v>4.7548023305</c:v>
                </c:pt>
              </c:numCache>
            </c:numRef>
          </c:val>
        </c:ser>
        <c:axId val="7884210"/>
        <c:axId val="3849027"/>
      </c:barChart>
      <c:catAx>
        <c:axId val="788421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849027"/>
        <c:crosses val="autoZero"/>
        <c:auto val="1"/>
        <c:lblOffset val="100"/>
        <c:tickLblSkip val="1"/>
        <c:noMultiLvlLbl val="0"/>
      </c:catAx>
      <c:valAx>
        <c:axId val="3849027"/>
        <c:scaling>
          <c:orientation val="minMax"/>
          <c:max val="10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7884210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525"/>
          <c:y val="0.15"/>
          <c:w val="0.317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0.875</cdr:y>
    </cdr:from>
    <cdr:to>
      <cdr:x>0.99725</cdr:x>
      <cdr:y>0.988</cdr:y>
    </cdr:to>
    <cdr:sp>
      <cdr:nvSpPr>
        <cdr:cNvPr id="1" name="Text Box 4"/>
        <cdr:cNvSpPr txBox="1">
          <a:spLocks noChangeArrowheads="1"/>
        </cdr:cNvSpPr>
      </cdr:nvSpPr>
      <cdr:spPr>
        <a:xfrm>
          <a:off x="323850" y="3971925"/>
          <a:ext cx="53625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0.002</cdr:x>
      <cdr:y>0</cdr:y>
    </cdr:from>
    <cdr:to>
      <cdr:x>0.99675</cdr:x>
      <cdr:y>0.079</cdr:y>
    </cdr:to>
    <cdr:sp>
      <cdr:nvSpPr>
        <cdr:cNvPr id="2" name="Text Box 7"/>
        <cdr:cNvSpPr txBox="1">
          <a:spLocks noChangeArrowheads="1"/>
        </cdr:cNvSpPr>
      </cdr:nvSpPr>
      <cdr:spPr>
        <a:xfrm>
          <a:off x="9525" y="0"/>
          <a:ext cx="56864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9.1.1: Ambulatory Visit Rate by RHA,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rate of ambulatory visits to all physicians per resident</a:t>
          </a:r>
        </a:p>
      </cdr:txBody>
    </cdr:sp>
  </cdr:relSizeAnchor>
  <cdr:relSizeAnchor xmlns:cdr="http://schemas.openxmlformats.org/drawingml/2006/chartDrawing">
    <cdr:from>
      <cdr:x>0.77675</cdr:x>
      <cdr:y>0.62775</cdr:y>
    </cdr:from>
    <cdr:to>
      <cdr:x>0.9255</cdr:x>
      <cdr:y>0.731</cdr:y>
    </cdr:to>
    <cdr:sp>
      <cdr:nvSpPr>
        <cdr:cNvPr id="3" name="Text Box 8"/>
        <cdr:cNvSpPr txBox="1">
          <a:spLocks noChangeArrowheads="1"/>
        </cdr:cNvSpPr>
      </cdr:nvSpPr>
      <cdr:spPr>
        <a:xfrm>
          <a:off x="4438650" y="2847975"/>
          <a:ext cx="847725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note: there is missing data in Churchill </a:t>
          </a:r>
        </a:p>
      </cdr:txBody>
    </cdr:sp>
  </cdr:relSizeAnchor>
  <cdr:relSizeAnchor xmlns:cdr="http://schemas.openxmlformats.org/drawingml/2006/chartDrawing">
    <cdr:from>
      <cdr:x>0.717</cdr:x>
      <cdr:y>0.9705</cdr:y>
    </cdr:from>
    <cdr:to>
      <cdr:x>0.95575</cdr:x>
      <cdr:y>1</cdr:y>
    </cdr:to>
    <cdr:sp>
      <cdr:nvSpPr>
        <cdr:cNvPr id="4" name="Text Box 9"/>
        <cdr:cNvSpPr txBox="1">
          <a:spLocks noChangeArrowheads="1"/>
        </cdr:cNvSpPr>
      </cdr:nvSpPr>
      <cdr:spPr>
        <a:xfrm>
          <a:off x="4095750" y="4400550"/>
          <a:ext cx="13620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0.03025</cdr:y>
    </cdr:from>
    <cdr:to>
      <cdr:x>0.99825</cdr:x>
      <cdr:y>0.11025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161925"/>
          <a:ext cx="57054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9.1.3: Ambulatory Visit Rate by Winnipeg Community Area,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rate of ambulatory visits to all physicians per resident</a:t>
          </a:r>
        </a:p>
      </cdr:txBody>
    </cdr:sp>
  </cdr:relSizeAnchor>
  <cdr:relSizeAnchor xmlns:cdr="http://schemas.openxmlformats.org/drawingml/2006/chartDrawing">
    <cdr:from>
      <cdr:x>0.0865</cdr:x>
      <cdr:y>0.8935</cdr:y>
    </cdr:from>
    <cdr:to>
      <cdr:x>0.99825</cdr:x>
      <cdr:y>0.98575</cdr:y>
    </cdr:to>
    <cdr:sp>
      <cdr:nvSpPr>
        <cdr:cNvPr id="2" name="Text Box 9"/>
        <cdr:cNvSpPr txBox="1">
          <a:spLocks noChangeArrowheads="1"/>
        </cdr:cNvSpPr>
      </cdr:nvSpPr>
      <cdr:spPr>
        <a:xfrm>
          <a:off x="485775" y="4867275"/>
          <a:ext cx="52101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0.94975</cdr:x>
      <cdr:y>0.66</cdr:y>
    </cdr:from>
    <cdr:to>
      <cdr:x>0.99825</cdr:x>
      <cdr:y>0.69525</cdr:y>
    </cdr:to>
    <cdr:sp fLocksText="0">
      <cdr:nvSpPr>
        <cdr:cNvPr id="3" name="Text Box 10"/>
        <cdr:cNvSpPr txBox="1">
          <a:spLocks noChangeArrowheads="1"/>
        </cdr:cNvSpPr>
      </cdr:nvSpPr>
      <cdr:spPr>
        <a:xfrm>
          <a:off x="5419725" y="3600450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0.7325</cdr:x>
      <cdr:y>0.975</cdr:y>
    </cdr:from>
    <cdr:to>
      <cdr:x>0.9715</cdr:x>
      <cdr:y>1</cdr:y>
    </cdr:to>
    <cdr:sp>
      <cdr:nvSpPr>
        <cdr:cNvPr id="4" name="Text Box 11"/>
        <cdr:cNvSpPr txBox="1">
          <a:spLocks noChangeArrowheads="1"/>
        </cdr:cNvSpPr>
      </cdr:nvSpPr>
      <cdr:spPr>
        <a:xfrm>
          <a:off x="4181475" y="5314950"/>
          <a:ext cx="13620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0.88325</cdr:y>
    </cdr:from>
    <cdr:to>
      <cdr:x>0.99675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4010025"/>
          <a:ext cx="52197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0.99525</cdr:x>
      <cdr:y>0.07925</cdr:y>
    </cdr:to>
    <cdr:sp>
      <cdr:nvSpPr>
        <cdr:cNvPr id="2" name="Text Box 3"/>
        <cdr:cNvSpPr txBox="1">
          <a:spLocks noChangeArrowheads="1"/>
        </cdr:cNvSpPr>
      </cdr:nvSpPr>
      <cdr:spPr>
        <a:xfrm>
          <a:off x="9525" y="0"/>
          <a:ext cx="5676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9.1.2: Ambulatory Visit Rate by Metis Region,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rate of ambulatory visits to all physicians per Metis resident</a:t>
          </a:r>
        </a:p>
      </cdr:txBody>
    </cdr:sp>
  </cdr:relSizeAnchor>
  <cdr:relSizeAnchor xmlns:cdr="http://schemas.openxmlformats.org/drawingml/2006/chartDrawing">
    <cdr:from>
      <cdr:x>0.756</cdr:x>
      <cdr:y>0.97</cdr:y>
    </cdr:from>
    <cdr:to>
      <cdr:x>0.99475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4314825" y="4400550"/>
          <a:ext cx="13620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0.75125</cdr:x>
      <cdr:y>0.97</cdr:y>
    </cdr:from>
    <cdr:to>
      <cdr:x>0.99025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0" y="4400550"/>
          <a:ext cx="13620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 </a:t>
          </a:r>
        </a:p>
      </cdr:txBody>
    </cdr:sp>
  </cdr:relSizeAnchor>
  <cdr:relSizeAnchor xmlns:cdr="http://schemas.openxmlformats.org/drawingml/2006/chartDrawing">
    <cdr:from>
      <cdr:x>0</cdr:x>
      <cdr:y>0.019</cdr:y>
    </cdr:from>
    <cdr:to>
      <cdr:x>1</cdr:x>
      <cdr:y>0.0985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85725"/>
          <a:ext cx="57150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Ambulatory Visit Rate by Aggregate RHA Area,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rate of ambulatory visits to all physicians per resident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12.421875" style="26" customWidth="1"/>
    <col min="2" max="5" width="8.421875" style="26" customWidth="1"/>
    <col min="6" max="6" width="0.9921875" style="26" customWidth="1"/>
    <col min="7" max="7" width="18.140625" style="26" customWidth="1"/>
    <col min="8" max="11" width="8.421875" style="26" customWidth="1"/>
    <col min="12" max="12" width="1.1484375" style="26" customWidth="1"/>
    <col min="13" max="13" width="14.57421875" style="26" customWidth="1"/>
    <col min="14" max="15" width="11.8515625" style="26" customWidth="1"/>
    <col min="16" max="16384" width="9.140625" style="26" customWidth="1"/>
  </cols>
  <sheetData>
    <row r="1" spans="1:5" ht="15.75" thickBot="1">
      <c r="A1" s="14" t="s">
        <v>172</v>
      </c>
      <c r="B1" s="14"/>
      <c r="C1" s="14"/>
      <c r="D1" s="14"/>
      <c r="E1" s="14"/>
    </row>
    <row r="2" spans="1:15" ht="13.5" thickBot="1">
      <c r="A2" s="75" t="s">
        <v>161</v>
      </c>
      <c r="B2" s="85" t="s">
        <v>167</v>
      </c>
      <c r="C2" s="85"/>
      <c r="D2" s="85"/>
      <c r="E2" s="79"/>
      <c r="G2" s="82" t="s">
        <v>162</v>
      </c>
      <c r="H2" s="85" t="s">
        <v>167</v>
      </c>
      <c r="I2" s="85"/>
      <c r="J2" s="85"/>
      <c r="K2" s="79"/>
      <c r="M2" s="75" t="s">
        <v>160</v>
      </c>
      <c r="N2" s="78" t="s">
        <v>167</v>
      </c>
      <c r="O2" s="79"/>
    </row>
    <row r="3" spans="1:15" ht="12.75">
      <c r="A3" s="76"/>
      <c r="B3" s="15" t="s">
        <v>31</v>
      </c>
      <c r="C3" s="16" t="s">
        <v>64</v>
      </c>
      <c r="D3" s="17" t="s">
        <v>31</v>
      </c>
      <c r="E3" s="22" t="s">
        <v>64</v>
      </c>
      <c r="G3" s="83"/>
      <c r="H3" s="15" t="s">
        <v>31</v>
      </c>
      <c r="I3" s="16" t="s">
        <v>64</v>
      </c>
      <c r="J3" s="17" t="s">
        <v>31</v>
      </c>
      <c r="K3" s="22" t="s">
        <v>64</v>
      </c>
      <c r="M3" s="76"/>
      <c r="N3" s="15" t="s">
        <v>31</v>
      </c>
      <c r="O3" s="48" t="s">
        <v>64</v>
      </c>
    </row>
    <row r="4" spans="1:15" ht="12.75">
      <c r="A4" s="76"/>
      <c r="B4" s="15" t="s">
        <v>32</v>
      </c>
      <c r="C4" s="16" t="s">
        <v>168</v>
      </c>
      <c r="D4" s="17" t="s">
        <v>32</v>
      </c>
      <c r="E4" s="35" t="s">
        <v>168</v>
      </c>
      <c r="G4" s="83"/>
      <c r="H4" s="15" t="s">
        <v>32</v>
      </c>
      <c r="I4" s="16" t="s">
        <v>168</v>
      </c>
      <c r="J4" s="17" t="s">
        <v>32</v>
      </c>
      <c r="K4" s="35" t="s">
        <v>168</v>
      </c>
      <c r="M4" s="76"/>
      <c r="N4" s="15" t="s">
        <v>32</v>
      </c>
      <c r="O4" s="35" t="s">
        <v>168</v>
      </c>
    </row>
    <row r="5" spans="1:15" ht="12.75">
      <c r="A5" s="76"/>
      <c r="B5" s="18" t="s">
        <v>33</v>
      </c>
      <c r="C5" s="19" t="s">
        <v>169</v>
      </c>
      <c r="D5" s="20" t="s">
        <v>33</v>
      </c>
      <c r="E5" s="36" t="s">
        <v>169</v>
      </c>
      <c r="G5" s="83"/>
      <c r="H5" s="18" t="s">
        <v>33</v>
      </c>
      <c r="I5" s="19" t="s">
        <v>169</v>
      </c>
      <c r="J5" s="20" t="s">
        <v>33</v>
      </c>
      <c r="K5" s="36" t="s">
        <v>169</v>
      </c>
      <c r="M5" s="76"/>
      <c r="N5" s="18" t="s">
        <v>33</v>
      </c>
      <c r="O5" s="36" t="s">
        <v>169</v>
      </c>
    </row>
    <row r="6" spans="1:15" ht="13.5" thickBot="1">
      <c r="A6" s="77"/>
      <c r="B6" s="86" t="s">
        <v>152</v>
      </c>
      <c r="C6" s="87"/>
      <c r="D6" s="88" t="s">
        <v>153</v>
      </c>
      <c r="E6" s="81"/>
      <c r="G6" s="84"/>
      <c r="H6" s="86" t="s">
        <v>152</v>
      </c>
      <c r="I6" s="87"/>
      <c r="J6" s="88" t="s">
        <v>153</v>
      </c>
      <c r="K6" s="81"/>
      <c r="M6" s="77"/>
      <c r="N6" s="80" t="s">
        <v>154</v>
      </c>
      <c r="O6" s="81"/>
    </row>
    <row r="7" spans="1:15" ht="12.75">
      <c r="A7" s="27" t="s">
        <v>34</v>
      </c>
      <c r="B7" s="65">
        <f>'m vs o orig data'!B4/1</f>
        <v>24818</v>
      </c>
      <c r="C7" s="52">
        <f>'m vs o orig data'!H4</f>
        <v>4.3632208158</v>
      </c>
      <c r="D7" s="69">
        <f>'m vs o orig data'!P4/1</f>
        <v>221865</v>
      </c>
      <c r="E7" s="46">
        <f>'m vs o orig data'!V4</f>
        <v>3.9344741976</v>
      </c>
      <c r="G7" s="28" t="s">
        <v>48</v>
      </c>
      <c r="H7" s="66">
        <f>'m vs o orig data'!B19/1</f>
        <v>8970</v>
      </c>
      <c r="I7" s="52">
        <f>'m vs o orig data'!H19</f>
        <v>5.025210084</v>
      </c>
      <c r="J7" s="69">
        <f>'m vs o orig data'!P19/1</f>
        <v>303781</v>
      </c>
      <c r="K7" s="46">
        <f>'m vs o orig data'!V19</f>
        <v>4.70992899</v>
      </c>
      <c r="M7" s="29" t="s">
        <v>155</v>
      </c>
      <c r="N7" s="65">
        <f>'m region orig data'!B4/1</f>
        <v>46483</v>
      </c>
      <c r="O7" s="49">
        <f>'m region orig data'!H4</f>
        <v>4.725322761</v>
      </c>
    </row>
    <row r="8" spans="1:15" ht="12.75">
      <c r="A8" s="29" t="s">
        <v>35</v>
      </c>
      <c r="B8" s="66">
        <f>'m vs o orig data'!B5/1</f>
        <v>20559</v>
      </c>
      <c r="C8" s="52">
        <f>'m vs o orig data'!H5</f>
        <v>4.5105309346</v>
      </c>
      <c r="D8" s="69">
        <f>'m vs o orig data'!P5/1</f>
        <v>385448</v>
      </c>
      <c r="E8" s="46">
        <f>'m vs o orig data'!V5</f>
        <v>3.9590788636</v>
      </c>
      <c r="G8" s="30" t="s">
        <v>49</v>
      </c>
      <c r="H8" s="66">
        <f>'m vs o orig data'!B20/1</f>
        <v>4237</v>
      </c>
      <c r="I8" s="52">
        <f>'m vs o orig data'!H20</f>
        <v>4.9964622642</v>
      </c>
      <c r="J8" s="69">
        <f>'m vs o orig data'!P20/1</f>
        <v>188871</v>
      </c>
      <c r="K8" s="46">
        <f>'m vs o orig data'!V20</f>
        <v>5.2607375634</v>
      </c>
      <c r="M8" s="29" t="s">
        <v>38</v>
      </c>
      <c r="N8" s="66">
        <f>'m region orig data'!B5/1</f>
        <v>37169</v>
      </c>
      <c r="O8" s="49">
        <f>'m region orig data'!H5</f>
        <v>4.560053981</v>
      </c>
    </row>
    <row r="9" spans="1:15" ht="12.75">
      <c r="A9" s="29" t="s">
        <v>36</v>
      </c>
      <c r="B9" s="66">
        <f>'m vs o orig data'!B6/1</f>
        <v>9814</v>
      </c>
      <c r="C9" s="52">
        <f>'m vs o orig data'!H6</f>
        <v>4.6140103432</v>
      </c>
      <c r="D9" s="69">
        <f>'m vs o orig data'!P6/1</f>
        <v>301228</v>
      </c>
      <c r="E9" s="46">
        <f>'m vs o orig data'!V6</f>
        <v>4.570362166</v>
      </c>
      <c r="G9" s="30" t="s">
        <v>53</v>
      </c>
      <c r="H9" s="66">
        <f>'m vs o orig data'!B21/1</f>
        <v>20007</v>
      </c>
      <c r="I9" s="52">
        <f>'m vs o orig data'!H21</f>
        <v>5.4411204787</v>
      </c>
      <c r="J9" s="69">
        <f>'m vs o orig data'!P21/1</f>
        <v>239731</v>
      </c>
      <c r="K9" s="46">
        <f>'m vs o orig data'!V21</f>
        <v>4.9832872555</v>
      </c>
      <c r="M9" s="29" t="s">
        <v>156</v>
      </c>
      <c r="N9" s="66">
        <f>'m region orig data'!B6/1</f>
        <v>22816</v>
      </c>
      <c r="O9" s="49">
        <f>'m region orig data'!H6</f>
        <v>5.347082259</v>
      </c>
    </row>
    <row r="10" spans="1:15" ht="12.75">
      <c r="A10" s="29" t="s">
        <v>28</v>
      </c>
      <c r="B10" s="66">
        <f>'m vs o orig data'!B7/1</f>
        <v>13417</v>
      </c>
      <c r="C10" s="52">
        <f>'m vs o orig data'!H7</f>
        <v>5.7435787671</v>
      </c>
      <c r="D10" s="69">
        <f>'m vs o orig data'!P7/1</f>
        <v>260624</v>
      </c>
      <c r="E10" s="46">
        <f>'m vs o orig data'!V7</f>
        <v>5.523450249</v>
      </c>
      <c r="G10" s="30" t="s">
        <v>51</v>
      </c>
      <c r="H10" s="66">
        <f>'m vs o orig data'!B22/1</f>
        <v>19865</v>
      </c>
      <c r="I10" s="52">
        <f>'m vs o orig data'!H22</f>
        <v>5.8894159502</v>
      </c>
      <c r="J10" s="69">
        <f>'m vs o orig data'!P22/1</f>
        <v>305917</v>
      </c>
      <c r="K10" s="46">
        <f>'m vs o orig data'!V22</f>
        <v>5.2159761296</v>
      </c>
      <c r="M10" s="29" t="s">
        <v>44</v>
      </c>
      <c r="N10" s="66">
        <f>'m region orig data'!B7/1</f>
        <v>171429</v>
      </c>
      <c r="O10" s="49">
        <f>'m region orig data'!H7</f>
        <v>5.416911556</v>
      </c>
    </row>
    <row r="11" spans="1:15" ht="12.75">
      <c r="A11" s="29" t="s">
        <v>44</v>
      </c>
      <c r="B11" s="66">
        <f>'m vs o orig data'!B8/1</f>
        <v>171429</v>
      </c>
      <c r="C11" s="52">
        <f>'m vs o orig data'!H8</f>
        <v>5.4169115556</v>
      </c>
      <c r="D11" s="69">
        <f>'m vs o orig data'!P8/1</f>
        <v>3215458</v>
      </c>
      <c r="E11" s="46">
        <f>'m vs o orig data'!V8</f>
        <v>5.0734768326</v>
      </c>
      <c r="G11" s="30" t="s">
        <v>54</v>
      </c>
      <c r="H11" s="66">
        <f>'m vs o orig data'!B23/1</f>
        <v>10204</v>
      </c>
      <c r="I11" s="52">
        <f>'m vs o orig data'!H23</f>
        <v>4.7996237065</v>
      </c>
      <c r="J11" s="69">
        <f>'m vs o orig data'!P23/1</f>
        <v>144987</v>
      </c>
      <c r="K11" s="46">
        <f>'m vs o orig data'!V23</f>
        <v>4.646125745</v>
      </c>
      <c r="M11" s="29" t="s">
        <v>157</v>
      </c>
      <c r="N11" s="66">
        <f>'m region orig data'!B8/1</f>
        <v>43019</v>
      </c>
      <c r="O11" s="49">
        <f>'m region orig data'!H8</f>
        <v>4.885191915</v>
      </c>
    </row>
    <row r="12" spans="1:15" ht="12.75">
      <c r="A12" s="29" t="s">
        <v>38</v>
      </c>
      <c r="B12" s="66">
        <f>'m vs o orig data'!B9/1</f>
        <v>40468</v>
      </c>
      <c r="C12" s="52">
        <f>'m vs o orig data'!H9</f>
        <v>4.589769763</v>
      </c>
      <c r="D12" s="69">
        <f>'m vs o orig data'!P9/1</f>
        <v>306035</v>
      </c>
      <c r="E12" s="46">
        <f>'m vs o orig data'!V9</f>
        <v>4.5011766436</v>
      </c>
      <c r="G12" s="30" t="s">
        <v>50</v>
      </c>
      <c r="H12" s="66">
        <f>'m vs o orig data'!B24/1</f>
        <v>9219</v>
      </c>
      <c r="I12" s="52">
        <f>'m vs o orig data'!H24</f>
        <v>5.4907683145</v>
      </c>
      <c r="J12" s="69">
        <f>'m vs o orig data'!P24/1</f>
        <v>295132</v>
      </c>
      <c r="K12" s="46">
        <f>'m vs o orig data'!V24</f>
        <v>5.4683441107</v>
      </c>
      <c r="M12" s="29" t="s">
        <v>158</v>
      </c>
      <c r="N12" s="66">
        <f>'m region orig data'!B9/1</f>
        <v>29715</v>
      </c>
      <c r="O12" s="49">
        <f>'m region orig data'!H9</f>
        <v>4.974054235</v>
      </c>
    </row>
    <row r="13" spans="1:15" ht="12.75">
      <c r="A13" s="29" t="s">
        <v>39</v>
      </c>
      <c r="B13" s="66">
        <f>'m vs o orig data'!B10/1</f>
        <v>18303</v>
      </c>
      <c r="C13" s="52">
        <f>'m vs o orig data'!H10</f>
        <v>5.2746397695</v>
      </c>
      <c r="D13" s="69">
        <f>'m vs o orig data'!P10/1</f>
        <v>175380</v>
      </c>
      <c r="E13" s="46">
        <f>'m vs o orig data'!V10</f>
        <v>4.7645956152</v>
      </c>
      <c r="G13" s="30" t="s">
        <v>52</v>
      </c>
      <c r="H13" s="66">
        <f>'m vs o orig data'!B25/1</f>
        <v>22566</v>
      </c>
      <c r="I13" s="52">
        <f>'m vs o orig data'!H25</f>
        <v>5.1065852003</v>
      </c>
      <c r="J13" s="69">
        <f>'m vs o orig data'!P25/1</f>
        <v>429011</v>
      </c>
      <c r="K13" s="46">
        <f>'m vs o orig data'!V25</f>
        <v>4.7638247313</v>
      </c>
      <c r="M13" s="29" t="s">
        <v>159</v>
      </c>
      <c r="N13" s="66">
        <f>'m region orig data'!B10/1</f>
        <v>14780</v>
      </c>
      <c r="O13" s="49">
        <f>'m region orig data'!H10</f>
        <v>3.410244578</v>
      </c>
    </row>
    <row r="14" spans="1:15" ht="12.75">
      <c r="A14" s="29" t="s">
        <v>37</v>
      </c>
      <c r="B14" s="66">
        <f>'m vs o orig data'!B11/1</f>
        <v>33658</v>
      </c>
      <c r="C14" s="52">
        <f>'m vs o orig data'!H11</f>
        <v>5.6321954485</v>
      </c>
      <c r="D14" s="69">
        <f>'m vs o orig data'!P11/1</f>
        <v>184017</v>
      </c>
      <c r="E14" s="46">
        <f>'m vs o orig data'!V11</f>
        <v>5.1135719446</v>
      </c>
      <c r="G14" s="30" t="s">
        <v>55</v>
      </c>
      <c r="H14" s="66">
        <f>'m vs o orig data'!B26/1</f>
        <v>11874</v>
      </c>
      <c r="I14" s="52">
        <f>'m vs o orig data'!H26</f>
        <v>5.1070967742</v>
      </c>
      <c r="J14" s="69">
        <f>'m vs o orig data'!P26/1</f>
        <v>294964</v>
      </c>
      <c r="K14" s="46">
        <f>'m vs o orig data'!V26</f>
        <v>5.0021028354</v>
      </c>
      <c r="M14" s="31"/>
      <c r="N14" s="67"/>
      <c r="O14" s="51"/>
    </row>
    <row r="15" spans="1:15" ht="13.5" thickBot="1">
      <c r="A15" s="29" t="s">
        <v>40</v>
      </c>
      <c r="B15" s="66">
        <f>'m vs o orig data'!B12/1</f>
        <v>467</v>
      </c>
      <c r="C15" s="52">
        <f>'m vs o orig data'!H12</f>
        <v>2.1227272727</v>
      </c>
      <c r="D15" s="69">
        <f>'m vs o orig data'!P12/1</f>
        <v>1594</v>
      </c>
      <c r="E15" s="46">
        <f>'m vs o orig data'!V12</f>
        <v>2.2169680111</v>
      </c>
      <c r="G15" s="30" t="s">
        <v>56</v>
      </c>
      <c r="H15" s="66">
        <f>'m vs o orig data'!B27/1</f>
        <v>12623</v>
      </c>
      <c r="I15" s="52">
        <f>'m vs o orig data'!H27</f>
        <v>5.2838007535</v>
      </c>
      <c r="J15" s="69">
        <f>'m vs o orig data'!P27/1</f>
        <v>300867</v>
      </c>
      <c r="K15" s="46">
        <f>'m vs o orig data'!V27</f>
        <v>5.3745444802</v>
      </c>
      <c r="M15" s="33" t="s">
        <v>45</v>
      </c>
      <c r="N15" s="68">
        <f>'m region orig data'!B11/1</f>
        <v>365411</v>
      </c>
      <c r="O15" s="50">
        <f>'m region orig data'!H11</f>
        <v>5.004533253</v>
      </c>
    </row>
    <row r="16" spans="1:15" ht="12.75">
      <c r="A16" s="29" t="s">
        <v>41</v>
      </c>
      <c r="B16" s="66">
        <f>'m vs o orig data'!B13/1</f>
        <v>18170</v>
      </c>
      <c r="C16" s="52">
        <f>'m vs o orig data'!H13</f>
        <v>4.4610851952</v>
      </c>
      <c r="D16" s="69">
        <f>'m vs o orig data'!P13/1</f>
        <v>83397</v>
      </c>
      <c r="E16" s="46">
        <f>'m vs o orig data'!V13</f>
        <v>4.1437444102</v>
      </c>
      <c r="G16" s="30" t="s">
        <v>57</v>
      </c>
      <c r="H16" s="66">
        <f>'m vs o orig data'!B28/1</f>
        <v>11331</v>
      </c>
      <c r="I16" s="52">
        <f>'m vs o orig data'!H28</f>
        <v>5.6038575668</v>
      </c>
      <c r="J16" s="69">
        <f>'m vs o orig data'!P28/1</f>
        <v>138712</v>
      </c>
      <c r="K16" s="46">
        <f>'m vs o orig data'!V28</f>
        <v>4.6054649889</v>
      </c>
      <c r="M16" s="21" t="s">
        <v>46</v>
      </c>
      <c r="O16" s="34"/>
    </row>
    <row r="17" spans="1:15" ht="12.75">
      <c r="A17" s="29" t="s">
        <v>42</v>
      </c>
      <c r="B17" s="66">
        <f>'m vs o orig data'!B14/1</f>
        <v>14308</v>
      </c>
      <c r="C17" s="52">
        <f>'m vs o orig data'!H14</f>
        <v>3.4863547758</v>
      </c>
      <c r="D17" s="69">
        <f>'m vs o orig data'!P14/1</f>
        <v>117451</v>
      </c>
      <c r="E17" s="46">
        <f>'m vs o orig data'!V14</f>
        <v>2.7686341992</v>
      </c>
      <c r="G17" s="30" t="s">
        <v>58</v>
      </c>
      <c r="H17" s="66">
        <f>'m vs o orig data'!B29/1</f>
        <v>18244</v>
      </c>
      <c r="I17" s="52">
        <f>'m vs o orig data'!H29</f>
        <v>5.9640405361</v>
      </c>
      <c r="J17" s="69">
        <f>'m vs o orig data'!P29/1</f>
        <v>366218</v>
      </c>
      <c r="K17" s="46">
        <f>'m vs o orig data'!V29</f>
        <v>5.3659101232</v>
      </c>
      <c r="M17" s="73" t="s">
        <v>171</v>
      </c>
      <c r="N17" s="25"/>
      <c r="O17" s="25"/>
    </row>
    <row r="18" spans="1:11" ht="12.75">
      <c r="A18" s="31"/>
      <c r="B18" s="67"/>
      <c r="C18" s="44"/>
      <c r="D18" s="70"/>
      <c r="E18" s="53"/>
      <c r="G18" s="30" t="s">
        <v>59</v>
      </c>
      <c r="H18" s="72">
        <f>'m vs o orig data'!B30/1</f>
        <v>22289</v>
      </c>
      <c r="I18" s="52">
        <f>'m vs o orig data'!H30</f>
        <v>5.6499366286</v>
      </c>
      <c r="J18" s="69">
        <f>'m vs o orig data'!P30/1</f>
        <v>207267</v>
      </c>
      <c r="K18" s="46">
        <f>'m vs o orig data'!V30</f>
        <v>5.4440796386</v>
      </c>
    </row>
    <row r="19" spans="1:16" ht="12.75">
      <c r="A19" s="29" t="s">
        <v>150</v>
      </c>
      <c r="B19" s="66">
        <f>'m vs o orig data'!B15/1</f>
        <v>55191</v>
      </c>
      <c r="C19" s="52">
        <f>'m vs o orig data'!H15</f>
        <v>4.4605996929</v>
      </c>
      <c r="D19" s="69">
        <f>'m vs o orig data'!P15/1</f>
        <v>908541</v>
      </c>
      <c r="E19" s="46">
        <f>'m vs o orig data'!V15</f>
        <v>4.1361804996</v>
      </c>
      <c r="G19" s="32"/>
      <c r="H19" s="67"/>
      <c r="I19" s="44"/>
      <c r="J19" s="70"/>
      <c r="K19" s="53"/>
      <c r="P19" s="34"/>
    </row>
    <row r="20" spans="1:11" ht="13.5" thickBot="1">
      <c r="A20" s="29" t="s">
        <v>47</v>
      </c>
      <c r="B20" s="66">
        <f>'m vs o orig data'!B16/1</f>
        <v>92429</v>
      </c>
      <c r="C20" s="52">
        <f>'m vs o orig data'!H16</f>
        <v>5.0609976455</v>
      </c>
      <c r="D20" s="69">
        <f>'m vs o orig data'!P16/1</f>
        <v>665432</v>
      </c>
      <c r="E20" s="46">
        <f>'m vs o orig data'!V16</f>
        <v>4.7265830877</v>
      </c>
      <c r="G20" s="33" t="s">
        <v>44</v>
      </c>
      <c r="H20" s="68">
        <f>'m vs o orig data'!B8/1</f>
        <v>171429</v>
      </c>
      <c r="I20" s="55">
        <f>'m vs o orig data'!H8</f>
        <v>5.4169115556</v>
      </c>
      <c r="J20" s="71">
        <f>'m vs o orig data'!P8/1</f>
        <v>3215458</v>
      </c>
      <c r="K20" s="54">
        <f>'m vs o orig data'!V8</f>
        <v>5.0734768326</v>
      </c>
    </row>
    <row r="21" spans="1:9" ht="12.75">
      <c r="A21" s="29" t="s">
        <v>43</v>
      </c>
      <c r="B21" s="66">
        <f>'m vs o orig data'!B17/1</f>
        <v>32945</v>
      </c>
      <c r="C21" s="52">
        <f>'m vs o orig data'!H17</f>
        <v>3.9234250327</v>
      </c>
      <c r="D21" s="69">
        <f>'m vs o orig data'!P17/1</f>
        <v>202442</v>
      </c>
      <c r="E21" s="46">
        <f>'m vs o orig data'!V17</f>
        <v>3.1998040052</v>
      </c>
      <c r="G21" s="21" t="s">
        <v>46</v>
      </c>
      <c r="I21" s="34"/>
    </row>
    <row r="22" spans="1:11" ht="12.75">
      <c r="A22" s="31"/>
      <c r="B22" s="67"/>
      <c r="C22" s="44"/>
      <c r="D22" s="70"/>
      <c r="E22" s="53"/>
      <c r="G22" s="74" t="s">
        <v>171</v>
      </c>
      <c r="H22" s="74"/>
      <c r="I22" s="74"/>
      <c r="J22" s="74"/>
      <c r="K22" s="74"/>
    </row>
    <row r="23" spans="1:5" ht="13.5" thickBot="1">
      <c r="A23" s="33" t="s">
        <v>45</v>
      </c>
      <c r="B23" s="68">
        <f>'m vs o orig data'!B18/1</f>
        <v>365411</v>
      </c>
      <c r="C23" s="45">
        <f>'m vs o orig data'!H18</f>
        <v>5.004533253</v>
      </c>
      <c r="D23" s="71">
        <f>'m vs o orig data'!P18/1</f>
        <v>5252497</v>
      </c>
      <c r="E23" s="54">
        <f>'m vs o orig data'!V18</f>
        <v>4.7548023305</v>
      </c>
    </row>
    <row r="24" spans="1:9" ht="12.75">
      <c r="A24" s="21" t="s">
        <v>46</v>
      </c>
      <c r="C24" s="34"/>
      <c r="G24" s="62"/>
      <c r="H24" s="56"/>
      <c r="I24" s="56"/>
    </row>
    <row r="25" spans="1:9" ht="12.75">
      <c r="A25" s="73" t="s">
        <v>171</v>
      </c>
      <c r="B25" s="25"/>
      <c r="C25" s="25"/>
      <c r="D25" s="25"/>
      <c r="E25" s="25"/>
      <c r="G25" s="62"/>
      <c r="H25" s="56"/>
      <c r="I25" s="57"/>
    </row>
    <row r="26" spans="7:9" ht="12.75">
      <c r="G26" s="62"/>
      <c r="H26" s="56"/>
      <c r="I26" s="57"/>
    </row>
    <row r="27" spans="7:9" ht="12.75">
      <c r="G27" s="62"/>
      <c r="H27" s="56"/>
      <c r="I27" s="58"/>
    </row>
    <row r="28" spans="7:9" ht="12.75">
      <c r="G28" s="62"/>
      <c r="H28" s="56"/>
      <c r="I28" s="56"/>
    </row>
    <row r="29" spans="7:9" ht="12.75">
      <c r="G29" s="59"/>
      <c r="H29" s="60"/>
      <c r="I29" s="61"/>
    </row>
    <row r="30" spans="7:9" ht="12.75">
      <c r="G30" s="59"/>
      <c r="H30" s="60"/>
      <c r="I30" s="61"/>
    </row>
    <row r="31" spans="7:9" ht="12.75">
      <c r="G31" s="59"/>
      <c r="H31" s="60"/>
      <c r="I31" s="61"/>
    </row>
    <row r="32" spans="7:9" ht="12.75">
      <c r="G32" s="59"/>
      <c r="H32" s="60"/>
      <c r="I32" s="61"/>
    </row>
    <row r="33" spans="7:9" ht="12.75">
      <c r="G33" s="59"/>
      <c r="H33" s="60"/>
      <c r="I33" s="61"/>
    </row>
    <row r="34" spans="7:9" ht="12.75">
      <c r="G34" s="59"/>
      <c r="H34" s="60"/>
      <c r="I34" s="61"/>
    </row>
    <row r="35" spans="7:9" ht="12.75">
      <c r="G35" s="59"/>
      <c r="H35" s="60"/>
      <c r="I35" s="61"/>
    </row>
    <row r="36" spans="7:9" ht="12.75">
      <c r="G36" s="63"/>
      <c r="H36" s="60"/>
      <c r="I36" s="61"/>
    </row>
    <row r="37" spans="7:9" ht="12.75">
      <c r="G37" s="59"/>
      <c r="H37" s="60"/>
      <c r="I37" s="61"/>
    </row>
  </sheetData>
  <sheetProtection/>
  <mergeCells count="12">
    <mergeCell ref="G22:K22"/>
    <mergeCell ref="M2:M6"/>
    <mergeCell ref="N2:O2"/>
    <mergeCell ref="N6:O6"/>
    <mergeCell ref="A2:A6"/>
    <mergeCell ref="G2:G6"/>
    <mergeCell ref="H2:K2"/>
    <mergeCell ref="H6:I6"/>
    <mergeCell ref="J6:K6"/>
    <mergeCell ref="B2:E2"/>
    <mergeCell ref="B6:C6"/>
    <mergeCell ref="D6:E6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J31" sqref="J31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1" customWidth="1"/>
    <col min="11" max="11" width="9.140625" style="2" customWidth="1"/>
    <col min="12" max="12" width="10.57421875" style="2" customWidth="1"/>
    <col min="13" max="14" width="9.140625" style="2" customWidth="1"/>
    <col min="15" max="15" width="2.8515625" style="10" customWidth="1"/>
    <col min="16" max="16" width="9.8515625" style="2" customWidth="1"/>
    <col min="17" max="18" width="9.140625" style="2" customWidth="1"/>
    <col min="19" max="19" width="2.8515625" style="10" customWidth="1"/>
    <col min="20" max="20" width="9.28125" style="2" bestFit="1" customWidth="1"/>
    <col min="21" max="16384" width="9.140625" style="2" customWidth="1"/>
  </cols>
  <sheetData>
    <row r="1" spans="1:19" ht="12.75">
      <c r="A1" s="39" t="s">
        <v>163</v>
      </c>
      <c r="B1" s="5" t="s">
        <v>60</v>
      </c>
      <c r="C1" s="89" t="s">
        <v>29</v>
      </c>
      <c r="D1" s="89"/>
      <c r="E1" s="89"/>
      <c r="F1" s="90" t="s">
        <v>139</v>
      </c>
      <c r="G1" s="90"/>
      <c r="H1" s="91" t="s">
        <v>170</v>
      </c>
      <c r="I1" s="91"/>
      <c r="J1" s="91"/>
      <c r="K1" s="91"/>
      <c r="L1" s="91"/>
      <c r="M1" s="91"/>
      <c r="N1" s="91"/>
      <c r="O1" s="7"/>
      <c r="S1" s="7"/>
    </row>
    <row r="2" spans="1:19" ht="12.75">
      <c r="A2" s="39" t="s">
        <v>164</v>
      </c>
      <c r="B2" s="64"/>
      <c r="C2" s="13"/>
      <c r="D2" s="13"/>
      <c r="E2" s="13"/>
      <c r="F2" s="41"/>
      <c r="G2" s="41"/>
      <c r="H2" s="5"/>
      <c r="I2" s="5" t="s">
        <v>151</v>
      </c>
      <c r="J2" s="5" t="s">
        <v>151</v>
      </c>
      <c r="K2" s="5"/>
      <c r="L2" s="5"/>
      <c r="M2" s="5"/>
      <c r="N2" s="5"/>
      <c r="O2" s="7"/>
      <c r="S2" s="7"/>
    </row>
    <row r="3" spans="1:27" ht="12.75">
      <c r="A3" s="5" t="s">
        <v>0</v>
      </c>
      <c r="B3" s="5"/>
      <c r="C3" s="13" t="s">
        <v>128</v>
      </c>
      <c r="D3" s="13" t="s">
        <v>103</v>
      </c>
      <c r="E3" s="13" t="s">
        <v>102</v>
      </c>
      <c r="F3" s="41" t="s">
        <v>137</v>
      </c>
      <c r="G3" s="41" t="s">
        <v>138</v>
      </c>
      <c r="H3" s="6" t="s">
        <v>140</v>
      </c>
      <c r="I3" s="3" t="s">
        <v>152</v>
      </c>
      <c r="J3" s="47" t="s">
        <v>153</v>
      </c>
      <c r="K3" s="6" t="s">
        <v>141</v>
      </c>
      <c r="L3" s="42" t="s">
        <v>142</v>
      </c>
      <c r="M3" s="6" t="s">
        <v>143</v>
      </c>
      <c r="N3" s="6" t="s">
        <v>144</v>
      </c>
      <c r="P3" s="6" t="s">
        <v>145</v>
      </c>
      <c r="Q3" s="6" t="s">
        <v>146</v>
      </c>
      <c r="R3" s="6" t="s">
        <v>147</v>
      </c>
      <c r="T3" s="6" t="s">
        <v>148</v>
      </c>
      <c r="U3" s="6"/>
      <c r="V3" s="6"/>
      <c r="W3" s="6"/>
      <c r="X3" s="6"/>
      <c r="Y3" s="6"/>
      <c r="Z3" s="6"/>
      <c r="AA3" s="6"/>
    </row>
    <row r="4" spans="1:27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 (m,o,d)</v>
      </c>
      <c r="B4" t="s">
        <v>34</v>
      </c>
      <c r="C4" t="str">
        <f>'m vs o orig data'!AH4</f>
        <v>m</v>
      </c>
      <c r="D4" t="str">
        <f>'m vs o orig data'!AI4</f>
        <v>o</v>
      </c>
      <c r="E4" t="str">
        <f ca="1">IF(CELL("contents",F4)="s","s",IF(CELL("contents",G4)="s","s",IF(CELL("contents",'m vs o orig data'!AJ4)="d","d","")))</f>
        <v>d</v>
      </c>
      <c r="F4" t="str">
        <f>'m vs o orig data'!AK4</f>
        <v> </v>
      </c>
      <c r="G4" t="str">
        <f>'m vs o orig data'!AL4</f>
        <v> </v>
      </c>
      <c r="H4" s="23">
        <f aca="true" t="shared" si="0" ref="H4:H14">I$19</f>
        <v>5.4050014699</v>
      </c>
      <c r="I4" s="3">
        <f>'m vs o orig data'!D4</f>
        <v>4.773708172</v>
      </c>
      <c r="J4" s="3">
        <f>'m vs o orig data'!R4</f>
        <v>4.2460660133</v>
      </c>
      <c r="K4" s="23">
        <f aca="true" t="shared" si="1" ref="K4:K14">J$19</f>
        <v>4.7548023305</v>
      </c>
      <c r="L4" s="6">
        <f>'m vs o orig data'!B4</f>
        <v>24818</v>
      </c>
      <c r="M4" s="6">
        <f>'m vs o orig data'!C4</f>
        <v>5688</v>
      </c>
      <c r="N4" s="12">
        <f>'m vs o orig data'!G4</f>
        <v>0.0003040854</v>
      </c>
      <c r="O4" s="8"/>
      <c r="P4" s="6">
        <f>'m vs o orig data'!P4</f>
        <v>221865</v>
      </c>
      <c r="Q4" s="6">
        <f>'m vs o orig data'!Q4</f>
        <v>56390</v>
      </c>
      <c r="R4" s="12">
        <f>'m vs o orig data'!U4</f>
        <v>0.0004577183</v>
      </c>
      <c r="S4" s="8"/>
      <c r="T4" s="12">
        <f>'m vs o orig data'!AD4</f>
        <v>0.0006224582</v>
      </c>
      <c r="U4" s="3"/>
      <c r="V4" s="3"/>
      <c r="W4" s="3"/>
      <c r="X4" s="3"/>
      <c r="Y4" s="3"/>
      <c r="Z4" s="3"/>
      <c r="AA4" s="3"/>
    </row>
    <row r="5" spans="1:27" ht="12.75">
      <c r="A5" s="2" t="str">
        <f aca="true" ca="1" t="shared" si="2" ref="A5:A30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 (m,o,d)</v>
      </c>
      <c r="B5" t="s">
        <v>35</v>
      </c>
      <c r="C5" t="str">
        <f>'m vs o orig data'!AH5</f>
        <v>m</v>
      </c>
      <c r="D5" t="str">
        <f>'m vs o orig data'!AI5</f>
        <v>o</v>
      </c>
      <c r="E5" t="str">
        <f ca="1">IF(CELL("contents",F5)="s","s",IF(CELL("contents",G5)="s","s",IF(CELL("contents",'m vs o orig data'!AJ5)="d","d","")))</f>
        <v>d</v>
      </c>
      <c r="F5" t="str">
        <f>'m vs o orig data'!AK5</f>
        <v> </v>
      </c>
      <c r="G5" t="str">
        <f>'m vs o orig data'!AL5</f>
        <v> </v>
      </c>
      <c r="H5" s="23">
        <f t="shared" si="0"/>
        <v>5.4050014699</v>
      </c>
      <c r="I5" s="3">
        <f>'m vs o orig data'!D5</f>
        <v>4.8557762211</v>
      </c>
      <c r="J5" s="3">
        <f>'m vs o orig data'!R5</f>
        <v>4.0055618017</v>
      </c>
      <c r="K5" s="23">
        <f t="shared" si="1"/>
        <v>4.7548023305</v>
      </c>
      <c r="L5" s="6">
        <f>'m vs o orig data'!B5</f>
        <v>20559</v>
      </c>
      <c r="M5" s="6">
        <f>'m vs o orig data'!C5</f>
        <v>4558</v>
      </c>
      <c r="N5" s="12">
        <f>'m vs o orig data'!G5</f>
        <v>0.0019990245</v>
      </c>
      <c r="O5" s="9"/>
      <c r="P5" s="6">
        <f>'m vs o orig data'!P5</f>
        <v>385448</v>
      </c>
      <c r="Q5" s="6">
        <f>'m vs o orig data'!Q5</f>
        <v>97358</v>
      </c>
      <c r="R5" s="12">
        <f>'m vs o orig data'!U5</f>
        <v>8.3998602E-08</v>
      </c>
      <c r="S5" s="9"/>
      <c r="T5" s="12">
        <f>'m vs o orig data'!AD5</f>
        <v>1.9252427E-08</v>
      </c>
      <c r="U5" s="1"/>
      <c r="V5" s="1"/>
      <c r="W5" s="1"/>
      <c r="X5" s="1"/>
      <c r="Y5" s="1"/>
      <c r="Z5" s="1"/>
      <c r="AA5" s="1"/>
    </row>
    <row r="6" spans="1:27" ht="12.75">
      <c r="A6" s="2" t="str">
        <f ca="1" t="shared" si="2"/>
        <v>Assiniboine (o,d)</v>
      </c>
      <c r="B6" t="s">
        <v>36</v>
      </c>
      <c r="C6" t="str">
        <f>'m vs o orig data'!AH6</f>
        <v> </v>
      </c>
      <c r="D6" t="str">
        <f>'m vs o orig data'!AI6</f>
        <v>o</v>
      </c>
      <c r="E6" t="str">
        <f ca="1">IF(CELL("contents",F6)="s","s",IF(CELL("contents",G6)="s","s",IF(CELL("contents",'m vs o orig data'!AJ6)="d","d","")))</f>
        <v>d</v>
      </c>
      <c r="F6" t="str">
        <f>'m vs o orig data'!AK6</f>
        <v> </v>
      </c>
      <c r="G6" t="str">
        <f>'m vs o orig data'!AL6</f>
        <v> </v>
      </c>
      <c r="H6" s="23">
        <f t="shared" si="0"/>
        <v>5.4050014699</v>
      </c>
      <c r="I6" s="3">
        <f>'m vs o orig data'!D6</f>
        <v>4.9910963659</v>
      </c>
      <c r="J6" s="3">
        <f>'m vs o orig data'!R6</f>
        <v>4.3341757899</v>
      </c>
      <c r="K6" s="23">
        <f t="shared" si="1"/>
        <v>4.7548023305</v>
      </c>
      <c r="L6" s="6">
        <f>'m vs o orig data'!B6</f>
        <v>9814</v>
      </c>
      <c r="M6" s="6">
        <f>'m vs o orig data'!C6</f>
        <v>2127</v>
      </c>
      <c r="N6" s="12">
        <f>'m vs o orig data'!G6</f>
        <v>0.0255270582</v>
      </c>
      <c r="O6" s="9"/>
      <c r="P6" s="6">
        <f>'m vs o orig data'!P6</f>
        <v>301228</v>
      </c>
      <c r="Q6" s="6">
        <f>'m vs o orig data'!Q6</f>
        <v>65909</v>
      </c>
      <c r="R6" s="12">
        <f>'m vs o orig data'!U6</f>
        <v>0.0037756336</v>
      </c>
      <c r="S6" s="9"/>
      <c r="T6" s="12">
        <f>'m vs o orig data'!AD6</f>
        <v>6.28648E-05</v>
      </c>
      <c r="U6" s="1"/>
      <c r="V6" s="1"/>
      <c r="W6" s="1"/>
      <c r="X6" s="1"/>
      <c r="Y6" s="1"/>
      <c r="Z6" s="1"/>
      <c r="AA6" s="1"/>
    </row>
    <row r="7" spans="1:27" ht="12.75">
      <c r="A7" s="2" t="str">
        <f ca="1" t="shared" si="2"/>
        <v>Brandon (m,o,d)</v>
      </c>
      <c r="B7" t="s">
        <v>28</v>
      </c>
      <c r="C7" t="str">
        <f>'m vs o orig data'!AH7</f>
        <v>m</v>
      </c>
      <c r="D7" t="str">
        <f>'m vs o orig data'!AI7</f>
        <v>o</v>
      </c>
      <c r="E7" t="str">
        <f ca="1">IF(CELL("contents",F7)="s","s",IF(CELL("contents",G7)="s","s",IF(CELL("contents",'m vs o orig data'!AJ7)="d","d","")))</f>
        <v>d</v>
      </c>
      <c r="F7" t="str">
        <f>'m vs o orig data'!AK7</f>
        <v> </v>
      </c>
      <c r="G7" t="str">
        <f>'m vs o orig data'!AL7</f>
        <v> </v>
      </c>
      <c r="H7" s="23">
        <f t="shared" si="0"/>
        <v>5.4050014699</v>
      </c>
      <c r="I7" s="3">
        <f>'m vs o orig data'!D7</f>
        <v>6.7372912441</v>
      </c>
      <c r="J7" s="3">
        <f>'m vs o orig data'!R7</f>
        <v>5.4697488602</v>
      </c>
      <c r="K7" s="23">
        <f t="shared" si="1"/>
        <v>4.7548023305</v>
      </c>
      <c r="L7" s="6">
        <f>'m vs o orig data'!B7</f>
        <v>13417</v>
      </c>
      <c r="M7" s="6">
        <f>'m vs o orig data'!C7</f>
        <v>2336</v>
      </c>
      <c r="N7" s="12">
        <f>'m vs o orig data'!G7</f>
        <v>8.163323E-10</v>
      </c>
      <c r="O7" s="9"/>
      <c r="P7" s="6">
        <f>'m vs o orig data'!P7</f>
        <v>260624</v>
      </c>
      <c r="Q7" s="6">
        <f>'m vs o orig data'!Q7</f>
        <v>47185</v>
      </c>
      <c r="R7" s="12">
        <f>'m vs o orig data'!U7</f>
        <v>1.25572E-05</v>
      </c>
      <c r="S7" s="9"/>
      <c r="T7" s="12">
        <f>'m vs o orig data'!AD7</f>
        <v>4.5057779E-09</v>
      </c>
      <c r="U7" s="1"/>
      <c r="V7" s="1"/>
      <c r="W7" s="1"/>
      <c r="X7" s="1"/>
      <c r="Y7" s="1"/>
      <c r="Z7" s="1"/>
      <c r="AA7" s="1"/>
    </row>
    <row r="8" spans="1:27" ht="12.75">
      <c r="A8" s="2" t="str">
        <f ca="1" t="shared" si="2"/>
        <v>Winnipeg (m,d)</v>
      </c>
      <c r="B8" t="s">
        <v>44</v>
      </c>
      <c r="C8" t="str">
        <f>'m vs o orig data'!AH8</f>
        <v>m</v>
      </c>
      <c r="D8" t="str">
        <f>'m vs o orig data'!AI8</f>
        <v> </v>
      </c>
      <c r="E8" t="str">
        <f ca="1">IF(CELL("contents",F8)="s","s",IF(CELL("contents",G8)="s","s",IF(CELL("contents",'m vs o orig data'!AJ8)="d","d","")))</f>
        <v>d</v>
      </c>
      <c r="F8" t="str">
        <f>'m vs o orig data'!AK8</f>
        <v> </v>
      </c>
      <c r="G8" t="str">
        <f>'m vs o orig data'!AL8</f>
        <v> </v>
      </c>
      <c r="H8" s="23">
        <f t="shared" si="0"/>
        <v>5.4050014699</v>
      </c>
      <c r="I8" s="3">
        <f>'m vs o orig data'!D8</f>
        <v>5.8835126446</v>
      </c>
      <c r="J8" s="3">
        <f>'m vs o orig data'!R8</f>
        <v>5.0832252115</v>
      </c>
      <c r="K8" s="23">
        <f t="shared" si="1"/>
        <v>4.7548023305</v>
      </c>
      <c r="L8" s="6">
        <f>'m vs o orig data'!B8</f>
        <v>171429</v>
      </c>
      <c r="M8" s="6">
        <f>'m vs o orig data'!C8</f>
        <v>31647</v>
      </c>
      <c r="N8" s="12">
        <f>'m vs o orig data'!G8</f>
        <v>0.0031305438</v>
      </c>
      <c r="O8" s="9"/>
      <c r="P8" s="6">
        <f>'m vs o orig data'!P8</f>
        <v>3215458</v>
      </c>
      <c r="Q8" s="6">
        <f>'m vs o orig data'!Q8</f>
        <v>633778</v>
      </c>
      <c r="R8" s="12">
        <f>'m vs o orig data'!U8</f>
        <v>0.0179717633</v>
      </c>
      <c r="S8" s="9"/>
      <c r="T8" s="12">
        <f>'m vs o orig data'!AD8</f>
        <v>5.9640109E-07</v>
      </c>
      <c r="U8" s="1"/>
      <c r="V8" s="1"/>
      <c r="W8" s="1"/>
      <c r="X8" s="1"/>
      <c r="Y8" s="1"/>
      <c r="Z8" s="1"/>
      <c r="AA8" s="1"/>
    </row>
    <row r="9" spans="1:27" ht="12.75">
      <c r="A9" s="2" t="str">
        <f ca="1" t="shared" si="2"/>
        <v>Interlake (m,d)</v>
      </c>
      <c r="B9" t="s">
        <v>38</v>
      </c>
      <c r="C9" t="str">
        <f>'m vs o orig data'!AH9</f>
        <v>m</v>
      </c>
      <c r="D9" t="str">
        <f>'m vs o orig data'!AI9</f>
        <v> </v>
      </c>
      <c r="E9" t="str">
        <f ca="1">IF(CELL("contents",F9)="s","s",IF(CELL("contents",G9)="s","s",IF(CELL("contents",'m vs o orig data'!AJ9)="d","d","")))</f>
        <v>d</v>
      </c>
      <c r="F9" t="str">
        <f>'m vs o orig data'!AK9</f>
        <v> </v>
      </c>
      <c r="G9" t="str">
        <f>'m vs o orig data'!AL9</f>
        <v> </v>
      </c>
      <c r="H9" s="23">
        <f t="shared" si="0"/>
        <v>5.4050014699</v>
      </c>
      <c r="I9" s="3">
        <f>'m vs o orig data'!D9</f>
        <v>4.7852918315</v>
      </c>
      <c r="J9" s="3">
        <f>'m vs o orig data'!R9</f>
        <v>4.455293569</v>
      </c>
      <c r="K9" s="23">
        <f t="shared" si="1"/>
        <v>4.7548023305</v>
      </c>
      <c r="L9" s="6">
        <f>'m vs o orig data'!B9</f>
        <v>40468</v>
      </c>
      <c r="M9" s="6">
        <f>'m vs o orig data'!C9</f>
        <v>8817</v>
      </c>
      <c r="N9" s="12">
        <f>'m vs o orig data'!G9</f>
        <v>0.0003548706</v>
      </c>
      <c r="O9" s="9"/>
      <c r="P9" s="6">
        <f>'m vs o orig data'!P9</f>
        <v>306035</v>
      </c>
      <c r="Q9" s="6">
        <f>'m vs o orig data'!Q9</f>
        <v>67990</v>
      </c>
      <c r="R9" s="12">
        <f>'m vs o orig data'!U9</f>
        <v>0.0429509272</v>
      </c>
      <c r="S9" s="9"/>
      <c r="T9" s="12">
        <f>'m vs o orig data'!AD9</f>
        <v>0.0345651793</v>
      </c>
      <c r="U9" s="1"/>
      <c r="V9" s="1"/>
      <c r="W9" s="1"/>
      <c r="X9" s="1"/>
      <c r="Y9" s="1"/>
      <c r="Z9" s="1"/>
      <c r="AA9" s="1"/>
    </row>
    <row r="10" spans="1:20" ht="12.75">
      <c r="A10" s="2" t="str">
        <f ca="1" t="shared" si="2"/>
        <v>North Eastman (d)</v>
      </c>
      <c r="B10" t="s">
        <v>39</v>
      </c>
      <c r="C10" t="str">
        <f>'m vs o orig data'!AH10</f>
        <v> </v>
      </c>
      <c r="D10" t="str">
        <f>'m vs o orig data'!AI10</f>
        <v> </v>
      </c>
      <c r="E10" t="str">
        <f ca="1">IF(CELL("contents",F10)="s","s",IF(CELL("contents",G10)="s","s",IF(CELL("contents",'m vs o orig data'!AJ10)="d","d","")))</f>
        <v>d</v>
      </c>
      <c r="F10" t="str">
        <f>'m vs o orig data'!AK10</f>
        <v> </v>
      </c>
      <c r="G10" t="str">
        <f>'m vs o orig data'!AL10</f>
        <v> </v>
      </c>
      <c r="H10" s="23">
        <f t="shared" si="0"/>
        <v>5.4050014699</v>
      </c>
      <c r="I10" s="3">
        <f>'m vs o orig data'!D10</f>
        <v>5.6325119807</v>
      </c>
      <c r="J10" s="3">
        <f>'m vs o orig data'!R10</f>
        <v>4.9245515944</v>
      </c>
      <c r="K10" s="23">
        <f t="shared" si="1"/>
        <v>4.7548023305</v>
      </c>
      <c r="L10" s="6">
        <f>'m vs o orig data'!B10</f>
        <v>18303</v>
      </c>
      <c r="M10" s="6">
        <f>'m vs o orig data'!C10</f>
        <v>3470</v>
      </c>
      <c r="N10" s="12">
        <f>'m vs o orig data'!G10</f>
        <v>0.2391470167</v>
      </c>
      <c r="P10" s="6">
        <f>'m vs o orig data'!P10</f>
        <v>175380</v>
      </c>
      <c r="Q10" s="6">
        <f>'m vs o orig data'!Q10</f>
        <v>36809</v>
      </c>
      <c r="R10" s="12">
        <f>'m vs o orig data'!U10</f>
        <v>0.2790101933</v>
      </c>
      <c r="T10" s="12">
        <f>'m vs o orig data'!AD10</f>
        <v>0.0001234233</v>
      </c>
    </row>
    <row r="11" spans="1:27" ht="12.75">
      <c r="A11" s="2" t="str">
        <f ca="1" t="shared" si="2"/>
        <v>Parkland (m,d)</v>
      </c>
      <c r="B11" t="s">
        <v>37</v>
      </c>
      <c r="C11" t="str">
        <f>'m vs o orig data'!AH11</f>
        <v>m</v>
      </c>
      <c r="D11" t="str">
        <f>'m vs o orig data'!AI11</f>
        <v> </v>
      </c>
      <c r="E11" t="str">
        <f ca="1">IF(CELL("contents",F11)="s","s",IF(CELL("contents",G11)="s","s",IF(CELL("contents",'m vs o orig data'!AJ11)="d","d","")))</f>
        <v>d</v>
      </c>
      <c r="F11" t="str">
        <f>'m vs o orig data'!AK11</f>
        <v> </v>
      </c>
      <c r="G11" t="str">
        <f>'m vs o orig data'!AL11</f>
        <v> </v>
      </c>
      <c r="H11" s="23">
        <f t="shared" si="0"/>
        <v>5.4050014699</v>
      </c>
      <c r="I11" s="3">
        <f>'m vs o orig data'!D11</f>
        <v>5.9676172209</v>
      </c>
      <c r="J11" s="3">
        <f>'m vs o orig data'!R11</f>
        <v>4.6979881366</v>
      </c>
      <c r="K11" s="23">
        <f t="shared" si="1"/>
        <v>4.7548023305</v>
      </c>
      <c r="L11" s="6">
        <f>'m vs o orig data'!B11</f>
        <v>33658</v>
      </c>
      <c r="M11" s="6">
        <f>'m vs o orig data'!C11</f>
        <v>5976</v>
      </c>
      <c r="N11" s="12">
        <f>'m vs o orig data'!G11</f>
        <v>0.0036098125</v>
      </c>
      <c r="O11" s="9"/>
      <c r="P11" s="6">
        <f>'m vs o orig data'!P11</f>
        <v>184017</v>
      </c>
      <c r="Q11" s="6">
        <f>'m vs o orig data'!Q11</f>
        <v>35986</v>
      </c>
      <c r="R11" s="12">
        <f>'m vs o orig data'!U11</f>
        <v>0.7082639096</v>
      </c>
      <c r="S11" s="9"/>
      <c r="T11" s="12">
        <f>'m vs o orig data'!AD11</f>
        <v>1.256269E-12</v>
      </c>
      <c r="U11" s="1"/>
      <c r="V11" s="1"/>
      <c r="W11" s="1"/>
      <c r="X11" s="1"/>
      <c r="Y11" s="1"/>
      <c r="Z11" s="1"/>
      <c r="AA11" s="1"/>
    </row>
    <row r="12" spans="1:27" ht="12.75">
      <c r="A12" s="2" t="str">
        <f ca="1" t="shared" si="2"/>
        <v>Churchill (m,o)</v>
      </c>
      <c r="B12" t="s">
        <v>40</v>
      </c>
      <c r="C12" t="str">
        <f>'m vs o orig data'!AH12</f>
        <v>m</v>
      </c>
      <c r="D12" t="str">
        <f>'m vs o orig data'!AI12</f>
        <v>o</v>
      </c>
      <c r="E12">
        <f ca="1">IF(CELL("contents",F12)="s","s",IF(CELL("contents",G12)="s","s",IF(CELL("contents",'m vs o orig data'!AJ12)="d","d","")))</f>
      </c>
      <c r="F12" t="str">
        <f>'m vs o orig data'!AK12</f>
        <v> </v>
      </c>
      <c r="G12" t="str">
        <f>'m vs o orig data'!AL12</f>
        <v> </v>
      </c>
      <c r="H12" s="23">
        <f t="shared" si="0"/>
        <v>5.4050014699</v>
      </c>
      <c r="I12" s="3">
        <f>'m vs o orig data'!D12</f>
        <v>2.3575617012</v>
      </c>
      <c r="J12" s="3">
        <f>'m vs o orig data'!R12</f>
        <v>2.5114226534</v>
      </c>
      <c r="K12" s="23">
        <f t="shared" si="1"/>
        <v>4.7548023305</v>
      </c>
      <c r="L12" s="6">
        <f>'m vs o orig data'!B12</f>
        <v>467</v>
      </c>
      <c r="M12" s="6">
        <f>'m vs o orig data'!C12</f>
        <v>220</v>
      </c>
      <c r="N12" s="12">
        <f>'m vs o orig data'!G12</f>
        <v>8.293443E-41</v>
      </c>
      <c r="O12" s="9"/>
      <c r="P12" s="6">
        <f>'m vs o orig data'!P12</f>
        <v>1594</v>
      </c>
      <c r="Q12" s="6">
        <f>'m vs o orig data'!Q12</f>
        <v>719</v>
      </c>
      <c r="R12" s="12">
        <f>'m vs o orig data'!U12</f>
        <v>6.589039E-48</v>
      </c>
      <c r="S12" s="9"/>
      <c r="T12" s="12">
        <f>'m vs o orig data'!AD12</f>
        <v>0.3569682787</v>
      </c>
      <c r="U12" s="1"/>
      <c r="V12" s="1"/>
      <c r="W12" s="1"/>
      <c r="X12" s="1"/>
      <c r="Y12" s="1"/>
      <c r="Z12" s="1"/>
      <c r="AA12" s="1"/>
    </row>
    <row r="13" spans="1:27" ht="12.75">
      <c r="A13" s="2" t="str">
        <f ca="1" t="shared" si="2"/>
        <v>Nor-Man (d)</v>
      </c>
      <c r="B13" t="s">
        <v>41</v>
      </c>
      <c r="C13" t="str">
        <f>'m vs o orig data'!AH13</f>
        <v> </v>
      </c>
      <c r="D13" t="str">
        <f>'m vs o orig data'!AI13</f>
        <v> </v>
      </c>
      <c r="E13" t="str">
        <f ca="1">IF(CELL("contents",F13)="s","s",IF(CELL("contents",G13)="s","s",IF(CELL("contents",'m vs o orig data'!AJ13)="d","d","")))</f>
        <v>d</v>
      </c>
      <c r="F13" t="str">
        <f>'m vs o orig data'!AK13</f>
        <v> </v>
      </c>
      <c r="G13" t="str">
        <f>'m vs o orig data'!AL13</f>
        <v> </v>
      </c>
      <c r="H13" s="23">
        <f t="shared" si="0"/>
        <v>5.4050014699</v>
      </c>
      <c r="I13" s="3">
        <f>'m vs o orig data'!D13</f>
        <v>5.2215263338</v>
      </c>
      <c r="J13" s="3">
        <f>'m vs o orig data'!R13</f>
        <v>4.6035444003</v>
      </c>
      <c r="K13" s="23">
        <f t="shared" si="1"/>
        <v>4.7548023305</v>
      </c>
      <c r="L13" s="6">
        <f>'m vs o orig data'!B13</f>
        <v>18170</v>
      </c>
      <c r="M13" s="6">
        <f>'m vs o orig data'!C13</f>
        <v>4073</v>
      </c>
      <c r="N13" s="12">
        <f>'m vs o orig data'!G13</f>
        <v>0.3251609059</v>
      </c>
      <c r="O13" s="9"/>
      <c r="P13" s="6">
        <f>'m vs o orig data'!P13</f>
        <v>83397</v>
      </c>
      <c r="Q13" s="6">
        <f>'m vs o orig data'!Q13</f>
        <v>20126</v>
      </c>
      <c r="R13" s="12">
        <f>'m vs o orig data'!U13</f>
        <v>0.32348772</v>
      </c>
      <c r="S13" s="9"/>
      <c r="T13" s="12">
        <f>'m vs o orig data'!AD13</f>
        <v>0.0003667957</v>
      </c>
      <c r="U13" s="1"/>
      <c r="V13" s="1"/>
      <c r="W13" s="1"/>
      <c r="X13" s="1"/>
      <c r="Y13" s="1"/>
      <c r="Z13" s="1"/>
      <c r="AA13" s="1"/>
    </row>
    <row r="14" spans="1:27" ht="12.75">
      <c r="A14" s="2" t="str">
        <f ca="1" t="shared" si="2"/>
        <v>Burntwood (m,o,d)</v>
      </c>
      <c r="B14" t="s">
        <v>42</v>
      </c>
      <c r="C14" t="str">
        <f>'m vs o orig data'!AH14</f>
        <v>m</v>
      </c>
      <c r="D14" t="str">
        <f>'m vs o orig data'!AI14</f>
        <v>o</v>
      </c>
      <c r="E14" t="str">
        <f ca="1">IF(CELL("contents",F14)="s","s",IF(CELL("contents",G14)="s","s",IF(CELL("contents",'m vs o orig data'!AJ14)="d","d","")))</f>
        <v>d</v>
      </c>
      <c r="F14" t="str">
        <f>'m vs o orig data'!AK14</f>
        <v> </v>
      </c>
      <c r="G14" t="str">
        <f>'m vs o orig data'!AL14</f>
        <v> </v>
      </c>
      <c r="H14" s="23">
        <f t="shared" si="0"/>
        <v>5.4050014699</v>
      </c>
      <c r="I14" s="3">
        <f>'m vs o orig data'!D14</f>
        <v>4.2988718761</v>
      </c>
      <c r="J14" s="3">
        <f>'m vs o orig data'!R14</f>
        <v>3.6126997643</v>
      </c>
      <c r="K14" s="23">
        <f t="shared" si="1"/>
        <v>4.7548023305</v>
      </c>
      <c r="L14" s="6">
        <f>'m vs o orig data'!B14</f>
        <v>14308</v>
      </c>
      <c r="M14" s="6">
        <f>'m vs o orig data'!C14</f>
        <v>4104</v>
      </c>
      <c r="N14" s="12">
        <f>'m vs o orig data'!G14</f>
        <v>1.746416E-10</v>
      </c>
      <c r="O14" s="9"/>
      <c r="P14" s="6">
        <f>'m vs o orig data'!P14</f>
        <v>117451</v>
      </c>
      <c r="Q14" s="6">
        <f>'m vs o orig data'!Q14</f>
        <v>42422</v>
      </c>
      <c r="R14" s="12">
        <f>'m vs o orig data'!U14</f>
        <v>7.5158E-17</v>
      </c>
      <c r="S14" s="9"/>
      <c r="T14" s="12">
        <f>'m vs o orig data'!AD14</f>
        <v>1.6536388E-06</v>
      </c>
      <c r="U14" s="1"/>
      <c r="V14" s="1"/>
      <c r="W14" s="1"/>
      <c r="X14" s="1"/>
      <c r="Y14" s="1"/>
      <c r="Z14" s="1"/>
      <c r="AA14" s="1"/>
    </row>
    <row r="15" spans="1:27" ht="12.75">
      <c r="B15"/>
      <c r="C15"/>
      <c r="D15"/>
      <c r="E15"/>
      <c r="F15"/>
      <c r="G15"/>
      <c r="H15" s="23"/>
      <c r="I15" s="3"/>
      <c r="J15" s="3"/>
      <c r="K15" s="23"/>
      <c r="L15" s="6"/>
      <c r="M15" s="6"/>
      <c r="N15" s="12"/>
      <c r="O15" s="9"/>
      <c r="P15" s="6"/>
      <c r="Q15" s="6"/>
      <c r="R15" s="12"/>
      <c r="S15" s="9"/>
      <c r="T15" s="12"/>
      <c r="U15" s="1"/>
      <c r="V15" s="1"/>
      <c r="W15" s="1"/>
      <c r="X15" s="1"/>
      <c r="Y15" s="1"/>
      <c r="Z15" s="1"/>
      <c r="AA15" s="1"/>
    </row>
    <row r="16" spans="1:27" ht="12.75">
      <c r="A16" s="2" t="str">
        <f ca="1" t="shared" si="2"/>
        <v>Rural South (m,o,d)</v>
      </c>
      <c r="B16" t="s">
        <v>150</v>
      </c>
      <c r="C16" t="str">
        <f>'m vs o orig data'!AH15</f>
        <v>m</v>
      </c>
      <c r="D16" t="str">
        <f>'m vs o orig data'!AI15</f>
        <v>o</v>
      </c>
      <c r="E16" t="str">
        <f ca="1">IF(CELL("contents",F16)="s","s",IF(CELL("contents",G16)="s","s",IF(CELL("contents",'m vs o orig data'!AJ15)="d","d","")))</f>
        <v>d</v>
      </c>
      <c r="F16" t="str">
        <f>'m vs o orig data'!AK15</f>
        <v> </v>
      </c>
      <c r="G16" t="str">
        <f>'m vs o orig data'!AL15</f>
        <v> </v>
      </c>
      <c r="H16" s="23">
        <f>I$19</f>
        <v>5.4050014699</v>
      </c>
      <c r="I16" s="3">
        <f>'m vs o orig data'!D15</f>
        <v>4.7826083738</v>
      </c>
      <c r="J16" s="3">
        <f>'m vs o orig data'!R15</f>
        <v>4.1605452694</v>
      </c>
      <c r="K16" s="23">
        <f>J$19</f>
        <v>4.7548023305</v>
      </c>
      <c r="L16" s="6">
        <f>'m vs o orig data'!B15</f>
        <v>55191</v>
      </c>
      <c r="M16" s="6">
        <f>'m vs o orig data'!C15</f>
        <v>12373</v>
      </c>
      <c r="N16" s="12">
        <f>'m vs o orig data'!G15</f>
        <v>7.50612E-05</v>
      </c>
      <c r="O16" s="9"/>
      <c r="P16" s="6">
        <f>'m vs o orig data'!P15</f>
        <v>908541</v>
      </c>
      <c r="Q16" s="6">
        <f>'m vs o orig data'!Q15</f>
        <v>219657</v>
      </c>
      <c r="R16" s="12">
        <f>'m vs o orig data'!U15</f>
        <v>2.4043015E-06</v>
      </c>
      <c r="S16" s="9"/>
      <c r="T16" s="12">
        <f>'m vs o orig data'!AD15</f>
        <v>2.5509082E-06</v>
      </c>
      <c r="U16" s="1"/>
      <c r="V16" s="1"/>
      <c r="W16" s="1"/>
      <c r="X16" s="1"/>
      <c r="Y16" s="1"/>
      <c r="Z16" s="1"/>
      <c r="AA16" s="1"/>
    </row>
    <row r="17" spans="1:20" ht="12.75">
      <c r="A17" s="2" t="str">
        <f ca="1" t="shared" si="2"/>
        <v>Mid (d)</v>
      </c>
      <c r="B17" t="s">
        <v>47</v>
      </c>
      <c r="C17" t="str">
        <f>'m vs o orig data'!AH16</f>
        <v> </v>
      </c>
      <c r="D17" t="str">
        <f>'m vs o orig data'!AI16</f>
        <v> </v>
      </c>
      <c r="E17" t="str">
        <f ca="1">IF(CELL("contents",F17)="s","s",IF(CELL("contents",G17)="s","s",IF(CELL("contents",'m vs o orig data'!AJ16)="d","d","")))</f>
        <v>d</v>
      </c>
      <c r="F17" t="str">
        <f>'m vs o orig data'!AK16</f>
        <v> </v>
      </c>
      <c r="G17" t="str">
        <f>'m vs o orig data'!AL16</f>
        <v> </v>
      </c>
      <c r="H17" s="23">
        <f>I$19</f>
        <v>5.4050014699</v>
      </c>
      <c r="I17" s="3">
        <f>'m vs o orig data'!D16</f>
        <v>5.262159141</v>
      </c>
      <c r="J17" s="3">
        <f>'m vs o orig data'!R16</f>
        <v>4.5477730446</v>
      </c>
      <c r="K17" s="23">
        <f>J$19</f>
        <v>4.7548023305</v>
      </c>
      <c r="L17" s="6">
        <f>'m vs o orig data'!B16</f>
        <v>92429</v>
      </c>
      <c r="M17" s="6">
        <f>'m vs o orig data'!C16</f>
        <v>18263</v>
      </c>
      <c r="N17" s="12">
        <f>'m vs o orig data'!G16</f>
        <v>0.4296037052</v>
      </c>
      <c r="P17" s="6">
        <f>'m vs o orig data'!P16</f>
        <v>665432</v>
      </c>
      <c r="Q17" s="6">
        <f>'m vs o orig data'!Q16</f>
        <v>140785</v>
      </c>
      <c r="R17" s="12">
        <f>'m vs o orig data'!U16</f>
        <v>0.116592878</v>
      </c>
      <c r="T17" s="12">
        <f>'m vs o orig data'!AD16</f>
        <v>6.8569003E-07</v>
      </c>
    </row>
    <row r="18" spans="1:20" ht="12.75">
      <c r="A18" s="2" t="str">
        <f ca="1" t="shared" si="2"/>
        <v>North (m,o,d)</v>
      </c>
      <c r="B18" t="s">
        <v>43</v>
      </c>
      <c r="C18" t="str">
        <f>'m vs o orig data'!AH17</f>
        <v>m</v>
      </c>
      <c r="D18" t="str">
        <f>'m vs o orig data'!AI17</f>
        <v>o</v>
      </c>
      <c r="E18" t="str">
        <f ca="1">IF(CELL("contents",F18)="s","s",IF(CELL("contents",G18)="s","s",IF(CELL("contents",'m vs o orig data'!AJ17)="d","d","")))</f>
        <v>d</v>
      </c>
      <c r="F18" t="str">
        <f>'m vs o orig data'!AK17</f>
        <v> </v>
      </c>
      <c r="G18" t="str">
        <f>'m vs o orig data'!AL17</f>
        <v> </v>
      </c>
      <c r="H18" s="23">
        <f>I$19</f>
        <v>5.4050014699</v>
      </c>
      <c r="I18" s="3">
        <f>'m vs o orig data'!D17</f>
        <v>4.7518184103</v>
      </c>
      <c r="J18" s="3">
        <f>'m vs o orig data'!R17</f>
        <v>4.0048533243</v>
      </c>
      <c r="K18" s="23">
        <f>J$19</f>
        <v>4.7548023305</v>
      </c>
      <c r="L18" s="6">
        <f>'m vs o orig data'!B17</f>
        <v>32945</v>
      </c>
      <c r="M18" s="6">
        <f>'m vs o orig data'!C17</f>
        <v>8397</v>
      </c>
      <c r="N18" s="12">
        <f>'m vs o orig data'!G17</f>
        <v>4.94082E-05</v>
      </c>
      <c r="P18" s="6">
        <f>'m vs o orig data'!P17</f>
        <v>202442</v>
      </c>
      <c r="Q18" s="6">
        <f>'m vs o orig data'!Q17</f>
        <v>63267</v>
      </c>
      <c r="R18" s="12">
        <f>'m vs o orig data'!U17</f>
        <v>2.918834E-09</v>
      </c>
      <c r="T18" s="12">
        <f>'m vs o orig data'!AD17</f>
        <v>3.4686046E-08</v>
      </c>
    </row>
    <row r="19" spans="1:20" ht="12.75">
      <c r="A19" s="2" t="str">
        <f ca="1" t="shared" si="2"/>
        <v>Manitoba (d)</v>
      </c>
      <c r="B19" t="s">
        <v>45</v>
      </c>
      <c r="C19" t="str">
        <f>'m vs o orig data'!AH18</f>
        <v> </v>
      </c>
      <c r="D19" t="str">
        <f>'m vs o orig data'!AI18</f>
        <v> </v>
      </c>
      <c r="E19" t="str">
        <f ca="1">IF(CELL("contents",F19)="s","s",IF(CELL("contents",G19)="s","s",IF(CELL("contents",'m vs o orig data'!AJ18)="d","d","")))</f>
        <v>d</v>
      </c>
      <c r="F19" t="str">
        <f>'m vs o orig data'!AK18</f>
        <v> </v>
      </c>
      <c r="G19" t="str">
        <f>'m vs o orig data'!AL18</f>
        <v> </v>
      </c>
      <c r="H19" s="23">
        <f>I$19</f>
        <v>5.4050014699</v>
      </c>
      <c r="I19" s="3">
        <f>'m vs o orig data'!D18</f>
        <v>5.4050014699</v>
      </c>
      <c r="J19" s="3">
        <f>'m vs o orig data'!R18</f>
        <v>4.7548023305</v>
      </c>
      <c r="K19" s="23">
        <f>J$19</f>
        <v>4.7548023305</v>
      </c>
      <c r="L19" s="6">
        <f>'m vs o orig data'!B18</f>
        <v>365411</v>
      </c>
      <c r="M19" s="6">
        <f>'m vs o orig data'!C18</f>
        <v>73016</v>
      </c>
      <c r="N19" s="12" t="str">
        <f>'m vs o orig data'!G18</f>
        <v> </v>
      </c>
      <c r="P19" s="6">
        <f>'m vs o orig data'!P18</f>
        <v>5252497</v>
      </c>
      <c r="Q19" s="6">
        <f>'m vs o orig data'!Q18</f>
        <v>1104672</v>
      </c>
      <c r="R19" s="12" t="str">
        <f>'m vs o orig data'!U18</f>
        <v> </v>
      </c>
      <c r="T19" s="12">
        <f>'m vs o orig data'!AD18</f>
        <v>7.91421E-05</v>
      </c>
    </row>
    <row r="20" spans="1:20" ht="12.75">
      <c r="A20" s="2" t="str">
        <f ca="1" t="shared" si="2"/>
        <v>Fort Garry (d)</v>
      </c>
      <c r="B20" t="s">
        <v>48</v>
      </c>
      <c r="C20" t="str">
        <f>'m vs o orig data'!AH19</f>
        <v> </v>
      </c>
      <c r="D20" t="str">
        <f>'m vs o orig data'!AI19</f>
        <v> </v>
      </c>
      <c r="E20" t="str">
        <f ca="1">IF(CELL("contents",F20)="s","s",IF(CELL("contents",G20)="s","s",IF(CELL("contents",'m vs o orig data'!AJ19)="d","d","")))</f>
        <v>d</v>
      </c>
      <c r="F20" t="str">
        <f>'m vs o orig data'!AK19</f>
        <v> </v>
      </c>
      <c r="G20" t="str">
        <f>'m vs o orig data'!AL19</f>
        <v> </v>
      </c>
      <c r="H20" s="23">
        <f aca="true" t="shared" si="3" ref="H20:H31">I$19</f>
        <v>5.4050014699</v>
      </c>
      <c r="I20" s="3">
        <f>'m vs o orig data'!D19</f>
        <v>5.6650497284</v>
      </c>
      <c r="J20" s="3">
        <f>'m vs o orig data'!R19</f>
        <v>4.9114409722</v>
      </c>
      <c r="K20" s="23">
        <f aca="true" t="shared" si="4" ref="K20:K31">J$19</f>
        <v>4.7548023305</v>
      </c>
      <c r="L20" s="6">
        <f>'m vs o orig data'!B19</f>
        <v>8970</v>
      </c>
      <c r="M20" s="6">
        <f>'m vs o orig data'!C19</f>
        <v>1785</v>
      </c>
      <c r="N20" s="12">
        <f>'m vs o orig data'!G19</f>
        <v>0.1922252998</v>
      </c>
      <c r="P20" s="6">
        <f>'m vs o orig data'!P19</f>
        <v>303781</v>
      </c>
      <c r="Q20" s="6">
        <f>'m vs o orig data'!Q19</f>
        <v>64498</v>
      </c>
      <c r="R20" s="12">
        <f>'m vs o orig data'!U19</f>
        <v>0.3162566726</v>
      </c>
      <c r="T20" s="12">
        <f>'m vs o orig data'!AD19</f>
        <v>7.13667E-05</v>
      </c>
    </row>
    <row r="21" spans="1:20" ht="12.75">
      <c r="A21" s="2" t="str">
        <f ca="1" t="shared" si="2"/>
        <v>Assiniboine South (o)</v>
      </c>
      <c r="B21" t="s">
        <v>49</v>
      </c>
      <c r="C21" t="str">
        <f>'m vs o orig data'!AH20</f>
        <v> </v>
      </c>
      <c r="D21" t="str">
        <f>'m vs o orig data'!AI20</f>
        <v>o</v>
      </c>
      <c r="E21">
        <f ca="1">IF(CELL("contents",F21)="s","s",IF(CELL("contents",G21)="s","s",IF(CELL("contents",'m vs o orig data'!AJ20)="d","d","")))</f>
      </c>
      <c r="F21" t="str">
        <f>'m vs o orig data'!AK20</f>
        <v> </v>
      </c>
      <c r="G21" t="str">
        <f>'m vs o orig data'!AL20</f>
        <v> </v>
      </c>
      <c r="H21" s="23">
        <f t="shared" si="3"/>
        <v>5.4050014699</v>
      </c>
      <c r="I21" s="3">
        <f>'m vs o orig data'!D20</f>
        <v>5.620240877</v>
      </c>
      <c r="J21" s="3">
        <f>'m vs o orig data'!R20</f>
        <v>5.2183054997</v>
      </c>
      <c r="K21" s="23">
        <f t="shared" si="4"/>
        <v>4.7548023305</v>
      </c>
      <c r="L21" s="6">
        <f>'m vs o orig data'!B20</f>
        <v>4237</v>
      </c>
      <c r="M21" s="6">
        <f>'m vs o orig data'!C20</f>
        <v>848</v>
      </c>
      <c r="N21" s="12">
        <f>'m vs o orig data'!G20</f>
        <v>0.3115111518</v>
      </c>
      <c r="P21" s="6">
        <f>'m vs o orig data'!P20</f>
        <v>188871</v>
      </c>
      <c r="Q21" s="6">
        <f>'m vs o orig data'!Q20</f>
        <v>35902</v>
      </c>
      <c r="R21" s="12">
        <f>'m vs o orig data'!U20</f>
        <v>0.003911623</v>
      </c>
      <c r="T21" s="12">
        <f>'m vs o orig data'!AD20</f>
        <v>0.0535297933</v>
      </c>
    </row>
    <row r="22" spans="1:20" ht="12.75">
      <c r="A22" s="2" t="str">
        <f ca="1" t="shared" si="2"/>
        <v>St. Boniface (d)</v>
      </c>
      <c r="B22" t="s">
        <v>53</v>
      </c>
      <c r="C22" t="str">
        <f>'m vs o orig data'!AH21</f>
        <v> </v>
      </c>
      <c r="D22" t="str">
        <f>'m vs o orig data'!AI21</f>
        <v> </v>
      </c>
      <c r="E22" t="str">
        <f ca="1">IF(CELL("contents",F22)="s","s",IF(CELL("contents",G22)="s","s",IF(CELL("contents",'m vs o orig data'!AJ21)="d","d","")))</f>
        <v>d</v>
      </c>
      <c r="F22" t="str">
        <f>'m vs o orig data'!AK21</f>
        <v> </v>
      </c>
      <c r="G22" t="str">
        <f>'m vs o orig data'!AL21</f>
        <v> </v>
      </c>
      <c r="H22" s="23">
        <f t="shared" si="3"/>
        <v>5.4050014699</v>
      </c>
      <c r="I22" s="3">
        <f>'m vs o orig data'!D21</f>
        <v>5.7394838285</v>
      </c>
      <c r="J22" s="3">
        <f>'m vs o orig data'!R21</f>
        <v>5.0247428311</v>
      </c>
      <c r="K22" s="23">
        <f t="shared" si="4"/>
        <v>4.7548023305</v>
      </c>
      <c r="L22" s="6">
        <f>'m vs o orig data'!B21</f>
        <v>20007</v>
      </c>
      <c r="M22" s="6">
        <f>'m vs o orig data'!C21</f>
        <v>3677</v>
      </c>
      <c r="N22" s="12">
        <f>'m vs o orig data'!G21</f>
        <v>0.0831882111</v>
      </c>
      <c r="P22" s="6">
        <f>'m vs o orig data'!P21</f>
        <v>239731</v>
      </c>
      <c r="Q22" s="6">
        <f>'m vs o orig data'!Q21</f>
        <v>48107</v>
      </c>
      <c r="R22" s="12">
        <f>'m vs o orig data'!U21</f>
        <v>0.0874393941</v>
      </c>
      <c r="T22" s="12">
        <f>'m vs o orig data'!AD21</f>
        <v>0.0001167926</v>
      </c>
    </row>
    <row r="23" spans="1:20" ht="12.75">
      <c r="A23" s="2" t="str">
        <f ca="1" t="shared" si="2"/>
        <v>St. Vital (m,o,d)</v>
      </c>
      <c r="B23" t="s">
        <v>51</v>
      </c>
      <c r="C23" t="str">
        <f>'m vs o orig data'!AH22</f>
        <v>m</v>
      </c>
      <c r="D23" t="str">
        <f>'m vs o orig data'!AI22</f>
        <v>o</v>
      </c>
      <c r="E23" t="str">
        <f ca="1">IF(CELL("contents",F23)="s","s",IF(CELL("contents",G23)="s","s",IF(CELL("contents",'m vs o orig data'!AJ22)="d","d","")))</f>
        <v>d</v>
      </c>
      <c r="F23" t="str">
        <f>'m vs o orig data'!AK22</f>
        <v> </v>
      </c>
      <c r="G23" t="str">
        <f>'m vs o orig data'!AL22</f>
        <v> </v>
      </c>
      <c r="H23" s="23">
        <f t="shared" si="3"/>
        <v>5.4050014699</v>
      </c>
      <c r="I23" s="3">
        <f>'m vs o orig data'!D22</f>
        <v>6.0881016784</v>
      </c>
      <c r="J23" s="3">
        <f>'m vs o orig data'!R22</f>
        <v>5.288594426</v>
      </c>
      <c r="K23" s="23">
        <f t="shared" si="4"/>
        <v>4.7548023305</v>
      </c>
      <c r="L23" s="6">
        <f>'m vs o orig data'!B22</f>
        <v>19865</v>
      </c>
      <c r="M23" s="6">
        <f>'m vs o orig data'!C22</f>
        <v>3373</v>
      </c>
      <c r="N23" s="12">
        <f>'m vs o orig data'!G22</f>
        <v>0.0006056796</v>
      </c>
      <c r="P23" s="6">
        <f>'m vs o orig data'!P22</f>
        <v>305917</v>
      </c>
      <c r="Q23" s="6">
        <f>'m vs o orig data'!Q22</f>
        <v>58650</v>
      </c>
      <c r="R23" s="12">
        <f>'m vs o orig data'!U22</f>
        <v>0.0009484281</v>
      </c>
      <c r="T23" s="12">
        <f>'m vs o orig data'!AD22</f>
        <v>4.43236E-05</v>
      </c>
    </row>
    <row r="24" spans="1:20" ht="12.75">
      <c r="A24" s="2" t="str">
        <f ca="1" t="shared" si="2"/>
        <v>Transcona (d)</v>
      </c>
      <c r="B24" t="s">
        <v>54</v>
      </c>
      <c r="C24" t="str">
        <f>'m vs o orig data'!AH23</f>
        <v> </v>
      </c>
      <c r="D24" t="str">
        <f>'m vs o orig data'!AI23</f>
        <v> </v>
      </c>
      <c r="E24" t="str">
        <f ca="1">IF(CELL("contents",F24)="s","s",IF(CELL("contents",G24)="s","s",IF(CELL("contents",'m vs o orig data'!AJ23)="d","d","")))</f>
        <v>d</v>
      </c>
      <c r="F24" t="str">
        <f>'m vs o orig data'!AK23</f>
        <v> </v>
      </c>
      <c r="G24" t="str">
        <f>'m vs o orig data'!AL23</f>
        <v> </v>
      </c>
      <c r="H24" s="23">
        <f t="shared" si="3"/>
        <v>5.4050014699</v>
      </c>
      <c r="I24" s="3">
        <f>'m vs o orig data'!D23</f>
        <v>5.460442577</v>
      </c>
      <c r="J24" s="3">
        <f>'m vs o orig data'!R23</f>
        <v>4.8663675673</v>
      </c>
      <c r="K24" s="23">
        <f t="shared" si="4"/>
        <v>4.7548023305</v>
      </c>
      <c r="L24" s="6">
        <f>'m vs o orig data'!B23</f>
        <v>10204</v>
      </c>
      <c r="M24" s="6">
        <f>'m vs o orig data'!C23</f>
        <v>2126</v>
      </c>
      <c r="N24" s="12">
        <f>'m vs o orig data'!G23</f>
        <v>0.7774181031</v>
      </c>
      <c r="P24" s="6">
        <f>'m vs o orig data'!P23</f>
        <v>144987</v>
      </c>
      <c r="Q24" s="6">
        <f>'m vs o orig data'!Q23</f>
        <v>31206</v>
      </c>
      <c r="R24" s="12">
        <f>'m vs o orig data'!U23</f>
        <v>0.4770853454</v>
      </c>
      <c r="T24" s="12">
        <f>'m vs o orig data'!AD23</f>
        <v>0.0014790841</v>
      </c>
    </row>
    <row r="25" spans="1:23" ht="12.75">
      <c r="A25" s="2" t="str">
        <f ca="1" t="shared" si="2"/>
        <v>River Heights (m,o,d)</v>
      </c>
      <c r="B25" t="s">
        <v>50</v>
      </c>
      <c r="C25" t="str">
        <f>'m vs o orig data'!AH24</f>
        <v>m</v>
      </c>
      <c r="D25" t="str">
        <f>'m vs o orig data'!AI24</f>
        <v>o</v>
      </c>
      <c r="E25" t="str">
        <f ca="1">IF(CELL("contents",F25)="s","s",IF(CELL("contents",G25)="s","s",IF(CELL("contents",'m vs o orig data'!AJ24)="d","d","")))</f>
        <v>d</v>
      </c>
      <c r="F25" t="str">
        <f>'m vs o orig data'!AK24</f>
        <v> </v>
      </c>
      <c r="G25" t="str">
        <f>'m vs o orig data'!AL24</f>
        <v> </v>
      </c>
      <c r="H25" s="23">
        <f t="shared" si="3"/>
        <v>5.4050014699</v>
      </c>
      <c r="I25" s="3">
        <f>'m vs o orig data'!D24</f>
        <v>6.1200425691</v>
      </c>
      <c r="J25" s="3">
        <f>'m vs o orig data'!R24</f>
        <v>5.2957113494</v>
      </c>
      <c r="K25" s="23">
        <f t="shared" si="4"/>
        <v>4.7548023305</v>
      </c>
      <c r="L25" s="6">
        <f>'m vs o orig data'!B24</f>
        <v>9219</v>
      </c>
      <c r="M25" s="6">
        <f>'m vs o orig data'!C24</f>
        <v>1679</v>
      </c>
      <c r="N25" s="12">
        <f>'m vs o orig data'!G24</f>
        <v>0.0006107887</v>
      </c>
      <c r="P25" s="6">
        <f>'m vs o orig data'!P24</f>
        <v>295132</v>
      </c>
      <c r="Q25" s="6">
        <f>'m vs o orig data'!Q24</f>
        <v>53971</v>
      </c>
      <c r="R25" s="12">
        <f>'m vs o orig data'!U24</f>
        <v>0.000802326</v>
      </c>
      <c r="T25" s="12">
        <f>'m vs o orig data'!AD24</f>
        <v>5.85827E-05</v>
      </c>
      <c r="U25" s="1"/>
      <c r="V25" s="1"/>
      <c r="W25" s="1"/>
    </row>
    <row r="26" spans="1:23" ht="12.75">
      <c r="A26" s="2" t="str">
        <f ca="1" t="shared" si="2"/>
        <v>River East (d)</v>
      </c>
      <c r="B26" t="s">
        <v>52</v>
      </c>
      <c r="C26" t="str">
        <f>'m vs o orig data'!AH25</f>
        <v> </v>
      </c>
      <c r="D26" t="str">
        <f>'m vs o orig data'!AI25</f>
        <v> </v>
      </c>
      <c r="E26" t="str">
        <f ca="1">IF(CELL("contents",F26)="s","s",IF(CELL("contents",G26)="s","s",IF(CELL("contents",'m vs o orig data'!AJ25)="d","d","")))</f>
        <v>d</v>
      </c>
      <c r="F26" t="str">
        <f>'m vs o orig data'!AK25</f>
        <v> </v>
      </c>
      <c r="G26" t="str">
        <f>'m vs o orig data'!AL25</f>
        <v> </v>
      </c>
      <c r="H26" s="23">
        <f t="shared" si="3"/>
        <v>5.4050014699</v>
      </c>
      <c r="I26" s="3">
        <f>'m vs o orig data'!D25</f>
        <v>5.698095602</v>
      </c>
      <c r="J26" s="3">
        <f>'m vs o orig data'!R25</f>
        <v>4.7085647736</v>
      </c>
      <c r="K26" s="23">
        <f t="shared" si="4"/>
        <v>4.7548023305</v>
      </c>
      <c r="L26" s="6">
        <f>'m vs o orig data'!B25</f>
        <v>22566</v>
      </c>
      <c r="M26" s="6">
        <f>'m vs o orig data'!C25</f>
        <v>4419</v>
      </c>
      <c r="N26" s="12">
        <f>'m vs o orig data'!G25</f>
        <v>0.1294451358</v>
      </c>
      <c r="P26" s="6">
        <f>'m vs o orig data'!P25</f>
        <v>429011</v>
      </c>
      <c r="Q26" s="6">
        <f>'m vs o orig data'!Q25</f>
        <v>90056</v>
      </c>
      <c r="R26" s="12">
        <f>'m vs o orig data'!U25</f>
        <v>0.7608151773</v>
      </c>
      <c r="T26" s="12">
        <f>'m vs o orig data'!AD25</f>
        <v>3.2367339E-08</v>
      </c>
      <c r="U26" s="1"/>
      <c r="V26" s="1"/>
      <c r="W26" s="1"/>
    </row>
    <row r="27" spans="1:23" ht="12.75">
      <c r="A27" s="2" t="str">
        <f ca="1" t="shared" si="2"/>
        <v>Seven Oaks (d)</v>
      </c>
      <c r="B27" t="s">
        <v>55</v>
      </c>
      <c r="C27" t="str">
        <f>'m vs o orig data'!AH26</f>
        <v> </v>
      </c>
      <c r="D27" t="str">
        <f>'m vs o orig data'!AI26</f>
        <v> </v>
      </c>
      <c r="E27" t="str">
        <f ca="1">IF(CELL("contents",F27)="s","s",IF(CELL("contents",G27)="s","s",IF(CELL("contents",'m vs o orig data'!AJ26)="d","d","")))</f>
        <v>d</v>
      </c>
      <c r="F27" t="str">
        <f>'m vs o orig data'!AK26</f>
        <v> </v>
      </c>
      <c r="G27" t="str">
        <f>'m vs o orig data'!AL26</f>
        <v> </v>
      </c>
      <c r="H27" s="23">
        <f t="shared" si="3"/>
        <v>5.4050014699</v>
      </c>
      <c r="I27" s="3">
        <f>'m vs o orig data'!D26</f>
        <v>5.6539190603</v>
      </c>
      <c r="J27" s="3">
        <f>'m vs o orig data'!R26</f>
        <v>4.8946311845</v>
      </c>
      <c r="K27" s="23">
        <f t="shared" si="4"/>
        <v>4.7548023305</v>
      </c>
      <c r="L27" s="6">
        <f>'m vs o orig data'!B26</f>
        <v>11874</v>
      </c>
      <c r="M27" s="6">
        <f>'m vs o orig data'!C26</f>
        <v>2325</v>
      </c>
      <c r="N27" s="12">
        <f>'m vs o orig data'!G26</f>
        <v>0.2055139972</v>
      </c>
      <c r="P27" s="6">
        <f>'m vs o orig data'!P26</f>
        <v>294964</v>
      </c>
      <c r="Q27" s="6">
        <f>'m vs o orig data'!Q26</f>
        <v>58968</v>
      </c>
      <c r="R27" s="12">
        <f>'m vs o orig data'!U26</f>
        <v>0.3672573313</v>
      </c>
      <c r="T27" s="12">
        <f>'m vs o orig data'!AD26</f>
        <v>4.37674E-05</v>
      </c>
      <c r="U27" s="1"/>
      <c r="V27" s="1"/>
      <c r="W27" s="1"/>
    </row>
    <row r="28" spans="1:23" ht="12.75">
      <c r="A28" s="2" t="str">
        <f ca="1" t="shared" si="2"/>
        <v>St. James - Assiniboia (d)</v>
      </c>
      <c r="B28" t="s">
        <v>56</v>
      </c>
      <c r="C28" t="str">
        <f>'m vs o orig data'!AH27</f>
        <v> </v>
      </c>
      <c r="D28" t="str">
        <f>'m vs o orig data'!AI27</f>
        <v> </v>
      </c>
      <c r="E28" t="str">
        <f ca="1">IF(CELL("contents",F28)="s","s",IF(CELL("contents",G28)="s","s",IF(CELL("contents",'m vs o orig data'!AJ27)="d","d","")))</f>
        <v>d</v>
      </c>
      <c r="F28" t="str">
        <f>'m vs o orig data'!AK27</f>
        <v> </v>
      </c>
      <c r="G28" t="str">
        <f>'m vs o orig data'!AL27</f>
        <v> </v>
      </c>
      <c r="H28" s="23">
        <f t="shared" si="3"/>
        <v>5.4050014699</v>
      </c>
      <c r="I28" s="3">
        <f>'m vs o orig data'!D27</f>
        <v>5.8050930016</v>
      </c>
      <c r="J28" s="3">
        <f>'m vs o orig data'!R27</f>
        <v>5.0802128717</v>
      </c>
      <c r="K28" s="23">
        <f t="shared" si="4"/>
        <v>4.7548023305</v>
      </c>
      <c r="L28" s="6">
        <f>'m vs o orig data'!B27</f>
        <v>12623</v>
      </c>
      <c r="M28" s="6">
        <f>'m vs o orig data'!C27</f>
        <v>2389</v>
      </c>
      <c r="N28" s="12">
        <f>'m vs o orig data'!G27</f>
        <v>0.0431732576</v>
      </c>
      <c r="O28" s="9"/>
      <c r="P28" s="6">
        <f>'m vs o orig data'!P27</f>
        <v>300867</v>
      </c>
      <c r="Q28" s="6">
        <f>'m vs o orig data'!Q27</f>
        <v>55980</v>
      </c>
      <c r="R28" s="12">
        <f>'m vs o orig data'!U27</f>
        <v>0.0395757799</v>
      </c>
      <c r="T28" s="12">
        <f>'m vs o orig data'!AD27</f>
        <v>0.000142355</v>
      </c>
      <c r="U28" s="1"/>
      <c r="V28" s="1"/>
      <c r="W28" s="1"/>
    </row>
    <row r="29" spans="1:23" ht="12.75">
      <c r="A29" s="2" t="str">
        <f ca="1" t="shared" si="2"/>
        <v>Inkster (m,d)</v>
      </c>
      <c r="B29" t="s">
        <v>57</v>
      </c>
      <c r="C29" t="str">
        <f>'m vs o orig data'!AH28</f>
        <v>m</v>
      </c>
      <c r="D29" t="str">
        <f>'m vs o orig data'!AI28</f>
        <v> </v>
      </c>
      <c r="E29" t="str">
        <f ca="1">IF(CELL("contents",F29)="s","s",IF(CELL("contents",G29)="s","s",IF(CELL("contents",'m vs o orig data'!AJ28)="d","d","")))</f>
        <v>d</v>
      </c>
      <c r="F29" t="str">
        <f>'m vs o orig data'!AK28</f>
        <v> </v>
      </c>
      <c r="G29" t="str">
        <f>'m vs o orig data'!AL28</f>
        <v> </v>
      </c>
      <c r="H29" s="23">
        <f t="shared" si="3"/>
        <v>5.4050014699</v>
      </c>
      <c r="I29" s="3">
        <f>'m vs o orig data'!D28</f>
        <v>6.2500212004</v>
      </c>
      <c r="J29" s="3">
        <f>'m vs o orig data'!R28</f>
        <v>4.8066878808</v>
      </c>
      <c r="K29" s="23">
        <f t="shared" si="4"/>
        <v>4.7548023305</v>
      </c>
      <c r="L29" s="6">
        <f>'m vs o orig data'!B28</f>
        <v>11331</v>
      </c>
      <c r="M29" s="6">
        <f>'m vs o orig data'!C28</f>
        <v>2022</v>
      </c>
      <c r="N29" s="12">
        <f>'m vs o orig data'!G28</f>
        <v>4.77705E-05</v>
      </c>
      <c r="O29" s="9"/>
      <c r="P29" s="6">
        <f>'m vs o orig data'!P28</f>
        <v>138712</v>
      </c>
      <c r="Q29" s="6">
        <f>'m vs o orig data'!Q28</f>
        <v>30119</v>
      </c>
      <c r="R29" s="12">
        <f>'m vs o orig data'!U28</f>
        <v>0.73785971</v>
      </c>
      <c r="T29" s="12">
        <f>'m vs o orig data'!AD28</f>
        <v>1.834982E-13</v>
      </c>
      <c r="U29" s="1"/>
      <c r="V29" s="1"/>
      <c r="W29" s="1"/>
    </row>
    <row r="30" spans="1:23" ht="12.75">
      <c r="A30" s="2" t="str">
        <f ca="1" t="shared" si="2"/>
        <v>Downtown (m,o,d)</v>
      </c>
      <c r="B30" t="s">
        <v>58</v>
      </c>
      <c r="C30" t="str">
        <f>'m vs o orig data'!AH29</f>
        <v>m</v>
      </c>
      <c r="D30" t="str">
        <f>'m vs o orig data'!AI29</f>
        <v>o</v>
      </c>
      <c r="E30" t="str">
        <f ca="1">IF(CELL("contents",F30)="s","s",IF(CELL("contents",G30)="s","s",IF(CELL("contents",'m vs o orig data'!AJ29)="d","d","")))</f>
        <v>d</v>
      </c>
      <c r="F30" t="str">
        <f>'m vs o orig data'!AK29</f>
        <v> </v>
      </c>
      <c r="G30" t="str">
        <f>'m vs o orig data'!AL29</f>
        <v> </v>
      </c>
      <c r="H30" s="23">
        <f t="shared" si="3"/>
        <v>5.4050014699</v>
      </c>
      <c r="I30" s="3">
        <f>'m vs o orig data'!D29</f>
        <v>6.6960397235</v>
      </c>
      <c r="J30" s="3">
        <f>'m vs o orig data'!R29</f>
        <v>5.4978705688</v>
      </c>
      <c r="K30" s="23">
        <f t="shared" si="4"/>
        <v>4.7548023305</v>
      </c>
      <c r="L30" s="6">
        <f>'m vs o orig data'!B29</f>
        <v>18244</v>
      </c>
      <c r="M30" s="6">
        <f>'m vs o orig data'!C29</f>
        <v>3059</v>
      </c>
      <c r="N30" s="12">
        <f>'m vs o orig data'!G29</f>
        <v>1.1961689E-09</v>
      </c>
      <c r="O30" s="9"/>
      <c r="P30" s="6">
        <f>'m vs o orig data'!P29</f>
        <v>366218</v>
      </c>
      <c r="Q30" s="6">
        <f>'m vs o orig data'!Q29</f>
        <v>68249</v>
      </c>
      <c r="R30" s="12">
        <f>'m vs o orig data'!U29</f>
        <v>5.969536E-06</v>
      </c>
      <c r="T30" s="12">
        <f>'m vs o orig data'!AD29</f>
        <v>1.5927476E-08</v>
      </c>
      <c r="U30" s="1"/>
      <c r="V30" s="1"/>
      <c r="W30" s="1"/>
    </row>
    <row r="31" spans="1:23" ht="12.75">
      <c r="A31" s="2" t="str">
        <f ca="1">CONCATENATE(B31)&amp;(IF((CELL("contents",C31)="m")*AND((CELL("contents",D31))="o")*AND((CELL("contents",E31))&lt;&gt;"")," (m,o,"&amp;CELL("contents",E31)&amp;")",(IF((CELL("contents",C31)="m")*OR((CELL("contents",D31))="o")," (m,o)",(IF((CELL("contents",C31)="m")*OR((CELL("contents",E31))&lt;&gt;"")," (m,"&amp;CELL("contents",E31)&amp;")",(IF((CELL("contents",D31)="o")*OR((CELL("contents",E31))&lt;&gt;"")," (o,"&amp;CELL("contents",E31)&amp;")",(IF((CELL("contents",C31))="m"," (m)",(IF((CELL("contents",D31)="o")," (o)",(IF((CELL("contents",E31)&lt;&gt;"")," ("&amp;CELL("contents",E31)&amp;")",""))))))))))))))</f>
        <v>Point Douglas (m,o,d)</v>
      </c>
      <c r="B31" t="s">
        <v>59</v>
      </c>
      <c r="C31" t="str">
        <f>'m vs o orig data'!AH30</f>
        <v>m</v>
      </c>
      <c r="D31" t="str">
        <f>'m vs o orig data'!AI30</f>
        <v>o</v>
      </c>
      <c r="E31" t="str">
        <f ca="1">IF(CELL("contents",F31)="s","s",IF(CELL("contents",G31)="s","s",IF(CELL("contents",'m vs o orig data'!AJ30)="d","d","")))</f>
        <v>d</v>
      </c>
      <c r="F31" t="str">
        <f>'m vs o orig data'!AK30</f>
        <v> </v>
      </c>
      <c r="G31" t="str">
        <f>'m vs o orig data'!AL30</f>
        <v> </v>
      </c>
      <c r="H31" s="23">
        <f t="shared" si="3"/>
        <v>5.4050014699</v>
      </c>
      <c r="I31" s="3">
        <f>'m vs o orig data'!D30</f>
        <v>6.5608096255</v>
      </c>
      <c r="J31" s="3">
        <f>'m vs o orig data'!R30</f>
        <v>5.5828269325</v>
      </c>
      <c r="K31" s="23">
        <f t="shared" si="4"/>
        <v>4.7548023305</v>
      </c>
      <c r="L31" s="6">
        <f>'m vs o orig data'!B30</f>
        <v>22289</v>
      </c>
      <c r="M31" s="6">
        <f>'m vs o orig data'!C30</f>
        <v>3945</v>
      </c>
      <c r="N31" s="12">
        <f>'m vs o orig data'!G30</f>
        <v>3.2766181E-08</v>
      </c>
      <c r="O31" s="9"/>
      <c r="P31" s="6">
        <f>'m vs o orig data'!P30</f>
        <v>207267</v>
      </c>
      <c r="Q31" s="6">
        <f>'m vs o orig data'!Q30</f>
        <v>38072</v>
      </c>
      <c r="R31" s="12">
        <f>'m vs o orig data'!U30</f>
        <v>6.2012747E-07</v>
      </c>
      <c r="T31" s="12">
        <f>'m vs o orig data'!AD30</f>
        <v>3.6064426E-06</v>
      </c>
      <c r="U31" s="1"/>
      <c r="V31" s="1"/>
      <c r="W31" s="1"/>
    </row>
    <row r="32" spans="1:23" ht="12.75">
      <c r="B32"/>
      <c r="C32"/>
      <c r="D32"/>
      <c r="E32"/>
      <c r="F32"/>
      <c r="G32"/>
      <c r="H32" s="23"/>
      <c r="I32" s="3"/>
      <c r="J32" s="3"/>
      <c r="K32" s="23"/>
      <c r="L32" s="6"/>
      <c r="M32" s="6"/>
      <c r="N32" s="12"/>
      <c r="O32" s="9"/>
      <c r="P32" s="6"/>
      <c r="Q32" s="6"/>
      <c r="R32" s="12"/>
      <c r="T32" s="12"/>
      <c r="U32" s="1"/>
      <c r="V32" s="1"/>
      <c r="W32" s="1"/>
    </row>
    <row r="33" spans="2:8" ht="12.75">
      <c r="B33"/>
      <c r="C33"/>
      <c r="D33"/>
      <c r="E33"/>
      <c r="F33"/>
      <c r="G33"/>
      <c r="H33" s="24"/>
    </row>
    <row r="34" spans="2:8" ht="12.75">
      <c r="B34"/>
      <c r="C34"/>
      <c r="D34"/>
      <c r="E34"/>
      <c r="F34"/>
      <c r="G34"/>
      <c r="H34" s="24"/>
    </row>
    <row r="35" spans="2:8" ht="12.75">
      <c r="B35"/>
      <c r="C35"/>
      <c r="D35"/>
      <c r="E35"/>
      <c r="F35"/>
      <c r="G35"/>
      <c r="H35" s="24"/>
    </row>
    <row r="36" spans="2:8" ht="12.75">
      <c r="B36"/>
      <c r="C36"/>
      <c r="D36"/>
      <c r="E36"/>
      <c r="F36"/>
      <c r="G36"/>
      <c r="H36" s="24"/>
    </row>
    <row r="37" spans="2:8" ht="12.75">
      <c r="B37"/>
      <c r="C37"/>
      <c r="D37"/>
      <c r="E37"/>
      <c r="F37"/>
      <c r="G37"/>
      <c r="H37" s="24"/>
    </row>
    <row r="38" spans="2:8" ht="12.75">
      <c r="B38"/>
      <c r="C38"/>
      <c r="D38"/>
      <c r="E38"/>
      <c r="F38"/>
      <c r="G38"/>
      <c r="H38" s="24"/>
    </row>
    <row r="39" spans="2:8" ht="12.75">
      <c r="B39"/>
      <c r="C39"/>
      <c r="D39"/>
      <c r="E39"/>
      <c r="F39"/>
      <c r="G39"/>
      <c r="H39" s="24"/>
    </row>
    <row r="40" ht="12.75">
      <c r="H40" s="24"/>
    </row>
    <row r="41" ht="12.75">
      <c r="H41" s="24"/>
    </row>
    <row r="42" ht="12.75">
      <c r="H42" s="24"/>
    </row>
    <row r="43" ht="12.75">
      <c r="H43" s="24"/>
    </row>
    <row r="44" ht="12.75">
      <c r="H44" s="24"/>
    </row>
    <row r="45" ht="12.75">
      <c r="H45" s="24"/>
    </row>
  </sheetData>
  <sheetProtection/>
  <mergeCells count="3">
    <mergeCell ref="C1:E1"/>
    <mergeCell ref="F1:G1"/>
    <mergeCell ref="H1:N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20" sqref="E19:E20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9" ht="12.75">
      <c r="A1" s="39" t="s">
        <v>149</v>
      </c>
      <c r="B1" s="5" t="s">
        <v>61</v>
      </c>
      <c r="C1" s="13" t="s">
        <v>29</v>
      </c>
      <c r="D1" s="13" t="s">
        <v>30</v>
      </c>
      <c r="E1" s="92" t="s">
        <v>170</v>
      </c>
      <c r="F1" s="92"/>
      <c r="G1" s="92"/>
      <c r="H1" s="92"/>
      <c r="I1" s="92"/>
    </row>
    <row r="2" spans="1:9" ht="12.75">
      <c r="A2" s="39"/>
      <c r="B2" s="5"/>
      <c r="C2" s="13"/>
      <c r="D2" s="13"/>
      <c r="E2" s="3"/>
      <c r="F2" s="3" t="s">
        <v>151</v>
      </c>
      <c r="G2" s="3"/>
      <c r="H2" s="3"/>
      <c r="I2" s="3"/>
    </row>
    <row r="3" spans="1:9" ht="12.75">
      <c r="A3" s="38" t="s">
        <v>0</v>
      </c>
      <c r="B3" s="5"/>
      <c r="C3" s="13" t="s">
        <v>128</v>
      </c>
      <c r="D3" s="13" t="s">
        <v>63</v>
      </c>
      <c r="E3" s="6" t="s">
        <v>136</v>
      </c>
      <c r="F3" s="3" t="s">
        <v>152</v>
      </c>
      <c r="G3" s="6" t="s">
        <v>105</v>
      </c>
      <c r="H3" s="6" t="s">
        <v>106</v>
      </c>
      <c r="I3" s="6" t="s">
        <v>110</v>
      </c>
    </row>
    <row r="4" spans="1:9" ht="12.75">
      <c r="A4" s="37" t="str">
        <f ca="1">CONCATENATE(B4)&amp;(IF((CELL("contents",D4)="s")," (s)",(IF((CELL("contents",C4)="m")," (m)",""))))</f>
        <v>Southeast Region</v>
      </c>
      <c r="B4" t="s">
        <v>129</v>
      </c>
      <c r="C4" t="str">
        <f>'m region orig data'!P4</f>
        <v> </v>
      </c>
      <c r="D4" t="str">
        <f>'m region orig data'!Q4</f>
        <v> </v>
      </c>
      <c r="E4" s="23">
        <f>F$12</f>
        <v>5.382362019</v>
      </c>
      <c r="F4" s="40">
        <f>'m region orig data'!D4</f>
        <v>5.036442899</v>
      </c>
      <c r="G4" s="6">
        <f>'m region orig data'!B4</f>
        <v>46483</v>
      </c>
      <c r="H4" s="6">
        <f>'m region orig data'!C4</f>
        <v>9837</v>
      </c>
      <c r="I4" s="12">
        <f>'m region orig data'!G4</f>
        <v>0.032720009</v>
      </c>
    </row>
    <row r="5" spans="1:9" ht="12.75">
      <c r="A5" s="37" t="str">
        <f ca="1">CONCATENATE(B5)&amp;(IF((CELL("contents",D5)="s")," (s)",(IF((CELL("contents",C5)="m")," (m)",""))))</f>
        <v>Interlake Region (m)</v>
      </c>
      <c r="B5" t="s">
        <v>130</v>
      </c>
      <c r="C5" t="str">
        <f>'m region orig data'!P5</f>
        <v>m</v>
      </c>
      <c r="D5" t="str">
        <f>'m region orig data'!Q5</f>
        <v> </v>
      </c>
      <c r="E5" s="23">
        <f aca="true" t="shared" si="0" ref="E5:E12">F$12</f>
        <v>5.382362019</v>
      </c>
      <c r="F5" s="40">
        <f>'m region orig data'!D5</f>
        <v>4.748920647</v>
      </c>
      <c r="G5" s="6">
        <f>'m region orig data'!B5</f>
        <v>37169</v>
      </c>
      <c r="H5" s="6">
        <f>'m region orig data'!C5</f>
        <v>8151</v>
      </c>
      <c r="I5" s="12">
        <f>'m region orig data'!G5</f>
        <v>6.28781E-05</v>
      </c>
    </row>
    <row r="6" spans="1:9" ht="12.75">
      <c r="A6" s="37" t="str">
        <f aca="true" ca="1" t="shared" si="1" ref="A6:A12">CONCATENATE(B6)&amp;(IF((CELL("contents",D6)="s")," (s)",(IF((CELL("contents",C6)="m")," (m)",""))))</f>
        <v>Northwest Region</v>
      </c>
      <c r="B6" t="s">
        <v>131</v>
      </c>
      <c r="C6" t="str">
        <f>'m region orig data'!P6</f>
        <v> </v>
      </c>
      <c r="D6" t="str">
        <f>'m region orig data'!Q6</f>
        <v> </v>
      </c>
      <c r="E6" s="23">
        <f t="shared" si="0"/>
        <v>5.382362019</v>
      </c>
      <c r="F6" s="40">
        <f>'m region orig data'!D6</f>
        <v>5.612196422</v>
      </c>
      <c r="G6" s="6">
        <f>'m region orig data'!B6</f>
        <v>22816</v>
      </c>
      <c r="H6" s="6">
        <f>'m region orig data'!C6</f>
        <v>4267</v>
      </c>
      <c r="I6" s="12">
        <f>'m region orig data'!G6</f>
        <v>0.183880905</v>
      </c>
    </row>
    <row r="7" spans="1:9" ht="12.75">
      <c r="A7" s="37" t="str">
        <f ca="1" t="shared" si="1"/>
        <v>Winnipeg Region (m)</v>
      </c>
      <c r="B7" t="s">
        <v>132</v>
      </c>
      <c r="C7" t="str">
        <f>'m region orig data'!P7</f>
        <v>m</v>
      </c>
      <c r="D7" t="str">
        <f>'m region orig data'!Q7</f>
        <v> </v>
      </c>
      <c r="E7" s="23">
        <f t="shared" si="0"/>
        <v>5.382362019</v>
      </c>
      <c r="F7" s="40">
        <f>'m region orig data'!D7</f>
        <v>5.876858695</v>
      </c>
      <c r="G7" s="6">
        <f>'m region orig data'!B7</f>
        <v>171429</v>
      </c>
      <c r="H7" s="6">
        <f>'m region orig data'!C7</f>
        <v>31647</v>
      </c>
      <c r="I7" s="12">
        <f>'m region orig data'!G7</f>
        <v>0.004105504</v>
      </c>
    </row>
    <row r="8" spans="1:9" ht="12.75">
      <c r="A8" s="37" t="str">
        <f ca="1" t="shared" si="1"/>
        <v>Southwest Region</v>
      </c>
      <c r="B8" t="s">
        <v>133</v>
      </c>
      <c r="C8" t="str">
        <f>'m region orig data'!P8</f>
        <v> </v>
      </c>
      <c r="D8" t="str">
        <f>'m region orig data'!Q8</f>
        <v> </v>
      </c>
      <c r="E8" s="23">
        <f t="shared" si="0"/>
        <v>5.382362019</v>
      </c>
      <c r="F8" s="40">
        <f>'m region orig data'!D8</f>
        <v>5.270821579</v>
      </c>
      <c r="G8" s="6">
        <f>'m region orig data'!B8</f>
        <v>43019</v>
      </c>
      <c r="H8" s="6">
        <f>'m region orig data'!C8</f>
        <v>8806</v>
      </c>
      <c r="I8" s="12">
        <f>'m region orig data'!G8</f>
        <v>0.502010981</v>
      </c>
    </row>
    <row r="9" spans="1:9" ht="12.75">
      <c r="A9" s="37" t="str">
        <f ca="1" t="shared" si="1"/>
        <v>The Pas Region</v>
      </c>
      <c r="B9" t="s">
        <v>134</v>
      </c>
      <c r="C9" t="str">
        <f>'m region orig data'!P9</f>
        <v> </v>
      </c>
      <c r="D9" t="str">
        <f>'m region orig data'!Q9</f>
        <v> </v>
      </c>
      <c r="E9" s="23">
        <f t="shared" si="0"/>
        <v>5.382362019</v>
      </c>
      <c r="F9" s="40">
        <f>'m region orig data'!D9</f>
        <v>5.597695937</v>
      </c>
      <c r="G9" s="6">
        <f>'m region orig data'!B9</f>
        <v>29715</v>
      </c>
      <c r="H9" s="6">
        <f>'m region orig data'!C9</f>
        <v>5974</v>
      </c>
      <c r="I9" s="12">
        <f>'m region orig data'!G9</f>
        <v>0.214659481</v>
      </c>
    </row>
    <row r="10" spans="1:9" ht="12.75">
      <c r="A10" s="37" t="str">
        <f ca="1" t="shared" si="1"/>
        <v>Thompson Region (m)</v>
      </c>
      <c r="B10" t="s">
        <v>135</v>
      </c>
      <c r="C10" t="str">
        <f>'m region orig data'!P10</f>
        <v>m</v>
      </c>
      <c r="D10" t="str">
        <f>'m region orig data'!Q10</f>
        <v> </v>
      </c>
      <c r="E10" s="23">
        <f t="shared" si="0"/>
        <v>5.382362019</v>
      </c>
      <c r="F10" s="40">
        <f>'m region orig data'!D10</f>
        <v>4.142977765</v>
      </c>
      <c r="G10" s="6">
        <f>'m region orig data'!B10</f>
        <v>14780</v>
      </c>
      <c r="H10" s="6">
        <f>'m region orig data'!C10</f>
        <v>4334</v>
      </c>
      <c r="I10" s="12">
        <f>'m region orig data'!G10</f>
        <v>2.01E-15</v>
      </c>
    </row>
    <row r="11" spans="1:9" ht="12.75">
      <c r="A11" s="37"/>
      <c r="E11" s="23"/>
      <c r="F11" s="40"/>
      <c r="G11" s="6"/>
      <c r="H11" s="6"/>
      <c r="I11" s="12"/>
    </row>
    <row r="12" spans="1:9" ht="12.75">
      <c r="A12" s="37" t="str">
        <f ca="1" t="shared" si="1"/>
        <v>Manitoba</v>
      </c>
      <c r="B12" t="s">
        <v>45</v>
      </c>
      <c r="C12" t="str">
        <f>'m region orig data'!P11</f>
        <v> </v>
      </c>
      <c r="D12" t="str">
        <f>'m region orig data'!Q11</f>
        <v> </v>
      </c>
      <c r="E12" s="23">
        <f t="shared" si="0"/>
        <v>5.382362019</v>
      </c>
      <c r="F12" s="40">
        <f>'m region orig data'!D11</f>
        <v>5.382362019</v>
      </c>
      <c r="G12" s="6">
        <f>'m region orig data'!B11</f>
        <v>365411</v>
      </c>
      <c r="H12" s="6">
        <f>'m region orig data'!C11</f>
        <v>73016</v>
      </c>
      <c r="I12" s="12" t="str">
        <f>'m region orig data'!G11</f>
        <v> </v>
      </c>
    </row>
    <row r="13" spans="5:9" ht="12.75">
      <c r="E13" s="23"/>
      <c r="F13" s="11"/>
      <c r="G13" s="6"/>
      <c r="H13" s="6"/>
      <c r="I13" s="12"/>
    </row>
    <row r="16" ht="12.75">
      <c r="B16" s="43"/>
    </row>
  </sheetData>
  <sheetProtection/>
  <mergeCells count="1">
    <mergeCell ref="E1:I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166</v>
      </c>
    </row>
    <row r="3" spans="1:38" ht="12.75">
      <c r="A3" t="s">
        <v>0</v>
      </c>
      <c r="B3" t="s">
        <v>65</v>
      </c>
      <c r="C3" t="s">
        <v>66</v>
      </c>
      <c r="D3" t="s">
        <v>67</v>
      </c>
      <c r="E3" t="s">
        <v>68</v>
      </c>
      <c r="F3" t="s">
        <v>69</v>
      </c>
      <c r="G3" t="s">
        <v>70</v>
      </c>
      <c r="H3" t="s">
        <v>71</v>
      </c>
      <c r="I3" t="s">
        <v>72</v>
      </c>
      <c r="J3" t="s">
        <v>73</v>
      </c>
      <c r="K3" t="s">
        <v>74</v>
      </c>
      <c r="L3" t="s">
        <v>75</v>
      </c>
      <c r="M3" t="s">
        <v>76</v>
      </c>
      <c r="N3" t="s">
        <v>77</v>
      </c>
      <c r="O3" t="s">
        <v>78</v>
      </c>
      <c r="P3" t="s">
        <v>79</v>
      </c>
      <c r="Q3" t="s">
        <v>80</v>
      </c>
      <c r="R3" t="s">
        <v>81</v>
      </c>
      <c r="S3" t="s">
        <v>82</v>
      </c>
      <c r="T3" t="s">
        <v>83</v>
      </c>
      <c r="U3" t="s">
        <v>84</v>
      </c>
      <c r="V3" t="s">
        <v>85</v>
      </c>
      <c r="W3" t="s">
        <v>86</v>
      </c>
      <c r="X3" t="s">
        <v>87</v>
      </c>
      <c r="Y3" t="s">
        <v>88</v>
      </c>
      <c r="Z3" t="s">
        <v>89</v>
      </c>
      <c r="AA3" t="s">
        <v>90</v>
      </c>
      <c r="AB3" t="s">
        <v>91</v>
      </c>
      <c r="AC3" t="s">
        <v>92</v>
      </c>
      <c r="AD3" t="s">
        <v>93</v>
      </c>
      <c r="AE3" t="s">
        <v>94</v>
      </c>
      <c r="AF3" t="s">
        <v>95</v>
      </c>
      <c r="AG3" t="s">
        <v>96</v>
      </c>
      <c r="AH3" t="s">
        <v>97</v>
      </c>
      <c r="AI3" t="s">
        <v>98</v>
      </c>
      <c r="AJ3" t="s">
        <v>99</v>
      </c>
      <c r="AK3" t="s">
        <v>100</v>
      </c>
      <c r="AL3" t="s">
        <v>101</v>
      </c>
    </row>
    <row r="4" spans="1:38" ht="12.75">
      <c r="A4" t="s">
        <v>3</v>
      </c>
      <c r="B4">
        <v>24818</v>
      </c>
      <c r="C4">
        <v>5688</v>
      </c>
      <c r="D4">
        <v>4.773708172</v>
      </c>
      <c r="E4">
        <v>4.4625695581</v>
      </c>
      <c r="F4">
        <v>5.1065399463</v>
      </c>
      <c r="G4">
        <v>0.0003040854</v>
      </c>
      <c r="H4">
        <v>4.3632208158</v>
      </c>
      <c r="I4">
        <v>0.0276964306</v>
      </c>
      <c r="J4">
        <v>-0.1242</v>
      </c>
      <c r="K4">
        <v>-0.1916</v>
      </c>
      <c r="L4">
        <v>-0.0568</v>
      </c>
      <c r="M4">
        <v>0.8832020118</v>
      </c>
      <c r="N4">
        <v>0.8256370665</v>
      </c>
      <c r="O4">
        <v>0.9447804917</v>
      </c>
      <c r="P4">
        <v>221865</v>
      </c>
      <c r="Q4">
        <v>56390</v>
      </c>
      <c r="R4">
        <v>4.2460660133</v>
      </c>
      <c r="S4">
        <v>3.9856561345</v>
      </c>
      <c r="T4">
        <v>4.5234902312</v>
      </c>
      <c r="U4">
        <v>0.0004577183</v>
      </c>
      <c r="V4">
        <v>3.9344741976</v>
      </c>
      <c r="W4">
        <v>0.0083529966</v>
      </c>
      <c r="X4">
        <v>-0.1132</v>
      </c>
      <c r="Y4">
        <v>-0.1765</v>
      </c>
      <c r="Z4">
        <v>-0.0499</v>
      </c>
      <c r="AA4">
        <v>0.8930057904</v>
      </c>
      <c r="AB4">
        <v>0.8382380291</v>
      </c>
      <c r="AC4">
        <v>0.9513519</v>
      </c>
      <c r="AD4">
        <v>0.0006224582</v>
      </c>
      <c r="AE4">
        <v>-0.1171</v>
      </c>
      <c r="AF4">
        <v>-0.1842</v>
      </c>
      <c r="AG4">
        <v>-0.05</v>
      </c>
      <c r="AH4" t="s">
        <v>128</v>
      </c>
      <c r="AI4" t="s">
        <v>103</v>
      </c>
      <c r="AJ4" t="s">
        <v>102</v>
      </c>
      <c r="AK4" t="s">
        <v>62</v>
      </c>
      <c r="AL4" t="s">
        <v>62</v>
      </c>
    </row>
    <row r="5" spans="1:38" ht="12.75">
      <c r="A5" t="s">
        <v>1</v>
      </c>
      <c r="B5">
        <v>20559</v>
      </c>
      <c r="C5">
        <v>4558</v>
      </c>
      <c r="D5">
        <v>4.8557762211</v>
      </c>
      <c r="E5">
        <v>4.5367421637</v>
      </c>
      <c r="F5">
        <v>5.1972454812</v>
      </c>
      <c r="G5">
        <v>0.0019990245</v>
      </c>
      <c r="H5">
        <v>4.5105309346</v>
      </c>
      <c r="I5">
        <v>0.0314576787</v>
      </c>
      <c r="J5">
        <v>-0.1072</v>
      </c>
      <c r="K5">
        <v>-0.1751</v>
      </c>
      <c r="L5">
        <v>-0.0392</v>
      </c>
      <c r="M5">
        <v>0.8983857355</v>
      </c>
      <c r="N5">
        <v>0.839360024</v>
      </c>
      <c r="O5">
        <v>0.9615622697</v>
      </c>
      <c r="P5">
        <v>385448</v>
      </c>
      <c r="Q5">
        <v>97358</v>
      </c>
      <c r="R5">
        <v>4.0055618017</v>
      </c>
      <c r="S5">
        <v>3.7620468133</v>
      </c>
      <c r="T5">
        <v>4.2648393664</v>
      </c>
      <c r="U5" s="4">
        <v>8.3998602E-08</v>
      </c>
      <c r="V5">
        <v>3.9590788636</v>
      </c>
      <c r="W5">
        <v>0.0063769242</v>
      </c>
      <c r="X5">
        <v>-0.1715</v>
      </c>
      <c r="Y5">
        <v>-0.2342</v>
      </c>
      <c r="Z5">
        <v>-0.1088</v>
      </c>
      <c r="AA5">
        <v>0.8424244634</v>
      </c>
      <c r="AB5">
        <v>0.7912099288</v>
      </c>
      <c r="AC5">
        <v>0.8969540835</v>
      </c>
      <c r="AD5" s="4">
        <v>1.9252427E-08</v>
      </c>
      <c r="AE5">
        <v>-0.1925</v>
      </c>
      <c r="AF5">
        <v>-0.2596</v>
      </c>
      <c r="AG5">
        <v>-0.1253</v>
      </c>
      <c r="AH5" t="s">
        <v>128</v>
      </c>
      <c r="AI5" t="s">
        <v>103</v>
      </c>
      <c r="AJ5" t="s">
        <v>102</v>
      </c>
      <c r="AK5" t="s">
        <v>62</v>
      </c>
      <c r="AL5" t="s">
        <v>62</v>
      </c>
    </row>
    <row r="6" spans="1:38" ht="12.75">
      <c r="A6" t="s">
        <v>10</v>
      </c>
      <c r="B6">
        <v>9814</v>
      </c>
      <c r="C6">
        <v>2127</v>
      </c>
      <c r="D6">
        <v>4.9910963659</v>
      </c>
      <c r="E6">
        <v>4.6540521318</v>
      </c>
      <c r="F6">
        <v>5.3525491825</v>
      </c>
      <c r="G6">
        <v>0.0255270582</v>
      </c>
      <c r="H6">
        <v>4.6140103432</v>
      </c>
      <c r="I6">
        <v>0.0465752867</v>
      </c>
      <c r="J6">
        <v>-0.0797</v>
      </c>
      <c r="K6">
        <v>-0.1496</v>
      </c>
      <c r="L6">
        <v>-0.0098</v>
      </c>
      <c r="M6">
        <v>0.9234218332</v>
      </c>
      <c r="N6">
        <v>0.86106399</v>
      </c>
      <c r="O6">
        <v>0.9902956016</v>
      </c>
      <c r="P6">
        <v>301228</v>
      </c>
      <c r="Q6">
        <v>65909</v>
      </c>
      <c r="R6">
        <v>4.3341757899</v>
      </c>
      <c r="S6">
        <v>4.0708520434</v>
      </c>
      <c r="T6">
        <v>4.614532677</v>
      </c>
      <c r="U6">
        <v>0.0037756336</v>
      </c>
      <c r="V6">
        <v>4.570362166</v>
      </c>
      <c r="W6">
        <v>0.0083272758</v>
      </c>
      <c r="X6">
        <v>-0.0926</v>
      </c>
      <c r="Y6">
        <v>-0.1553</v>
      </c>
      <c r="Z6">
        <v>-0.0299</v>
      </c>
      <c r="AA6">
        <v>0.9115364822</v>
      </c>
      <c r="AB6">
        <v>0.8561558947</v>
      </c>
      <c r="AC6">
        <v>0.9704993723</v>
      </c>
      <c r="AD6">
        <v>6.28648E-05</v>
      </c>
      <c r="AE6">
        <v>-0.1411</v>
      </c>
      <c r="AF6">
        <v>-0.2102</v>
      </c>
      <c r="AG6">
        <v>-0.072</v>
      </c>
      <c r="AH6" t="s">
        <v>62</v>
      </c>
      <c r="AI6" t="s">
        <v>103</v>
      </c>
      <c r="AJ6" t="s">
        <v>102</v>
      </c>
      <c r="AK6" t="s">
        <v>62</v>
      </c>
      <c r="AL6" t="s">
        <v>62</v>
      </c>
    </row>
    <row r="7" spans="1:38" ht="12.75">
      <c r="A7" t="s">
        <v>9</v>
      </c>
      <c r="B7">
        <v>13417</v>
      </c>
      <c r="C7">
        <v>2336</v>
      </c>
      <c r="D7">
        <v>6.7372912441</v>
      </c>
      <c r="E7">
        <v>6.2798402529</v>
      </c>
      <c r="F7">
        <v>7.2280649634</v>
      </c>
      <c r="G7" s="4">
        <v>8.163323E-10</v>
      </c>
      <c r="H7">
        <v>5.7435787671</v>
      </c>
      <c r="I7">
        <v>0.0495855199</v>
      </c>
      <c r="J7">
        <v>0.2203</v>
      </c>
      <c r="K7">
        <v>0.15</v>
      </c>
      <c r="L7">
        <v>0.2906</v>
      </c>
      <c r="M7">
        <v>1.2464920281</v>
      </c>
      <c r="N7">
        <v>1.1618572701</v>
      </c>
      <c r="O7">
        <v>1.3372919515</v>
      </c>
      <c r="P7">
        <v>260624</v>
      </c>
      <c r="Q7">
        <v>47185</v>
      </c>
      <c r="R7">
        <v>5.4697488602</v>
      </c>
      <c r="S7">
        <v>5.1365104735</v>
      </c>
      <c r="T7">
        <v>5.8246065587</v>
      </c>
      <c r="U7">
        <v>1.25572E-05</v>
      </c>
      <c r="V7">
        <v>5.523450249</v>
      </c>
      <c r="W7">
        <v>0.0108194017</v>
      </c>
      <c r="X7">
        <v>0.1401</v>
      </c>
      <c r="Y7">
        <v>0.0772</v>
      </c>
      <c r="Z7">
        <v>0.2029</v>
      </c>
      <c r="AA7">
        <v>1.1503630393</v>
      </c>
      <c r="AB7">
        <v>1.0802784462</v>
      </c>
      <c r="AC7">
        <v>1.2249944696</v>
      </c>
      <c r="AD7" s="4">
        <v>4.5057779E-09</v>
      </c>
      <c r="AE7">
        <v>-0.2084</v>
      </c>
      <c r="AF7">
        <v>-0.2781</v>
      </c>
      <c r="AG7">
        <v>-0.1388</v>
      </c>
      <c r="AH7" t="s">
        <v>128</v>
      </c>
      <c r="AI7" t="s">
        <v>103</v>
      </c>
      <c r="AJ7" t="s">
        <v>102</v>
      </c>
      <c r="AK7" t="s">
        <v>62</v>
      </c>
      <c r="AL7" t="s">
        <v>62</v>
      </c>
    </row>
    <row r="8" spans="1:38" ht="12.75">
      <c r="A8" t="s">
        <v>11</v>
      </c>
      <c r="B8">
        <v>171429</v>
      </c>
      <c r="C8">
        <v>31647</v>
      </c>
      <c r="D8">
        <v>5.8835126446</v>
      </c>
      <c r="E8">
        <v>5.549671674</v>
      </c>
      <c r="F8">
        <v>6.2374358473</v>
      </c>
      <c r="G8">
        <v>0.0031305438</v>
      </c>
      <c r="H8">
        <v>5.4169115556</v>
      </c>
      <c r="I8">
        <v>0.013083068</v>
      </c>
      <c r="J8">
        <v>0.0881</v>
      </c>
      <c r="K8">
        <v>0.0296</v>
      </c>
      <c r="L8">
        <v>0.1465</v>
      </c>
      <c r="M8">
        <v>1.0920538113</v>
      </c>
      <c r="N8">
        <v>1.0300887359</v>
      </c>
      <c r="O8">
        <v>1.157746401</v>
      </c>
      <c r="P8">
        <v>3215458</v>
      </c>
      <c r="Q8">
        <v>633778</v>
      </c>
      <c r="R8">
        <v>5.0832252115</v>
      </c>
      <c r="S8">
        <v>4.8096386163</v>
      </c>
      <c r="T8">
        <v>5.3723742286</v>
      </c>
      <c r="U8">
        <v>0.0179717633</v>
      </c>
      <c r="V8">
        <v>5.0734768326</v>
      </c>
      <c r="W8">
        <v>0.0028293343</v>
      </c>
      <c r="X8">
        <v>0.0668</v>
      </c>
      <c r="Y8">
        <v>0.0115</v>
      </c>
      <c r="Z8">
        <v>0.1221</v>
      </c>
      <c r="AA8">
        <v>1.0690718264</v>
      </c>
      <c r="AB8">
        <v>1.0115328214</v>
      </c>
      <c r="AC8">
        <v>1.1298838217</v>
      </c>
      <c r="AD8" s="4">
        <v>5.9640109E-07</v>
      </c>
      <c r="AE8">
        <v>-0.1462</v>
      </c>
      <c r="AF8">
        <v>-0.2036</v>
      </c>
      <c r="AG8">
        <v>-0.0888</v>
      </c>
      <c r="AH8" t="s">
        <v>128</v>
      </c>
      <c r="AI8" t="s">
        <v>62</v>
      </c>
      <c r="AJ8" t="s">
        <v>102</v>
      </c>
      <c r="AK8" t="s">
        <v>62</v>
      </c>
      <c r="AL8" t="s">
        <v>62</v>
      </c>
    </row>
    <row r="9" spans="1:38" ht="12.75">
      <c r="A9" t="s">
        <v>4</v>
      </c>
      <c r="B9">
        <v>40468</v>
      </c>
      <c r="C9">
        <v>8817</v>
      </c>
      <c r="D9">
        <v>4.7852918315</v>
      </c>
      <c r="E9">
        <v>4.475951532</v>
      </c>
      <c r="F9">
        <v>5.1160111428</v>
      </c>
      <c r="G9">
        <v>0.0003548706</v>
      </c>
      <c r="H9">
        <v>4.589769763</v>
      </c>
      <c r="I9">
        <v>0.0228157647</v>
      </c>
      <c r="J9">
        <v>-0.1218</v>
      </c>
      <c r="K9">
        <v>-0.1886</v>
      </c>
      <c r="L9">
        <v>-0.0549</v>
      </c>
      <c r="M9">
        <v>0.885345149</v>
      </c>
      <c r="N9">
        <v>0.8281129167</v>
      </c>
      <c r="O9">
        <v>0.946532794</v>
      </c>
      <c r="P9">
        <v>306035</v>
      </c>
      <c r="Q9">
        <v>67990</v>
      </c>
      <c r="R9">
        <v>4.455293569</v>
      </c>
      <c r="S9">
        <v>4.1832776349</v>
      </c>
      <c r="T9">
        <v>4.744997229</v>
      </c>
      <c r="U9">
        <v>0.0429509272</v>
      </c>
      <c r="V9">
        <v>4.5011766436</v>
      </c>
      <c r="W9">
        <v>0.0081365539</v>
      </c>
      <c r="X9">
        <v>-0.0651</v>
      </c>
      <c r="Y9">
        <v>-0.1281</v>
      </c>
      <c r="Z9">
        <v>-0.0021</v>
      </c>
      <c r="AA9">
        <v>0.9370092087</v>
      </c>
      <c r="AB9">
        <v>0.8798005352</v>
      </c>
      <c r="AC9">
        <v>0.997937853</v>
      </c>
      <c r="AD9">
        <v>0.0345651793</v>
      </c>
      <c r="AE9">
        <v>-0.0715</v>
      </c>
      <c r="AF9">
        <v>-0.1377</v>
      </c>
      <c r="AG9">
        <v>-0.0052</v>
      </c>
      <c r="AH9" t="s">
        <v>128</v>
      </c>
      <c r="AI9" t="s">
        <v>62</v>
      </c>
      <c r="AJ9" t="s">
        <v>102</v>
      </c>
      <c r="AK9" t="s">
        <v>62</v>
      </c>
      <c r="AL9" t="s">
        <v>62</v>
      </c>
    </row>
    <row r="10" spans="1:38" ht="12.75">
      <c r="A10" t="s">
        <v>2</v>
      </c>
      <c r="B10">
        <v>18303</v>
      </c>
      <c r="C10">
        <v>3470</v>
      </c>
      <c r="D10">
        <v>5.6325119807</v>
      </c>
      <c r="E10">
        <v>5.2588073262</v>
      </c>
      <c r="F10">
        <v>6.032773069</v>
      </c>
      <c r="G10">
        <v>0.2391470167</v>
      </c>
      <c r="H10">
        <v>5.2746397695</v>
      </c>
      <c r="I10">
        <v>0.0389880635</v>
      </c>
      <c r="J10">
        <v>0.0412</v>
      </c>
      <c r="K10">
        <v>-0.0274</v>
      </c>
      <c r="L10">
        <v>0.1099</v>
      </c>
      <c r="M10">
        <v>1.04209259</v>
      </c>
      <c r="N10">
        <v>0.9729520622</v>
      </c>
      <c r="O10">
        <v>1.1161464252</v>
      </c>
      <c r="P10">
        <v>175380</v>
      </c>
      <c r="Q10">
        <v>36809</v>
      </c>
      <c r="R10">
        <v>4.9245515944</v>
      </c>
      <c r="S10">
        <v>4.6215208034</v>
      </c>
      <c r="T10">
        <v>5.2474519617</v>
      </c>
      <c r="U10">
        <v>0.2790101933</v>
      </c>
      <c r="V10">
        <v>4.7645956152</v>
      </c>
      <c r="W10">
        <v>0.0113772163</v>
      </c>
      <c r="X10">
        <v>0.0351</v>
      </c>
      <c r="Y10">
        <v>-0.0284</v>
      </c>
      <c r="Z10">
        <v>0.0986</v>
      </c>
      <c r="AA10">
        <v>1.0357005932</v>
      </c>
      <c r="AB10">
        <v>0.9719690709</v>
      </c>
      <c r="AC10">
        <v>1.1036109594</v>
      </c>
      <c r="AD10">
        <v>0.0001234233</v>
      </c>
      <c r="AE10">
        <v>-0.1343</v>
      </c>
      <c r="AF10">
        <v>-0.2029</v>
      </c>
      <c r="AG10">
        <v>-0.0657</v>
      </c>
      <c r="AH10" t="s">
        <v>62</v>
      </c>
      <c r="AI10" t="s">
        <v>62</v>
      </c>
      <c r="AJ10" t="s">
        <v>102</v>
      </c>
      <c r="AK10" t="s">
        <v>62</v>
      </c>
      <c r="AL10" t="s">
        <v>62</v>
      </c>
    </row>
    <row r="11" spans="1:38" ht="12.75">
      <c r="A11" t="s">
        <v>6</v>
      </c>
      <c r="B11">
        <v>33658</v>
      </c>
      <c r="C11">
        <v>5976</v>
      </c>
      <c r="D11">
        <v>5.9676172209</v>
      </c>
      <c r="E11">
        <v>5.5826407521</v>
      </c>
      <c r="F11">
        <v>6.3791414988</v>
      </c>
      <c r="G11">
        <v>0.0036098125</v>
      </c>
      <c r="H11">
        <v>5.6321954485</v>
      </c>
      <c r="I11">
        <v>0.0306996599</v>
      </c>
      <c r="J11">
        <v>0.099</v>
      </c>
      <c r="K11">
        <v>0.0323</v>
      </c>
      <c r="L11">
        <v>0.1657</v>
      </c>
      <c r="M11">
        <v>1.1040916925</v>
      </c>
      <c r="N11">
        <v>1.0328657232</v>
      </c>
      <c r="O11">
        <v>1.1802293735</v>
      </c>
      <c r="P11">
        <v>184017</v>
      </c>
      <c r="Q11">
        <v>35986</v>
      </c>
      <c r="R11">
        <v>4.6979881366</v>
      </c>
      <c r="S11">
        <v>4.4113059446</v>
      </c>
      <c r="T11">
        <v>5.0033012466</v>
      </c>
      <c r="U11">
        <v>0.7082639096</v>
      </c>
      <c r="V11">
        <v>5.1135719446</v>
      </c>
      <c r="W11">
        <v>0.0119205254</v>
      </c>
      <c r="X11">
        <v>-0.012</v>
      </c>
      <c r="Y11">
        <v>-0.075</v>
      </c>
      <c r="Z11">
        <v>0.0509</v>
      </c>
      <c r="AA11">
        <v>0.9880511975</v>
      </c>
      <c r="AB11">
        <v>0.9277580093</v>
      </c>
      <c r="AC11">
        <v>1.0522627228</v>
      </c>
      <c r="AD11" s="4">
        <v>1.256269E-12</v>
      </c>
      <c r="AE11">
        <v>-0.2392</v>
      </c>
      <c r="AF11">
        <v>-0.3053</v>
      </c>
      <c r="AG11">
        <v>-0.1732</v>
      </c>
      <c r="AH11" t="s">
        <v>128</v>
      </c>
      <c r="AI11" t="s">
        <v>62</v>
      </c>
      <c r="AJ11" t="s">
        <v>102</v>
      </c>
      <c r="AK11" t="s">
        <v>62</v>
      </c>
      <c r="AL11" t="s">
        <v>62</v>
      </c>
    </row>
    <row r="12" spans="1:38" ht="12.75">
      <c r="A12" t="s">
        <v>8</v>
      </c>
      <c r="B12">
        <v>467</v>
      </c>
      <c r="C12">
        <v>220</v>
      </c>
      <c r="D12">
        <v>2.3575617012</v>
      </c>
      <c r="E12">
        <v>2.0876907081</v>
      </c>
      <c r="F12">
        <v>2.662318299</v>
      </c>
      <c r="G12" s="4">
        <v>8.293443E-41</v>
      </c>
      <c r="H12">
        <v>2.1227272727</v>
      </c>
      <c r="I12">
        <v>0.0982281036</v>
      </c>
      <c r="J12">
        <v>-0.8297</v>
      </c>
      <c r="K12">
        <v>-0.9513</v>
      </c>
      <c r="L12">
        <v>-0.7081</v>
      </c>
      <c r="M12">
        <v>0.4361815097</v>
      </c>
      <c r="N12">
        <v>0.3862516448</v>
      </c>
      <c r="O12">
        <v>0.4925656938</v>
      </c>
      <c r="P12">
        <v>1594</v>
      </c>
      <c r="Q12">
        <v>719</v>
      </c>
      <c r="R12">
        <v>2.5114226534</v>
      </c>
      <c r="S12">
        <v>2.3043930753</v>
      </c>
      <c r="T12">
        <v>2.7370520296</v>
      </c>
      <c r="U12" s="4">
        <v>6.589039E-48</v>
      </c>
      <c r="V12">
        <v>2.2169680111</v>
      </c>
      <c r="W12">
        <v>0.0555284138</v>
      </c>
      <c r="X12">
        <v>-0.6383</v>
      </c>
      <c r="Y12">
        <v>-0.7243</v>
      </c>
      <c r="Z12">
        <v>-0.5523</v>
      </c>
      <c r="AA12">
        <v>0.528186553</v>
      </c>
      <c r="AB12">
        <v>0.4846453996</v>
      </c>
      <c r="AC12">
        <v>0.5756394986</v>
      </c>
      <c r="AD12">
        <v>0.3569682787</v>
      </c>
      <c r="AE12">
        <v>0.0632</v>
      </c>
      <c r="AF12">
        <v>-0.0713</v>
      </c>
      <c r="AG12">
        <v>0.1977</v>
      </c>
      <c r="AH12" t="s">
        <v>128</v>
      </c>
      <c r="AI12" t="s">
        <v>103</v>
      </c>
      <c r="AJ12" t="s">
        <v>62</v>
      </c>
      <c r="AK12" t="s">
        <v>62</v>
      </c>
      <c r="AL12" t="s">
        <v>62</v>
      </c>
    </row>
    <row r="13" spans="1:38" ht="12.75">
      <c r="A13" t="s">
        <v>5</v>
      </c>
      <c r="B13">
        <v>18170</v>
      </c>
      <c r="C13">
        <v>4073</v>
      </c>
      <c r="D13">
        <v>5.2215263338</v>
      </c>
      <c r="E13">
        <v>4.8743921847</v>
      </c>
      <c r="F13">
        <v>5.5933819483</v>
      </c>
      <c r="G13">
        <v>0.3251609059</v>
      </c>
      <c r="H13">
        <v>4.4610851952</v>
      </c>
      <c r="I13">
        <v>0.0330950509</v>
      </c>
      <c r="J13">
        <v>-0.0345</v>
      </c>
      <c r="K13">
        <v>-0.1033</v>
      </c>
      <c r="L13">
        <v>0.0343</v>
      </c>
      <c r="M13">
        <v>0.9660545631</v>
      </c>
      <c r="N13">
        <v>0.9018299462</v>
      </c>
      <c r="O13">
        <v>1.034852993</v>
      </c>
      <c r="P13">
        <v>83397</v>
      </c>
      <c r="Q13">
        <v>20126</v>
      </c>
      <c r="R13">
        <v>4.6035444003</v>
      </c>
      <c r="S13">
        <v>4.3173838541</v>
      </c>
      <c r="T13">
        <v>4.9086719554</v>
      </c>
      <c r="U13">
        <v>0.32348772</v>
      </c>
      <c r="V13">
        <v>4.1437444102</v>
      </c>
      <c r="W13">
        <v>0.0143488715</v>
      </c>
      <c r="X13">
        <v>-0.0323</v>
      </c>
      <c r="Y13">
        <v>-0.0965</v>
      </c>
      <c r="Z13">
        <v>0.0318</v>
      </c>
      <c r="AA13">
        <v>0.9681883873</v>
      </c>
      <c r="AB13">
        <v>0.9080049083</v>
      </c>
      <c r="AC13">
        <v>1.0323608878</v>
      </c>
      <c r="AD13">
        <v>0.0003667957</v>
      </c>
      <c r="AE13">
        <v>-0.126</v>
      </c>
      <c r="AF13">
        <v>-0.1953</v>
      </c>
      <c r="AG13">
        <v>-0.0567</v>
      </c>
      <c r="AH13" t="s">
        <v>62</v>
      </c>
      <c r="AI13" t="s">
        <v>62</v>
      </c>
      <c r="AJ13" t="s">
        <v>102</v>
      </c>
      <c r="AK13" t="s">
        <v>62</v>
      </c>
      <c r="AL13" t="s">
        <v>62</v>
      </c>
    </row>
    <row r="14" spans="1:38" ht="12.75">
      <c r="A14" t="s">
        <v>7</v>
      </c>
      <c r="B14">
        <v>14308</v>
      </c>
      <c r="C14">
        <v>4104</v>
      </c>
      <c r="D14">
        <v>4.2988718761</v>
      </c>
      <c r="E14">
        <v>4.0069681377</v>
      </c>
      <c r="F14">
        <v>4.6120405184</v>
      </c>
      <c r="G14" s="4">
        <v>1.746416E-10</v>
      </c>
      <c r="H14">
        <v>3.4863547758</v>
      </c>
      <c r="I14">
        <v>0.0291462116</v>
      </c>
      <c r="J14">
        <v>-0.229</v>
      </c>
      <c r="K14">
        <v>-0.2993</v>
      </c>
      <c r="L14">
        <v>-0.1587</v>
      </c>
      <c r="M14">
        <v>0.7953507321</v>
      </c>
      <c r="N14">
        <v>0.7413445047</v>
      </c>
      <c r="O14">
        <v>0.8532912607</v>
      </c>
      <c r="P14">
        <v>117451</v>
      </c>
      <c r="Q14">
        <v>42422</v>
      </c>
      <c r="R14">
        <v>3.6126997643</v>
      </c>
      <c r="S14">
        <v>3.3868089552</v>
      </c>
      <c r="T14">
        <v>3.8536568668</v>
      </c>
      <c r="U14" s="4">
        <v>7.5158E-17</v>
      </c>
      <c r="V14">
        <v>2.7686341992</v>
      </c>
      <c r="W14">
        <v>0.0080786207</v>
      </c>
      <c r="X14">
        <v>-0.2747</v>
      </c>
      <c r="Y14">
        <v>-0.3393</v>
      </c>
      <c r="Z14">
        <v>-0.2101</v>
      </c>
      <c r="AA14">
        <v>0.7598002006</v>
      </c>
      <c r="AB14">
        <v>0.7122922721</v>
      </c>
      <c r="AC14">
        <v>0.8104767767</v>
      </c>
      <c r="AD14" s="4">
        <v>1.6536388E-06</v>
      </c>
      <c r="AE14">
        <v>-0.1739</v>
      </c>
      <c r="AF14">
        <v>-0.245</v>
      </c>
      <c r="AG14">
        <v>-0.1028</v>
      </c>
      <c r="AH14" t="s">
        <v>128</v>
      </c>
      <c r="AI14" t="s">
        <v>103</v>
      </c>
      <c r="AJ14" t="s">
        <v>102</v>
      </c>
      <c r="AK14" t="s">
        <v>62</v>
      </c>
      <c r="AL14" t="s">
        <v>62</v>
      </c>
    </row>
    <row r="15" spans="1:38" ht="12.75">
      <c r="A15" t="s">
        <v>14</v>
      </c>
      <c r="B15">
        <v>55191</v>
      </c>
      <c r="C15">
        <v>12373</v>
      </c>
      <c r="D15">
        <v>4.7826083738</v>
      </c>
      <c r="E15">
        <v>4.5087933601</v>
      </c>
      <c r="F15">
        <v>5.0730519299</v>
      </c>
      <c r="G15">
        <v>7.50612E-05</v>
      </c>
      <c r="H15">
        <v>4.4605996929</v>
      </c>
      <c r="I15">
        <v>0.018987121</v>
      </c>
      <c r="J15">
        <v>-0.1191</v>
      </c>
      <c r="K15">
        <v>-0.1781</v>
      </c>
      <c r="L15">
        <v>-0.0602</v>
      </c>
      <c r="M15">
        <v>0.8877121573</v>
      </c>
      <c r="N15">
        <v>0.8368886532</v>
      </c>
      <c r="O15">
        <v>0.9416221277</v>
      </c>
      <c r="P15">
        <v>908541</v>
      </c>
      <c r="Q15">
        <v>219657</v>
      </c>
      <c r="R15">
        <v>4.1605452694</v>
      </c>
      <c r="S15">
        <v>3.9359840395</v>
      </c>
      <c r="T15">
        <v>4.3979184786</v>
      </c>
      <c r="U15" s="4">
        <v>2.4043015E-06</v>
      </c>
      <c r="V15">
        <v>4.1361804996</v>
      </c>
      <c r="W15">
        <v>0.0043393753</v>
      </c>
      <c r="X15">
        <v>-0.1335</v>
      </c>
      <c r="Y15">
        <v>-0.189</v>
      </c>
      <c r="Z15">
        <v>-0.078</v>
      </c>
      <c r="AA15">
        <v>0.8750196076</v>
      </c>
      <c r="AB15">
        <v>0.8277913078</v>
      </c>
      <c r="AC15">
        <v>0.924942442</v>
      </c>
      <c r="AD15" s="4">
        <v>2.5509082E-06</v>
      </c>
      <c r="AE15">
        <v>-0.1393</v>
      </c>
      <c r="AF15">
        <v>-0.1974</v>
      </c>
      <c r="AG15">
        <v>-0.0813</v>
      </c>
      <c r="AH15" t="s">
        <v>128</v>
      </c>
      <c r="AI15" t="s">
        <v>103</v>
      </c>
      <c r="AJ15" t="s">
        <v>102</v>
      </c>
      <c r="AK15" t="s">
        <v>62</v>
      </c>
      <c r="AL15" t="s">
        <v>62</v>
      </c>
    </row>
    <row r="16" spans="1:38" ht="12.75">
      <c r="A16" t="s">
        <v>12</v>
      </c>
      <c r="B16">
        <v>92429</v>
      </c>
      <c r="C16">
        <v>18263</v>
      </c>
      <c r="D16">
        <v>5.262159141</v>
      </c>
      <c r="E16">
        <v>4.9634402365</v>
      </c>
      <c r="F16">
        <v>5.5788560969</v>
      </c>
      <c r="G16">
        <v>0.4296037052</v>
      </c>
      <c r="H16">
        <v>5.0609976455</v>
      </c>
      <c r="I16">
        <v>0.0166468478</v>
      </c>
      <c r="J16">
        <v>-0.0236</v>
      </c>
      <c r="K16">
        <v>-0.082</v>
      </c>
      <c r="L16">
        <v>0.0349</v>
      </c>
      <c r="M16">
        <v>0.9767228002</v>
      </c>
      <c r="N16">
        <v>0.9212768213</v>
      </c>
      <c r="O16">
        <v>1.0355057312</v>
      </c>
      <c r="P16">
        <v>665432</v>
      </c>
      <c r="Q16">
        <v>140785</v>
      </c>
      <c r="R16">
        <v>4.5477730446</v>
      </c>
      <c r="S16">
        <v>4.3018093854</v>
      </c>
      <c r="T16">
        <v>4.8078001167</v>
      </c>
      <c r="U16">
        <v>0.116592878</v>
      </c>
      <c r="V16">
        <v>4.7265830877</v>
      </c>
      <c r="W16">
        <v>0.0057942263</v>
      </c>
      <c r="X16">
        <v>-0.0445</v>
      </c>
      <c r="Y16">
        <v>-0.1001</v>
      </c>
      <c r="Z16">
        <v>0.0111</v>
      </c>
      <c r="AA16">
        <v>0.956458908</v>
      </c>
      <c r="AB16">
        <v>0.9047293844</v>
      </c>
      <c r="AC16">
        <v>1.0111461597</v>
      </c>
      <c r="AD16" s="4">
        <v>6.8569003E-07</v>
      </c>
      <c r="AE16">
        <v>-0.1459</v>
      </c>
      <c r="AF16">
        <v>-0.2035</v>
      </c>
      <c r="AG16">
        <v>-0.0883</v>
      </c>
      <c r="AH16" t="s">
        <v>62</v>
      </c>
      <c r="AI16" t="s">
        <v>62</v>
      </c>
      <c r="AJ16" t="s">
        <v>102</v>
      </c>
      <c r="AK16" t="s">
        <v>62</v>
      </c>
      <c r="AL16" t="s">
        <v>62</v>
      </c>
    </row>
    <row r="17" spans="1:38" ht="12.75">
      <c r="A17" t="s">
        <v>13</v>
      </c>
      <c r="B17">
        <v>32945</v>
      </c>
      <c r="C17">
        <v>8397</v>
      </c>
      <c r="D17">
        <v>4.7518184103</v>
      </c>
      <c r="E17">
        <v>4.4722267262</v>
      </c>
      <c r="F17">
        <v>5.0488894207</v>
      </c>
      <c r="G17">
        <v>4.94082E-05</v>
      </c>
      <c r="H17">
        <v>3.9234250327</v>
      </c>
      <c r="I17">
        <v>0.0216157646</v>
      </c>
      <c r="J17">
        <v>-0.1256</v>
      </c>
      <c r="K17">
        <v>-0.1862</v>
      </c>
      <c r="L17">
        <v>-0.0649</v>
      </c>
      <c r="M17">
        <v>0.8819971535</v>
      </c>
      <c r="N17">
        <v>0.8301014268</v>
      </c>
      <c r="O17">
        <v>0.9371372626</v>
      </c>
      <c r="P17">
        <v>202442</v>
      </c>
      <c r="Q17">
        <v>63267</v>
      </c>
      <c r="R17">
        <v>4.0048533243</v>
      </c>
      <c r="S17">
        <v>3.7841930324</v>
      </c>
      <c r="T17">
        <v>4.238380551</v>
      </c>
      <c r="U17" s="4">
        <v>2.918834E-09</v>
      </c>
      <c r="V17">
        <v>3.1998040052</v>
      </c>
      <c r="W17">
        <v>0.0071116941</v>
      </c>
      <c r="X17">
        <v>-0.1716</v>
      </c>
      <c r="Y17">
        <v>-0.2283</v>
      </c>
      <c r="Z17">
        <v>-0.115</v>
      </c>
      <c r="AA17">
        <v>0.8422754609</v>
      </c>
      <c r="AB17">
        <v>0.7958675817</v>
      </c>
      <c r="AC17">
        <v>0.8913894325</v>
      </c>
      <c r="AD17" s="4">
        <v>3.4686046E-08</v>
      </c>
      <c r="AE17">
        <v>-0.171</v>
      </c>
      <c r="AF17">
        <v>-0.2318</v>
      </c>
      <c r="AG17">
        <v>-0.1103</v>
      </c>
      <c r="AH17" t="s">
        <v>128</v>
      </c>
      <c r="AI17" t="s">
        <v>103</v>
      </c>
      <c r="AJ17" t="s">
        <v>102</v>
      </c>
      <c r="AK17" t="s">
        <v>62</v>
      </c>
      <c r="AL17" t="s">
        <v>62</v>
      </c>
    </row>
    <row r="18" spans="1:38" ht="12.75">
      <c r="A18" t="s">
        <v>15</v>
      </c>
      <c r="B18">
        <v>365411</v>
      </c>
      <c r="C18">
        <v>73016</v>
      </c>
      <c r="D18">
        <v>5.4050014699</v>
      </c>
      <c r="E18" t="s">
        <v>62</v>
      </c>
      <c r="F18" t="s">
        <v>62</v>
      </c>
      <c r="G18" t="s">
        <v>62</v>
      </c>
      <c r="H18">
        <v>5.004533253</v>
      </c>
      <c r="I18">
        <v>0.0082789026</v>
      </c>
      <c r="J18" t="s">
        <v>62</v>
      </c>
      <c r="K18" t="s">
        <v>62</v>
      </c>
      <c r="L18" t="s">
        <v>62</v>
      </c>
      <c r="M18" t="s">
        <v>62</v>
      </c>
      <c r="N18" t="s">
        <v>62</v>
      </c>
      <c r="O18" t="s">
        <v>62</v>
      </c>
      <c r="P18">
        <v>5252497</v>
      </c>
      <c r="Q18">
        <v>1104672</v>
      </c>
      <c r="R18">
        <v>4.7548023305</v>
      </c>
      <c r="S18" t="s">
        <v>62</v>
      </c>
      <c r="T18" t="s">
        <v>62</v>
      </c>
      <c r="U18" t="s">
        <v>62</v>
      </c>
      <c r="V18">
        <v>4.7548023305</v>
      </c>
      <c r="W18">
        <v>0.0020746725</v>
      </c>
      <c r="X18" t="s">
        <v>62</v>
      </c>
      <c r="Y18" t="s">
        <v>62</v>
      </c>
      <c r="Z18" t="s">
        <v>62</v>
      </c>
      <c r="AA18" t="s">
        <v>62</v>
      </c>
      <c r="AB18" t="s">
        <v>62</v>
      </c>
      <c r="AC18" t="s">
        <v>62</v>
      </c>
      <c r="AD18">
        <v>7.91421E-05</v>
      </c>
      <c r="AE18">
        <v>-0.1282</v>
      </c>
      <c r="AF18">
        <v>-0.1918</v>
      </c>
      <c r="AG18">
        <v>-0.0645</v>
      </c>
      <c r="AH18" t="s">
        <v>62</v>
      </c>
      <c r="AI18" t="s">
        <v>62</v>
      </c>
      <c r="AJ18" t="s">
        <v>102</v>
      </c>
      <c r="AK18" t="s">
        <v>62</v>
      </c>
      <c r="AL18" t="s">
        <v>62</v>
      </c>
    </row>
    <row r="19" spans="1:38" ht="12.75">
      <c r="A19" t="s">
        <v>18</v>
      </c>
      <c r="B19">
        <v>8970</v>
      </c>
      <c r="C19">
        <v>1785</v>
      </c>
      <c r="D19">
        <v>5.6650497284</v>
      </c>
      <c r="E19">
        <v>5.2787415043</v>
      </c>
      <c r="F19">
        <v>6.0796287144</v>
      </c>
      <c r="G19">
        <v>0.1922252998</v>
      </c>
      <c r="H19">
        <v>5.025210084</v>
      </c>
      <c r="I19">
        <v>0.0530588706</v>
      </c>
      <c r="J19">
        <v>0.047</v>
      </c>
      <c r="K19">
        <v>-0.0236</v>
      </c>
      <c r="L19">
        <v>0.1176</v>
      </c>
      <c r="M19">
        <v>1.0481125232</v>
      </c>
      <c r="N19">
        <v>0.9766401607</v>
      </c>
      <c r="O19">
        <v>1.1248153674</v>
      </c>
      <c r="P19">
        <v>303781</v>
      </c>
      <c r="Q19">
        <v>64498</v>
      </c>
      <c r="R19">
        <v>4.9114409722</v>
      </c>
      <c r="S19">
        <v>4.6097734677</v>
      </c>
      <c r="T19">
        <v>5.2328498553</v>
      </c>
      <c r="U19">
        <v>0.3162566726</v>
      </c>
      <c r="V19">
        <v>4.70992899</v>
      </c>
      <c r="W19">
        <v>0.0085454327</v>
      </c>
      <c r="X19">
        <v>0.0324</v>
      </c>
      <c r="Y19">
        <v>-0.031</v>
      </c>
      <c r="Z19">
        <v>0.0958</v>
      </c>
      <c r="AA19">
        <v>1.03294325</v>
      </c>
      <c r="AB19">
        <v>0.9694984454</v>
      </c>
      <c r="AC19">
        <v>1.1005399366</v>
      </c>
      <c r="AD19">
        <v>7.13667E-05</v>
      </c>
      <c r="AE19">
        <v>-0.1427</v>
      </c>
      <c r="AF19">
        <v>-0.2132</v>
      </c>
      <c r="AG19">
        <v>-0.0723</v>
      </c>
      <c r="AH19" t="s">
        <v>62</v>
      </c>
      <c r="AI19" t="s">
        <v>62</v>
      </c>
      <c r="AJ19" t="s">
        <v>102</v>
      </c>
      <c r="AK19" t="s">
        <v>62</v>
      </c>
      <c r="AL19" t="s">
        <v>62</v>
      </c>
    </row>
    <row r="20" spans="1:38" ht="12.75">
      <c r="A20" t="s">
        <v>17</v>
      </c>
      <c r="B20">
        <v>4237</v>
      </c>
      <c r="C20">
        <v>848</v>
      </c>
      <c r="D20">
        <v>5.620240877</v>
      </c>
      <c r="E20">
        <v>5.2108868882</v>
      </c>
      <c r="F20">
        <v>6.0617526715</v>
      </c>
      <c r="G20">
        <v>0.3115111518</v>
      </c>
      <c r="H20">
        <v>4.9964622642</v>
      </c>
      <c r="I20">
        <v>0.0767597196</v>
      </c>
      <c r="J20">
        <v>0.039</v>
      </c>
      <c r="K20">
        <v>-0.0366</v>
      </c>
      <c r="L20">
        <v>0.1147</v>
      </c>
      <c r="M20">
        <v>1.0398222661</v>
      </c>
      <c r="N20">
        <v>0.9640861186</v>
      </c>
      <c r="O20">
        <v>1.1215080523</v>
      </c>
      <c r="P20">
        <v>188871</v>
      </c>
      <c r="Q20">
        <v>35902</v>
      </c>
      <c r="R20">
        <v>5.2183054997</v>
      </c>
      <c r="S20">
        <v>4.898771134</v>
      </c>
      <c r="T20">
        <v>5.5586822784</v>
      </c>
      <c r="U20">
        <v>0.003911623</v>
      </c>
      <c r="V20">
        <v>5.2607375634</v>
      </c>
      <c r="W20">
        <v>0.0121049778</v>
      </c>
      <c r="X20">
        <v>0.093</v>
      </c>
      <c r="Y20">
        <v>0.0298</v>
      </c>
      <c r="Z20">
        <v>0.1562</v>
      </c>
      <c r="AA20">
        <v>1.0974810596</v>
      </c>
      <c r="AB20">
        <v>1.0302786096</v>
      </c>
      <c r="AC20">
        <v>1.1690669542</v>
      </c>
      <c r="AD20">
        <v>0.0535297933</v>
      </c>
      <c r="AE20">
        <v>-0.0742</v>
      </c>
      <c r="AF20">
        <v>-0.1495</v>
      </c>
      <c r="AG20">
        <v>0.0011</v>
      </c>
      <c r="AH20" t="s">
        <v>62</v>
      </c>
      <c r="AI20" t="s">
        <v>103</v>
      </c>
      <c r="AJ20" t="s">
        <v>62</v>
      </c>
      <c r="AK20" t="s">
        <v>62</v>
      </c>
      <c r="AL20" t="s">
        <v>62</v>
      </c>
    </row>
    <row r="21" spans="1:38" ht="12.75">
      <c r="A21" t="s">
        <v>20</v>
      </c>
      <c r="B21">
        <v>20007</v>
      </c>
      <c r="C21">
        <v>3677</v>
      </c>
      <c r="D21">
        <v>5.7394838285</v>
      </c>
      <c r="E21">
        <v>5.3625549507</v>
      </c>
      <c r="F21">
        <v>6.142906678</v>
      </c>
      <c r="G21">
        <v>0.0831882111</v>
      </c>
      <c r="H21">
        <v>5.4411204787</v>
      </c>
      <c r="I21">
        <v>0.0384678006</v>
      </c>
      <c r="J21">
        <v>0.06</v>
      </c>
      <c r="K21">
        <v>-0.0079</v>
      </c>
      <c r="L21">
        <v>0.128</v>
      </c>
      <c r="M21">
        <v>1.0618838608</v>
      </c>
      <c r="N21">
        <v>0.9921468071</v>
      </c>
      <c r="O21">
        <v>1.1365226656</v>
      </c>
      <c r="P21">
        <v>239731</v>
      </c>
      <c r="Q21">
        <v>48107</v>
      </c>
      <c r="R21">
        <v>5.0247428311</v>
      </c>
      <c r="S21">
        <v>4.7164131732</v>
      </c>
      <c r="T21">
        <v>5.3532291578</v>
      </c>
      <c r="U21">
        <v>0.0874393941</v>
      </c>
      <c r="V21">
        <v>4.9832872555</v>
      </c>
      <c r="W21">
        <v>0.0101777979</v>
      </c>
      <c r="X21">
        <v>0.0552</v>
      </c>
      <c r="Y21">
        <v>-0.0081</v>
      </c>
      <c r="Z21">
        <v>0.1185</v>
      </c>
      <c r="AA21">
        <v>1.0567721814</v>
      </c>
      <c r="AB21">
        <v>0.9919262349</v>
      </c>
      <c r="AC21">
        <v>1.1258573513</v>
      </c>
      <c r="AD21">
        <v>0.0001167926</v>
      </c>
      <c r="AE21">
        <v>-0.133</v>
      </c>
      <c r="AF21">
        <v>-0.2007</v>
      </c>
      <c r="AG21">
        <v>-0.0653</v>
      </c>
      <c r="AH21" t="s">
        <v>62</v>
      </c>
      <c r="AI21" t="s">
        <v>62</v>
      </c>
      <c r="AJ21" t="s">
        <v>102</v>
      </c>
      <c r="AK21" t="s">
        <v>62</v>
      </c>
      <c r="AL21" t="s">
        <v>62</v>
      </c>
    </row>
    <row r="22" spans="1:38" ht="12.75">
      <c r="A22" t="s">
        <v>19</v>
      </c>
      <c r="B22">
        <v>19865</v>
      </c>
      <c r="C22">
        <v>3373</v>
      </c>
      <c r="D22">
        <v>6.0881016784</v>
      </c>
      <c r="E22">
        <v>5.6877359341</v>
      </c>
      <c r="F22">
        <v>6.5166495907</v>
      </c>
      <c r="G22">
        <v>0.0006056796</v>
      </c>
      <c r="H22">
        <v>5.8894159502</v>
      </c>
      <c r="I22">
        <v>0.0417857252</v>
      </c>
      <c r="J22">
        <v>0.119</v>
      </c>
      <c r="K22">
        <v>0.051</v>
      </c>
      <c r="L22">
        <v>0.187</v>
      </c>
      <c r="M22">
        <v>1.1263829829</v>
      </c>
      <c r="N22">
        <v>1.0523097849</v>
      </c>
      <c r="O22">
        <v>1.2056702717</v>
      </c>
      <c r="P22">
        <v>305917</v>
      </c>
      <c r="Q22">
        <v>58650</v>
      </c>
      <c r="R22">
        <v>5.288594426</v>
      </c>
      <c r="S22">
        <v>4.9652477852</v>
      </c>
      <c r="T22">
        <v>5.6329980319</v>
      </c>
      <c r="U22">
        <v>0.0009484281</v>
      </c>
      <c r="V22">
        <v>5.2159761296</v>
      </c>
      <c r="W22">
        <v>0.0094304798</v>
      </c>
      <c r="X22">
        <v>0.1064</v>
      </c>
      <c r="Y22">
        <v>0.0433</v>
      </c>
      <c r="Z22">
        <v>0.1695</v>
      </c>
      <c r="AA22">
        <v>1.1122637827</v>
      </c>
      <c r="AB22">
        <v>1.0442595591</v>
      </c>
      <c r="AC22">
        <v>1.1846965742</v>
      </c>
      <c r="AD22">
        <v>4.43236E-05</v>
      </c>
      <c r="AE22">
        <v>-0.1408</v>
      </c>
      <c r="AF22">
        <v>-0.2084</v>
      </c>
      <c r="AG22">
        <v>-0.0732</v>
      </c>
      <c r="AH22" t="s">
        <v>128</v>
      </c>
      <c r="AI22" t="s">
        <v>103</v>
      </c>
      <c r="AJ22" t="s">
        <v>102</v>
      </c>
      <c r="AK22" t="s">
        <v>62</v>
      </c>
      <c r="AL22" t="s">
        <v>62</v>
      </c>
    </row>
    <row r="23" spans="1:38" ht="12.75">
      <c r="A23" t="s">
        <v>21</v>
      </c>
      <c r="B23">
        <v>10204</v>
      </c>
      <c r="C23">
        <v>2126</v>
      </c>
      <c r="D23">
        <v>5.460442577</v>
      </c>
      <c r="E23">
        <v>5.0874355178</v>
      </c>
      <c r="F23">
        <v>5.8607982416</v>
      </c>
      <c r="G23">
        <v>0.7774181031</v>
      </c>
      <c r="H23">
        <v>4.7996237065</v>
      </c>
      <c r="I23">
        <v>0.0475140406</v>
      </c>
      <c r="J23">
        <v>0.0102</v>
      </c>
      <c r="K23">
        <v>-0.0606</v>
      </c>
      <c r="L23">
        <v>0.081</v>
      </c>
      <c r="M23">
        <v>1.0102573713</v>
      </c>
      <c r="N23">
        <v>0.9412459083</v>
      </c>
      <c r="O23">
        <v>1.0843287045</v>
      </c>
      <c r="P23">
        <v>144987</v>
      </c>
      <c r="Q23">
        <v>31206</v>
      </c>
      <c r="R23">
        <v>4.8663675673</v>
      </c>
      <c r="S23">
        <v>4.5649796111</v>
      </c>
      <c r="T23">
        <v>5.1876536846</v>
      </c>
      <c r="U23">
        <v>0.4770853454</v>
      </c>
      <c r="V23">
        <v>4.646125745</v>
      </c>
      <c r="W23">
        <v>0.012201871</v>
      </c>
      <c r="X23">
        <v>0.0232</v>
      </c>
      <c r="Y23">
        <v>-0.0407</v>
      </c>
      <c r="Z23">
        <v>0.0871</v>
      </c>
      <c r="AA23">
        <v>1.0234636961</v>
      </c>
      <c r="AB23">
        <v>0.9600776844</v>
      </c>
      <c r="AC23">
        <v>1.0910345634</v>
      </c>
      <c r="AD23">
        <v>0.0014790841</v>
      </c>
      <c r="AE23">
        <v>-0.1152</v>
      </c>
      <c r="AF23">
        <v>-0.1862</v>
      </c>
      <c r="AG23">
        <v>-0.0442</v>
      </c>
      <c r="AH23" t="s">
        <v>62</v>
      </c>
      <c r="AI23" t="s">
        <v>62</v>
      </c>
      <c r="AJ23" t="s">
        <v>102</v>
      </c>
      <c r="AK23" t="s">
        <v>62</v>
      </c>
      <c r="AL23" t="s">
        <v>62</v>
      </c>
    </row>
    <row r="24" spans="1:38" ht="12.75">
      <c r="A24" t="s">
        <v>27</v>
      </c>
      <c r="B24">
        <v>9219</v>
      </c>
      <c r="C24">
        <v>1679</v>
      </c>
      <c r="D24">
        <v>6.1200425691</v>
      </c>
      <c r="E24">
        <v>5.7002317927</v>
      </c>
      <c r="F24">
        <v>6.5707715773</v>
      </c>
      <c r="G24">
        <v>0.0006107887</v>
      </c>
      <c r="H24">
        <v>5.4907683145</v>
      </c>
      <c r="I24">
        <v>0.0571861964</v>
      </c>
      <c r="J24">
        <v>0.1242</v>
      </c>
      <c r="K24">
        <v>0.0532</v>
      </c>
      <c r="L24">
        <v>0.1953</v>
      </c>
      <c r="M24">
        <v>1.1322924893</v>
      </c>
      <c r="N24">
        <v>1.0546216915</v>
      </c>
      <c r="O24">
        <v>1.2156835875</v>
      </c>
      <c r="P24">
        <v>295132</v>
      </c>
      <c r="Q24">
        <v>53971</v>
      </c>
      <c r="R24">
        <v>5.2957113494</v>
      </c>
      <c r="S24">
        <v>4.9723804769</v>
      </c>
      <c r="T24">
        <v>5.6400669311</v>
      </c>
      <c r="U24">
        <v>0.000802326</v>
      </c>
      <c r="V24">
        <v>5.4683441107</v>
      </c>
      <c r="W24">
        <v>0.0100657858</v>
      </c>
      <c r="X24">
        <v>0.1077</v>
      </c>
      <c r="Y24">
        <v>0.0447</v>
      </c>
      <c r="Z24">
        <v>0.1707</v>
      </c>
      <c r="AA24">
        <v>1.1137605691</v>
      </c>
      <c r="AB24">
        <v>1.0457596618</v>
      </c>
      <c r="AC24">
        <v>1.1861832604</v>
      </c>
      <c r="AD24">
        <v>5.85827E-05</v>
      </c>
      <c r="AE24">
        <v>-0.1447</v>
      </c>
      <c r="AF24">
        <v>-0.2152</v>
      </c>
      <c r="AG24">
        <v>-0.0741</v>
      </c>
      <c r="AH24" t="s">
        <v>128</v>
      </c>
      <c r="AI24" t="s">
        <v>103</v>
      </c>
      <c r="AJ24" t="s">
        <v>102</v>
      </c>
      <c r="AK24" t="s">
        <v>62</v>
      </c>
      <c r="AL24" t="s">
        <v>62</v>
      </c>
    </row>
    <row r="25" spans="1:38" ht="12.75">
      <c r="A25" t="s">
        <v>22</v>
      </c>
      <c r="B25">
        <v>22566</v>
      </c>
      <c r="C25">
        <v>4419</v>
      </c>
      <c r="D25">
        <v>5.698095602</v>
      </c>
      <c r="E25">
        <v>5.3221279198</v>
      </c>
      <c r="F25">
        <v>6.100622529</v>
      </c>
      <c r="G25">
        <v>0.1294451358</v>
      </c>
      <c r="H25">
        <v>5.1065852003</v>
      </c>
      <c r="I25">
        <v>0.0339940799</v>
      </c>
      <c r="J25">
        <v>0.0528</v>
      </c>
      <c r="K25">
        <v>-0.0155</v>
      </c>
      <c r="L25">
        <v>0.1211</v>
      </c>
      <c r="M25">
        <v>1.0542264667</v>
      </c>
      <c r="N25">
        <v>0.9846672474</v>
      </c>
      <c r="O25">
        <v>1.1286995134</v>
      </c>
      <c r="P25">
        <v>429011</v>
      </c>
      <c r="Q25">
        <v>90056</v>
      </c>
      <c r="R25">
        <v>4.7085647736</v>
      </c>
      <c r="S25">
        <v>4.4214411346</v>
      </c>
      <c r="T25">
        <v>5.0143339133</v>
      </c>
      <c r="U25">
        <v>0.7608151773</v>
      </c>
      <c r="V25">
        <v>4.7638247313</v>
      </c>
      <c r="W25">
        <v>0.0072731335</v>
      </c>
      <c r="X25">
        <v>-0.0098</v>
      </c>
      <c r="Y25">
        <v>-0.0727</v>
      </c>
      <c r="Z25">
        <v>0.0531</v>
      </c>
      <c r="AA25">
        <v>0.990275609</v>
      </c>
      <c r="AB25">
        <v>0.9298895784</v>
      </c>
      <c r="AC25">
        <v>1.0545830436</v>
      </c>
      <c r="AD25" s="4">
        <v>3.2367339E-08</v>
      </c>
      <c r="AE25">
        <v>-0.1907</v>
      </c>
      <c r="AF25">
        <v>-0.2584</v>
      </c>
      <c r="AG25">
        <v>-0.1231</v>
      </c>
      <c r="AH25" t="s">
        <v>62</v>
      </c>
      <c r="AI25" t="s">
        <v>62</v>
      </c>
      <c r="AJ25" t="s">
        <v>102</v>
      </c>
      <c r="AK25" t="s">
        <v>62</v>
      </c>
      <c r="AL25" t="s">
        <v>62</v>
      </c>
    </row>
    <row r="26" spans="1:38" ht="12.75">
      <c r="A26" t="s">
        <v>23</v>
      </c>
      <c r="B26">
        <v>11874</v>
      </c>
      <c r="C26">
        <v>2325</v>
      </c>
      <c r="D26">
        <v>5.6539190603</v>
      </c>
      <c r="E26">
        <v>5.2732366515</v>
      </c>
      <c r="F26">
        <v>6.0620834705</v>
      </c>
      <c r="G26">
        <v>0.2055139972</v>
      </c>
      <c r="H26">
        <v>5.1070967742</v>
      </c>
      <c r="I26">
        <v>0.0468679076</v>
      </c>
      <c r="J26">
        <v>0.045</v>
      </c>
      <c r="K26">
        <v>-0.0247</v>
      </c>
      <c r="L26">
        <v>0.1147</v>
      </c>
      <c r="M26">
        <v>1.0460531957</v>
      </c>
      <c r="N26">
        <v>0.9756216868</v>
      </c>
      <c r="O26">
        <v>1.1215692547</v>
      </c>
      <c r="P26">
        <v>294964</v>
      </c>
      <c r="Q26">
        <v>58968</v>
      </c>
      <c r="R26">
        <v>4.8946311845</v>
      </c>
      <c r="S26">
        <v>4.5957566159</v>
      </c>
      <c r="T26">
        <v>5.2129423803</v>
      </c>
      <c r="U26">
        <v>0.3672573313</v>
      </c>
      <c r="V26">
        <v>5.0021028354</v>
      </c>
      <c r="W26">
        <v>0.0092101798</v>
      </c>
      <c r="X26">
        <v>0.029</v>
      </c>
      <c r="Y26">
        <v>-0.034</v>
      </c>
      <c r="Z26">
        <v>0.092</v>
      </c>
      <c r="AA26">
        <v>1.0294079216</v>
      </c>
      <c r="AB26">
        <v>0.9665505097</v>
      </c>
      <c r="AC26">
        <v>1.0963531222</v>
      </c>
      <c r="AD26">
        <v>4.37674E-05</v>
      </c>
      <c r="AE26">
        <v>-0.1442</v>
      </c>
      <c r="AF26">
        <v>-0.2134</v>
      </c>
      <c r="AG26">
        <v>-0.075</v>
      </c>
      <c r="AH26" t="s">
        <v>62</v>
      </c>
      <c r="AI26" t="s">
        <v>62</v>
      </c>
      <c r="AJ26" t="s">
        <v>102</v>
      </c>
      <c r="AK26" t="s">
        <v>62</v>
      </c>
      <c r="AL26" t="s">
        <v>62</v>
      </c>
    </row>
    <row r="27" spans="1:38" ht="12.75">
      <c r="A27" t="s">
        <v>16</v>
      </c>
      <c r="B27">
        <v>12623</v>
      </c>
      <c r="C27">
        <v>2389</v>
      </c>
      <c r="D27">
        <v>5.8050930016</v>
      </c>
      <c r="E27">
        <v>5.4168619539</v>
      </c>
      <c r="F27">
        <v>6.2211488946</v>
      </c>
      <c r="G27">
        <v>0.0431732576</v>
      </c>
      <c r="H27">
        <v>5.2838007535</v>
      </c>
      <c r="I27">
        <v>0.0470289347</v>
      </c>
      <c r="J27">
        <v>0.0714</v>
      </c>
      <c r="K27">
        <v>0.0022</v>
      </c>
      <c r="L27">
        <v>0.1406</v>
      </c>
      <c r="M27">
        <v>1.0740224649</v>
      </c>
      <c r="N27">
        <v>1.0021943535</v>
      </c>
      <c r="O27">
        <v>1.1509985574</v>
      </c>
      <c r="P27">
        <v>300867</v>
      </c>
      <c r="Q27">
        <v>55980</v>
      </c>
      <c r="R27">
        <v>5.0802128717</v>
      </c>
      <c r="S27">
        <v>4.7698418599</v>
      </c>
      <c r="T27">
        <v>5.4107795563</v>
      </c>
      <c r="U27">
        <v>0.0395757799</v>
      </c>
      <c r="V27">
        <v>5.3745444802</v>
      </c>
      <c r="W27">
        <v>0.0097983824</v>
      </c>
      <c r="X27">
        <v>0.0662</v>
      </c>
      <c r="Y27">
        <v>0.0032</v>
      </c>
      <c r="Z27">
        <v>0.1292</v>
      </c>
      <c r="AA27">
        <v>1.0684382901</v>
      </c>
      <c r="AB27">
        <v>1.0031630189</v>
      </c>
      <c r="AC27">
        <v>1.1379609877</v>
      </c>
      <c r="AD27">
        <v>0.000142355</v>
      </c>
      <c r="AE27">
        <v>-0.1334</v>
      </c>
      <c r="AF27">
        <v>-0.2021</v>
      </c>
      <c r="AG27">
        <v>-0.0647</v>
      </c>
      <c r="AH27" t="s">
        <v>62</v>
      </c>
      <c r="AI27" t="s">
        <v>62</v>
      </c>
      <c r="AJ27" t="s">
        <v>102</v>
      </c>
      <c r="AK27" t="s">
        <v>62</v>
      </c>
      <c r="AL27" t="s">
        <v>62</v>
      </c>
    </row>
    <row r="28" spans="1:38" ht="12.75">
      <c r="A28" t="s">
        <v>24</v>
      </c>
      <c r="B28">
        <v>11331</v>
      </c>
      <c r="C28">
        <v>2022</v>
      </c>
      <c r="D28">
        <v>6.2500212004</v>
      </c>
      <c r="E28">
        <v>5.8273874933</v>
      </c>
      <c r="F28">
        <v>6.7033065934</v>
      </c>
      <c r="G28">
        <v>4.77705E-05</v>
      </c>
      <c r="H28">
        <v>5.6038575668</v>
      </c>
      <c r="I28">
        <v>0.0526444955</v>
      </c>
      <c r="J28">
        <v>0.1453</v>
      </c>
      <c r="K28">
        <v>0.0752</v>
      </c>
      <c r="L28">
        <v>0.2153</v>
      </c>
      <c r="M28">
        <v>1.1563403332</v>
      </c>
      <c r="N28">
        <v>1.0781472541</v>
      </c>
      <c r="O28">
        <v>1.2402043979</v>
      </c>
      <c r="P28">
        <v>138712</v>
      </c>
      <c r="Q28">
        <v>30119</v>
      </c>
      <c r="R28">
        <v>4.8066878808</v>
      </c>
      <c r="S28">
        <v>4.5106961273</v>
      </c>
      <c r="T28">
        <v>5.122102605</v>
      </c>
      <c r="U28">
        <v>0.73785971</v>
      </c>
      <c r="V28">
        <v>4.6054649889</v>
      </c>
      <c r="W28">
        <v>0.0123656363</v>
      </c>
      <c r="X28">
        <v>0.0109</v>
      </c>
      <c r="Y28">
        <v>-0.0527</v>
      </c>
      <c r="Z28">
        <v>0.0744</v>
      </c>
      <c r="AA28">
        <v>1.0109122413</v>
      </c>
      <c r="AB28">
        <v>0.9486611249</v>
      </c>
      <c r="AC28">
        <v>1.0772482743</v>
      </c>
      <c r="AD28" s="4">
        <v>1.834982E-13</v>
      </c>
      <c r="AE28">
        <v>-0.2626</v>
      </c>
      <c r="AF28">
        <v>-0.3325</v>
      </c>
      <c r="AG28">
        <v>-0.1927</v>
      </c>
      <c r="AH28" t="s">
        <v>128</v>
      </c>
      <c r="AI28" t="s">
        <v>62</v>
      </c>
      <c r="AJ28" t="s">
        <v>102</v>
      </c>
      <c r="AK28" t="s">
        <v>62</v>
      </c>
      <c r="AL28" t="s">
        <v>62</v>
      </c>
    </row>
    <row r="29" spans="1:38" ht="12.75">
      <c r="A29" t="s">
        <v>26</v>
      </c>
      <c r="B29">
        <v>18244</v>
      </c>
      <c r="C29">
        <v>3059</v>
      </c>
      <c r="D29">
        <v>6.6960397235</v>
      </c>
      <c r="E29">
        <v>6.2493504745</v>
      </c>
      <c r="F29">
        <v>7.1746572963</v>
      </c>
      <c r="G29" s="4">
        <v>1.1961689E-09</v>
      </c>
      <c r="H29">
        <v>5.9640405361</v>
      </c>
      <c r="I29">
        <v>0.0441550677</v>
      </c>
      <c r="J29">
        <v>0.2142</v>
      </c>
      <c r="K29">
        <v>0.1452</v>
      </c>
      <c r="L29">
        <v>0.2832</v>
      </c>
      <c r="M29">
        <v>1.2388599265</v>
      </c>
      <c r="N29">
        <v>1.1562162396</v>
      </c>
      <c r="O29">
        <v>1.3274107947</v>
      </c>
      <c r="P29">
        <v>366218</v>
      </c>
      <c r="Q29">
        <v>68249</v>
      </c>
      <c r="R29">
        <v>5.4978705688</v>
      </c>
      <c r="S29">
        <v>5.1629107235</v>
      </c>
      <c r="T29">
        <v>5.8545619728</v>
      </c>
      <c r="U29" s="4">
        <v>5.969536E-06</v>
      </c>
      <c r="V29">
        <v>5.3659101232</v>
      </c>
      <c r="W29">
        <v>0.0088669355</v>
      </c>
      <c r="X29">
        <v>0.1452</v>
      </c>
      <c r="Y29">
        <v>0.0823</v>
      </c>
      <c r="Z29">
        <v>0.2081</v>
      </c>
      <c r="AA29">
        <v>1.1562774195</v>
      </c>
      <c r="AB29">
        <v>1.0858307801</v>
      </c>
      <c r="AC29">
        <v>1.2312945031</v>
      </c>
      <c r="AD29" s="4">
        <v>1.5927476E-08</v>
      </c>
      <c r="AE29">
        <v>-0.1972</v>
      </c>
      <c r="AF29">
        <v>-0.2655</v>
      </c>
      <c r="AG29">
        <v>-0.1288</v>
      </c>
      <c r="AH29" t="s">
        <v>128</v>
      </c>
      <c r="AI29" t="s">
        <v>103</v>
      </c>
      <c r="AJ29" t="s">
        <v>102</v>
      </c>
      <c r="AK29" t="s">
        <v>62</v>
      </c>
      <c r="AL29" t="s">
        <v>62</v>
      </c>
    </row>
    <row r="30" spans="1:38" ht="12.75">
      <c r="A30" t="s">
        <v>25</v>
      </c>
      <c r="B30">
        <v>22289</v>
      </c>
      <c r="C30">
        <v>3945</v>
      </c>
      <c r="D30">
        <v>6.5608096255</v>
      </c>
      <c r="E30">
        <v>6.1250102486</v>
      </c>
      <c r="F30">
        <v>7.0276164766</v>
      </c>
      <c r="G30" s="4">
        <v>3.2766181E-08</v>
      </c>
      <c r="H30">
        <v>5.6499366286</v>
      </c>
      <c r="I30">
        <v>0.037844109</v>
      </c>
      <c r="J30">
        <v>0.1938</v>
      </c>
      <c r="K30">
        <v>0.1251</v>
      </c>
      <c r="L30">
        <v>0.2625</v>
      </c>
      <c r="M30">
        <v>1.2138404887</v>
      </c>
      <c r="N30">
        <v>1.1332115787</v>
      </c>
      <c r="O30">
        <v>1.3002062101</v>
      </c>
      <c r="P30">
        <v>207267</v>
      </c>
      <c r="Q30">
        <v>38072</v>
      </c>
      <c r="R30">
        <v>5.5828269325</v>
      </c>
      <c r="S30">
        <v>5.2413196896</v>
      </c>
      <c r="T30">
        <v>5.9465856701</v>
      </c>
      <c r="U30" s="4">
        <v>6.2012747E-07</v>
      </c>
      <c r="V30">
        <v>5.4440796386</v>
      </c>
      <c r="W30">
        <v>0.0119580231</v>
      </c>
      <c r="X30">
        <v>0.1605</v>
      </c>
      <c r="Y30">
        <v>0.0974</v>
      </c>
      <c r="Z30">
        <v>0.2237</v>
      </c>
      <c r="AA30">
        <v>1.1741449054</v>
      </c>
      <c r="AB30">
        <v>1.1023212587</v>
      </c>
      <c r="AC30">
        <v>1.250648346</v>
      </c>
      <c r="AD30" s="4">
        <v>3.6064426E-06</v>
      </c>
      <c r="AE30">
        <v>-0.1614</v>
      </c>
      <c r="AF30">
        <v>-0.2297</v>
      </c>
      <c r="AG30">
        <v>-0.0931</v>
      </c>
      <c r="AH30" t="s">
        <v>128</v>
      </c>
      <c r="AI30" t="s">
        <v>103</v>
      </c>
      <c r="AJ30" t="s">
        <v>102</v>
      </c>
      <c r="AK30" t="s">
        <v>62</v>
      </c>
      <c r="AL30" t="s">
        <v>62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165</v>
      </c>
    </row>
    <row r="3" spans="1:17" ht="12.75">
      <c r="A3" t="s">
        <v>104</v>
      </c>
      <c r="B3" t="s">
        <v>105</v>
      </c>
      <c r="C3" t="s">
        <v>106</v>
      </c>
      <c r="D3" t="s">
        <v>107</v>
      </c>
      <c r="E3" t="s">
        <v>108</v>
      </c>
      <c r="F3" t="s">
        <v>109</v>
      </c>
      <c r="G3" t="s">
        <v>110</v>
      </c>
      <c r="H3" t="s">
        <v>111</v>
      </c>
      <c r="I3" t="s">
        <v>112</v>
      </c>
      <c r="J3" t="s">
        <v>113</v>
      </c>
      <c r="K3" t="s">
        <v>114</v>
      </c>
      <c r="L3" t="s">
        <v>115</v>
      </c>
      <c r="M3" t="s">
        <v>116</v>
      </c>
      <c r="N3" t="s">
        <v>117</v>
      </c>
      <c r="O3" t="s">
        <v>118</v>
      </c>
      <c r="P3" t="s">
        <v>119</v>
      </c>
      <c r="Q3" t="s">
        <v>120</v>
      </c>
    </row>
    <row r="4" spans="1:17" ht="12.75">
      <c r="A4" t="s">
        <v>121</v>
      </c>
      <c r="B4">
        <v>46483</v>
      </c>
      <c r="C4">
        <v>9837</v>
      </c>
      <c r="D4">
        <v>5.036442899</v>
      </c>
      <c r="E4">
        <v>4.738559195</v>
      </c>
      <c r="F4">
        <v>5.353052697</v>
      </c>
      <c r="G4">
        <v>0.032720009</v>
      </c>
      <c r="H4">
        <v>4.725322761</v>
      </c>
      <c r="I4">
        <v>0.021917166</v>
      </c>
      <c r="J4">
        <v>-0.0664</v>
      </c>
      <c r="K4">
        <v>-0.1274</v>
      </c>
      <c r="L4">
        <v>-0.0055</v>
      </c>
      <c r="M4">
        <v>0.935730982</v>
      </c>
      <c r="N4">
        <v>0.880386562</v>
      </c>
      <c r="O4">
        <v>0.994554561</v>
      </c>
      <c r="P4" t="s">
        <v>62</v>
      </c>
      <c r="Q4" t="s">
        <v>62</v>
      </c>
    </row>
    <row r="5" spans="1:17" ht="12.75">
      <c r="A5" t="s">
        <v>122</v>
      </c>
      <c r="B5">
        <v>37169</v>
      </c>
      <c r="C5">
        <v>8151</v>
      </c>
      <c r="D5">
        <v>4.748920647</v>
      </c>
      <c r="E5">
        <v>4.46644282</v>
      </c>
      <c r="F5">
        <v>5.049263636</v>
      </c>
      <c r="G5" s="4">
        <v>6.28781E-05</v>
      </c>
      <c r="H5">
        <v>4.560053981</v>
      </c>
      <c r="I5">
        <v>0.023652636</v>
      </c>
      <c r="J5">
        <v>-0.1252</v>
      </c>
      <c r="K5">
        <v>-0.1865</v>
      </c>
      <c r="L5">
        <v>-0.0639</v>
      </c>
      <c r="M5">
        <v>0.882311638</v>
      </c>
      <c r="N5">
        <v>0.829829507</v>
      </c>
      <c r="O5">
        <v>0.938112973</v>
      </c>
      <c r="P5" t="s">
        <v>128</v>
      </c>
      <c r="Q5" t="s">
        <v>62</v>
      </c>
    </row>
    <row r="6" spans="1:17" ht="12.75">
      <c r="A6" t="s">
        <v>123</v>
      </c>
      <c r="B6">
        <v>22816</v>
      </c>
      <c r="C6">
        <v>4267</v>
      </c>
      <c r="D6">
        <v>5.612196422</v>
      </c>
      <c r="E6">
        <v>5.276539134</v>
      </c>
      <c r="F6">
        <v>5.969205929</v>
      </c>
      <c r="G6">
        <v>0.183880905</v>
      </c>
      <c r="H6">
        <v>5.347082259</v>
      </c>
      <c r="I6">
        <v>0.035399499</v>
      </c>
      <c r="J6">
        <v>0.0418</v>
      </c>
      <c r="K6">
        <v>-0.0199</v>
      </c>
      <c r="L6">
        <v>0.1035</v>
      </c>
      <c r="M6">
        <v>1.042701402</v>
      </c>
      <c r="N6">
        <v>0.980338951</v>
      </c>
      <c r="O6">
        <v>1.109030925</v>
      </c>
      <c r="P6" t="s">
        <v>62</v>
      </c>
      <c r="Q6" t="s">
        <v>62</v>
      </c>
    </row>
    <row r="7" spans="1:17" ht="12.75">
      <c r="A7" t="s">
        <v>124</v>
      </c>
      <c r="B7">
        <v>171429</v>
      </c>
      <c r="C7">
        <v>31647</v>
      </c>
      <c r="D7">
        <v>5.876858695</v>
      </c>
      <c r="E7">
        <v>5.534472841</v>
      </c>
      <c r="F7">
        <v>6.240425984</v>
      </c>
      <c r="G7">
        <v>0.004105504</v>
      </c>
      <c r="H7">
        <v>5.416911556</v>
      </c>
      <c r="I7">
        <v>0.013083068</v>
      </c>
      <c r="J7">
        <v>0.0879</v>
      </c>
      <c r="K7">
        <v>0.0279</v>
      </c>
      <c r="L7">
        <v>0.1479</v>
      </c>
      <c r="M7">
        <v>1.091873544</v>
      </c>
      <c r="N7">
        <v>1.028260979</v>
      </c>
      <c r="O7">
        <v>1.159421451</v>
      </c>
      <c r="P7" t="s">
        <v>128</v>
      </c>
      <c r="Q7" t="s">
        <v>62</v>
      </c>
    </row>
    <row r="8" spans="1:17" ht="12.75">
      <c r="A8" t="s">
        <v>125</v>
      </c>
      <c r="B8">
        <v>43019</v>
      </c>
      <c r="C8">
        <v>8806</v>
      </c>
      <c r="D8">
        <v>5.270821579</v>
      </c>
      <c r="E8">
        <v>4.958226954</v>
      </c>
      <c r="F8">
        <v>5.603123933</v>
      </c>
      <c r="G8">
        <v>0.502010981</v>
      </c>
      <c r="H8">
        <v>4.885191915</v>
      </c>
      <c r="I8">
        <v>0.023553284</v>
      </c>
      <c r="J8">
        <v>-0.0209</v>
      </c>
      <c r="K8">
        <v>-0.0821</v>
      </c>
      <c r="L8">
        <v>0.0402</v>
      </c>
      <c r="M8">
        <v>0.979276674</v>
      </c>
      <c r="N8">
        <v>0.921199083</v>
      </c>
      <c r="O8">
        <v>1.041015806</v>
      </c>
      <c r="P8" t="s">
        <v>62</v>
      </c>
      <c r="Q8" t="s">
        <v>62</v>
      </c>
    </row>
    <row r="9" spans="1:17" ht="12.75">
      <c r="A9" t="s">
        <v>126</v>
      </c>
      <c r="B9">
        <v>29715</v>
      </c>
      <c r="C9">
        <v>5974</v>
      </c>
      <c r="D9">
        <v>5.597695937</v>
      </c>
      <c r="E9">
        <v>5.261382093</v>
      </c>
      <c r="F9">
        <v>5.955507366</v>
      </c>
      <c r="G9">
        <v>0.214659481</v>
      </c>
      <c r="H9">
        <v>4.974054235</v>
      </c>
      <c r="I9">
        <v>0.028855104</v>
      </c>
      <c r="J9">
        <v>0.0392</v>
      </c>
      <c r="K9">
        <v>-0.0227</v>
      </c>
      <c r="L9">
        <v>0.1012</v>
      </c>
      <c r="M9">
        <v>1.040007327</v>
      </c>
      <c r="N9">
        <v>0.977522893</v>
      </c>
      <c r="O9">
        <v>1.106485841</v>
      </c>
      <c r="P9" t="s">
        <v>62</v>
      </c>
      <c r="Q9" t="s">
        <v>62</v>
      </c>
    </row>
    <row r="10" spans="1:17" ht="12.75">
      <c r="A10" t="s">
        <v>127</v>
      </c>
      <c r="B10">
        <v>14780</v>
      </c>
      <c r="C10">
        <v>4334</v>
      </c>
      <c r="D10">
        <v>4.142977765</v>
      </c>
      <c r="E10">
        <v>3.883816118</v>
      </c>
      <c r="F10">
        <v>4.419432908</v>
      </c>
      <c r="G10" s="4">
        <v>2.01E-15</v>
      </c>
      <c r="H10">
        <v>3.410244578</v>
      </c>
      <c r="I10">
        <v>0.028050998</v>
      </c>
      <c r="J10">
        <v>-0.2617</v>
      </c>
      <c r="K10">
        <v>-0.3263</v>
      </c>
      <c r="L10">
        <v>-0.1971</v>
      </c>
      <c r="M10">
        <v>0.769732276</v>
      </c>
      <c r="N10">
        <v>0.721582105</v>
      </c>
      <c r="O10">
        <v>0.82109544</v>
      </c>
      <c r="P10" t="s">
        <v>128</v>
      </c>
      <c r="Q10" t="s">
        <v>62</v>
      </c>
    </row>
    <row r="11" spans="1:17" ht="12.75">
      <c r="A11" t="s">
        <v>15</v>
      </c>
      <c r="B11">
        <v>365411</v>
      </c>
      <c r="C11">
        <v>73016</v>
      </c>
      <c r="D11">
        <v>5.382362019</v>
      </c>
      <c r="E11" t="s">
        <v>62</v>
      </c>
      <c r="F11" t="s">
        <v>62</v>
      </c>
      <c r="G11" t="s">
        <v>62</v>
      </c>
      <c r="H11">
        <v>5.004533253</v>
      </c>
      <c r="I11">
        <v>0.008278903</v>
      </c>
      <c r="J11" t="s">
        <v>62</v>
      </c>
      <c r="K11" t="s">
        <v>62</v>
      </c>
      <c r="L11" t="s">
        <v>62</v>
      </c>
      <c r="M11" t="s">
        <v>62</v>
      </c>
      <c r="N11" t="s">
        <v>62</v>
      </c>
      <c r="O11" t="s">
        <v>62</v>
      </c>
      <c r="P11" t="s">
        <v>62</v>
      </c>
      <c r="Q11" t="s">
        <v>62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2008-08-18T22:38:45Z</cp:lastPrinted>
  <dcterms:created xsi:type="dcterms:W3CDTF">2006-01-23T20:42:54Z</dcterms:created>
  <dcterms:modified xsi:type="dcterms:W3CDTF">2010-05-05T21:41:02Z</dcterms:modified>
  <cp:category/>
  <cp:version/>
  <cp:contentType/>
  <cp:contentStatus/>
</cp:coreProperties>
</file>