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" yWindow="780" windowWidth="15480" windowHeight="7428" tabRatio="891" activeTab="3"/>
  </bookViews>
  <sheets>
    <sheet name="m vs o rha graph " sheetId="6" r:id="rId1"/>
    <sheet name="m vs o wpg graph " sheetId="8" r:id="rId2"/>
    <sheet name="m region graph" sheetId="16" r:id="rId3"/>
    <sheet name="crd rate tbls" sheetId="13" r:id="rId4"/>
    <sheet name="m vs o graph data" sheetId="2" r:id="rId5"/>
    <sheet name="m region graph data" sheetId="14" r:id="rId6"/>
    <sheet name="m vs o orig data" sheetId="1" r:id="rId7"/>
    <sheet name="m region orig data" sheetId="15" r:id="rId8"/>
    <sheet name="agg graph " sheetId="9" r:id="rId9"/>
  </sheets>
  <definedNames>
    <definedName name="Criteria1">IF((CELL("contents",'m region graph data'!E1))="2"," (2)")</definedName>
  </definedNames>
  <calcPr calcId="125725"/>
</workbook>
</file>

<file path=xl/calcChain.xml><?xml version="1.0" encoding="utf-8"?>
<calcChain xmlns="http://schemas.openxmlformats.org/spreadsheetml/2006/main">
  <c r="J15" i="13"/>
  <c r="J8"/>
  <c r="J9"/>
  <c r="J10"/>
  <c r="J11"/>
  <c r="J12"/>
  <c r="J13"/>
  <c r="J7"/>
  <c r="G11"/>
  <c r="G8"/>
  <c r="G9"/>
  <c r="G7"/>
  <c r="F11"/>
  <c r="F8"/>
  <c r="F9"/>
  <c r="F7"/>
  <c r="B23"/>
  <c r="C23"/>
  <c r="C20"/>
  <c r="C21"/>
  <c r="C19"/>
  <c r="C8"/>
  <c r="C9"/>
  <c r="C10"/>
  <c r="C11"/>
  <c r="C12"/>
  <c r="C13"/>
  <c r="C14"/>
  <c r="C15"/>
  <c r="C16"/>
  <c r="C17"/>
  <c r="C7"/>
  <c r="B20"/>
  <c r="B21"/>
  <c r="B19"/>
  <c r="B8"/>
  <c r="B9"/>
  <c r="B10"/>
  <c r="B11"/>
  <c r="B12"/>
  <c r="B13"/>
  <c r="B14"/>
  <c r="B15"/>
  <c r="B16"/>
  <c r="B17"/>
  <c r="B7"/>
  <c r="C17" i="2"/>
  <c r="C18"/>
  <c r="C19"/>
  <c r="C20"/>
  <c r="C21"/>
  <c r="C22"/>
  <c r="C16"/>
  <c r="C5"/>
  <c r="C6"/>
  <c r="C7"/>
  <c r="C8"/>
  <c r="C9"/>
  <c r="C10"/>
  <c r="C11"/>
  <c r="C12"/>
  <c r="C13"/>
  <c r="C14"/>
  <c r="C4"/>
  <c r="D17"/>
  <c r="D18"/>
  <c r="D19"/>
  <c r="D20"/>
  <c r="D21"/>
  <c r="D22"/>
  <c r="D16"/>
  <c r="D5"/>
  <c r="D6"/>
  <c r="D7"/>
  <c r="D8"/>
  <c r="D9"/>
  <c r="D10"/>
  <c r="D11"/>
  <c r="D12"/>
  <c r="D13"/>
  <c r="D14"/>
  <c r="D4"/>
  <c r="F17"/>
  <c r="F18"/>
  <c r="F19"/>
  <c r="F20"/>
  <c r="F21"/>
  <c r="F22"/>
  <c r="F16"/>
  <c r="F5"/>
  <c r="F6"/>
  <c r="F7"/>
  <c r="F8"/>
  <c r="F9"/>
  <c r="F10"/>
  <c r="F11"/>
  <c r="F12"/>
  <c r="F13"/>
  <c r="F14"/>
  <c r="F4"/>
  <c r="G17"/>
  <c r="G18"/>
  <c r="G19"/>
  <c r="G20"/>
  <c r="G21"/>
  <c r="G22"/>
  <c r="G16"/>
  <c r="G5"/>
  <c r="G6"/>
  <c r="G7"/>
  <c r="G8"/>
  <c r="G9"/>
  <c r="G10"/>
  <c r="G11"/>
  <c r="G12"/>
  <c r="G13"/>
  <c r="G14"/>
  <c r="G4"/>
  <c r="P17"/>
  <c r="P18"/>
  <c r="P19"/>
  <c r="P20"/>
  <c r="P21"/>
  <c r="P22"/>
  <c r="P16"/>
  <c r="P5"/>
  <c r="P6"/>
  <c r="P7"/>
  <c r="P8"/>
  <c r="P9"/>
  <c r="P10"/>
  <c r="P11"/>
  <c r="P12"/>
  <c r="P13"/>
  <c r="P14"/>
  <c r="P4"/>
  <c r="N17"/>
  <c r="N18"/>
  <c r="N19"/>
  <c r="N20"/>
  <c r="N21"/>
  <c r="N22"/>
  <c r="N16"/>
  <c r="N5"/>
  <c r="N6"/>
  <c r="N7"/>
  <c r="N8"/>
  <c r="N9"/>
  <c r="N10"/>
  <c r="N11"/>
  <c r="N12"/>
  <c r="N13"/>
  <c r="N14"/>
  <c r="N4"/>
  <c r="L17"/>
  <c r="L18"/>
  <c r="L19"/>
  <c r="L20"/>
  <c r="L21"/>
  <c r="L22"/>
  <c r="L16"/>
  <c r="L5"/>
  <c r="L6"/>
  <c r="L7"/>
  <c r="L8"/>
  <c r="L9"/>
  <c r="L10"/>
  <c r="L11"/>
  <c r="L12"/>
  <c r="L13"/>
  <c r="L14"/>
  <c r="L4"/>
  <c r="I17"/>
  <c r="I18"/>
  <c r="I19"/>
  <c r="I20"/>
  <c r="I21"/>
  <c r="I22"/>
  <c r="I16"/>
  <c r="I5"/>
  <c r="I6"/>
  <c r="I7"/>
  <c r="I8"/>
  <c r="I9"/>
  <c r="I10"/>
  <c r="I11"/>
  <c r="I12"/>
  <c r="I13"/>
  <c r="I14"/>
  <c r="I4"/>
  <c r="J17"/>
  <c r="J18"/>
  <c r="J19"/>
  <c r="J20"/>
  <c r="J21"/>
  <c r="J22"/>
  <c r="J16"/>
  <c r="J5"/>
  <c r="J6"/>
  <c r="J7"/>
  <c r="J8"/>
  <c r="J9"/>
  <c r="J10"/>
  <c r="J11"/>
  <c r="J12"/>
  <c r="J13"/>
  <c r="J14"/>
  <c r="J4"/>
  <c r="G12" i="14"/>
  <c r="C12"/>
  <c r="D12"/>
  <c r="C5"/>
  <c r="C6"/>
  <c r="C7"/>
  <c r="C8"/>
  <c r="C9"/>
  <c r="C10"/>
  <c r="C4"/>
  <c r="D5"/>
  <c r="D6"/>
  <c r="D7"/>
  <c r="D8"/>
  <c r="D9"/>
  <c r="D10"/>
  <c r="D11"/>
  <c r="D4"/>
  <c r="G5"/>
  <c r="G6"/>
  <c r="G7"/>
  <c r="G8"/>
  <c r="G9"/>
  <c r="G10"/>
  <c r="G4"/>
  <c r="F5"/>
  <c r="F6"/>
  <c r="F7"/>
  <c r="F8"/>
  <c r="F9"/>
  <c r="F10"/>
  <c r="F12"/>
  <c r="F4"/>
  <c r="A4" l="1"/>
  <c r="A6"/>
  <c r="A7"/>
  <c r="A9"/>
  <c r="K4" i="2"/>
  <c r="H4"/>
  <c r="E5" i="14"/>
  <c r="E4"/>
  <c r="K5" i="2"/>
  <c r="K7"/>
  <c r="K9"/>
  <c r="K11"/>
  <c r="K13"/>
  <c r="K16"/>
  <c r="K18"/>
  <c r="K20"/>
  <c r="K22"/>
  <c r="K21" l="1"/>
  <c r="K19"/>
  <c r="K17"/>
  <c r="K14"/>
  <c r="K12"/>
  <c r="K10"/>
  <c r="K8"/>
  <c r="K6"/>
  <c r="E4"/>
  <c r="A4" s="1"/>
  <c r="E22"/>
  <c r="E21"/>
  <c r="A21" s="1"/>
  <c r="E20"/>
  <c r="E19"/>
  <c r="A19" s="1"/>
  <c r="E18"/>
  <c r="E17"/>
  <c r="E16"/>
  <c r="A16" s="1"/>
  <c r="E14"/>
  <c r="A14" s="1"/>
  <c r="E13"/>
  <c r="E12"/>
  <c r="A12" s="1"/>
  <c r="E11"/>
  <c r="A11" s="1"/>
  <c r="E10"/>
  <c r="A10" s="1"/>
  <c r="E9"/>
  <c r="A9" s="1"/>
  <c r="E8"/>
  <c r="A8" s="1"/>
  <c r="E7"/>
  <c r="A7" s="1"/>
  <c r="E6"/>
  <c r="A6" s="1"/>
  <c r="E5"/>
  <c r="A5" s="1"/>
  <c r="A17"/>
  <c r="A20"/>
  <c r="E8" i="14"/>
  <c r="A12"/>
  <c r="A10"/>
  <c r="A18" i="2"/>
  <c r="A22"/>
  <c r="A13"/>
  <c r="E10" i="14"/>
  <c r="E6"/>
  <c r="A5"/>
  <c r="A8"/>
  <c r="H22" i="2"/>
  <c r="H21"/>
  <c r="H20"/>
  <c r="H19"/>
  <c r="H18"/>
  <c r="H17"/>
  <c r="H16"/>
  <c r="H14"/>
  <c r="H13"/>
  <c r="H12"/>
  <c r="H11"/>
  <c r="H10"/>
  <c r="H9"/>
  <c r="H8"/>
  <c r="H7"/>
  <c r="H6"/>
  <c r="H5"/>
  <c r="E12" i="14"/>
  <c r="E9"/>
  <c r="E7"/>
</calcChain>
</file>

<file path=xl/sharedStrings.xml><?xml version="1.0" encoding="utf-8"?>
<sst xmlns="http://schemas.openxmlformats.org/spreadsheetml/2006/main" count="361" uniqueCount="153">
  <si>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</si>
  <si>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</si>
  <si>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</si>
  <si>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</si>
  <si>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</si>
  <si>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</si>
  <si>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</si>
  <si>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</si>
  <si>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</si>
  <si>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</si>
  <si>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</si>
  <si>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</si>
  <si>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</si>
  <si>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</si>
  <si>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</si>
  <si>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</si>
  <si>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</si>
  <si>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</si>
  <si>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</si>
  <si>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</si>
  <si>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</si>
  <si>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</si>
  <si>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</si>
  <si>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</si>
  <si>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</si>
  <si>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</si>
  <si>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</si>
  <si>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</si>
  <si>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</si>
  <si>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</si>
  <si>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</si>
  <si>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</si>
  <si>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</si>
  <si>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</si>
  <si>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</si>
  <si>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</si>
  <si>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</si>
  <si>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</si>
  <si>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</si>
  <si>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</si>
  <si>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</si>
  <si>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</si>
  <si>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</si>
  <si>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</si>
  <si>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</si>
  <si>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</si>
  <si>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</si>
  <si>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</si>
  <si>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</si>
  <si>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</si>
  <si>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</si>
  <si>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</si>
  <si>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</si>
  <si>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</si>
  <si>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</si>
  <si>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</si>
  <si>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</si>
  <si>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</si>
  <si>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</si>
  <si>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</si>
  <si>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</si>
  <si>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</si>
  <si>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</si>
  <si>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</si>
  <si>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</si>
  <si>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</si>
  <si>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</si>
  <si>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</si>
  <si>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</si>
  <si>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</si>
  <si>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</si>
  <si>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</si>
  <si>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</si>
  <si>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</si>
  <si>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</si>
  <si>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</si>
  <si>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</si>
  <si>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</si>
  <si>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</si>
  <si>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</si>
  <si>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</si>
  <si>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</si>
  <si>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</si>
  <si>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</si>
  <si>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</si>
  <si>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</si>
  <si>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</si>
  <si>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</si>
  <si>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</si>
  <si>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</si>
  <si>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</si>
  <si>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</si>
  <si>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</si>
  <si>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</si>
  <si>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</si>
  <si>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</si>
  <si>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</si>
  <si>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</si>
  <si>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</si>
  <si>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</si>
  <si>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</si>
  <si>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</si>
  <si>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</si>
  <si>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</si>
  <si>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</si>
  <si>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</si>
  <si>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</si>
  <si>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</si>
  <si>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</si>
  <si>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</si>
  <si>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</si>
  <si>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</si>
  <si>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</si>
  <si>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</si>
  <si>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</si>
  <si>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</si>
  <si>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</si>
  <si>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</si>
  <si>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</si>
  <si>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</si>
  <si>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</si>
  <si>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</si>
  <si>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</si>
  <si>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</si>
  <si>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</si>
  <si>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</si>
  <si>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</si>
  <si>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Hip Replacement Surgery Rates by Metis Region, 2002/03-2006/07, per 1000 Metis age 40+</t>
  </si>
  <si>
    <t>Crude and Adjusted Hip Replacement Surgery Rates by RHA, 2002/03-2006/07, per 1000 age 40+</t>
  </si>
  <si>
    <t>Hip Replacement</t>
  </si>
  <si>
    <t>Hip Replacement, 2002/03-2006/07</t>
  </si>
  <si>
    <t>Crude Rate</t>
  </si>
  <si>
    <t>Metis_rate_ratio</t>
  </si>
  <si>
    <t>Other_rate_ratio</t>
  </si>
  <si>
    <t>WL Wpg Most Healthy</t>
  </si>
  <si>
    <t>WA Wpg Avg Health</t>
  </si>
  <si>
    <t>WH Wpg Least Healthy</t>
  </si>
  <si>
    <t>Wpg Most Healthy</t>
  </si>
  <si>
    <t>Wpg Average Health</t>
  </si>
  <si>
    <t>Wpg Least Healthy</t>
  </si>
  <si>
    <t>N=6,058</t>
  </si>
  <si>
    <t>Source: MCHP/MMF, 2010</t>
  </si>
  <si>
    <t>Appendix Table 2.44: Hip Replacement</t>
  </si>
  <si>
    <t xml:space="preserve">Id: /project/metis/prog/hprior/surg/hip_replace_new.sas date:    August 10, 2011  user: heatherp  host: healthsys </t>
  </si>
  <si>
    <t xml:space="preserve">date:    August 10, 2011 </t>
  </si>
  <si>
    <t>count</t>
  </si>
  <si>
    <t>pop</t>
  </si>
  <si>
    <t>estimate</t>
  </si>
  <si>
    <t>Metis_count</t>
  </si>
  <si>
    <t>Metis_pop</t>
  </si>
  <si>
    <t>Other_count</t>
  </si>
  <si>
    <t>Other_pop</t>
  </si>
  <si>
    <t>N=232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</si>
</sst>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29">
    <font>
      <sz val="10"/>
      <name val="Arial"/>
    </font>
    <font>
      <sz val="10"/>
      <color theme="1"/>
      <name val="Segoe UI "/>
      <family val="2"/>
    </font>
    <font>
      <sz val="10"/>
      <name val="Univers 45 Light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name val="Univers 45 Light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Segoe UI "/>
      <family val="2"/>
    </font>
    <font>
      <b/>
      <sz val="13"/>
      <color theme="3"/>
      <name val="Segoe UI "/>
      <family val="2"/>
    </font>
    <font>
      <b/>
      <sz val="11"/>
      <color theme="3"/>
      <name val="Segoe UI "/>
      <family val="2"/>
    </font>
    <font>
      <sz val="10"/>
      <color rgb="FF006100"/>
      <name val="Segoe UI "/>
      <family val="2"/>
    </font>
    <font>
      <sz val="10"/>
      <color rgb="FF9C0006"/>
      <name val="Segoe UI "/>
      <family val="2"/>
    </font>
    <font>
      <sz val="10"/>
      <color rgb="FF9C6500"/>
      <name val="Segoe UI "/>
      <family val="2"/>
    </font>
    <font>
      <sz val="10"/>
      <color rgb="FF3F3F76"/>
      <name val="Segoe UI "/>
      <family val="2"/>
    </font>
    <font>
      <b/>
      <sz val="10"/>
      <color rgb="FF3F3F3F"/>
      <name val="Segoe UI "/>
      <family val="2"/>
    </font>
    <font>
      <b/>
      <sz val="10"/>
      <color rgb="FFFA7D00"/>
      <name val="Segoe UI "/>
      <family val="2"/>
    </font>
    <font>
      <sz val="10"/>
      <color rgb="FFFA7D00"/>
      <name val="Segoe UI "/>
      <family val="2"/>
    </font>
    <font>
      <b/>
      <sz val="10"/>
      <color theme="0"/>
      <name val="Segoe UI "/>
      <family val="2"/>
    </font>
    <font>
      <sz val="10"/>
      <color rgb="FFFF0000"/>
      <name val="Segoe UI "/>
      <family val="2"/>
    </font>
    <font>
      <i/>
      <sz val="10"/>
      <color rgb="FF7F7F7F"/>
      <name val="Segoe UI "/>
      <family val="2"/>
    </font>
    <font>
      <b/>
      <sz val="10"/>
      <color theme="1"/>
      <name val="Segoe UI "/>
      <family val="2"/>
    </font>
    <font>
      <sz val="10"/>
      <color theme="0"/>
      <name val="Segoe UI 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9" fillId="0" borderId="0" applyNumberFormat="0" applyFont="0" applyFill="0" applyBorder="0" applyAlignment="0">
      <alignment horizontal="center"/>
    </xf>
    <xf numFmtId="0" fontId="2" fillId="0" borderId="0"/>
    <xf numFmtId="0" fontId="13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28" applyNumberFormat="0" applyAlignment="0" applyProtection="0"/>
    <xf numFmtId="0" fontId="21" fillId="8" borderId="29" applyNumberFormat="0" applyAlignment="0" applyProtection="0"/>
    <xf numFmtId="0" fontId="22" fillId="8" borderId="28" applyNumberFormat="0" applyAlignment="0" applyProtection="0"/>
    <xf numFmtId="0" fontId="23" fillId="0" borderId="30" applyNumberFormat="0" applyFill="0" applyAlignment="0" applyProtection="0"/>
    <xf numFmtId="0" fontId="24" fillId="9" borderId="3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3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0" borderId="0"/>
    <xf numFmtId="0" fontId="1" fillId="10" borderId="32" applyNumberFormat="0" applyFont="0" applyAlignment="0" applyProtection="0"/>
  </cellStyleXfs>
  <cellXfs count="86">
    <xf numFmtId="0" fontId="0" fillId="0" borderId="0" xfId="0"/>
    <xf numFmtId="0" fontId="2" fillId="0" borderId="0" xfId="2"/>
    <xf numFmtId="0" fontId="4" fillId="0" borderId="0" xfId="0" applyFont="1"/>
    <xf numFmtId="0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2" fillId="2" borderId="0" xfId="2" applyFill="1"/>
    <xf numFmtId="0" fontId="4" fillId="2" borderId="0" xfId="0" applyFont="1" applyFill="1"/>
    <xf numFmtId="0" fontId="5" fillId="0" borderId="0" xfId="0" applyFont="1"/>
    <xf numFmtId="11" fontId="4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1" applyFont="1" applyAlignment="1"/>
    <xf numFmtId="2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1" fillId="0" borderId="0" xfId="0" applyFont="1"/>
    <xf numFmtId="2" fontId="10" fillId="0" borderId="3" xfId="0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64" fontId="4" fillId="0" borderId="0" xfId="0" applyNumberFormat="1" applyFont="1"/>
    <xf numFmtId="0" fontId="7" fillId="0" borderId="0" xfId="0" applyFont="1" applyAlignment="1">
      <alignment horizontal="left"/>
    </xf>
    <xf numFmtId="0" fontId="12" fillId="0" borderId="0" xfId="0" applyFont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2" borderId="6" xfId="0" applyFont="1" applyFill="1" applyBorder="1"/>
    <xf numFmtId="0" fontId="12" fillId="2" borderId="7" xfId="0" applyFont="1" applyFill="1" applyBorder="1"/>
    <xf numFmtId="0" fontId="10" fillId="0" borderId="8" xfId="0" applyFont="1" applyBorder="1"/>
    <xf numFmtId="1" fontId="12" fillId="0" borderId="0" xfId="0" applyNumberFormat="1" applyFont="1"/>
    <xf numFmtId="2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NumberFormat="1"/>
    <xf numFmtId="0" fontId="5" fillId="0" borderId="0" xfId="0" applyNumberFormat="1" applyFont="1" applyAlignment="1">
      <alignment horizontal="center"/>
    </xf>
    <xf numFmtId="0" fontId="4" fillId="3" borderId="0" xfId="0" applyFont="1" applyFill="1"/>
    <xf numFmtId="165" fontId="5" fillId="0" borderId="0" xfId="2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4" fillId="0" borderId="0" xfId="0" applyNumberFormat="1" applyFont="1" applyFill="1"/>
    <xf numFmtId="2" fontId="11" fillId="2" borderId="11" xfId="0" quotePrefix="1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5" fillId="0" borderId="0" xfId="2" applyFont="1" applyAlignment="1">
      <alignment horizontal="left"/>
    </xf>
    <xf numFmtId="2" fontId="10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1" fillId="0" borderId="11" xfId="0" quotePrefix="1" applyNumberFormat="1" applyFont="1" applyFill="1" applyBorder="1" applyAlignment="1">
      <alignment horizontal="center"/>
    </xf>
    <xf numFmtId="2" fontId="11" fillId="2" borderId="9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2" fontId="11" fillId="0" borderId="0" xfId="0" quotePrefix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5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1" fillId="0" borderId="17" xfId="0" quotePrefix="1" applyNumberFormat="1" applyFont="1" applyFill="1" applyBorder="1" applyAlignment="1">
      <alignment horizontal="center"/>
    </xf>
    <xf numFmtId="2" fontId="11" fillId="0" borderId="18" xfId="0" quotePrefix="1" applyNumberFormat="1" applyFont="1" applyFill="1" applyBorder="1" applyAlignment="1">
      <alignment horizontal="center"/>
    </xf>
    <xf numFmtId="2" fontId="11" fillId="2" borderId="18" xfId="0" quotePrefix="1" applyNumberFormat="1" applyFont="1" applyFill="1" applyBorder="1" applyAlignment="1">
      <alignment horizontal="center"/>
    </xf>
    <xf numFmtId="2" fontId="11" fillId="0" borderId="19" xfId="0" quotePrefix="1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1" fillId="0" borderId="5" xfId="0" quotePrefix="1" applyNumberFormat="1" applyFont="1" applyFill="1" applyBorder="1" applyAlignment="1">
      <alignment horizontal="center"/>
    </xf>
    <xf numFmtId="2" fontId="11" fillId="0" borderId="7" xfId="0" quotePrefix="1" applyNumberFormat="1" applyFont="1" applyFill="1" applyBorder="1" applyAlignment="1">
      <alignment horizontal="center"/>
    </xf>
    <xf numFmtId="2" fontId="11" fillId="2" borderId="7" xfId="0" quotePrefix="1" applyNumberFormat="1" applyFont="1" applyFill="1" applyBorder="1" applyAlignment="1">
      <alignment horizontal="center"/>
    </xf>
    <xf numFmtId="2" fontId="11" fillId="0" borderId="21" xfId="0" quotePrefix="1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2" applyFont="1" applyAlignment="1">
      <alignment horizontal="center"/>
    </xf>
    <xf numFmtId="0" fontId="1" fillId="0" borderId="0" xfId="43"/>
    <xf numFmtId="11" fontId="1" fillId="0" borderId="0" xfId="43" applyNumberFormat="1"/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2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rude rate tables" xfId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_Sheet1" xfId="2"/>
    <cellStyle name="Note 2" xfId="44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1.xml"/><Relationship Id="rId9" Type="http://schemas.openxmlformats.org/officeDocument/2006/relationships/chartsheet" Target="chart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6779661016949177"/>
          <c:y val="8.7794432548180035E-2"/>
          <c:w val="0.76779661016949308"/>
          <c:h val="0.72591006423982873"/>
        </c:manualLayout>
      </c:layout>
      <c:barChart>
        <c:barDir val="bar"/>
        <c:grouping val="clustered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Metis</c:name>
            <c:spPr>
              <a:ln w="25400">
                <a:solidFill>
                  <a:srgbClr val="969696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formatCode>0.000</c:formatCode>
                <c:ptCount val="16"/>
                <c:pt idx="0">
                  <c:v>1.9437659637</c:v>
                </c:pt>
                <c:pt idx="1">
                  <c:v>1.9437659637</c:v>
                </c:pt>
                <c:pt idx="2">
                  <c:v>1.9437659637</c:v>
                </c:pt>
                <c:pt idx="3">
                  <c:v>1.9437659637</c:v>
                </c:pt>
                <c:pt idx="4">
                  <c:v>1.9437659637</c:v>
                </c:pt>
                <c:pt idx="5">
                  <c:v>1.9437659637</c:v>
                </c:pt>
                <c:pt idx="6">
                  <c:v>1.9437659637</c:v>
                </c:pt>
                <c:pt idx="7">
                  <c:v>1.9437659637</c:v>
                </c:pt>
                <c:pt idx="8">
                  <c:v>1.9437659637</c:v>
                </c:pt>
                <c:pt idx="9">
                  <c:v>1.9437659637</c:v>
                </c:pt>
                <c:pt idx="10">
                  <c:v>1.9437659637</c:v>
                </c:pt>
                <c:pt idx="12">
                  <c:v>1.9437659637</c:v>
                </c:pt>
                <c:pt idx="13">
                  <c:v>1.9437659637</c:v>
                </c:pt>
                <c:pt idx="14">
                  <c:v>1.9437659637</c:v>
                </c:pt>
                <c:pt idx="15">
                  <c:v>1.9437659637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formatCode>General</c:formatCode>
                <c:ptCount val="16"/>
                <c:pt idx="0">
                  <c:v>1.8279251669000001</c:v>
                </c:pt>
                <c:pt idx="1">
                  <c:v>2.3193734784000002</c:v>
                </c:pt>
                <c:pt idx="2">
                  <c:v>2.1495929734999999</c:v>
                </c:pt>
                <c:pt idx="3">
                  <c:v>2.4378622783999999</c:v>
                </c:pt>
                <c:pt idx="4">
                  <c:v>1.7668972220000001</c:v>
                </c:pt>
                <c:pt idx="5">
                  <c:v>2.2295462217000002</c:v>
                </c:pt>
                <c:pt idx="6">
                  <c:v>2.3492969466</c:v>
                </c:pt>
                <c:pt idx="7">
                  <c:v>1.8753372383</c:v>
                </c:pt>
                <c:pt idx="8">
                  <c:v>1.0722098999999999E-7</c:v>
                </c:pt>
                <c:pt idx="9">
                  <c:v>1.419071186</c:v>
                </c:pt>
                <c:pt idx="10">
                  <c:v>2.2809648756000001</c:v>
                </c:pt>
                <c:pt idx="12">
                  <c:v>2.0629126081</c:v>
                </c:pt>
                <c:pt idx="13">
                  <c:v>2.1423404119999998</c:v>
                </c:pt>
                <c:pt idx="14">
                  <c:v>1.7129023006999999</c:v>
                </c:pt>
                <c:pt idx="15">
                  <c:v>1.9437659637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formatCode>General</c:formatCode>
                <c:ptCount val="16"/>
                <c:pt idx="0">
                  <c:v>1.7647594012000001</c:v>
                </c:pt>
                <c:pt idx="1">
                  <c:v>1.8642317420000001</c:v>
                </c:pt>
                <c:pt idx="2">
                  <c:v>2.1009229314</c:v>
                </c:pt>
                <c:pt idx="3">
                  <c:v>2.1457586309000001</c:v>
                </c:pt>
                <c:pt idx="4">
                  <c:v>1.8796560634999999</c:v>
                </c:pt>
                <c:pt idx="5">
                  <c:v>1.9492963742</c:v>
                </c:pt>
                <c:pt idx="6">
                  <c:v>2.0087293647000002</c:v>
                </c:pt>
                <c:pt idx="7">
                  <c:v>1.8699827428</c:v>
                </c:pt>
                <c:pt idx="8">
                  <c:v>0</c:v>
                </c:pt>
                <c:pt idx="9">
                  <c:v>1.8048044057999999</c:v>
                </c:pt>
                <c:pt idx="10">
                  <c:v>1.9489542325</c:v>
                </c:pt>
                <c:pt idx="12">
                  <c:v>1.9387180418000001</c:v>
                </c:pt>
                <c:pt idx="13">
                  <c:v>1.9386943671000001</c:v>
                </c:pt>
                <c:pt idx="14">
                  <c:v>1.9084488961999999</c:v>
                </c:pt>
                <c:pt idx="15">
                  <c:v>1.9123876178999999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All Other Manitobans</c:nam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formatCode>0.000</c:formatCode>
                <c:ptCount val="16"/>
                <c:pt idx="0">
                  <c:v>1.9123876178999999</c:v>
                </c:pt>
                <c:pt idx="1">
                  <c:v>1.9123876178999999</c:v>
                </c:pt>
                <c:pt idx="2">
                  <c:v>1.9123876178999999</c:v>
                </c:pt>
                <c:pt idx="3">
                  <c:v>1.9123876178999999</c:v>
                </c:pt>
                <c:pt idx="4">
                  <c:v>1.9123876178999999</c:v>
                </c:pt>
                <c:pt idx="5">
                  <c:v>1.9123876178999999</c:v>
                </c:pt>
                <c:pt idx="6">
                  <c:v>1.9123876178999999</c:v>
                </c:pt>
                <c:pt idx="7">
                  <c:v>1.9123876178999999</c:v>
                </c:pt>
                <c:pt idx="8">
                  <c:v>1.9123876178999999</c:v>
                </c:pt>
                <c:pt idx="9">
                  <c:v>1.9123876178999999</c:v>
                </c:pt>
                <c:pt idx="10">
                  <c:v>1.9123876178999999</c:v>
                </c:pt>
                <c:pt idx="12">
                  <c:v>1.9123876178999999</c:v>
                </c:pt>
                <c:pt idx="13">
                  <c:v>1.9123876178999999</c:v>
                </c:pt>
                <c:pt idx="14">
                  <c:v>1.9123876178999999</c:v>
                </c:pt>
                <c:pt idx="15">
                  <c:v>1.9123876178999999</c:v>
                </c:pt>
              </c:numCache>
            </c:numRef>
          </c:val>
        </c:ser>
        <c:gapWidth val="0"/>
        <c:axId val="85355136"/>
        <c:axId val="85381504"/>
      </c:barChart>
      <c:catAx>
        <c:axId val="8535513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85381504"/>
        <c:crosses val="autoZero"/>
        <c:auto val="1"/>
        <c:lblAlgn val="ctr"/>
        <c:lblOffset val="100"/>
        <c:tickLblSkip val="1"/>
        <c:tickMarkSkip val="1"/>
      </c:catAx>
      <c:valAx>
        <c:axId val="85381504"/>
        <c:scaling>
          <c:orientation val="minMax"/>
          <c:max val="4"/>
          <c:min val="0"/>
        </c:scaling>
        <c:axPos val="b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85355136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661016949152534"/>
          <c:y val="0.40185581727337621"/>
          <c:w val="0.33220338983050873"/>
          <c:h val="0.122055674518201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22033898305084745"/>
          <c:y val="0.1278863232682059"/>
          <c:w val="0.71864406779661061"/>
          <c:h val="0.71758436944937831"/>
        </c:manualLayout>
      </c:layout>
      <c:barChart>
        <c:barDir val="bar"/>
        <c:grouping val="clustered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Metis</c:name>
            <c:spPr>
              <a:ln w="25400">
                <a:solidFill>
                  <a:srgbClr val="969696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</c:v>
                </c:pt>
                <c:pt idx="1">
                  <c:v>Wpg Average Health</c:v>
                </c:pt>
                <c:pt idx="2">
                  <c:v>Wpg Least Healthy (o)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data'!$H$20:$H$23,'m vs o graph data'!$H$8,'m vs o graph data'!$H$19)</c:f>
              <c:numCache>
                <c:formatCode>0.000</c:formatCode>
                <c:ptCount val="6"/>
                <c:pt idx="0">
                  <c:v>1.9437659637</c:v>
                </c:pt>
                <c:pt idx="1">
                  <c:v>1.9437659637</c:v>
                </c:pt>
                <c:pt idx="2">
                  <c:v>1.9437659637</c:v>
                </c:pt>
                <c:pt idx="4">
                  <c:v>1.9437659637</c:v>
                </c:pt>
                <c:pt idx="5">
                  <c:v>1.9437659637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</c:v>
                </c:pt>
                <c:pt idx="1">
                  <c:v>Wpg Average Health</c:v>
                </c:pt>
                <c:pt idx="2">
                  <c:v>Wpg Least Healthy (o)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data'!$I$20:$I$23,'m vs o graph data'!$I$8,'m vs o graph data'!$I$19)</c:f>
              <c:numCache>
                <c:formatCode>General</c:formatCode>
                <c:ptCount val="6"/>
                <c:pt idx="0">
                  <c:v>1.9934704497</c:v>
                </c:pt>
                <c:pt idx="1">
                  <c:v>1.7488579953000001</c:v>
                </c:pt>
                <c:pt idx="2">
                  <c:v>1.5495376779000001</c:v>
                </c:pt>
                <c:pt idx="4">
                  <c:v>1.7668972220000001</c:v>
                </c:pt>
                <c:pt idx="5">
                  <c:v>1.9437659637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</c:v>
                </c:pt>
                <c:pt idx="1">
                  <c:v>Wpg Average Health</c:v>
                </c:pt>
                <c:pt idx="2">
                  <c:v>Wpg Least Healthy (o)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data'!$J$20:$J$23,'m vs o graph data'!$J$8,'m vs o graph data'!$J$19)</c:f>
              <c:numCache>
                <c:formatCode>General</c:formatCode>
                <c:ptCount val="6"/>
                <c:pt idx="0">
                  <c:v>2.0201795669</c:v>
                </c:pt>
                <c:pt idx="1">
                  <c:v>1.8353593311</c:v>
                </c:pt>
                <c:pt idx="2">
                  <c:v>1.6401187969</c:v>
                </c:pt>
                <c:pt idx="4">
                  <c:v>1.8796560634999999</c:v>
                </c:pt>
                <c:pt idx="5">
                  <c:v>1.9123876178999999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All Other Manitobans</c:nam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</c:v>
                </c:pt>
                <c:pt idx="1">
                  <c:v>Wpg Average Health</c:v>
                </c:pt>
                <c:pt idx="2">
                  <c:v>Wpg Least Healthy (o)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data'!$K$20:$K$23,'m vs o graph data'!$K$8,'m vs o graph data'!$K$19)</c:f>
              <c:numCache>
                <c:formatCode>0.000</c:formatCode>
                <c:ptCount val="6"/>
                <c:pt idx="0">
                  <c:v>1.9123876178999999</c:v>
                </c:pt>
                <c:pt idx="1">
                  <c:v>1.9123876178999999</c:v>
                </c:pt>
                <c:pt idx="2">
                  <c:v>1.9123876178999999</c:v>
                </c:pt>
                <c:pt idx="4">
                  <c:v>1.9123876178999999</c:v>
                </c:pt>
                <c:pt idx="5">
                  <c:v>1.9123876178999999</c:v>
                </c:pt>
              </c:numCache>
            </c:numRef>
          </c:val>
        </c:ser>
        <c:axId val="85541632"/>
        <c:axId val="85543168"/>
      </c:barChart>
      <c:catAx>
        <c:axId val="8554163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85543168"/>
        <c:crosses val="autoZero"/>
        <c:auto val="1"/>
        <c:lblAlgn val="ctr"/>
        <c:lblOffset val="100"/>
        <c:tickLblSkip val="1"/>
        <c:tickMarkSkip val="1"/>
      </c:catAx>
      <c:valAx>
        <c:axId val="85543168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85541632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033898305084745"/>
          <c:y val="0.16163410301953818"/>
          <c:w val="0.29322033898305111"/>
          <c:h val="0.10834813499111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8983050847457628"/>
          <c:y val="8.7794432548180035E-2"/>
          <c:w val="0.79491525423728815"/>
          <c:h val="0.73661670235546062"/>
        </c:manualLayout>
      </c:layout>
      <c:barChart>
        <c:barDir val="bar"/>
        <c:grouping val="clustered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Metis</c:name>
            <c:spPr>
              <a:ln w="25400">
                <a:solidFill>
                  <a:srgbClr val="969696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formatCode>0.000</c:formatCode>
                <c:ptCount val="9"/>
                <c:pt idx="0">
                  <c:v>1.9426506954</c:v>
                </c:pt>
                <c:pt idx="1">
                  <c:v>1.9426506954</c:v>
                </c:pt>
                <c:pt idx="2">
                  <c:v>1.9426506954</c:v>
                </c:pt>
                <c:pt idx="3">
                  <c:v>1.9426506954</c:v>
                </c:pt>
                <c:pt idx="4">
                  <c:v>1.9426506954</c:v>
                </c:pt>
                <c:pt idx="5">
                  <c:v>1.9426506954</c:v>
                </c:pt>
                <c:pt idx="6">
                  <c:v>1.9426506954</c:v>
                </c:pt>
                <c:pt idx="8">
                  <c:v>1.9426506954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formatCode>0.000000</c:formatCode>
                <c:ptCount val="9"/>
                <c:pt idx="0">
                  <c:v>1.9008078641999999</c:v>
                </c:pt>
                <c:pt idx="1">
                  <c:v>2.3810271993000001</c:v>
                </c:pt>
                <c:pt idx="2">
                  <c:v>2.0347196801999998</c:v>
                </c:pt>
                <c:pt idx="3">
                  <c:v>1.7668018708</c:v>
                </c:pt>
                <c:pt idx="4">
                  <c:v>2.1458866139000001</c:v>
                </c:pt>
                <c:pt idx="5">
                  <c:v>1.7087118681</c:v>
                </c:pt>
                <c:pt idx="6">
                  <c:v>2.0921041365000002</c:v>
                </c:pt>
                <c:pt idx="8">
                  <c:v>1.9426506954</c:v>
                </c:pt>
              </c:numCache>
            </c:numRef>
          </c:val>
        </c:ser>
        <c:axId val="85693184"/>
        <c:axId val="85694720"/>
      </c:barChart>
      <c:catAx>
        <c:axId val="8569318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85694720"/>
        <c:crosses val="autoZero"/>
        <c:auto val="1"/>
        <c:lblAlgn val="ctr"/>
        <c:lblOffset val="100"/>
        <c:tickLblSkip val="1"/>
        <c:tickMarkSkip val="1"/>
      </c:catAx>
      <c:valAx>
        <c:axId val="85694720"/>
        <c:scaling>
          <c:orientation val="minMax"/>
          <c:max val="4"/>
          <c:min val="0"/>
        </c:scaling>
        <c:axPos val="b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8569318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728813559322071"/>
          <c:y val="0.10278372591006429"/>
          <c:w val="0.22372881355932223"/>
          <c:h val="8.56531049250535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3050847457627143"/>
          <c:y val="0.15203426124197017"/>
          <c:w val="0.82372881355932337"/>
          <c:h val="0.74946466809421841"/>
        </c:manualLayout>
      </c:layout>
      <c:barChart>
        <c:barDir val="bar"/>
        <c:grouping val="clustered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Metis</c:name>
            <c:spPr>
              <a:ln w="25400">
                <a:solidFill>
                  <a:srgbClr val="969696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formatCode>0.000</c:formatCode>
                <c:ptCount val="5"/>
                <c:pt idx="0">
                  <c:v>1.9437659637</c:v>
                </c:pt>
                <c:pt idx="1">
                  <c:v>1.9437659637</c:v>
                </c:pt>
                <c:pt idx="2">
                  <c:v>1.9437659637</c:v>
                </c:pt>
                <c:pt idx="3">
                  <c:v>1.9437659637</c:v>
                </c:pt>
                <c:pt idx="4">
                  <c:v>1.9437659637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formatCode>General</c:formatCode>
                <c:ptCount val="5"/>
                <c:pt idx="0">
                  <c:v>2.0629126081</c:v>
                </c:pt>
                <c:pt idx="1">
                  <c:v>2.1423404119999998</c:v>
                </c:pt>
                <c:pt idx="2">
                  <c:v>1.7129023006999999</c:v>
                </c:pt>
                <c:pt idx="3">
                  <c:v>1.7668972220000001</c:v>
                </c:pt>
                <c:pt idx="4">
                  <c:v>1.9437659637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formatCode>General</c:formatCode>
                <c:ptCount val="5"/>
                <c:pt idx="0">
                  <c:v>1.9387180418000001</c:v>
                </c:pt>
                <c:pt idx="1">
                  <c:v>1.9386943671000001</c:v>
                </c:pt>
                <c:pt idx="2">
                  <c:v>1.9084488961999999</c:v>
                </c:pt>
                <c:pt idx="3">
                  <c:v>1.8796560634999999</c:v>
                </c:pt>
                <c:pt idx="4">
                  <c:v>1.9123876178999999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All Other Manitobans</c:nam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formatCode>0.000</c:formatCode>
                <c:ptCount val="5"/>
                <c:pt idx="0">
                  <c:v>1.9123876178999999</c:v>
                </c:pt>
                <c:pt idx="1">
                  <c:v>1.9123876178999999</c:v>
                </c:pt>
                <c:pt idx="2">
                  <c:v>1.9123876178999999</c:v>
                </c:pt>
                <c:pt idx="3">
                  <c:v>1.9123876178999999</c:v>
                </c:pt>
                <c:pt idx="4">
                  <c:v>1.9123876178999999</c:v>
                </c:pt>
              </c:numCache>
            </c:numRef>
          </c:val>
        </c:ser>
        <c:axId val="85936768"/>
        <c:axId val="85946752"/>
      </c:barChart>
      <c:catAx>
        <c:axId val="8593676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85946752"/>
        <c:crosses val="autoZero"/>
        <c:auto val="1"/>
        <c:lblAlgn val="ctr"/>
        <c:lblOffset val="100"/>
        <c:tickLblSkip val="1"/>
        <c:tickMarkSkip val="1"/>
      </c:catAx>
      <c:valAx>
        <c:axId val="85946752"/>
        <c:scaling>
          <c:orientation val="minMax"/>
          <c:max val="4"/>
          <c:min val="0"/>
        </c:scaling>
        <c:axPos val="b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12700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8593676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17514124293803"/>
          <c:y val="0.40185581727337638"/>
          <c:w val="0.31242937853107366"/>
          <c:h val="0.145610278372591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5" header="0.5" footer="0.5"/>
  <pageSetup orientation="portrait" r:id="rId1"/>
  <headerFooter alignWithMargins="0">
    <oddHeader>&amp;Cconfidential - not for distribution
&amp;F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4" header="0.5" footer="0.5"/>
  <pageSetup orientation="portrait" r:id="rId1"/>
  <headerFooter alignWithMargins="0">
    <oddHeader>&amp;Cconfidential - not for distribution
&amp;F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5" header="0.5" footer="0.5"/>
  <pageSetup orientation="portrait" r:id="rId1"/>
  <headerFooter alignWithMargins="0">
    <oddHeader>&amp;Cconfidential - not for distribution
&amp;F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5" header="0.5" footer="0.5"/>
  <pageSetup orientation="portrait" r:id="rId1"/>
  <headerFooter alignWithMargins="0">
    <oddHeader>&amp;Cconfidential - not for distribution
&amp;F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619750" cy="4448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0.0655</cdr:x>
      <cdr:y>0.87975</cdr:y>
    </cdr:from>
    <cdr:to>
      <cdr:x>0.9975</cdr:x>
      <cdr:y>0.9885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094" y="3913282"/>
          <a:ext cx="5237607" cy="483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'm' indicates the area's rate for Metis was statistically different from Manitoba average for Metis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'o' indicates the area's rate for all other Manitobans was statistically different from Manitoba average for all other Manitobans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'd' indicates the difference between the two groups' rates was statistically significant for this area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's' indicates data suppressed due to small numbers  </a:t>
          </a:r>
        </a:p>
        <a:p xmlns:a="http://schemas.openxmlformats.org/drawingml/2006/main">
          <a:pPr algn="l" rtl="0">
            <a:defRPr sz="1000"/>
          </a:pPr>
          <a:endParaRPr lang="en-CA" sz="700" b="0" i="0" u="none" strike="noStrike" baseline="0">
            <a:solidFill>
              <a:srgbClr val="000000"/>
            </a:solidFill>
            <a:latin typeface="Univers 45 Light"/>
          </a:endParaRPr>
        </a:p>
      </cdr:txBody>
    </cdr:sp>
  </cdr:relSizeAnchor>
  <cdr:relSizeAnchor xmlns:cdr="http://schemas.openxmlformats.org/drawingml/2006/chartDrawing">
    <cdr:from>
      <cdr:x>0.76575</cdr:x>
      <cdr:y>0.968</cdr:y>
    </cdr:from>
    <cdr:to>
      <cdr:x>0.99625</cdr:x>
      <cdr:y>1</cdr:y>
    </cdr:to>
    <cdr:sp macro="" textlink="">
      <cdr:nvSpPr>
        <cdr:cNvPr id="1029" name="mchp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3324" y="4305833"/>
          <a:ext cx="1295352" cy="1423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MCHP/MMF,  2010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35" y="0"/>
          <a:ext cx="5588841" cy="35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Univers 45 Light"/>
            </a:rPr>
            <a:t>Figure 11.3.1: Hip Replacement Surgery Rate by RHA, 2002/03-2006/07</a:t>
          </a:r>
          <a:endParaRPr lang="en-CA" sz="800" b="0" i="0" u="none" strike="noStrike" baseline="0">
            <a:solidFill>
              <a:srgbClr val="000000"/>
            </a:solidFill>
            <a:latin typeface="Univers 45 Light"/>
          </a:endParaRPr>
        </a:p>
        <a:p xmlns:a="http://schemas.openxmlformats.org/drawingml/2006/main">
          <a:pPr algn="ctr" rtl="0">
            <a:defRPr sz="1000"/>
          </a:pPr>
          <a:r>
            <a:rPr lang="en-CA" sz="800" b="0" i="0" u="none" strike="noStrike" baseline="0">
              <a:solidFill>
                <a:srgbClr val="000000"/>
              </a:solidFill>
              <a:latin typeface="Univers 45 Light"/>
            </a:rPr>
            <a:t>Age- &amp; sex-adjusted annual hip replacement surgeries per 1,000 residents aged 40+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619750" cy="53625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0.9985</cdr:x>
      <cdr:y>0.11025</cdr:y>
    </cdr:to>
    <cdr:sp macro="" textlink="">
      <cdr:nvSpPr>
        <cdr:cNvPr id="2253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5611320" cy="591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Univers 45 Light"/>
            </a:rPr>
            <a:t>Figure 11.3.3: Hip Replacement Surgery Rate </a:t>
          </a:r>
        </a:p>
        <a:p xmlns:a="http://schemas.openxmlformats.org/drawingml/2006/main"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Univers 45 Light"/>
            </a:rPr>
            <a:t>by Winnipeg Community Area, 2002/03-2006/07</a:t>
          </a:r>
          <a:endParaRPr lang="en-CA" sz="800" b="0" i="0" u="none" strike="noStrike" baseline="0">
            <a:solidFill>
              <a:srgbClr val="000000"/>
            </a:solidFill>
            <a:latin typeface="Univers 45 Light"/>
          </a:endParaRPr>
        </a:p>
        <a:p xmlns:a="http://schemas.openxmlformats.org/drawingml/2006/main">
          <a:pPr algn="ctr" rtl="0">
            <a:defRPr sz="1000"/>
          </a:pPr>
          <a:r>
            <a:rPr lang="en-CA" sz="800" b="0" i="0" u="none" strike="noStrike" baseline="0">
              <a:solidFill>
                <a:srgbClr val="000000"/>
              </a:solidFill>
              <a:latin typeface="Univers 45 Light"/>
            </a:rPr>
            <a:t>Age- &amp; sex-adjusted annual hip replacement surgeries per 1,000 residents aged 40+</a:t>
          </a:r>
        </a:p>
      </cdr:txBody>
    </cdr:sp>
  </cdr:relSizeAnchor>
  <cdr:relSizeAnchor xmlns:cdr="http://schemas.openxmlformats.org/drawingml/2006/chartDrawing">
    <cdr:from>
      <cdr:x>0.09725</cdr:x>
      <cdr:y>0.89375</cdr:y>
    </cdr:from>
    <cdr:to>
      <cdr:x>0.9985</cdr:x>
      <cdr:y>0.98575</cdr:y>
    </cdr:to>
    <cdr:sp macro="" textlink="">
      <cdr:nvSpPr>
        <cdr:cNvPr id="2253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521" y="4792801"/>
          <a:ext cx="5064799" cy="493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'm' indicates the area's rate for Metis was statistically different from Manitoba average for Metis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'o' indicates the area's rate for all other Manitobans was statistically different from Manitoba average for all other Manitobans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'd' indicates the difference between the two groups' rates was statistically significant for this area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's' indicates data suppressed due to small numbers  </a:t>
          </a:r>
        </a:p>
        <a:p xmlns:a="http://schemas.openxmlformats.org/drawingml/2006/main">
          <a:pPr algn="l" rtl="0">
            <a:defRPr sz="1000"/>
          </a:pPr>
          <a:endParaRPr lang="en-CA" sz="700" b="0" i="0" u="none" strike="noStrike" baseline="0">
            <a:solidFill>
              <a:srgbClr val="000000"/>
            </a:solidFill>
            <a:latin typeface="Univers 45 Light"/>
          </a:endParaRPr>
        </a:p>
      </cdr:txBody>
    </cdr:sp>
  </cdr:relSizeAnchor>
  <cdr:relSizeAnchor xmlns:cdr="http://schemas.openxmlformats.org/drawingml/2006/chartDrawing">
    <cdr:from>
      <cdr:x>0.94925</cdr:x>
      <cdr:y>0.659</cdr:y>
    </cdr:from>
    <cdr:to>
      <cdr:x>0.99925</cdr:x>
      <cdr:y>0.69475</cdr:y>
    </cdr:to>
    <cdr:sp macro="" textlink="">
      <cdr:nvSpPr>
        <cdr:cNvPr id="225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548" y="3533937"/>
          <a:ext cx="280987" cy="191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0.73925</cdr:x>
      <cdr:y>0.97325</cdr:y>
    </cdr:from>
    <cdr:to>
      <cdr:x>0.96925</cdr:x>
      <cdr:y>1</cdr:y>
    </cdr:to>
    <cdr:sp macro="" textlink="">
      <cdr:nvSpPr>
        <cdr:cNvPr id="22539" name="mchp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4400" y="5219126"/>
          <a:ext cx="1292543" cy="1434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MCHP/MMF,  2010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619750" cy="4448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0.07225</cdr:x>
      <cdr:y>0.88325</cdr:y>
    </cdr:from>
    <cdr:to>
      <cdr:x>0.9975</cdr:x>
      <cdr:y>1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027" y="3928851"/>
          <a:ext cx="5199674" cy="51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'm' indicates the area's rate for Metis was statistically different from Manitoba average for Metis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'o' indicates the area's rate for all other Manitobans was statistically different from Manitoba average for all other Manitobans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'd' indicates the difference between the two groups' rates was statistically significant for this area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's' indicates data suppressed due to small numbers  </a:t>
          </a:r>
        </a:p>
        <a:p xmlns:a="http://schemas.openxmlformats.org/drawingml/2006/main">
          <a:pPr algn="l" rtl="0">
            <a:defRPr sz="1000"/>
          </a:pPr>
          <a:endParaRPr lang="en-CA" sz="700" b="0" i="0" u="none" strike="noStrike" baseline="0">
            <a:solidFill>
              <a:srgbClr val="000000"/>
            </a:solidFill>
            <a:latin typeface="Univers 45 Light"/>
          </a:endParaRP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0.99625</cdr:x>
      <cdr:y>0.07925</cdr:y>
    </cdr:to>
    <cdr:sp macro="" textlink="">
      <cdr:nvSpPr>
        <cdr:cNvPr id="138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30" y="0"/>
          <a:ext cx="5590246" cy="352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Univers 45 Light"/>
            </a:rPr>
            <a:t>Figure 11.3.2: Hip Replacement Surgery Rate by Metis Region, 2002/03-2006/07</a:t>
          </a:r>
          <a:endParaRPr lang="en-CA" sz="800" b="0" i="0" u="none" strike="noStrike" baseline="0">
            <a:solidFill>
              <a:srgbClr val="000000"/>
            </a:solidFill>
            <a:latin typeface="Univers 45 Light"/>
          </a:endParaRPr>
        </a:p>
        <a:p xmlns:a="http://schemas.openxmlformats.org/drawingml/2006/main">
          <a:pPr algn="ctr" rtl="0">
            <a:defRPr sz="1000"/>
          </a:pPr>
          <a:r>
            <a:rPr lang="en-CA" sz="800" b="0" i="0" u="none" strike="noStrike" baseline="0">
              <a:solidFill>
                <a:srgbClr val="000000"/>
              </a:solidFill>
              <a:latin typeface="Univers 45 Light"/>
            </a:rPr>
            <a:t>Age- &amp; sex-adjusted annual hip replacement surgeries per 1,000 Metis residents aged 40+</a:t>
          </a:r>
        </a:p>
      </cdr:txBody>
    </cdr:sp>
  </cdr:relSizeAnchor>
  <cdr:relSizeAnchor xmlns:cdr="http://schemas.openxmlformats.org/drawingml/2006/chartDrawing">
    <cdr:from>
      <cdr:x>0.732</cdr:x>
      <cdr:y>0.968</cdr:y>
    </cdr:from>
    <cdr:to>
      <cdr:x>0.9625</cdr:x>
      <cdr:y>1</cdr:y>
    </cdr:to>
    <cdr:sp macro="" textlink="">
      <cdr:nvSpPr>
        <cdr:cNvPr id="138244" name="mchp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3657" y="4305833"/>
          <a:ext cx="1295352" cy="1423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MCHP/MMF,  2010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619750" cy="4448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0.1285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5619750" cy="571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Univers 45 Light"/>
            </a:rPr>
            <a:t>Hip Replacement Surgery Rate </a:t>
          </a:r>
        </a:p>
        <a:p xmlns:a="http://schemas.openxmlformats.org/drawingml/2006/main"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Univers 45 Light"/>
            </a:rPr>
            <a:t>by Aggregate RHA Areas, 2002/03-2006/07</a:t>
          </a:r>
          <a:endParaRPr lang="en-CA" sz="800" b="0" i="0" u="none" strike="noStrike" baseline="0">
            <a:solidFill>
              <a:srgbClr val="000000"/>
            </a:solidFill>
            <a:latin typeface="Univers 45 Light"/>
          </a:endParaRPr>
        </a:p>
        <a:p xmlns:a="http://schemas.openxmlformats.org/drawingml/2006/main">
          <a:pPr algn="ctr" rtl="0">
            <a:defRPr sz="1000"/>
          </a:pPr>
          <a:r>
            <a:rPr lang="en-CA" sz="800" b="0" i="0" u="none" strike="noStrike" baseline="0">
              <a:solidFill>
                <a:srgbClr val="000000"/>
              </a:solidFill>
              <a:latin typeface="Univers 45 Light"/>
            </a:rPr>
            <a:t>Age- &amp; sex-adjusted annual hip replacement surgeries per 1,000 residents aged 40+</a:t>
          </a:r>
        </a:p>
      </cdr:txBody>
    </cdr:sp>
  </cdr:relSizeAnchor>
  <cdr:relSizeAnchor xmlns:cdr="http://schemas.openxmlformats.org/drawingml/2006/chartDrawing">
    <cdr:from>
      <cdr:x>0.759</cdr:x>
      <cdr:y>0.968</cdr:y>
    </cdr:from>
    <cdr:to>
      <cdr:x>0.9895</cdr:x>
      <cdr:y>1</cdr:y>
    </cdr:to>
    <cdr:sp macro="" textlink="">
      <cdr:nvSpPr>
        <cdr:cNvPr id="24580" name="mchp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5390" y="4305833"/>
          <a:ext cx="1295353" cy="1423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MCHP/MMF,  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F15" sqref="F15"/>
    </sheetView>
  </sheetViews>
  <sheetFormatPr defaultColWidth="9.109375" defaultRowHeight="13.2"/>
  <cols>
    <col min="1" max="1" width="12.44140625" style="21" customWidth="1"/>
    <col min="2" max="3" width="17.109375" style="21" customWidth="1"/>
    <col min="4" max="4" width="1" style="21" customWidth="1"/>
    <col min="5" max="5" width="18.109375" style="21" customWidth="1"/>
    <col min="6" max="7" width="17.109375" style="21" customWidth="1"/>
    <col min="8" max="8" width="1.109375" style="21" customWidth="1"/>
    <col min="9" max="9" width="14.5546875" style="21" customWidth="1"/>
    <col min="10" max="10" width="17.109375" style="21" customWidth="1"/>
    <col min="11" max="16384" width="9.109375" style="21"/>
  </cols>
  <sheetData>
    <row r="1" spans="1:10" ht="14.4" thickBot="1">
      <c r="A1" s="13" t="s">
        <v>142</v>
      </c>
      <c r="B1" s="13"/>
      <c r="C1" s="13"/>
    </row>
    <row r="2" spans="1:10" ht="13.8" thickBot="1">
      <c r="A2" s="72" t="s">
        <v>123</v>
      </c>
      <c r="B2" s="75" t="s">
        <v>130</v>
      </c>
      <c r="C2" s="76"/>
      <c r="E2" s="79" t="s">
        <v>124</v>
      </c>
      <c r="F2" s="75" t="s">
        <v>130</v>
      </c>
      <c r="G2" s="76"/>
      <c r="I2" s="72" t="s">
        <v>122</v>
      </c>
      <c r="J2" s="77" t="s">
        <v>130</v>
      </c>
    </row>
    <row r="3" spans="1:10" ht="13.8" thickBot="1">
      <c r="A3" s="73"/>
      <c r="B3" s="14" t="s">
        <v>38</v>
      </c>
      <c r="C3" s="17" t="s">
        <v>38</v>
      </c>
      <c r="E3" s="80"/>
      <c r="F3" s="14" t="s">
        <v>38</v>
      </c>
      <c r="G3" s="17" t="s">
        <v>38</v>
      </c>
      <c r="I3" s="73"/>
      <c r="J3" s="78"/>
    </row>
    <row r="4" spans="1:10">
      <c r="A4" s="73"/>
      <c r="B4" s="14" t="s">
        <v>39</v>
      </c>
      <c r="C4" s="30" t="s">
        <v>39</v>
      </c>
      <c r="E4" s="80"/>
      <c r="F4" s="14" t="s">
        <v>39</v>
      </c>
      <c r="G4" s="30" t="s">
        <v>39</v>
      </c>
      <c r="I4" s="73"/>
      <c r="J4" s="41" t="s">
        <v>131</v>
      </c>
    </row>
    <row r="5" spans="1:10">
      <c r="A5" s="73"/>
      <c r="B5" s="15" t="s">
        <v>33</v>
      </c>
      <c r="C5" s="31" t="s">
        <v>33</v>
      </c>
      <c r="E5" s="80"/>
      <c r="F5" s="15" t="s">
        <v>33</v>
      </c>
      <c r="G5" s="31" t="s">
        <v>33</v>
      </c>
      <c r="I5" s="73"/>
      <c r="J5" s="42" t="s">
        <v>33</v>
      </c>
    </row>
    <row r="6" spans="1:10" ht="13.8" thickBot="1">
      <c r="A6" s="74"/>
      <c r="B6" s="54" t="s">
        <v>114</v>
      </c>
      <c r="C6" s="60" t="s">
        <v>115</v>
      </c>
      <c r="E6" s="81"/>
      <c r="F6" s="54" t="s">
        <v>114</v>
      </c>
      <c r="G6" s="60" t="s">
        <v>115</v>
      </c>
      <c r="I6" s="74"/>
      <c r="J6" s="55" t="s">
        <v>116</v>
      </c>
    </row>
    <row r="7" spans="1:10">
      <c r="A7" s="22" t="s">
        <v>19</v>
      </c>
      <c r="B7" s="56">
        <f>'m vs o orig data'!H4</f>
        <v>1.6366612111000001</v>
      </c>
      <c r="C7" s="39">
        <f>'m vs o orig data'!V4</f>
        <v>1.630419764</v>
      </c>
      <c r="E7" s="23" t="s">
        <v>137</v>
      </c>
      <c r="F7" s="43">
        <f>'m vs o orig data'!H19</f>
        <v>1.6851441242</v>
      </c>
      <c r="G7" s="39">
        <f>'m vs o orig data'!V19</f>
        <v>1.9717576212000001</v>
      </c>
      <c r="I7" s="24" t="s">
        <v>117</v>
      </c>
      <c r="J7" s="61">
        <f>'m region orig data'!H4</f>
        <v>1.6924564796999999</v>
      </c>
    </row>
    <row r="8" spans="1:10">
      <c r="A8" s="24" t="s">
        <v>20</v>
      </c>
      <c r="B8" s="57">
        <f>'m vs o orig data'!H5</f>
        <v>2.1317177156999998</v>
      </c>
      <c r="C8" s="39">
        <f>'m vs o orig data'!V5</f>
        <v>1.8982223535</v>
      </c>
      <c r="E8" s="25" t="s">
        <v>138</v>
      </c>
      <c r="F8" s="43">
        <f>'m vs o orig data'!H20</f>
        <v>1.5383432044000001</v>
      </c>
      <c r="G8" s="39">
        <f>'m vs o orig data'!V20</f>
        <v>1.8673677486</v>
      </c>
      <c r="I8" s="24" t="s">
        <v>23</v>
      </c>
      <c r="J8" s="62">
        <f>'m region orig data'!H5</f>
        <v>2.1992894603000002</v>
      </c>
    </row>
    <row r="9" spans="1:10">
      <c r="A9" s="24" t="s">
        <v>21</v>
      </c>
      <c r="B9" s="57">
        <f>'m vs o orig data'!H6</f>
        <v>2.1464345336999999</v>
      </c>
      <c r="C9" s="39">
        <f>'m vs o orig data'!V6</f>
        <v>2.4288786866000001</v>
      </c>
      <c r="E9" s="25" t="s">
        <v>139</v>
      </c>
      <c r="F9" s="43">
        <f>'m vs o orig data'!H21</f>
        <v>1.3879582655</v>
      </c>
      <c r="G9" s="39">
        <f>'m vs o orig data'!V21</f>
        <v>1.6254661450000001</v>
      </c>
      <c r="I9" s="24" t="s">
        <v>118</v>
      </c>
      <c r="J9" s="62">
        <f>'m region orig data'!H6</f>
        <v>2.0047613081</v>
      </c>
    </row>
    <row r="10" spans="1:10">
      <c r="A10" s="24" t="s">
        <v>16</v>
      </c>
      <c r="B10" s="57">
        <f>'m vs o orig data'!H7</f>
        <v>1.9150973508</v>
      </c>
      <c r="C10" s="39">
        <f>'m vs o orig data'!V7</f>
        <v>2.2135929614999998</v>
      </c>
      <c r="E10" s="27"/>
      <c r="F10" s="38"/>
      <c r="G10" s="44"/>
      <c r="I10" s="24" t="s">
        <v>29</v>
      </c>
      <c r="J10" s="62">
        <f>'m region orig data'!H7</f>
        <v>1.5413234121999999</v>
      </c>
    </row>
    <row r="11" spans="1:10" ht="13.8" thickBot="1">
      <c r="A11" s="24" t="s">
        <v>29</v>
      </c>
      <c r="B11" s="57">
        <f>'m vs o orig data'!H8</f>
        <v>1.5413234121999999</v>
      </c>
      <c r="C11" s="39">
        <f>'m vs o orig data'!V8</f>
        <v>1.8587817309000001</v>
      </c>
      <c r="E11" s="28" t="s">
        <v>29</v>
      </c>
      <c r="F11" s="59">
        <f>'m vs o orig data'!H8</f>
        <v>1.5413234121999999</v>
      </c>
      <c r="G11" s="45">
        <f>'m vs o orig data'!V8</f>
        <v>1.8587817309000001</v>
      </c>
      <c r="I11" s="24" t="s">
        <v>119</v>
      </c>
      <c r="J11" s="62">
        <f>'m region orig data'!H8</f>
        <v>1.9549725673</v>
      </c>
    </row>
    <row r="12" spans="1:10">
      <c r="A12" s="24" t="s">
        <v>23</v>
      </c>
      <c r="B12" s="57">
        <f>'m vs o orig data'!H9</f>
        <v>2.0589900654000002</v>
      </c>
      <c r="C12" s="39">
        <f>'m vs o orig data'!V9</f>
        <v>1.9627947854000001</v>
      </c>
      <c r="E12" s="16" t="s">
        <v>31</v>
      </c>
      <c r="F12" s="29"/>
      <c r="I12" s="24" t="s">
        <v>120</v>
      </c>
      <c r="J12" s="62">
        <f>'m region orig data'!H9</f>
        <v>1.3738779995999999</v>
      </c>
    </row>
    <row r="13" spans="1:10">
      <c r="A13" s="24" t="s">
        <v>24</v>
      </c>
      <c r="B13" s="57">
        <f>'m vs o orig data'!H10</f>
        <v>2.0444323293000002</v>
      </c>
      <c r="C13" s="39">
        <f>'m vs o orig data'!V10</f>
        <v>1.9544632527000001</v>
      </c>
      <c r="E13" s="71" t="s">
        <v>141</v>
      </c>
      <c r="F13" s="71"/>
      <c r="G13" s="71"/>
      <c r="I13" s="24" t="s">
        <v>121</v>
      </c>
      <c r="J13" s="62">
        <f>'m region orig data'!H10</f>
        <v>1.4608018179</v>
      </c>
    </row>
    <row r="14" spans="1:10">
      <c r="A14" s="24" t="s">
        <v>22</v>
      </c>
      <c r="B14" s="57">
        <f>'m vs o orig data'!H11</f>
        <v>1.7822135092</v>
      </c>
      <c r="C14" s="39">
        <f>'m vs o orig data'!V11</f>
        <v>2.2118380061999998</v>
      </c>
      <c r="I14" s="26"/>
      <c r="J14" s="63"/>
    </row>
    <row r="15" spans="1:10" ht="13.8" thickBot="1">
      <c r="A15" s="24" t="s">
        <v>25</v>
      </c>
      <c r="B15" s="57">
        <f>'m vs o orig data'!H12</f>
        <v>0</v>
      </c>
      <c r="C15" s="39" t="str">
        <f>'m vs o orig data'!V12</f>
        <v xml:space="preserve"> </v>
      </c>
      <c r="E15" s="51"/>
      <c r="F15" s="46"/>
      <c r="I15" s="28" t="s">
        <v>30</v>
      </c>
      <c r="J15" s="64">
        <f>'m region orig data'!H11</f>
        <v>1.7087092615999999</v>
      </c>
    </row>
    <row r="16" spans="1:10">
      <c r="A16" s="24" t="s">
        <v>26</v>
      </c>
      <c r="B16" s="57">
        <f>'m vs o orig data'!H13</f>
        <v>1.0890280425000001</v>
      </c>
      <c r="C16" s="39">
        <f>'m vs o orig data'!V13</f>
        <v>1.4963449933999999</v>
      </c>
      <c r="E16" s="51"/>
      <c r="F16" s="47"/>
      <c r="I16" s="16" t="s">
        <v>31</v>
      </c>
      <c r="J16" s="29"/>
    </row>
    <row r="17" spans="1:10">
      <c r="A17" s="24" t="s">
        <v>27</v>
      </c>
      <c r="B17" s="57">
        <f>'m vs o orig data'!H14</f>
        <v>1.5682174595</v>
      </c>
      <c r="C17" s="39">
        <f>'m vs o orig data'!V14</f>
        <v>1.2897366030999999</v>
      </c>
      <c r="E17" s="51"/>
      <c r="F17" s="47"/>
      <c r="I17" s="67" t="s">
        <v>141</v>
      </c>
      <c r="J17" s="20"/>
    </row>
    <row r="18" spans="1:10">
      <c r="A18" s="26"/>
      <c r="B18" s="58"/>
      <c r="C18" s="44"/>
      <c r="E18" s="51"/>
      <c r="F18" s="48"/>
    </row>
    <row r="19" spans="1:10">
      <c r="A19" s="24" t="s">
        <v>112</v>
      </c>
      <c r="B19" s="57">
        <f>'m vs o orig data'!H15</f>
        <v>1.9016791421999999</v>
      </c>
      <c r="C19" s="39">
        <f>'m vs o orig data'!V15</f>
        <v>2.0293802147000002</v>
      </c>
      <c r="E19" s="51"/>
      <c r="F19" s="46"/>
    </row>
    <row r="20" spans="1:10">
      <c r="A20" s="24" t="s">
        <v>32</v>
      </c>
      <c r="B20" s="57">
        <f>'m vs o orig data'!H16</f>
        <v>1.9744116252999999</v>
      </c>
      <c r="C20" s="39">
        <f>'m vs o orig data'!V16</f>
        <v>2.0280784938999998</v>
      </c>
      <c r="E20" s="49"/>
      <c r="F20" s="50"/>
    </row>
    <row r="21" spans="1:10">
      <c r="A21" s="24" t="s">
        <v>28</v>
      </c>
      <c r="B21" s="57">
        <f>'m vs o orig data'!H17</f>
        <v>1.2596324836999999</v>
      </c>
      <c r="C21" s="39">
        <f>'m vs o orig data'!V17</f>
        <v>1.3978969873</v>
      </c>
      <c r="E21" s="49"/>
      <c r="F21" s="50"/>
    </row>
    <row r="22" spans="1:10">
      <c r="A22" s="26"/>
      <c r="B22" s="58"/>
      <c r="C22" s="44"/>
      <c r="E22" s="49"/>
      <c r="F22" s="50"/>
    </row>
    <row r="23" spans="1:10" ht="13.8" thickBot="1">
      <c r="A23" s="28" t="s">
        <v>30</v>
      </c>
      <c r="B23" s="57">
        <f>'m vs o orig data'!H18</f>
        <v>1.7087092615999999</v>
      </c>
      <c r="C23" s="39">
        <f>'m vs o orig data'!V18</f>
        <v>1.9123876178999999</v>
      </c>
      <c r="E23" s="49"/>
      <c r="F23" s="50"/>
    </row>
    <row r="24" spans="1:10" ht="13.8" thickBot="1">
      <c r="A24" s="49"/>
      <c r="B24" s="66" t="s">
        <v>152</v>
      </c>
      <c r="C24" s="65" t="s">
        <v>140</v>
      </c>
      <c r="E24" s="49"/>
      <c r="F24" s="50"/>
    </row>
    <row r="25" spans="1:10">
      <c r="A25" s="16" t="s">
        <v>31</v>
      </c>
      <c r="B25" s="29"/>
      <c r="E25" s="49"/>
      <c r="F25" s="50"/>
    </row>
    <row r="26" spans="1:10">
      <c r="A26" s="67" t="s">
        <v>141</v>
      </c>
      <c r="B26" s="20"/>
      <c r="C26" s="20"/>
      <c r="E26" s="49"/>
      <c r="F26" s="50"/>
    </row>
    <row r="27" spans="1:10">
      <c r="E27" s="49"/>
      <c r="F27" s="50"/>
    </row>
    <row r="28" spans="1:10">
      <c r="E28" s="52"/>
      <c r="F28" s="50"/>
    </row>
    <row r="29" spans="1:10">
      <c r="E29" s="49"/>
      <c r="F29" s="50"/>
    </row>
  </sheetData>
  <mergeCells count="7">
    <mergeCell ref="E13:G13"/>
    <mergeCell ref="I2:I6"/>
    <mergeCell ref="F2:G2"/>
    <mergeCell ref="J2:J3"/>
    <mergeCell ref="A2:A6"/>
    <mergeCell ref="E2:E6"/>
    <mergeCell ref="B2:C2"/>
  </mergeCells>
  <phoneticPr fontId="3" type="noConversion"/>
  <pageMargins left="0.21" right="0.14000000000000001" top="1" bottom="1" header="0.5" footer="0.5"/>
  <pageSetup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>
      <pane xSplit="7" ySplit="3" topLeftCell="H4" activePane="bottomRight" state="frozen"/>
      <selection pane="topRight" activeCell="G1" sqref="G1"/>
      <selection pane="bottomLeft" activeCell="A2" sqref="A2"/>
      <selection pane="bottomRight" activeCell="R14" sqref="R14"/>
    </sheetView>
  </sheetViews>
  <sheetFormatPr defaultColWidth="9.109375" defaultRowHeight="13.2"/>
  <cols>
    <col min="1" max="1" width="25.109375" style="2" customWidth="1"/>
    <col min="2" max="2" width="20.109375" style="2" customWidth="1"/>
    <col min="3" max="5" width="2.88671875" style="2" customWidth="1"/>
    <col min="6" max="6" width="3.33203125" style="2" customWidth="1"/>
    <col min="7" max="7" width="3.109375" style="2" customWidth="1"/>
    <col min="8" max="9" width="9.109375" style="2"/>
    <col min="10" max="10" width="9.109375" style="10"/>
    <col min="11" max="12" width="9.109375" style="2"/>
    <col min="13" max="13" width="2.88671875" style="9" customWidth="1"/>
    <col min="14" max="14" width="9.109375" style="2"/>
    <col min="15" max="15" width="2.88671875" style="9" customWidth="1"/>
    <col min="16" max="16" width="9.33203125" style="2" bestFit="1" customWidth="1"/>
    <col min="17" max="16384" width="9.109375" style="2"/>
  </cols>
  <sheetData>
    <row r="1" spans="1:23">
      <c r="A1" s="34" t="s">
        <v>125</v>
      </c>
      <c r="B1" s="4" t="s">
        <v>34</v>
      </c>
      <c r="C1" s="82" t="s">
        <v>17</v>
      </c>
      <c r="D1" s="82"/>
      <c r="E1" s="82"/>
      <c r="F1" s="83" t="s">
        <v>105</v>
      </c>
      <c r="G1" s="83"/>
      <c r="H1" s="84" t="s">
        <v>129</v>
      </c>
      <c r="I1" s="84"/>
      <c r="J1" s="84"/>
      <c r="K1" s="84"/>
      <c r="L1" s="84"/>
      <c r="M1" s="6"/>
      <c r="O1" s="6"/>
    </row>
    <row r="2" spans="1:23">
      <c r="A2" s="34" t="s">
        <v>126</v>
      </c>
      <c r="B2" s="53"/>
      <c r="C2" s="12"/>
      <c r="D2" s="12"/>
      <c r="E2" s="12"/>
      <c r="F2" s="36"/>
      <c r="G2" s="36"/>
      <c r="H2" s="4"/>
      <c r="I2" s="4" t="s">
        <v>113</v>
      </c>
      <c r="J2" s="4" t="s">
        <v>113</v>
      </c>
      <c r="K2" s="4"/>
      <c r="L2" s="4"/>
      <c r="M2" s="6"/>
      <c r="O2" s="6"/>
    </row>
    <row r="3" spans="1:23">
      <c r="A3" s="4" t="s">
        <v>0</v>
      </c>
      <c r="B3" s="4"/>
      <c r="C3" s="12" t="s">
        <v>94</v>
      </c>
      <c r="D3" s="12" t="s">
        <v>72</v>
      </c>
      <c r="E3" s="12" t="s">
        <v>71</v>
      </c>
      <c r="F3" s="36" t="s">
        <v>103</v>
      </c>
      <c r="G3" s="36" t="s">
        <v>104</v>
      </c>
      <c r="H3" s="5" t="s">
        <v>106</v>
      </c>
      <c r="I3" s="3" t="s">
        <v>114</v>
      </c>
      <c r="J3" s="40" t="s">
        <v>115</v>
      </c>
      <c r="K3" s="5" t="s">
        <v>107</v>
      </c>
      <c r="L3" s="5" t="s">
        <v>108</v>
      </c>
      <c r="N3" s="5" t="s">
        <v>109</v>
      </c>
      <c r="P3" s="5" t="s">
        <v>110</v>
      </c>
      <c r="Q3" s="5"/>
      <c r="R3" s="5"/>
      <c r="S3" s="5"/>
      <c r="T3" s="5"/>
      <c r="U3" s="5"/>
      <c r="V3" s="5"/>
      <c r="W3" s="5"/>
    </row>
    <row r="4" spans="1:23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19</v>
      </c>
      <c r="C4" t="str">
        <f>'m vs o orig data'!AH4</f>
        <v xml:space="preserve"> </v>
      </c>
      <c r="D4" t="str">
        <f>'m vs o orig data'!AI4</f>
        <v xml:space="preserve"> </v>
      </c>
      <c r="E4" t="str">
        <f ca="1">IF(CELL("contents",F4)="s","s",IF(CELL("contents",G4)="s","s",IF(CELL("contents",'m vs o orig data'!AF4)="d","d","")))</f>
        <v/>
      </c>
      <c r="F4" t="str">
        <f>'m vs o orig data'!AK4</f>
        <v xml:space="preserve"> </v>
      </c>
      <c r="G4" t="str">
        <f>'m vs o orig data'!AL4</f>
        <v xml:space="preserve"> </v>
      </c>
      <c r="H4" s="18">
        <f t="shared" ref="H4:H14" si="0">I$19</f>
        <v>1.9437659637</v>
      </c>
      <c r="I4" s="3">
        <f>'m vs o orig data'!D4</f>
        <v>1.8279251669000001</v>
      </c>
      <c r="J4" s="3">
        <f>'m vs o orig data'!R4</f>
        <v>1.7647594012000001</v>
      </c>
      <c r="K4" s="18">
        <f t="shared" ref="K4:K14" si="1">J$19</f>
        <v>1.9123876178999999</v>
      </c>
      <c r="L4" s="11">
        <f>'m vs o orig data'!G4</f>
        <v>0.77223597939999999</v>
      </c>
      <c r="M4" s="7"/>
      <c r="N4" s="11">
        <f>'m vs o orig data'!U4</f>
        <v>0.23793241039999999</v>
      </c>
      <c r="O4" s="7"/>
      <c r="P4" s="11">
        <f>'m vs o orig data'!AD4</f>
        <v>0.8699348402</v>
      </c>
      <c r="Q4" s="3"/>
      <c r="R4" s="3"/>
      <c r="S4" s="3"/>
      <c r="T4" s="3"/>
      <c r="U4" s="3"/>
      <c r="V4" s="3"/>
      <c r="W4" s="3"/>
    </row>
    <row r="5" spans="1:23">
      <c r="A5" s="2" t="str">
        <f t="shared" ref="A5:A22" ca="1" si="2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20</v>
      </c>
      <c r="C5" t="str">
        <f>'m vs o orig data'!AH5</f>
        <v xml:space="preserve"> </v>
      </c>
      <c r="D5" t="str">
        <f>'m vs o orig data'!AI5</f>
        <v xml:space="preserve"> </v>
      </c>
      <c r="E5" t="str">
        <f ca="1">IF(CELL("contents",F5)="s","s",IF(CELL("contents",G5)="s","s",IF(CELL("contents",'m vs o orig data'!AF5)="d","d","")))</f>
        <v/>
      </c>
      <c r="F5" t="str">
        <f>'m vs o orig data'!AK5</f>
        <v xml:space="preserve"> </v>
      </c>
      <c r="G5" t="str">
        <f>'m vs o orig data'!AL5</f>
        <v xml:space="preserve"> </v>
      </c>
      <c r="H5" s="18">
        <f t="shared" si="0"/>
        <v>1.9437659637</v>
      </c>
      <c r="I5" s="68">
        <f>'m vs o orig data'!D5</f>
        <v>2.3193734784000002</v>
      </c>
      <c r="J5" s="68">
        <f>'m vs o orig data'!R5</f>
        <v>1.8642317420000001</v>
      </c>
      <c r="K5" s="18">
        <f t="shared" si="1"/>
        <v>1.9123876178999999</v>
      </c>
      <c r="L5" s="11">
        <f>'m vs o orig data'!G5</f>
        <v>0.4052774556</v>
      </c>
      <c r="M5" s="8"/>
      <c r="N5" s="11">
        <f>'m vs o orig data'!U5</f>
        <v>0.5849905916</v>
      </c>
      <c r="O5" s="8"/>
      <c r="P5" s="11">
        <f>'m vs o orig data'!AD5</f>
        <v>0.29591906010000002</v>
      </c>
      <c r="Q5" s="1"/>
      <c r="R5" s="1"/>
      <c r="S5" s="1"/>
      <c r="T5" s="1"/>
      <c r="U5" s="1"/>
      <c r="V5" s="1"/>
      <c r="W5" s="1"/>
    </row>
    <row r="6" spans="1:23">
      <c r="A6" s="2" t="str">
        <f t="shared" ca="1" si="2"/>
        <v>Assiniboine</v>
      </c>
      <c r="B6" t="s">
        <v>21</v>
      </c>
      <c r="C6" t="str">
        <f>'m vs o orig data'!AH6</f>
        <v xml:space="preserve"> </v>
      </c>
      <c r="D6" t="str">
        <f>'m vs o orig data'!AI6</f>
        <v xml:space="preserve"> </v>
      </c>
      <c r="E6" t="str">
        <f ca="1">IF(CELL("contents",F6)="s","s",IF(CELL("contents",G6)="s","s",IF(CELL("contents",'m vs o orig data'!AF6)="d","d","")))</f>
        <v/>
      </c>
      <c r="F6" t="str">
        <f>'m vs o orig data'!AK6</f>
        <v xml:space="preserve"> </v>
      </c>
      <c r="G6" t="str">
        <f>'m vs o orig data'!AL6</f>
        <v xml:space="preserve"> </v>
      </c>
      <c r="H6" s="18">
        <f t="shared" si="0"/>
        <v>1.9437659637</v>
      </c>
      <c r="I6" s="68">
        <f>'m vs o orig data'!D6</f>
        <v>2.1495929734999999</v>
      </c>
      <c r="J6" s="68">
        <f>'m vs o orig data'!R6</f>
        <v>2.1009229314</v>
      </c>
      <c r="K6" s="18">
        <f t="shared" si="1"/>
        <v>1.9123876178999999</v>
      </c>
      <c r="L6" s="11">
        <f>'m vs o orig data'!G6</f>
        <v>0.73911872680000001</v>
      </c>
      <c r="M6" s="8"/>
      <c r="N6" s="11">
        <f>'m vs o orig data'!U6</f>
        <v>3.6096697900000002E-2</v>
      </c>
      <c r="O6" s="8"/>
      <c r="P6" s="11">
        <f>'m vs o orig data'!AD6</f>
        <v>0.93907933610000005</v>
      </c>
      <c r="Q6" s="1"/>
      <c r="R6" s="1"/>
      <c r="S6" s="1"/>
      <c r="T6" s="1"/>
      <c r="U6" s="1"/>
      <c r="V6" s="1"/>
      <c r="W6" s="1"/>
    </row>
    <row r="7" spans="1:23">
      <c r="A7" s="2" t="str">
        <f t="shared" ca="1" si="2"/>
        <v>Brandon</v>
      </c>
      <c r="B7" t="s">
        <v>16</v>
      </c>
      <c r="C7" t="str">
        <f>'m vs o orig data'!AH7</f>
        <v xml:space="preserve"> </v>
      </c>
      <c r="D7" t="str">
        <f>'m vs o orig data'!AI7</f>
        <v xml:space="preserve"> </v>
      </c>
      <c r="E7" t="str">
        <f ca="1">IF(CELL("contents",F7)="s","s",IF(CELL("contents",G7)="s","s",IF(CELL("contents",'m vs o orig data'!AF7)="d","d","")))</f>
        <v/>
      </c>
      <c r="F7" t="str">
        <f>'m vs o orig data'!AK7</f>
        <v xml:space="preserve"> </v>
      </c>
      <c r="G7" t="str">
        <f>'m vs o orig data'!AL7</f>
        <v xml:space="preserve"> </v>
      </c>
      <c r="H7" s="18">
        <f t="shared" si="0"/>
        <v>1.9437659637</v>
      </c>
      <c r="I7" s="68">
        <f>'m vs o orig data'!D7</f>
        <v>2.4378622783999999</v>
      </c>
      <c r="J7" s="68">
        <f>'m vs o orig data'!R7</f>
        <v>2.1457586309000001</v>
      </c>
      <c r="K7" s="18">
        <f t="shared" si="1"/>
        <v>1.9123876178999999</v>
      </c>
      <c r="L7" s="11">
        <f>'m vs o orig data'!G7</f>
        <v>0.53807569879999995</v>
      </c>
      <c r="M7" s="8"/>
      <c r="N7" s="11">
        <f>'m vs o orig data'!U7</f>
        <v>5.2144310899999997E-2</v>
      </c>
      <c r="O7" s="8"/>
      <c r="P7" s="11">
        <f>'m vs o orig data'!AD7</f>
        <v>0.72858252000000001</v>
      </c>
      <c r="Q7" s="1"/>
      <c r="R7" s="1"/>
      <c r="S7" s="1"/>
      <c r="T7" s="1"/>
      <c r="U7" s="1"/>
      <c r="V7" s="1"/>
      <c r="W7" s="1"/>
    </row>
    <row r="8" spans="1:23">
      <c r="A8" s="2" t="str">
        <f t="shared" ca="1" si="2"/>
        <v>Winnipeg</v>
      </c>
      <c r="B8" t="s">
        <v>29</v>
      </c>
      <c r="C8" t="str">
        <f>'m vs o orig data'!AH8</f>
        <v xml:space="preserve"> </v>
      </c>
      <c r="D8" t="str">
        <f>'m vs o orig data'!AI8</f>
        <v xml:space="preserve"> </v>
      </c>
      <c r="E8" t="str">
        <f ca="1">IF(CELL("contents",F8)="s","s",IF(CELL("contents",G8)="s","s",IF(CELL("contents",'m vs o orig data'!AF8)="d","d","")))</f>
        <v/>
      </c>
      <c r="F8" t="str">
        <f>'m vs o orig data'!AK8</f>
        <v xml:space="preserve"> </v>
      </c>
      <c r="G8" t="str">
        <f>'m vs o orig data'!AL8</f>
        <v xml:space="preserve"> </v>
      </c>
      <c r="H8" s="18">
        <f t="shared" si="0"/>
        <v>1.9437659637</v>
      </c>
      <c r="I8" s="68">
        <f>'m vs o orig data'!D8</f>
        <v>1.7668972220000001</v>
      </c>
      <c r="J8" s="68">
        <f>'m vs o orig data'!R8</f>
        <v>1.8796560634999999</v>
      </c>
      <c r="K8" s="18">
        <f t="shared" si="1"/>
        <v>1.9123876178999999</v>
      </c>
      <c r="L8" s="11">
        <f>'m vs o orig data'!G8</f>
        <v>0.45041293059999998</v>
      </c>
      <c r="M8" s="8"/>
      <c r="N8" s="11">
        <f>'m vs o orig data'!U8</f>
        <v>0.46642714880000002</v>
      </c>
      <c r="O8" s="8"/>
      <c r="P8" s="11">
        <f>'m vs o orig data'!AD8</f>
        <v>0.57003732090000003</v>
      </c>
      <c r="Q8" s="1"/>
      <c r="R8" s="1"/>
      <c r="S8" s="1"/>
      <c r="T8" s="1"/>
      <c r="U8" s="1"/>
      <c r="V8" s="1"/>
      <c r="W8" s="1"/>
    </row>
    <row r="9" spans="1:23">
      <c r="A9" s="2" t="str">
        <f t="shared" ca="1" si="2"/>
        <v>Interlake</v>
      </c>
      <c r="B9" t="s">
        <v>23</v>
      </c>
      <c r="C9" t="str">
        <f>'m vs o orig data'!AH9</f>
        <v xml:space="preserve"> </v>
      </c>
      <c r="D9" t="str">
        <f>'m vs o orig data'!AI9</f>
        <v xml:space="preserve"> </v>
      </c>
      <c r="E9" t="str">
        <f ca="1">IF(CELL("contents",F9)="s","s",IF(CELL("contents",G9)="s","s",IF(CELL("contents",'m vs o orig data'!AF9)="d","d","")))</f>
        <v/>
      </c>
      <c r="F9" t="str">
        <f>'m vs o orig data'!AK9</f>
        <v xml:space="preserve"> </v>
      </c>
      <c r="G9" t="str">
        <f>'m vs o orig data'!AL9</f>
        <v xml:space="preserve"> </v>
      </c>
      <c r="H9" s="18">
        <f t="shared" si="0"/>
        <v>1.9437659637</v>
      </c>
      <c r="I9" s="68">
        <f>'m vs o orig data'!D9</f>
        <v>2.2295462217000002</v>
      </c>
      <c r="J9" s="68">
        <f>'m vs o orig data'!R9</f>
        <v>1.9492963742</v>
      </c>
      <c r="K9" s="18">
        <f t="shared" si="1"/>
        <v>1.9123876178999999</v>
      </c>
      <c r="L9" s="11">
        <f>'m vs o orig data'!G9</f>
        <v>0.3677817531</v>
      </c>
      <c r="M9" s="8"/>
      <c r="N9" s="11">
        <f>'m vs o orig data'!U9</f>
        <v>0.70364281179999999</v>
      </c>
      <c r="O9" s="8"/>
      <c r="P9" s="11">
        <f>'m vs o orig data'!AD9</f>
        <v>0.3667663411</v>
      </c>
      <c r="Q9" s="1"/>
      <c r="R9" s="1"/>
      <c r="S9" s="1"/>
      <c r="T9" s="1"/>
      <c r="U9" s="1"/>
      <c r="V9" s="1"/>
      <c r="W9" s="1"/>
    </row>
    <row r="10" spans="1:23">
      <c r="A10" s="2" t="str">
        <f t="shared" ca="1" si="2"/>
        <v>North Eastman</v>
      </c>
      <c r="B10" t="s">
        <v>24</v>
      </c>
      <c r="C10" t="str">
        <f>'m vs o orig data'!AH10</f>
        <v xml:space="preserve"> </v>
      </c>
      <c r="D10" t="str">
        <f>'m vs o orig data'!AI10</f>
        <v xml:space="preserve"> </v>
      </c>
      <c r="E10" t="str">
        <f ca="1">IF(CELL("contents",F10)="s","s",IF(CELL("contents",G10)="s","s",IF(CELL("contents",'m vs o orig data'!AF10)="d","d","")))</f>
        <v/>
      </c>
      <c r="F10" t="str">
        <f>'m vs o orig data'!AK10</f>
        <v xml:space="preserve"> </v>
      </c>
      <c r="G10" t="str">
        <f>'m vs o orig data'!AL10</f>
        <v xml:space="preserve"> </v>
      </c>
      <c r="H10" s="18">
        <f t="shared" si="0"/>
        <v>1.9437659637</v>
      </c>
      <c r="I10" s="68">
        <f>'m vs o orig data'!D10</f>
        <v>2.3492969466</v>
      </c>
      <c r="J10" s="68">
        <f>'m vs o orig data'!R10</f>
        <v>2.0087293647000002</v>
      </c>
      <c r="K10" s="18">
        <f t="shared" si="1"/>
        <v>1.9123876178999999</v>
      </c>
      <c r="L10" s="11">
        <f>'m vs o orig data'!G10</f>
        <v>0.42399668909999999</v>
      </c>
      <c r="N10" s="11">
        <f>'m vs o orig data'!U10</f>
        <v>0.47403545689999999</v>
      </c>
      <c r="P10" s="11">
        <f>'m vs o orig data'!AD10</f>
        <v>0.51298923169999999</v>
      </c>
    </row>
    <row r="11" spans="1:23">
      <c r="A11" s="2" t="str">
        <f t="shared" ca="1" si="2"/>
        <v>Parkland</v>
      </c>
      <c r="B11" t="s">
        <v>22</v>
      </c>
      <c r="C11" t="str">
        <f>'m vs o orig data'!AH11</f>
        <v xml:space="preserve"> </v>
      </c>
      <c r="D11" t="str">
        <f>'m vs o orig data'!AI11</f>
        <v xml:space="preserve"> </v>
      </c>
      <c r="E11" t="str">
        <f ca="1">IF(CELL("contents",F11)="s","s",IF(CELL("contents",G11)="s","s",IF(CELL("contents",'m vs o orig data'!AF11)="d","d","")))</f>
        <v/>
      </c>
      <c r="F11" t="str">
        <f>'m vs o orig data'!AK11</f>
        <v xml:space="preserve"> </v>
      </c>
      <c r="G11" t="str">
        <f>'m vs o orig data'!AL11</f>
        <v xml:space="preserve"> </v>
      </c>
      <c r="H11" s="18">
        <f t="shared" si="0"/>
        <v>1.9437659637</v>
      </c>
      <c r="I11" s="68">
        <f>'m vs o orig data'!D11</f>
        <v>1.8753372383</v>
      </c>
      <c r="J11" s="68">
        <f>'m vs o orig data'!R11</f>
        <v>1.8699827428</v>
      </c>
      <c r="K11" s="18">
        <f t="shared" si="1"/>
        <v>1.9123876178999999</v>
      </c>
      <c r="L11" s="11">
        <f>'m vs o orig data'!G11</f>
        <v>0.86275766620000005</v>
      </c>
      <c r="M11" s="8"/>
      <c r="N11" s="11">
        <f>'m vs o orig data'!U11</f>
        <v>0.71884977800000005</v>
      </c>
      <c r="O11" s="8"/>
      <c r="P11" s="11">
        <f>'m vs o orig data'!AD11</f>
        <v>0.98903640380000002</v>
      </c>
      <c r="Q11" s="1"/>
      <c r="R11" s="1"/>
      <c r="S11" s="1"/>
      <c r="T11" s="1"/>
      <c r="U11" s="1"/>
      <c r="V11" s="1"/>
      <c r="W11" s="1"/>
    </row>
    <row r="12" spans="1:23">
      <c r="A12" s="2" t="str">
        <f t="shared" ca="1" si="2"/>
        <v>Churchill (s)</v>
      </c>
      <c r="B12" t="s">
        <v>25</v>
      </c>
      <c r="C12" t="str">
        <f>'m vs o orig data'!AH12</f>
        <v xml:space="preserve"> </v>
      </c>
      <c r="D12" t="str">
        <f>'m vs o orig data'!AI12</f>
        <v xml:space="preserve"> </v>
      </c>
      <c r="E12" t="str">
        <f ca="1">IF(CELL("contents",F12)="s","s",IF(CELL("contents",G12)="s","s",IF(CELL("contents",'m vs o orig data'!AF12)="d","d","")))</f>
        <v>s</v>
      </c>
      <c r="F12" t="str">
        <f>'m vs o orig data'!AK12</f>
        <v xml:space="preserve"> </v>
      </c>
      <c r="G12" t="str">
        <f>'m vs o orig data'!AL12</f>
        <v>s</v>
      </c>
      <c r="H12" s="18">
        <f t="shared" si="0"/>
        <v>1.9437659637</v>
      </c>
      <c r="I12" s="68">
        <f>'m vs o orig data'!D12</f>
        <v>1.0722098999999999E-7</v>
      </c>
      <c r="J12" s="68" t="str">
        <f>'m vs o orig data'!R12</f>
        <v xml:space="preserve"> </v>
      </c>
      <c r="K12" s="18">
        <f t="shared" si="1"/>
        <v>1.9123876178999999</v>
      </c>
      <c r="L12" s="11">
        <f>'m vs o orig data'!G12</f>
        <v>0.99716108800000003</v>
      </c>
      <c r="M12" s="8"/>
      <c r="N12" s="11" t="str">
        <f>'m vs o orig data'!U12</f>
        <v xml:space="preserve"> </v>
      </c>
      <c r="O12" s="8"/>
      <c r="P12" s="11" t="str">
        <f>'m vs o orig data'!AD12</f>
        <v xml:space="preserve"> </v>
      </c>
      <c r="Q12" s="1"/>
      <c r="R12" s="1"/>
      <c r="S12" s="1"/>
      <c r="T12" s="1"/>
      <c r="U12" s="1"/>
      <c r="V12" s="1"/>
      <c r="W12" s="1"/>
    </row>
    <row r="13" spans="1:23">
      <c r="A13" s="2" t="str">
        <f t="shared" ca="1" si="2"/>
        <v>Nor-Man</v>
      </c>
      <c r="B13" t="s">
        <v>26</v>
      </c>
      <c r="C13" t="str">
        <f>'m vs o orig data'!AH13</f>
        <v xml:space="preserve"> </v>
      </c>
      <c r="D13" t="str">
        <f>'m vs o orig data'!AI13</f>
        <v xml:space="preserve"> </v>
      </c>
      <c r="E13" t="str">
        <f ca="1">IF(CELL("contents",F13)="s","s",IF(CELL("contents",G13)="s","s",IF(CELL("contents",'m vs o orig data'!AF13)="d","d","")))</f>
        <v/>
      </c>
      <c r="F13" t="str">
        <f>'m vs o orig data'!AK13</f>
        <v xml:space="preserve"> </v>
      </c>
      <c r="G13" t="str">
        <f>'m vs o orig data'!AL13</f>
        <v xml:space="preserve"> </v>
      </c>
      <c r="H13" s="18">
        <f t="shared" si="0"/>
        <v>1.9437659637</v>
      </c>
      <c r="I13" s="68">
        <f>'m vs o orig data'!D13</f>
        <v>1.419071186</v>
      </c>
      <c r="J13" s="68">
        <f>'m vs o orig data'!R13</f>
        <v>1.8048044057999999</v>
      </c>
      <c r="K13" s="18">
        <f t="shared" si="1"/>
        <v>1.9123876178999999</v>
      </c>
      <c r="L13" s="11">
        <f>'m vs o orig data'!G13</f>
        <v>0.32536351159999999</v>
      </c>
      <c r="M13" s="8"/>
      <c r="N13" s="11">
        <f>'m vs o orig data'!U13</f>
        <v>0.61348480009999995</v>
      </c>
      <c r="O13" s="8"/>
      <c r="P13" s="11">
        <f>'m vs o orig data'!AD13</f>
        <v>0.47227212190000001</v>
      </c>
      <c r="Q13" s="1"/>
      <c r="R13" s="1"/>
      <c r="S13" s="1"/>
      <c r="T13" s="1"/>
      <c r="U13" s="1"/>
      <c r="V13" s="1"/>
      <c r="W13" s="1"/>
    </row>
    <row r="14" spans="1:23">
      <c r="A14" s="2" t="str">
        <f t="shared" ca="1" si="2"/>
        <v>Burntwood</v>
      </c>
      <c r="B14" t="s">
        <v>27</v>
      </c>
      <c r="C14" t="str">
        <f>'m vs o orig data'!AH14</f>
        <v xml:space="preserve"> </v>
      </c>
      <c r="D14" t="str">
        <f>'m vs o orig data'!AI14</f>
        <v xml:space="preserve"> </v>
      </c>
      <c r="E14" t="str">
        <f ca="1">IF(CELL("contents",F14)="s","s",IF(CELL("contents",G14)="s","s",IF(CELL("contents",'m vs o orig data'!AF14)="d","d","")))</f>
        <v/>
      </c>
      <c r="F14" t="str">
        <f>'m vs o orig data'!AK14</f>
        <v xml:space="preserve"> </v>
      </c>
      <c r="G14" t="str">
        <f>'m vs o orig data'!AL14</f>
        <v xml:space="preserve"> </v>
      </c>
      <c r="H14" s="18">
        <f t="shared" si="0"/>
        <v>1.9437659637</v>
      </c>
      <c r="I14" s="68">
        <f>'m vs o orig data'!D14</f>
        <v>2.2809648756000001</v>
      </c>
      <c r="J14" s="68">
        <f>'m vs o orig data'!R14</f>
        <v>1.9489542325</v>
      </c>
      <c r="K14" s="18">
        <f t="shared" si="1"/>
        <v>1.9123876178999999</v>
      </c>
      <c r="L14" s="11">
        <f>'m vs o orig data'!G14</f>
        <v>0.596609587</v>
      </c>
      <c r="M14" s="8"/>
      <c r="N14" s="11">
        <f>'m vs o orig data'!U14</f>
        <v>0.85877956050000004</v>
      </c>
      <c r="O14" s="8"/>
      <c r="P14" s="11">
        <f>'m vs o orig data'!AD14</f>
        <v>0.61725540219999997</v>
      </c>
      <c r="Q14" s="1"/>
      <c r="R14" s="1"/>
      <c r="S14" s="1"/>
      <c r="T14" s="1"/>
      <c r="U14" s="1"/>
      <c r="V14" s="1"/>
      <c r="W14" s="1"/>
    </row>
    <row r="15" spans="1:23">
      <c r="B15"/>
      <c r="C15"/>
      <c r="D15"/>
      <c r="E15"/>
      <c r="F15"/>
      <c r="G15"/>
      <c r="H15" s="18"/>
      <c r="I15" s="3"/>
      <c r="J15" s="3"/>
      <c r="K15" s="18"/>
      <c r="L15" s="11"/>
      <c r="M15" s="8"/>
      <c r="N15" s="11"/>
      <c r="O15" s="8"/>
      <c r="P15" s="11"/>
      <c r="Q15" s="1"/>
      <c r="R15" s="1"/>
      <c r="S15" s="1"/>
      <c r="T15" s="1"/>
      <c r="U15" s="1"/>
      <c r="V15" s="1"/>
      <c r="W15" s="1"/>
    </row>
    <row r="16" spans="1:23">
      <c r="A16" s="2" t="str">
        <f t="shared" ca="1" si="2"/>
        <v>Rural South</v>
      </c>
      <c r="B16" t="s">
        <v>112</v>
      </c>
      <c r="C16" t="str">
        <f>'m vs o orig data'!AH15</f>
        <v xml:space="preserve"> </v>
      </c>
      <c r="D16" t="str">
        <f>'m vs o orig data'!AI15</f>
        <v xml:space="preserve"> </v>
      </c>
      <c r="E16" t="str">
        <f ca="1">IF(CELL("contents",F16)="s","s",IF(CELL("contents",G16)="s","s",IF(CELL("contents",'m vs o orig data'!AF15)="d","d","")))</f>
        <v/>
      </c>
      <c r="F16" t="str">
        <f>'m vs o orig data'!AK15</f>
        <v xml:space="preserve"> </v>
      </c>
      <c r="G16" t="str">
        <f>'m vs o orig data'!AL15</f>
        <v xml:space="preserve"> </v>
      </c>
      <c r="H16" s="18">
        <f t="shared" ref="H16:H22" si="3">I$19</f>
        <v>1.9437659637</v>
      </c>
      <c r="I16" s="3">
        <f>'m vs o orig data'!D15</f>
        <v>2.0629126081</v>
      </c>
      <c r="J16" s="3">
        <f>'m vs o orig data'!R15</f>
        <v>1.9387180418000001</v>
      </c>
      <c r="K16" s="18">
        <f t="shared" ref="K16:K22" si="4">J$19</f>
        <v>1.9123876178999999</v>
      </c>
      <c r="L16" s="11">
        <f>'m vs o orig data'!G15</f>
        <v>0.707539578</v>
      </c>
      <c r="M16" s="8"/>
      <c r="N16" s="11">
        <f>'m vs o orig data'!U15</f>
        <v>0.69398962369999995</v>
      </c>
      <c r="O16" s="8"/>
      <c r="P16" s="11">
        <f>'m vs o orig data'!AD15</f>
        <v>0.67748788410000005</v>
      </c>
      <c r="Q16" s="1"/>
      <c r="R16" s="1"/>
      <c r="S16" s="1"/>
      <c r="T16" s="1"/>
      <c r="U16" s="1"/>
      <c r="V16" s="1"/>
      <c r="W16" s="1"/>
    </row>
    <row r="17" spans="1:16">
      <c r="A17" s="2" t="str">
        <f t="shared" ca="1" si="2"/>
        <v>Mid</v>
      </c>
      <c r="B17" t="s">
        <v>32</v>
      </c>
      <c r="C17" t="str">
        <f>'m vs o orig data'!AH16</f>
        <v xml:space="preserve"> </v>
      </c>
      <c r="D17" t="str">
        <f>'m vs o orig data'!AI16</f>
        <v xml:space="preserve"> </v>
      </c>
      <c r="E17" t="str">
        <f ca="1">IF(CELL("contents",F17)="s","s",IF(CELL("contents",G17)="s","s",IF(CELL("contents",'m vs o orig data'!AF16)="d","d","")))</f>
        <v/>
      </c>
      <c r="F17" t="str">
        <f>'m vs o orig data'!AK16</f>
        <v xml:space="preserve"> </v>
      </c>
      <c r="G17" t="str">
        <f>'m vs o orig data'!AL16</f>
        <v xml:space="preserve"> </v>
      </c>
      <c r="H17" s="18">
        <f t="shared" si="3"/>
        <v>1.9437659637</v>
      </c>
      <c r="I17" s="68">
        <f>'m vs o orig data'!D16</f>
        <v>2.1423404119999998</v>
      </c>
      <c r="J17" s="68">
        <f>'m vs o orig data'!R16</f>
        <v>1.9386943671000001</v>
      </c>
      <c r="K17" s="18">
        <f t="shared" si="4"/>
        <v>1.9123876178999999</v>
      </c>
      <c r="L17" s="11">
        <f>'m vs o orig data'!G16</f>
        <v>0.46160473000000002</v>
      </c>
      <c r="N17" s="11">
        <f>'m vs o orig data'!U16</f>
        <v>0.73189997159999998</v>
      </c>
      <c r="P17" s="11">
        <f>'m vs o orig data'!AD16</f>
        <v>0.4104438379</v>
      </c>
    </row>
    <row r="18" spans="1:16">
      <c r="A18" s="2" t="str">
        <f t="shared" ca="1" si="2"/>
        <v>North</v>
      </c>
      <c r="B18" t="s">
        <v>28</v>
      </c>
      <c r="C18" t="str">
        <f>'m vs o orig data'!AH17</f>
        <v xml:space="preserve"> </v>
      </c>
      <c r="D18" t="str">
        <f>'m vs o orig data'!AI17</f>
        <v xml:space="preserve"> </v>
      </c>
      <c r="E18" t="str">
        <f ca="1">IF(CELL("contents",F18)="s","s",IF(CELL("contents",G18)="s","s",IF(CELL("contents",'m vs o orig data'!AF17)="d","d","")))</f>
        <v/>
      </c>
      <c r="F18" t="str">
        <f>'m vs o orig data'!AK17</f>
        <v xml:space="preserve"> </v>
      </c>
      <c r="G18" t="str">
        <f>'m vs o orig data'!AL17</f>
        <v xml:space="preserve"> </v>
      </c>
      <c r="H18" s="18">
        <f t="shared" si="3"/>
        <v>1.9437659637</v>
      </c>
      <c r="I18" s="68">
        <f>'m vs o orig data'!D17</f>
        <v>1.7129023006999999</v>
      </c>
      <c r="J18" s="68">
        <f>'m vs o orig data'!R17</f>
        <v>1.9084488961999999</v>
      </c>
      <c r="K18" s="18">
        <f t="shared" si="4"/>
        <v>1.9123876178999999</v>
      </c>
      <c r="L18" s="11">
        <f>'m vs o orig data'!G17</f>
        <v>0.61628402950000005</v>
      </c>
      <c r="N18" s="11">
        <f>'m vs o orig data'!U17</f>
        <v>0.98109860660000003</v>
      </c>
      <c r="P18" s="11">
        <f>'m vs o orig data'!AD17</f>
        <v>0.67432776220000001</v>
      </c>
    </row>
    <row r="19" spans="1:16">
      <c r="A19" s="2" t="str">
        <f t="shared" ca="1" si="2"/>
        <v>Manitoba</v>
      </c>
      <c r="B19" t="s">
        <v>30</v>
      </c>
      <c r="C19" t="str">
        <f>'m vs o orig data'!AH18</f>
        <v xml:space="preserve"> </v>
      </c>
      <c r="D19" t="str">
        <f>'m vs o orig data'!AI18</f>
        <v xml:space="preserve"> </v>
      </c>
      <c r="E19" t="str">
        <f ca="1">IF(CELL("contents",F19)="s","s",IF(CELL("contents",G19)="s","s",IF(CELL("contents",'m vs o orig data'!AF18)="d","d","")))</f>
        <v/>
      </c>
      <c r="F19" t="str">
        <f>'m vs o orig data'!AK18</f>
        <v xml:space="preserve"> </v>
      </c>
      <c r="G19" t="str">
        <f>'m vs o orig data'!AL18</f>
        <v xml:space="preserve"> </v>
      </c>
      <c r="H19" s="18">
        <f t="shared" si="3"/>
        <v>1.9437659637</v>
      </c>
      <c r="I19" s="68">
        <f>'m vs o orig data'!D18</f>
        <v>1.9437659637</v>
      </c>
      <c r="J19" s="68">
        <f>'m vs o orig data'!R18</f>
        <v>1.9123876178999999</v>
      </c>
      <c r="K19" s="18">
        <f t="shared" si="4"/>
        <v>1.9123876178999999</v>
      </c>
      <c r="L19" s="11" t="str">
        <f>'m vs o orig data'!G18</f>
        <v xml:space="preserve"> </v>
      </c>
      <c r="N19" s="11" t="str">
        <f>'m vs o orig data'!U18</f>
        <v xml:space="preserve"> </v>
      </c>
      <c r="P19" s="11">
        <f>'m vs o orig data'!AD18</f>
        <v>0.78565944109999997</v>
      </c>
    </row>
    <row r="20" spans="1:16">
      <c r="A20" s="2" t="str">
        <f t="shared" ca="1" si="2"/>
        <v>Wpg Most Healthy</v>
      </c>
      <c r="B20" t="s">
        <v>137</v>
      </c>
      <c r="C20" t="str">
        <f>'m vs o orig data'!AH19</f>
        <v xml:space="preserve"> </v>
      </c>
      <c r="D20" t="str">
        <f>'m vs o orig data'!AI19</f>
        <v xml:space="preserve"> </v>
      </c>
      <c r="E20" t="str">
        <f ca="1">IF(CELL("contents",F20)="s","s",IF(CELL("contents",G20)="s","s",IF(CELL("contents",'m vs o orig data'!AF19)="d","d","")))</f>
        <v/>
      </c>
      <c r="F20" t="str">
        <f>'m vs o orig data'!AK19</f>
        <v xml:space="preserve"> </v>
      </c>
      <c r="G20" t="str">
        <f>'m vs o orig data'!AL19</f>
        <v xml:space="preserve"> </v>
      </c>
      <c r="H20" s="18">
        <f t="shared" si="3"/>
        <v>1.9437659637</v>
      </c>
      <c r="I20" s="68">
        <f>'m vs o orig data'!D19</f>
        <v>1.9934704497</v>
      </c>
      <c r="J20" s="68">
        <f>'m vs o orig data'!R19</f>
        <v>2.0201795669</v>
      </c>
      <c r="K20" s="18">
        <f t="shared" si="4"/>
        <v>1.9123876178999999</v>
      </c>
      <c r="L20" s="11">
        <f>'m vs o orig data'!G19</f>
        <v>0.87116112769999998</v>
      </c>
      <c r="N20" s="11">
        <f>'m vs o orig data'!U19</f>
        <v>3.4418554900000002E-2</v>
      </c>
      <c r="P20" s="11">
        <f>'m vs o orig data'!AD19</f>
        <v>0.92741402139999995</v>
      </c>
    </row>
    <row r="21" spans="1:16">
      <c r="A21" s="2" t="str">
        <f t="shared" ca="1" si="2"/>
        <v>Wpg Average Health</v>
      </c>
      <c r="B21" t="s">
        <v>138</v>
      </c>
      <c r="C21" t="str">
        <f>'m vs o orig data'!AH20</f>
        <v xml:space="preserve"> </v>
      </c>
      <c r="D21" t="str">
        <f>'m vs o orig data'!AI20</f>
        <v xml:space="preserve"> </v>
      </c>
      <c r="E21" t="str">
        <f ca="1">IF(CELL("contents",F21)="s","s",IF(CELL("contents",G21)="s","s",IF(CELL("contents",'m vs o orig data'!AF20)="d","d","")))</f>
        <v/>
      </c>
      <c r="F21" t="str">
        <f>'m vs o orig data'!AK20</f>
        <v xml:space="preserve"> </v>
      </c>
      <c r="G21" t="str">
        <f>'m vs o orig data'!AL20</f>
        <v xml:space="preserve"> </v>
      </c>
      <c r="H21" s="18">
        <f t="shared" si="3"/>
        <v>1.9437659637</v>
      </c>
      <c r="I21" s="68">
        <f>'m vs o orig data'!D20</f>
        <v>1.7488579953000001</v>
      </c>
      <c r="J21" s="68">
        <f>'m vs o orig data'!R20</f>
        <v>1.8353593311</v>
      </c>
      <c r="K21" s="18">
        <f t="shared" si="4"/>
        <v>1.9123876178999999</v>
      </c>
      <c r="L21" s="11">
        <f>'m vs o orig data'!G20</f>
        <v>0.61028632410000005</v>
      </c>
      <c r="N21" s="11">
        <f>'m vs o orig data'!U20</f>
        <v>0.2825594313</v>
      </c>
      <c r="P21" s="11">
        <f>'m vs o orig data'!AD20</f>
        <v>0.8112847943</v>
      </c>
    </row>
    <row r="22" spans="1:16">
      <c r="A22" s="2" t="str">
        <f t="shared" ca="1" si="2"/>
        <v>Wpg Least Healthy (o)</v>
      </c>
      <c r="B22" t="s">
        <v>139</v>
      </c>
      <c r="C22" t="str">
        <f>'m vs o orig data'!AH21</f>
        <v xml:space="preserve"> </v>
      </c>
      <c r="D22" t="str">
        <f>'m vs o orig data'!AI21</f>
        <v>o</v>
      </c>
      <c r="E22" t="str">
        <f ca="1">IF(CELL("contents",F22)="s","s",IF(CELL("contents",G22)="s","s",IF(CELL("contents",'m vs o orig data'!AF21)="d","d","")))</f>
        <v/>
      </c>
      <c r="F22" t="str">
        <f>'m vs o orig data'!AK21</f>
        <v xml:space="preserve"> </v>
      </c>
      <c r="G22" t="str">
        <f>'m vs o orig data'!AL21</f>
        <v xml:space="preserve"> </v>
      </c>
      <c r="H22" s="18">
        <f t="shared" si="3"/>
        <v>1.9437659637</v>
      </c>
      <c r="I22" s="68">
        <f>'m vs o orig data'!D21</f>
        <v>1.5495376779000001</v>
      </c>
      <c r="J22" s="68">
        <f>'m vs o orig data'!R21</f>
        <v>1.6401187969</v>
      </c>
      <c r="K22" s="18">
        <f t="shared" si="4"/>
        <v>1.9123876178999999</v>
      </c>
      <c r="L22" s="11">
        <f>'m vs o orig data'!G21</f>
        <v>0.19578774039999999</v>
      </c>
      <c r="N22" s="11">
        <f>'m vs o orig data'!U21</f>
        <v>4.0920000000000001E-5</v>
      </c>
      <c r="P22" s="11">
        <f>'m vs o orig data'!AD21</f>
        <v>0.73665692760000001</v>
      </c>
    </row>
    <row r="23" spans="1:16">
      <c r="B23"/>
      <c r="C23"/>
      <c r="D23"/>
      <c r="E23"/>
      <c r="F23"/>
      <c r="G23"/>
      <c r="H23" s="18"/>
      <c r="I23" s="3"/>
      <c r="J23" s="3"/>
      <c r="K23" s="18"/>
      <c r="L23" s="11"/>
      <c r="N23" s="11"/>
      <c r="P23" s="11"/>
    </row>
    <row r="24" spans="1:16">
      <c r="B24"/>
      <c r="C24"/>
      <c r="D24"/>
      <c r="E24"/>
      <c r="F24"/>
      <c r="G24"/>
      <c r="H24" s="19"/>
    </row>
    <row r="25" spans="1:16">
      <c r="B25"/>
      <c r="C25"/>
      <c r="D25"/>
      <c r="E25"/>
      <c r="F25"/>
      <c r="G25"/>
      <c r="H25" s="19"/>
    </row>
    <row r="26" spans="1:16">
      <c r="B26"/>
      <c r="C26"/>
      <c r="D26"/>
      <c r="E26"/>
      <c r="F26"/>
      <c r="G26"/>
      <c r="H26" s="19"/>
    </row>
    <row r="27" spans="1:16">
      <c r="H27" s="19"/>
    </row>
    <row r="28" spans="1:16">
      <c r="H28" s="19"/>
    </row>
    <row r="29" spans="1:16">
      <c r="H29" s="19"/>
    </row>
    <row r="30" spans="1:16">
      <c r="H30" s="19"/>
    </row>
    <row r="31" spans="1:16">
      <c r="H31" s="19"/>
    </row>
    <row r="32" spans="1:16">
      <c r="H32" s="19"/>
    </row>
  </sheetData>
  <mergeCells count="3">
    <mergeCell ref="C1:E1"/>
    <mergeCell ref="F1:G1"/>
    <mergeCell ref="H1:L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pane ySplit="3" topLeftCell="A4" activePane="bottomLeft" state="frozen"/>
      <selection pane="bottomLeft" activeCell="J15" sqref="J15"/>
    </sheetView>
  </sheetViews>
  <sheetFormatPr defaultRowHeight="13.2"/>
  <cols>
    <col min="1" max="1" width="26.33203125" customWidth="1"/>
    <col min="2" max="2" width="23.88671875" customWidth="1"/>
    <col min="3" max="3" width="7.33203125" customWidth="1"/>
    <col min="4" max="4" width="11.44140625" customWidth="1"/>
    <col min="5" max="5" width="21.109375" customWidth="1"/>
    <col min="6" max="6" width="14.44140625" customWidth="1"/>
  </cols>
  <sheetData>
    <row r="1" spans="1:7">
      <c r="A1" s="34" t="s">
        <v>111</v>
      </c>
      <c r="B1" s="4" t="s">
        <v>35</v>
      </c>
      <c r="C1" s="12" t="s">
        <v>17</v>
      </c>
      <c r="D1" s="12" t="s">
        <v>18</v>
      </c>
      <c r="E1" s="85" t="s">
        <v>129</v>
      </c>
      <c r="F1" s="85"/>
      <c r="G1" s="85"/>
    </row>
    <row r="2" spans="1:7">
      <c r="A2" s="34"/>
      <c r="B2" s="4"/>
      <c r="C2" s="12"/>
      <c r="D2" s="12"/>
      <c r="E2" s="3"/>
      <c r="F2" s="3" t="s">
        <v>113</v>
      </c>
      <c r="G2" s="3"/>
    </row>
    <row r="3" spans="1:7">
      <c r="A3" s="33" t="s">
        <v>0</v>
      </c>
      <c r="B3" s="4"/>
      <c r="C3" s="12" t="s">
        <v>94</v>
      </c>
      <c r="D3" s="12" t="s">
        <v>37</v>
      </c>
      <c r="E3" s="5" t="s">
        <v>102</v>
      </c>
      <c r="F3" s="3" t="s">
        <v>114</v>
      </c>
      <c r="G3" s="5" t="s">
        <v>77</v>
      </c>
    </row>
    <row r="4" spans="1:7">
      <c r="A4" s="32" t="str">
        <f ca="1">CONCATENATE(B4)&amp;(IF((CELL("contents",D4)="s")," (s)",(IF((CELL("contents",C4)="m")," (m)",""))))</f>
        <v>Southeast Region</v>
      </c>
      <c r="B4" t="s">
        <v>95</v>
      </c>
      <c r="C4" t="str">
        <f>'m region orig data'!P4</f>
        <v xml:space="preserve"> </v>
      </c>
      <c r="D4" t="str">
        <f>'m region orig data'!Q4</f>
        <v xml:space="preserve"> </v>
      </c>
      <c r="E4" s="18">
        <f>F$12</f>
        <v>1.9426506954</v>
      </c>
      <c r="F4" s="35">
        <f>'m region orig data'!D4</f>
        <v>1.9008078641999999</v>
      </c>
      <c r="G4" s="11">
        <f>'m region orig data'!G4</f>
        <v>0.90442061149999997</v>
      </c>
    </row>
    <row r="5" spans="1:7">
      <c r="A5" s="32" t="str">
        <f ca="1">CONCATENATE(B5)&amp;(IF((CELL("contents",D5)="s")," (s)",(IF((CELL("contents",C5)="m")," (m)",""))))</f>
        <v>Interlake Region</v>
      </c>
      <c r="B5" t="s">
        <v>96</v>
      </c>
      <c r="C5" t="str">
        <f>'m region orig data'!P5</f>
        <v xml:space="preserve"> </v>
      </c>
      <c r="D5" t="str">
        <f>'m region orig data'!Q5</f>
        <v xml:space="preserve"> </v>
      </c>
      <c r="E5" s="18">
        <f t="shared" ref="E5:E12" si="0">F$12</f>
        <v>1.9426506954</v>
      </c>
      <c r="F5" s="35">
        <f>'m region orig data'!D5</f>
        <v>2.3810271993000001</v>
      </c>
      <c r="G5" s="11">
        <f>'m region orig data'!G5</f>
        <v>0.2397022942</v>
      </c>
    </row>
    <row r="6" spans="1:7">
      <c r="A6" s="32" t="str">
        <f t="shared" ref="A6:A12" ca="1" si="1">CONCATENATE(B6)&amp;(IF((CELL("contents",D6)="s")," (s)",(IF((CELL("contents",C6)="m")," (m)",""))))</f>
        <v>Northwest Region</v>
      </c>
      <c r="B6" t="s">
        <v>97</v>
      </c>
      <c r="C6" t="str">
        <f>'m region orig data'!P6</f>
        <v xml:space="preserve"> </v>
      </c>
      <c r="D6" t="str">
        <f>'m region orig data'!Q6</f>
        <v xml:space="preserve"> </v>
      </c>
      <c r="E6" s="18">
        <f t="shared" si="0"/>
        <v>1.9426506954</v>
      </c>
      <c r="F6" s="35">
        <f>'m region orig data'!D6</f>
        <v>2.0347196801999998</v>
      </c>
      <c r="G6" s="11">
        <f>'m region orig data'!G6</f>
        <v>0.85782616919999999</v>
      </c>
    </row>
    <row r="7" spans="1:7">
      <c r="A7" s="32" t="str">
        <f t="shared" ca="1" si="1"/>
        <v>Winnipeg Region</v>
      </c>
      <c r="B7" t="s">
        <v>98</v>
      </c>
      <c r="C7" t="str">
        <f>'m region orig data'!P7</f>
        <v xml:space="preserve"> </v>
      </c>
      <c r="D7" t="str">
        <f>'m region orig data'!Q7</f>
        <v xml:space="preserve"> </v>
      </c>
      <c r="E7" s="18">
        <f t="shared" si="0"/>
        <v>1.9426506954</v>
      </c>
      <c r="F7" s="35">
        <f>'m region orig data'!D7</f>
        <v>1.7668018708</v>
      </c>
      <c r="G7" s="11">
        <f>'m region orig data'!G7</f>
        <v>0.45041404909999999</v>
      </c>
    </row>
    <row r="8" spans="1:7">
      <c r="A8" s="32" t="str">
        <f t="shared" ca="1" si="1"/>
        <v>Southwest Region</v>
      </c>
      <c r="B8" t="s">
        <v>99</v>
      </c>
      <c r="C8" t="str">
        <f>'m region orig data'!P8</f>
        <v xml:space="preserve"> </v>
      </c>
      <c r="D8" t="str">
        <f>'m region orig data'!Q8</f>
        <v xml:space="preserve"> </v>
      </c>
      <c r="E8" s="18">
        <f t="shared" si="0"/>
        <v>1.9426506954</v>
      </c>
      <c r="F8" s="35">
        <f>'m region orig data'!D8</f>
        <v>2.1458866139000001</v>
      </c>
      <c r="G8" s="11">
        <f>'m region orig data'!G8</f>
        <v>0.6028450823</v>
      </c>
    </row>
    <row r="9" spans="1:7">
      <c r="A9" s="32" t="str">
        <f t="shared" ca="1" si="1"/>
        <v>The Pas Region</v>
      </c>
      <c r="B9" t="s">
        <v>100</v>
      </c>
      <c r="C9" t="str">
        <f>'m region orig data'!P9</f>
        <v xml:space="preserve"> </v>
      </c>
      <c r="D9" t="str">
        <f>'m region orig data'!Q9</f>
        <v xml:space="preserve"> </v>
      </c>
      <c r="E9" s="18">
        <f t="shared" si="0"/>
        <v>1.9426506954</v>
      </c>
      <c r="F9" s="35">
        <f>'m region orig data'!D9</f>
        <v>1.7087118681</v>
      </c>
      <c r="G9" s="11">
        <f>'m region orig data'!G9</f>
        <v>0.63007190680000003</v>
      </c>
    </row>
    <row r="10" spans="1:7">
      <c r="A10" s="32" t="str">
        <f t="shared" ca="1" si="1"/>
        <v>Thompson Region</v>
      </c>
      <c r="B10" t="s">
        <v>101</v>
      </c>
      <c r="C10" t="str">
        <f>'m region orig data'!P10</f>
        <v xml:space="preserve"> </v>
      </c>
      <c r="D10" t="str">
        <f>'m region orig data'!Q10</f>
        <v xml:space="preserve"> </v>
      </c>
      <c r="E10" s="18">
        <f t="shared" si="0"/>
        <v>1.9426506954</v>
      </c>
      <c r="F10" s="35">
        <f>'m region orig data'!D10</f>
        <v>2.0921041365000002</v>
      </c>
      <c r="G10" s="11">
        <f>'m region orig data'!G10</f>
        <v>0.82730779769999996</v>
      </c>
    </row>
    <row r="11" spans="1:7">
      <c r="A11" s="32"/>
      <c r="D11" t="str">
        <f>'m region orig data'!Q11</f>
        <v xml:space="preserve"> </v>
      </c>
      <c r="E11" s="18"/>
      <c r="F11" s="35"/>
      <c r="G11" s="11"/>
    </row>
    <row r="12" spans="1:7">
      <c r="A12" s="32" t="str">
        <f t="shared" ca="1" si="1"/>
        <v>Manitoba</v>
      </c>
      <c r="B12" t="s">
        <v>30</v>
      </c>
      <c r="C12" t="str">
        <f>'m region orig data'!P11</f>
        <v xml:space="preserve"> </v>
      </c>
      <c r="D12" t="str">
        <f>'m region orig data'!Q11</f>
        <v xml:space="preserve"> </v>
      </c>
      <c r="E12" s="18">
        <f t="shared" si="0"/>
        <v>1.9426506954</v>
      </c>
      <c r="F12" s="35">
        <f>'m region orig data'!D11</f>
        <v>1.9426506954</v>
      </c>
      <c r="G12" s="11" t="str">
        <f>'m region orig data'!G11</f>
        <v xml:space="preserve"> </v>
      </c>
    </row>
    <row r="13" spans="1:7">
      <c r="E13" s="18"/>
      <c r="F13" s="10"/>
      <c r="G13" s="11"/>
    </row>
    <row r="16" spans="1:7">
      <c r="B16" s="37"/>
    </row>
  </sheetData>
  <mergeCells count="1">
    <mergeCell ref="E1:G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V3" sqref="V3"/>
    </sheetView>
  </sheetViews>
  <sheetFormatPr defaultRowHeight="13.2"/>
  <sheetData>
    <row r="1" spans="1:38">
      <c r="A1" s="69" t="s">
        <v>128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</row>
    <row r="2" spans="1:38">
      <c r="A2" s="69" t="s">
        <v>143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144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>
      <c r="A3" s="69" t="s">
        <v>0</v>
      </c>
      <c r="B3" s="69" t="s">
        <v>148</v>
      </c>
      <c r="C3" s="69" t="s">
        <v>149</v>
      </c>
      <c r="D3" s="69" t="s">
        <v>40</v>
      </c>
      <c r="E3" s="69" t="s">
        <v>41</v>
      </c>
      <c r="F3" s="69" t="s">
        <v>42</v>
      </c>
      <c r="G3" s="69" t="s">
        <v>43</v>
      </c>
      <c r="H3" s="69" t="s">
        <v>44</v>
      </c>
      <c r="I3" s="69" t="s">
        <v>45</v>
      </c>
      <c r="J3" s="69" t="s">
        <v>46</v>
      </c>
      <c r="K3" s="69" t="s">
        <v>47</v>
      </c>
      <c r="L3" s="69" t="s">
        <v>48</v>
      </c>
      <c r="M3" s="69" t="s">
        <v>132</v>
      </c>
      <c r="N3" s="69" t="s">
        <v>49</v>
      </c>
      <c r="O3" s="69" t="s">
        <v>50</v>
      </c>
      <c r="P3" s="69" t="s">
        <v>150</v>
      </c>
      <c r="Q3" s="69" t="s">
        <v>151</v>
      </c>
      <c r="R3" s="69" t="s">
        <v>51</v>
      </c>
      <c r="S3" s="69" t="s">
        <v>52</v>
      </c>
      <c r="T3" s="69" t="s">
        <v>53</v>
      </c>
      <c r="U3" s="69" t="s">
        <v>54</v>
      </c>
      <c r="V3" s="69" t="s">
        <v>55</v>
      </c>
      <c r="W3" s="69" t="s">
        <v>56</v>
      </c>
      <c r="X3" s="69" t="s">
        <v>57</v>
      </c>
      <c r="Y3" s="69" t="s">
        <v>58</v>
      </c>
      <c r="Z3" s="69" t="s">
        <v>59</v>
      </c>
      <c r="AA3" s="69" t="s">
        <v>133</v>
      </c>
      <c r="AB3" s="69" t="s">
        <v>60</v>
      </c>
      <c r="AC3" s="69" t="s">
        <v>61</v>
      </c>
      <c r="AD3" s="69" t="s">
        <v>62</v>
      </c>
      <c r="AE3" s="69" t="s">
        <v>63</v>
      </c>
      <c r="AF3" s="69" t="s">
        <v>64</v>
      </c>
      <c r="AG3" s="69" t="s">
        <v>65</v>
      </c>
      <c r="AH3" s="69" t="s">
        <v>66</v>
      </c>
      <c r="AI3" s="69" t="s">
        <v>67</v>
      </c>
      <c r="AJ3" s="69" t="s">
        <v>68</v>
      </c>
      <c r="AK3" s="69" t="s">
        <v>69</v>
      </c>
      <c r="AL3" s="69" t="s">
        <v>70</v>
      </c>
    </row>
    <row r="4" spans="1:38">
      <c r="A4" s="69" t="s">
        <v>3</v>
      </c>
      <c r="B4" s="69">
        <v>19</v>
      </c>
      <c r="C4" s="69">
        <v>11609</v>
      </c>
      <c r="D4" s="69">
        <v>1.8279251669000001</v>
      </c>
      <c r="E4" s="69">
        <v>1.2057639755</v>
      </c>
      <c r="F4" s="69">
        <v>2.7711148149999998</v>
      </c>
      <c r="G4" s="69">
        <v>0.77223597939999999</v>
      </c>
      <c r="H4" s="69">
        <v>1.6366612111000001</v>
      </c>
      <c r="I4" s="69">
        <v>0.37547583280000002</v>
      </c>
      <c r="J4" s="69">
        <v>-6.1400000000000003E-2</v>
      </c>
      <c r="K4" s="69">
        <v>-0.47749999999999998</v>
      </c>
      <c r="L4" s="69">
        <v>0.35460000000000003</v>
      </c>
      <c r="M4" s="69">
        <v>0.9404039381</v>
      </c>
      <c r="N4" s="69">
        <v>0.62032363879999997</v>
      </c>
      <c r="O4" s="69">
        <v>1.4256422154999999</v>
      </c>
      <c r="P4" s="69">
        <v>177</v>
      </c>
      <c r="Q4" s="69">
        <v>108561</v>
      </c>
      <c r="R4" s="69">
        <v>1.7647594012000001</v>
      </c>
      <c r="S4" s="69">
        <v>1.5443344664</v>
      </c>
      <c r="T4" s="69">
        <v>2.0166458833999998</v>
      </c>
      <c r="U4" s="69">
        <v>0.23793241039999999</v>
      </c>
      <c r="V4" s="69">
        <v>1.630419764</v>
      </c>
      <c r="W4" s="69">
        <v>0.122549854</v>
      </c>
      <c r="X4" s="69">
        <v>-8.0299999999999996E-2</v>
      </c>
      <c r="Y4" s="69">
        <v>-0.21379999999999999</v>
      </c>
      <c r="Z4" s="69">
        <v>5.3100000000000001E-2</v>
      </c>
      <c r="AA4" s="69">
        <v>0.9228042394</v>
      </c>
      <c r="AB4" s="69">
        <v>0.80754259849999999</v>
      </c>
      <c r="AC4" s="69">
        <v>1.0545173293000001</v>
      </c>
      <c r="AD4" s="69">
        <v>0.8699348402</v>
      </c>
      <c r="AE4" s="69">
        <v>-3.5200000000000002E-2</v>
      </c>
      <c r="AF4" s="69">
        <v>-0.45610000000000001</v>
      </c>
      <c r="AG4" s="69">
        <v>0.38579999999999998</v>
      </c>
      <c r="AH4" s="69" t="s">
        <v>36</v>
      </c>
      <c r="AI4" s="69" t="s">
        <v>36</v>
      </c>
      <c r="AJ4" s="69" t="s">
        <v>36</v>
      </c>
      <c r="AK4" s="69" t="s">
        <v>36</v>
      </c>
      <c r="AL4" s="69" t="s">
        <v>36</v>
      </c>
    </row>
    <row r="5" spans="1:38">
      <c r="A5" s="69" t="s">
        <v>1</v>
      </c>
      <c r="B5" s="69">
        <v>19</v>
      </c>
      <c r="C5" s="69">
        <v>8913</v>
      </c>
      <c r="D5" s="69">
        <v>2.3193734784000002</v>
      </c>
      <c r="E5" s="69">
        <v>1.5299392089999999</v>
      </c>
      <c r="F5" s="69">
        <v>3.5161484198999999</v>
      </c>
      <c r="G5" s="69">
        <v>0.4052774556</v>
      </c>
      <c r="H5" s="69">
        <v>2.1317177156999998</v>
      </c>
      <c r="I5" s="69">
        <v>0.4890495842</v>
      </c>
      <c r="J5" s="69">
        <v>0.1767</v>
      </c>
      <c r="K5" s="69">
        <v>-0.2394</v>
      </c>
      <c r="L5" s="69">
        <v>0.5927</v>
      </c>
      <c r="M5" s="69">
        <v>1.1932370057999999</v>
      </c>
      <c r="N5" s="69">
        <v>0.78710052419999998</v>
      </c>
      <c r="O5" s="69">
        <v>1.8089360991000001</v>
      </c>
      <c r="P5" s="69">
        <v>392</v>
      </c>
      <c r="Q5" s="69">
        <v>206509</v>
      </c>
      <c r="R5" s="69">
        <v>1.8642317420000001</v>
      </c>
      <c r="S5" s="69">
        <v>1.7011731540999999</v>
      </c>
      <c r="T5" s="69">
        <v>2.0429196049999998</v>
      </c>
      <c r="U5" s="69">
        <v>0.5849905916</v>
      </c>
      <c r="V5" s="69">
        <v>1.8982223535</v>
      </c>
      <c r="W5" s="69">
        <v>9.5874707000000003E-2</v>
      </c>
      <c r="X5" s="69">
        <v>-2.5499999999999998E-2</v>
      </c>
      <c r="Y5" s="69">
        <v>-0.11700000000000001</v>
      </c>
      <c r="Z5" s="69">
        <v>6.6000000000000003E-2</v>
      </c>
      <c r="AA5" s="69">
        <v>0.97481897740000001</v>
      </c>
      <c r="AB5" s="69">
        <v>0.88955457469999999</v>
      </c>
      <c r="AC5" s="69">
        <v>1.0682560301999999</v>
      </c>
      <c r="AD5" s="69">
        <v>0.29591906010000002</v>
      </c>
      <c r="AE5" s="69">
        <v>-0.21840000000000001</v>
      </c>
      <c r="AF5" s="69">
        <v>-0.62809999999999999</v>
      </c>
      <c r="AG5" s="69">
        <v>0.19120000000000001</v>
      </c>
      <c r="AH5" s="69" t="s">
        <v>36</v>
      </c>
      <c r="AI5" s="69" t="s">
        <v>36</v>
      </c>
      <c r="AJ5" s="69" t="s">
        <v>36</v>
      </c>
      <c r="AK5" s="69" t="s">
        <v>36</v>
      </c>
      <c r="AL5" s="69" t="s">
        <v>36</v>
      </c>
    </row>
    <row r="6" spans="1:38">
      <c r="A6" s="69" t="s">
        <v>10</v>
      </c>
      <c r="B6" s="69">
        <v>9</v>
      </c>
      <c r="C6" s="69">
        <v>4193</v>
      </c>
      <c r="D6" s="69">
        <v>2.1495929734999999</v>
      </c>
      <c r="E6" s="69">
        <v>1.1887526683</v>
      </c>
      <c r="F6" s="69">
        <v>3.8870574806999998</v>
      </c>
      <c r="G6" s="69">
        <v>0.73911872680000001</v>
      </c>
      <c r="H6" s="69">
        <v>2.1464345336999999</v>
      </c>
      <c r="I6" s="69">
        <v>0.71547817790000001</v>
      </c>
      <c r="J6" s="69">
        <v>0.1007</v>
      </c>
      <c r="K6" s="69">
        <v>-0.49170000000000003</v>
      </c>
      <c r="L6" s="69">
        <v>0.69299999999999995</v>
      </c>
      <c r="M6" s="69">
        <v>1.1058908396</v>
      </c>
      <c r="N6" s="69">
        <v>0.6115719127</v>
      </c>
      <c r="O6" s="69">
        <v>1.9997559137000001</v>
      </c>
      <c r="P6" s="69">
        <v>428</v>
      </c>
      <c r="Q6" s="69">
        <v>176213</v>
      </c>
      <c r="R6" s="69">
        <v>2.1009229314</v>
      </c>
      <c r="S6" s="69">
        <v>1.9240803001</v>
      </c>
      <c r="T6" s="69">
        <v>2.2940192066999998</v>
      </c>
      <c r="U6" s="69">
        <v>3.6096697900000002E-2</v>
      </c>
      <c r="V6" s="69">
        <v>2.4288786866000001</v>
      </c>
      <c r="W6" s="69">
        <v>0.1174042827</v>
      </c>
      <c r="X6" s="69">
        <v>9.4E-2</v>
      </c>
      <c r="Y6" s="69">
        <v>6.1000000000000004E-3</v>
      </c>
      <c r="Z6" s="69">
        <v>0.182</v>
      </c>
      <c r="AA6" s="69">
        <v>1.0985863492000001</v>
      </c>
      <c r="AB6" s="69">
        <v>1.0061141801</v>
      </c>
      <c r="AC6" s="69">
        <v>1.1995576552</v>
      </c>
      <c r="AD6" s="69">
        <v>0.93907933610000005</v>
      </c>
      <c r="AE6" s="69">
        <v>-2.29E-2</v>
      </c>
      <c r="AF6" s="69">
        <v>-0.61019999999999996</v>
      </c>
      <c r="AG6" s="69">
        <v>0.56440000000000001</v>
      </c>
      <c r="AH6" s="69" t="s">
        <v>36</v>
      </c>
      <c r="AI6" s="69" t="s">
        <v>36</v>
      </c>
      <c r="AJ6" s="69" t="s">
        <v>36</v>
      </c>
      <c r="AK6" s="69" t="s">
        <v>36</v>
      </c>
      <c r="AL6" s="69" t="s">
        <v>36</v>
      </c>
    </row>
    <row r="7" spans="1:38">
      <c r="A7" s="69" t="s">
        <v>9</v>
      </c>
      <c r="B7" s="69">
        <v>6</v>
      </c>
      <c r="C7" s="69">
        <v>3133</v>
      </c>
      <c r="D7" s="69">
        <v>2.4378622783999999</v>
      </c>
      <c r="E7" s="69">
        <v>1.1854827262000001</v>
      </c>
      <c r="F7" s="69">
        <v>5.0132931985999996</v>
      </c>
      <c r="G7" s="69">
        <v>0.53807569879999995</v>
      </c>
      <c r="H7" s="69">
        <v>1.9150973508</v>
      </c>
      <c r="I7" s="69">
        <v>0.78183521950000001</v>
      </c>
      <c r="J7" s="69">
        <v>0.22650000000000001</v>
      </c>
      <c r="K7" s="69">
        <v>-0.4945</v>
      </c>
      <c r="L7" s="69">
        <v>0.94750000000000001</v>
      </c>
      <c r="M7" s="69">
        <v>1.2541953733</v>
      </c>
      <c r="N7" s="69">
        <v>0.6098896412</v>
      </c>
      <c r="O7" s="69">
        <v>2.5791650292999999</v>
      </c>
      <c r="P7" s="69">
        <v>236</v>
      </c>
      <c r="Q7" s="69">
        <v>106614</v>
      </c>
      <c r="R7" s="69">
        <v>2.1457586309000001</v>
      </c>
      <c r="S7" s="69">
        <v>1.9103450485</v>
      </c>
      <c r="T7" s="69">
        <v>2.4101824461999999</v>
      </c>
      <c r="U7" s="69">
        <v>5.2144310899999997E-2</v>
      </c>
      <c r="V7" s="69">
        <v>2.2135929614999998</v>
      </c>
      <c r="W7" s="69">
        <v>0.14409262849999999</v>
      </c>
      <c r="X7" s="69">
        <v>0.11509999999999999</v>
      </c>
      <c r="Y7" s="69">
        <v>-1.1000000000000001E-3</v>
      </c>
      <c r="Z7" s="69">
        <v>0.23130000000000001</v>
      </c>
      <c r="AA7" s="69">
        <v>1.1220312298999999</v>
      </c>
      <c r="AB7" s="69">
        <v>0.99893192710000001</v>
      </c>
      <c r="AC7" s="69">
        <v>1.2603001732000001</v>
      </c>
      <c r="AD7" s="69">
        <v>0.72858252000000001</v>
      </c>
      <c r="AE7" s="69">
        <v>-0.12759999999999999</v>
      </c>
      <c r="AF7" s="69">
        <v>-0.84850000000000003</v>
      </c>
      <c r="AG7" s="69">
        <v>0.59319999999999995</v>
      </c>
      <c r="AH7" s="69" t="s">
        <v>36</v>
      </c>
      <c r="AI7" s="69" t="s">
        <v>36</v>
      </c>
      <c r="AJ7" s="69" t="s">
        <v>36</v>
      </c>
      <c r="AK7" s="69" t="s">
        <v>36</v>
      </c>
      <c r="AL7" s="69" t="s">
        <v>36</v>
      </c>
    </row>
    <row r="8" spans="1:38">
      <c r="A8" s="69" t="s">
        <v>11</v>
      </c>
      <c r="B8" s="69">
        <v>87</v>
      </c>
      <c r="C8" s="69">
        <v>56445</v>
      </c>
      <c r="D8" s="69">
        <v>1.7668972220000001</v>
      </c>
      <c r="E8" s="69">
        <v>1.3810205643</v>
      </c>
      <c r="F8" s="69">
        <v>2.2605932698000002</v>
      </c>
      <c r="G8" s="69">
        <v>0.45041293059999998</v>
      </c>
      <c r="H8" s="69">
        <v>1.5413234121999999</v>
      </c>
      <c r="I8" s="69">
        <v>0.165247215</v>
      </c>
      <c r="J8" s="69">
        <v>-9.4899999999999998E-2</v>
      </c>
      <c r="K8" s="69">
        <v>-0.34129999999999999</v>
      </c>
      <c r="L8" s="69">
        <v>0.1515</v>
      </c>
      <c r="M8" s="69">
        <v>0.90947974379999996</v>
      </c>
      <c r="N8" s="69">
        <v>0.71085641730000004</v>
      </c>
      <c r="O8" s="69">
        <v>1.1636012339999999</v>
      </c>
      <c r="P8" s="69">
        <v>2799</v>
      </c>
      <c r="Q8" s="69">
        <v>1505825</v>
      </c>
      <c r="R8" s="69">
        <v>1.8796560634999999</v>
      </c>
      <c r="S8" s="69">
        <v>1.7943267719</v>
      </c>
      <c r="T8" s="69">
        <v>1.9690431935999999</v>
      </c>
      <c r="U8" s="69">
        <v>0.46642714880000002</v>
      </c>
      <c r="V8" s="69">
        <v>1.8587817309000001</v>
      </c>
      <c r="W8" s="69">
        <v>3.5133947300000003E-2</v>
      </c>
      <c r="X8" s="69">
        <v>-1.7299999999999999E-2</v>
      </c>
      <c r="Y8" s="69">
        <v>-6.3700000000000007E-2</v>
      </c>
      <c r="Z8" s="69">
        <v>2.92E-2</v>
      </c>
      <c r="AA8" s="69">
        <v>0.98288445599999996</v>
      </c>
      <c r="AB8" s="69">
        <v>0.93826521100000004</v>
      </c>
      <c r="AC8" s="69">
        <v>1.0296255713</v>
      </c>
      <c r="AD8" s="69">
        <v>0.57003732090000003</v>
      </c>
      <c r="AE8" s="69">
        <v>6.1899999999999997E-2</v>
      </c>
      <c r="AF8" s="69">
        <v>-0.15160000000000001</v>
      </c>
      <c r="AG8" s="69">
        <v>0.27529999999999999</v>
      </c>
      <c r="AH8" s="69" t="s">
        <v>36</v>
      </c>
      <c r="AI8" s="69" t="s">
        <v>36</v>
      </c>
      <c r="AJ8" s="69" t="s">
        <v>36</v>
      </c>
      <c r="AK8" s="69" t="s">
        <v>36</v>
      </c>
      <c r="AL8" s="69" t="s">
        <v>36</v>
      </c>
    </row>
    <row r="9" spans="1:38">
      <c r="A9" s="69" t="s">
        <v>4</v>
      </c>
      <c r="B9" s="69">
        <v>40</v>
      </c>
      <c r="C9" s="69">
        <v>19427</v>
      </c>
      <c r="D9" s="69">
        <v>2.2295462217000002</v>
      </c>
      <c r="E9" s="69">
        <v>1.6541497806000001</v>
      </c>
      <c r="F9" s="69">
        <v>3.0050944678999998</v>
      </c>
      <c r="G9" s="69">
        <v>0.3677817531</v>
      </c>
      <c r="H9" s="69">
        <v>2.0589900654000002</v>
      </c>
      <c r="I9" s="69">
        <v>0.3255549143</v>
      </c>
      <c r="J9" s="69">
        <v>0.13719999999999999</v>
      </c>
      <c r="K9" s="69">
        <v>-0.1613</v>
      </c>
      <c r="L9" s="69">
        <v>0.43569999999999998</v>
      </c>
      <c r="M9" s="69">
        <v>1.1470240057000001</v>
      </c>
      <c r="N9" s="69">
        <v>0.8510025443</v>
      </c>
      <c r="O9" s="69">
        <v>1.5460166111</v>
      </c>
      <c r="P9" s="69">
        <v>335</v>
      </c>
      <c r="Q9" s="69">
        <v>170675</v>
      </c>
      <c r="R9" s="69">
        <v>1.9492963742</v>
      </c>
      <c r="S9" s="69">
        <v>1.7664606119999999</v>
      </c>
      <c r="T9" s="69">
        <v>2.1510563714000002</v>
      </c>
      <c r="U9" s="69">
        <v>0.70364281179999999</v>
      </c>
      <c r="V9" s="69">
        <v>1.9627947854000001</v>
      </c>
      <c r="W9" s="69">
        <v>0.1072389349</v>
      </c>
      <c r="X9" s="69">
        <v>1.9099999999999999E-2</v>
      </c>
      <c r="Y9" s="69">
        <v>-7.9399999999999998E-2</v>
      </c>
      <c r="Z9" s="69">
        <v>0.1176</v>
      </c>
      <c r="AA9" s="69">
        <v>1.0192998302</v>
      </c>
      <c r="AB9" s="69">
        <v>0.92369381370000003</v>
      </c>
      <c r="AC9" s="69">
        <v>1.1248014529999999</v>
      </c>
      <c r="AD9" s="69">
        <v>0.3667663411</v>
      </c>
      <c r="AE9" s="69">
        <v>-0.1343</v>
      </c>
      <c r="AF9" s="69">
        <v>-0.42599999999999999</v>
      </c>
      <c r="AG9" s="69">
        <v>0.15740000000000001</v>
      </c>
      <c r="AH9" s="69" t="s">
        <v>36</v>
      </c>
      <c r="AI9" s="69" t="s">
        <v>36</v>
      </c>
      <c r="AJ9" s="69" t="s">
        <v>36</v>
      </c>
      <c r="AK9" s="69" t="s">
        <v>36</v>
      </c>
      <c r="AL9" s="69" t="s">
        <v>36</v>
      </c>
    </row>
    <row r="10" spans="1:38">
      <c r="A10" s="69" t="s">
        <v>2</v>
      </c>
      <c r="B10" s="69">
        <v>15</v>
      </c>
      <c r="C10" s="69">
        <v>7337</v>
      </c>
      <c r="D10" s="69">
        <v>2.3492969466</v>
      </c>
      <c r="E10" s="69">
        <v>1.4763762618</v>
      </c>
      <c r="F10" s="69">
        <v>3.7383398026000001</v>
      </c>
      <c r="G10" s="69">
        <v>0.42399668909999999</v>
      </c>
      <c r="H10" s="69">
        <v>2.0444323293000002</v>
      </c>
      <c r="I10" s="69">
        <v>0.5278701576</v>
      </c>
      <c r="J10" s="69">
        <v>0.1895</v>
      </c>
      <c r="K10" s="69">
        <v>-0.27500000000000002</v>
      </c>
      <c r="L10" s="69">
        <v>0.65400000000000003</v>
      </c>
      <c r="M10" s="69">
        <v>1.2086315895999999</v>
      </c>
      <c r="N10" s="69">
        <v>0.75954425039999995</v>
      </c>
      <c r="O10" s="69">
        <v>1.9232458395000001</v>
      </c>
      <c r="P10" s="69">
        <v>174</v>
      </c>
      <c r="Q10" s="69">
        <v>89027</v>
      </c>
      <c r="R10" s="69">
        <v>2.0087293647000002</v>
      </c>
      <c r="S10" s="69">
        <v>1.7558396104</v>
      </c>
      <c r="T10" s="69">
        <v>2.2980422794000002</v>
      </c>
      <c r="U10" s="69">
        <v>0.47403545689999999</v>
      </c>
      <c r="V10" s="69">
        <v>1.9544632527000001</v>
      </c>
      <c r="W10" s="69">
        <v>0.1481674768</v>
      </c>
      <c r="X10" s="69">
        <v>4.9099999999999998E-2</v>
      </c>
      <c r="Y10" s="69">
        <v>-8.5400000000000004E-2</v>
      </c>
      <c r="Z10" s="69">
        <v>0.1837</v>
      </c>
      <c r="AA10" s="69">
        <v>1.0503777298999999</v>
      </c>
      <c r="AB10" s="69">
        <v>0.91814002240000003</v>
      </c>
      <c r="AC10" s="69">
        <v>1.2016613462000001</v>
      </c>
      <c r="AD10" s="69">
        <v>0.51298923169999999</v>
      </c>
      <c r="AE10" s="69">
        <v>-0.15659999999999999</v>
      </c>
      <c r="AF10" s="69">
        <v>-0.62580000000000002</v>
      </c>
      <c r="AG10" s="69">
        <v>0.31259999999999999</v>
      </c>
      <c r="AH10" s="69" t="s">
        <v>36</v>
      </c>
      <c r="AI10" s="69" t="s">
        <v>36</v>
      </c>
      <c r="AJ10" s="69" t="s">
        <v>36</v>
      </c>
      <c r="AK10" s="69" t="s">
        <v>36</v>
      </c>
      <c r="AL10" s="69" t="s">
        <v>36</v>
      </c>
    </row>
    <row r="11" spans="1:38">
      <c r="A11" s="69" t="s">
        <v>6</v>
      </c>
      <c r="B11" s="69">
        <v>20</v>
      </c>
      <c r="C11" s="69">
        <v>11222</v>
      </c>
      <c r="D11" s="69">
        <v>1.8753372383</v>
      </c>
      <c r="E11" s="69">
        <v>1.2491252167</v>
      </c>
      <c r="F11" s="69">
        <v>2.8154821552999998</v>
      </c>
      <c r="G11" s="69">
        <v>0.86275766620000005</v>
      </c>
      <c r="H11" s="69">
        <v>1.7822135092</v>
      </c>
      <c r="I11" s="69">
        <v>0.39851505570000001</v>
      </c>
      <c r="J11" s="69">
        <v>-3.5799999999999998E-2</v>
      </c>
      <c r="K11" s="69">
        <v>-0.44219999999999998</v>
      </c>
      <c r="L11" s="69">
        <v>0.3705</v>
      </c>
      <c r="M11" s="69">
        <v>0.9647958002</v>
      </c>
      <c r="N11" s="69">
        <v>0.64263148960000005</v>
      </c>
      <c r="O11" s="69">
        <v>1.4484676694</v>
      </c>
      <c r="P11" s="69">
        <v>213</v>
      </c>
      <c r="Q11" s="69">
        <v>96300</v>
      </c>
      <c r="R11" s="69">
        <v>1.8699827428</v>
      </c>
      <c r="S11" s="69">
        <v>1.6550773129</v>
      </c>
      <c r="T11" s="69">
        <v>2.1127928169999999</v>
      </c>
      <c r="U11" s="69">
        <v>0.71884977800000005</v>
      </c>
      <c r="V11" s="69">
        <v>2.2118380061999998</v>
      </c>
      <c r="W11" s="69">
        <v>0.15155264299999999</v>
      </c>
      <c r="X11" s="69">
        <v>-2.24E-2</v>
      </c>
      <c r="Y11" s="69">
        <v>-0.14449999999999999</v>
      </c>
      <c r="Z11" s="69">
        <v>9.9699999999999997E-2</v>
      </c>
      <c r="AA11" s="69">
        <v>0.97782621329999997</v>
      </c>
      <c r="AB11" s="69">
        <v>0.86545075770000002</v>
      </c>
      <c r="AC11" s="69">
        <v>1.1047931901000001</v>
      </c>
      <c r="AD11" s="69">
        <v>0.98903640380000002</v>
      </c>
      <c r="AE11" s="69">
        <v>-2.8999999999999998E-3</v>
      </c>
      <c r="AF11" s="69">
        <v>-0.41070000000000001</v>
      </c>
      <c r="AG11" s="69">
        <v>0.40500000000000003</v>
      </c>
      <c r="AH11" s="69" t="s">
        <v>36</v>
      </c>
      <c r="AI11" s="69" t="s">
        <v>36</v>
      </c>
      <c r="AJ11" s="69" t="s">
        <v>36</v>
      </c>
      <c r="AK11" s="69" t="s">
        <v>36</v>
      </c>
      <c r="AL11" s="69" t="s">
        <v>36</v>
      </c>
    </row>
    <row r="12" spans="1:38">
      <c r="A12" s="69" t="s">
        <v>8</v>
      </c>
      <c r="B12" s="69">
        <v>0</v>
      </c>
      <c r="C12" s="69">
        <v>411</v>
      </c>
      <c r="D12" s="70">
        <v>1.0722098999999999E-7</v>
      </c>
      <c r="E12" s="69">
        <v>0</v>
      </c>
      <c r="F12" s="69" t="s">
        <v>36</v>
      </c>
      <c r="G12" s="69">
        <v>0.99716108800000003</v>
      </c>
      <c r="H12" s="69">
        <v>0</v>
      </c>
      <c r="I12" s="69" t="s">
        <v>36</v>
      </c>
      <c r="J12" s="69">
        <v>-16.713000000000001</v>
      </c>
      <c r="K12" s="69">
        <v>-9223.11</v>
      </c>
      <c r="L12" s="69">
        <v>9189.6849999999995</v>
      </c>
      <c r="M12" s="70">
        <v>5.5161469999999998E-8</v>
      </c>
      <c r="N12" s="69">
        <v>0</v>
      </c>
      <c r="O12" s="69" t="s">
        <v>36</v>
      </c>
      <c r="P12" s="69" t="s">
        <v>36</v>
      </c>
      <c r="Q12" s="69" t="s">
        <v>36</v>
      </c>
      <c r="R12" s="69" t="s">
        <v>36</v>
      </c>
      <c r="S12" s="69" t="s">
        <v>36</v>
      </c>
      <c r="T12" s="69" t="s">
        <v>36</v>
      </c>
      <c r="U12" s="69" t="s">
        <v>36</v>
      </c>
      <c r="V12" s="69" t="s">
        <v>36</v>
      </c>
      <c r="W12" s="69" t="s">
        <v>36</v>
      </c>
      <c r="X12" s="69" t="s">
        <v>36</v>
      </c>
      <c r="Y12" s="69" t="s">
        <v>36</v>
      </c>
      <c r="Z12" s="69" t="s">
        <v>36</v>
      </c>
      <c r="AA12" s="69" t="s">
        <v>36</v>
      </c>
      <c r="AB12" s="69" t="s">
        <v>36</v>
      </c>
      <c r="AC12" s="69" t="s">
        <v>36</v>
      </c>
      <c r="AD12" s="69" t="s">
        <v>36</v>
      </c>
      <c r="AE12" s="69" t="s">
        <v>36</v>
      </c>
      <c r="AF12" s="69" t="s">
        <v>36</v>
      </c>
      <c r="AG12" s="69" t="s">
        <v>36</v>
      </c>
      <c r="AH12" s="69" t="s">
        <v>36</v>
      </c>
      <c r="AI12" s="69" t="s">
        <v>36</v>
      </c>
      <c r="AJ12" s="69" t="s">
        <v>36</v>
      </c>
      <c r="AK12" s="69" t="s">
        <v>36</v>
      </c>
      <c r="AL12" s="69" t="s">
        <v>37</v>
      </c>
    </row>
    <row r="13" spans="1:38">
      <c r="A13" s="69" t="s">
        <v>5</v>
      </c>
      <c r="B13" s="69">
        <v>8</v>
      </c>
      <c r="C13" s="69">
        <v>7346</v>
      </c>
      <c r="D13" s="69">
        <v>1.419071186</v>
      </c>
      <c r="E13" s="69">
        <v>0.75805540449999997</v>
      </c>
      <c r="F13" s="69">
        <v>2.6564852899</v>
      </c>
      <c r="G13" s="69">
        <v>0.32536351159999999</v>
      </c>
      <c r="H13" s="69">
        <v>1.0890280425000001</v>
      </c>
      <c r="I13" s="69">
        <v>0.38502955690000001</v>
      </c>
      <c r="J13" s="69">
        <v>-0.31459999999999999</v>
      </c>
      <c r="K13" s="69">
        <v>-0.94159999999999999</v>
      </c>
      <c r="L13" s="69">
        <v>0.31240000000000001</v>
      </c>
      <c r="M13" s="69">
        <v>0.73006278150000004</v>
      </c>
      <c r="N13" s="69">
        <v>0.38999314660000001</v>
      </c>
      <c r="O13" s="69">
        <v>1.3666693108000001</v>
      </c>
      <c r="P13" s="69">
        <v>61</v>
      </c>
      <c r="Q13" s="69">
        <v>40766</v>
      </c>
      <c r="R13" s="69">
        <v>1.8048044057999999</v>
      </c>
      <c r="S13" s="69">
        <v>1.4416399143</v>
      </c>
      <c r="T13" s="69">
        <v>2.2594539114000001</v>
      </c>
      <c r="U13" s="69">
        <v>0.61348480009999995</v>
      </c>
      <c r="V13" s="69">
        <v>1.4963449933999999</v>
      </c>
      <c r="W13" s="69">
        <v>0.19158734429999999</v>
      </c>
      <c r="X13" s="69">
        <v>-5.79E-2</v>
      </c>
      <c r="Y13" s="69">
        <v>-0.28260000000000002</v>
      </c>
      <c r="Z13" s="69">
        <v>0.1668</v>
      </c>
      <c r="AA13" s="69">
        <v>0.94374403439999999</v>
      </c>
      <c r="AB13" s="69">
        <v>0.75384294519999995</v>
      </c>
      <c r="AC13" s="69">
        <v>1.181483236</v>
      </c>
      <c r="AD13" s="69">
        <v>0.47227212190000001</v>
      </c>
      <c r="AE13" s="69">
        <v>0.2404</v>
      </c>
      <c r="AF13" s="69">
        <v>-0.41520000000000001</v>
      </c>
      <c r="AG13" s="69">
        <v>0.89610000000000001</v>
      </c>
      <c r="AH13" s="69" t="s">
        <v>36</v>
      </c>
      <c r="AI13" s="69" t="s">
        <v>36</v>
      </c>
      <c r="AJ13" s="69" t="s">
        <v>36</v>
      </c>
      <c r="AK13" s="69" t="s">
        <v>36</v>
      </c>
      <c r="AL13" s="69" t="s">
        <v>36</v>
      </c>
    </row>
    <row r="14" spans="1:38">
      <c r="A14" s="69" t="s">
        <v>7</v>
      </c>
      <c r="B14" s="69">
        <v>9</v>
      </c>
      <c r="C14" s="69">
        <v>5739</v>
      </c>
      <c r="D14" s="69">
        <v>2.2809648756000001</v>
      </c>
      <c r="E14" s="69">
        <v>1.2613916251999999</v>
      </c>
      <c r="F14" s="69">
        <v>4.1246514245999997</v>
      </c>
      <c r="G14" s="69">
        <v>0.596609587</v>
      </c>
      <c r="H14" s="69">
        <v>1.5682174595</v>
      </c>
      <c r="I14" s="69">
        <v>0.52273915319999997</v>
      </c>
      <c r="J14" s="69">
        <v>0.16</v>
      </c>
      <c r="K14" s="69">
        <v>-0.43240000000000001</v>
      </c>
      <c r="L14" s="69">
        <v>0.75239999999999996</v>
      </c>
      <c r="M14" s="69">
        <v>1.1734771152000001</v>
      </c>
      <c r="N14" s="69">
        <v>0.64894213020000002</v>
      </c>
      <c r="O14" s="69">
        <v>2.1219897362000002</v>
      </c>
      <c r="P14" s="69">
        <v>71</v>
      </c>
      <c r="Q14" s="69">
        <v>55050</v>
      </c>
      <c r="R14" s="69">
        <v>1.9489542325</v>
      </c>
      <c r="S14" s="69">
        <v>1.5819447486</v>
      </c>
      <c r="T14" s="69">
        <v>2.4011095230000001</v>
      </c>
      <c r="U14" s="69">
        <v>0.85877956050000004</v>
      </c>
      <c r="V14" s="69">
        <v>1.2897366030999999</v>
      </c>
      <c r="W14" s="69">
        <v>0.15306357440000001</v>
      </c>
      <c r="X14" s="69">
        <v>1.89E-2</v>
      </c>
      <c r="Y14" s="69">
        <v>-0.18970000000000001</v>
      </c>
      <c r="Z14" s="69">
        <v>0.2276</v>
      </c>
      <c r="AA14" s="69">
        <v>1.0191209220999999</v>
      </c>
      <c r="AB14" s="69">
        <v>0.82720926120000005</v>
      </c>
      <c r="AC14" s="69">
        <v>1.2555558822999999</v>
      </c>
      <c r="AD14" s="69">
        <v>0.61725540219999997</v>
      </c>
      <c r="AE14" s="69">
        <v>-0.1573</v>
      </c>
      <c r="AF14" s="69">
        <v>-0.7742</v>
      </c>
      <c r="AG14" s="69">
        <v>0.45960000000000001</v>
      </c>
      <c r="AH14" s="69" t="s">
        <v>36</v>
      </c>
      <c r="AI14" s="69" t="s">
        <v>36</v>
      </c>
      <c r="AJ14" s="69" t="s">
        <v>36</v>
      </c>
      <c r="AK14" s="69" t="s">
        <v>36</v>
      </c>
      <c r="AL14" s="69" t="s">
        <v>36</v>
      </c>
    </row>
    <row r="15" spans="1:38">
      <c r="A15" s="69" t="s">
        <v>14</v>
      </c>
      <c r="B15" s="69">
        <v>47</v>
      </c>
      <c r="C15" s="69">
        <v>24715</v>
      </c>
      <c r="D15" s="69">
        <v>2.0629126081</v>
      </c>
      <c r="E15" s="69">
        <v>1.507724434</v>
      </c>
      <c r="F15" s="69">
        <v>2.8225372839</v>
      </c>
      <c r="G15" s="69">
        <v>0.707539578</v>
      </c>
      <c r="H15" s="69">
        <v>1.9016791421999999</v>
      </c>
      <c r="I15" s="69">
        <v>0.27738841190000002</v>
      </c>
      <c r="J15" s="69">
        <v>0.06</v>
      </c>
      <c r="K15" s="69">
        <v>-0.2535</v>
      </c>
      <c r="L15" s="69">
        <v>0.3735</v>
      </c>
      <c r="M15" s="69">
        <v>1.0618485369999999</v>
      </c>
      <c r="N15" s="69">
        <v>0.77607503980000003</v>
      </c>
      <c r="O15" s="69">
        <v>1.4528521828000001</v>
      </c>
      <c r="P15" s="69">
        <v>997</v>
      </c>
      <c r="Q15" s="69">
        <v>491283</v>
      </c>
      <c r="R15" s="69">
        <v>1.9387180418000001</v>
      </c>
      <c r="S15" s="69">
        <v>1.81105121</v>
      </c>
      <c r="T15" s="69">
        <v>2.0753845197</v>
      </c>
      <c r="U15" s="69">
        <v>0.69398962369999995</v>
      </c>
      <c r="V15" s="69">
        <v>2.0293802147000002</v>
      </c>
      <c r="W15" s="69">
        <v>6.42711163E-2</v>
      </c>
      <c r="X15" s="69">
        <v>1.37E-2</v>
      </c>
      <c r="Y15" s="69">
        <v>-5.4399999999999997E-2</v>
      </c>
      <c r="Z15" s="69">
        <v>8.1799999999999998E-2</v>
      </c>
      <c r="AA15" s="69">
        <v>1.013768351</v>
      </c>
      <c r="AB15" s="69">
        <v>0.94701052919999995</v>
      </c>
      <c r="AC15" s="69">
        <v>1.0852321465999999</v>
      </c>
      <c r="AD15" s="69">
        <v>0.67748788410000005</v>
      </c>
      <c r="AE15" s="69">
        <v>-6.2100000000000002E-2</v>
      </c>
      <c r="AF15" s="69">
        <v>-0.35470000000000002</v>
      </c>
      <c r="AG15" s="69">
        <v>0.23050000000000001</v>
      </c>
      <c r="AH15" s="69" t="s">
        <v>36</v>
      </c>
      <c r="AI15" s="69" t="s">
        <v>36</v>
      </c>
      <c r="AJ15" s="69" t="s">
        <v>36</v>
      </c>
      <c r="AK15" s="69" t="s">
        <v>36</v>
      </c>
      <c r="AL15" s="69" t="s">
        <v>36</v>
      </c>
    </row>
    <row r="16" spans="1:38">
      <c r="A16" s="69" t="s">
        <v>12</v>
      </c>
      <c r="B16" s="69">
        <v>75</v>
      </c>
      <c r="C16" s="69">
        <v>37986</v>
      </c>
      <c r="D16" s="69">
        <v>2.1423404119999998</v>
      </c>
      <c r="E16" s="69">
        <v>1.651286037</v>
      </c>
      <c r="F16" s="69">
        <v>2.7794230304999998</v>
      </c>
      <c r="G16" s="69">
        <v>0.46160473000000002</v>
      </c>
      <c r="H16" s="69">
        <v>1.9744116252999999</v>
      </c>
      <c r="I16" s="69">
        <v>0.2279854167</v>
      </c>
      <c r="J16" s="69">
        <v>9.7799999999999998E-2</v>
      </c>
      <c r="K16" s="69">
        <v>-0.16259999999999999</v>
      </c>
      <c r="L16" s="69">
        <v>0.35809999999999997</v>
      </c>
      <c r="M16" s="69">
        <v>1.1027326234999999</v>
      </c>
      <c r="N16" s="69">
        <v>0.84997088860000003</v>
      </c>
      <c r="O16" s="69">
        <v>1.4306598675</v>
      </c>
      <c r="P16" s="69">
        <v>722</v>
      </c>
      <c r="Q16" s="69">
        <v>356002</v>
      </c>
      <c r="R16" s="69">
        <v>1.9386943671000001</v>
      </c>
      <c r="S16" s="69">
        <v>1.7929369755</v>
      </c>
      <c r="T16" s="69">
        <v>2.0963011530000002</v>
      </c>
      <c r="U16" s="69">
        <v>0.73189997159999998</v>
      </c>
      <c r="V16" s="69">
        <v>2.0280784938999998</v>
      </c>
      <c r="W16" s="69">
        <v>7.5477266099999996E-2</v>
      </c>
      <c r="X16" s="69">
        <v>1.37E-2</v>
      </c>
      <c r="Y16" s="69">
        <v>-6.4500000000000002E-2</v>
      </c>
      <c r="Z16" s="69">
        <v>9.1800000000000007E-2</v>
      </c>
      <c r="AA16" s="69">
        <v>1.0137559712999999</v>
      </c>
      <c r="AB16" s="69">
        <v>0.93753847739999996</v>
      </c>
      <c r="AC16" s="69">
        <v>1.096169591</v>
      </c>
      <c r="AD16" s="69">
        <v>0.4104438379</v>
      </c>
      <c r="AE16" s="69">
        <v>-9.9900000000000003E-2</v>
      </c>
      <c r="AF16" s="69">
        <v>-0.3377</v>
      </c>
      <c r="AG16" s="69">
        <v>0.13800000000000001</v>
      </c>
      <c r="AH16" s="69" t="s">
        <v>36</v>
      </c>
      <c r="AI16" s="69" t="s">
        <v>36</v>
      </c>
      <c r="AJ16" s="69" t="s">
        <v>36</v>
      </c>
      <c r="AK16" s="69" t="s">
        <v>36</v>
      </c>
      <c r="AL16" s="69" t="s">
        <v>36</v>
      </c>
    </row>
    <row r="17" spans="1:38">
      <c r="A17" s="69" t="s">
        <v>13</v>
      </c>
      <c r="B17" s="69">
        <v>17</v>
      </c>
      <c r="C17" s="69">
        <v>13496</v>
      </c>
      <c r="D17" s="69">
        <v>1.7129023006999999</v>
      </c>
      <c r="E17" s="69">
        <v>1.046765575</v>
      </c>
      <c r="F17" s="69">
        <v>2.8029526015999999</v>
      </c>
      <c r="G17" s="69">
        <v>0.61628402950000005</v>
      </c>
      <c r="H17" s="69">
        <v>1.2596324836999999</v>
      </c>
      <c r="I17" s="69">
        <v>0.30550575169999999</v>
      </c>
      <c r="J17" s="69">
        <v>-0.12590000000000001</v>
      </c>
      <c r="K17" s="69">
        <v>-0.61839999999999995</v>
      </c>
      <c r="L17" s="69">
        <v>0.36659999999999998</v>
      </c>
      <c r="M17" s="69">
        <v>0.88168679319999999</v>
      </c>
      <c r="N17" s="69">
        <v>0.53880445060000004</v>
      </c>
      <c r="O17" s="69">
        <v>1.4427713068000001</v>
      </c>
      <c r="P17" s="69">
        <v>136</v>
      </c>
      <c r="Q17" s="69">
        <v>97289</v>
      </c>
      <c r="R17" s="69">
        <v>1.9084488961999999</v>
      </c>
      <c r="S17" s="69">
        <v>1.6091875721</v>
      </c>
      <c r="T17" s="69">
        <v>2.2633639809999999</v>
      </c>
      <c r="U17" s="69">
        <v>0.98109860660000003</v>
      </c>
      <c r="V17" s="69">
        <v>1.3978969873</v>
      </c>
      <c r="W17" s="69">
        <v>0.1198686778</v>
      </c>
      <c r="X17" s="69">
        <v>-2.0999999999999999E-3</v>
      </c>
      <c r="Y17" s="69">
        <v>-0.1726</v>
      </c>
      <c r="Z17" s="69">
        <v>0.16850000000000001</v>
      </c>
      <c r="AA17" s="69">
        <v>0.99794041659999999</v>
      </c>
      <c r="AB17" s="69">
        <v>0.84145471189999999</v>
      </c>
      <c r="AC17" s="69">
        <v>1.1835278371</v>
      </c>
      <c r="AD17" s="69">
        <v>0.67432776220000001</v>
      </c>
      <c r="AE17" s="69">
        <v>0.1081</v>
      </c>
      <c r="AF17" s="69">
        <v>-0.39610000000000001</v>
      </c>
      <c r="AG17" s="69">
        <v>0.61229999999999996</v>
      </c>
      <c r="AH17" s="69" t="s">
        <v>36</v>
      </c>
      <c r="AI17" s="69" t="s">
        <v>36</v>
      </c>
      <c r="AJ17" s="69" t="s">
        <v>36</v>
      </c>
      <c r="AK17" s="69" t="s">
        <v>36</v>
      </c>
      <c r="AL17" s="69" t="s">
        <v>36</v>
      </c>
    </row>
    <row r="18" spans="1:38">
      <c r="A18" s="69" t="s">
        <v>15</v>
      </c>
      <c r="B18" s="69">
        <v>232</v>
      </c>
      <c r="C18" s="69">
        <v>135775</v>
      </c>
      <c r="D18" s="69">
        <v>1.9437659637</v>
      </c>
      <c r="E18" s="69" t="s">
        <v>36</v>
      </c>
      <c r="F18" s="69" t="s">
        <v>36</v>
      </c>
      <c r="G18" s="69" t="s">
        <v>36</v>
      </c>
      <c r="H18" s="69">
        <v>1.7087092615999999</v>
      </c>
      <c r="I18" s="69">
        <v>0.11218225900000001</v>
      </c>
      <c r="J18" s="69" t="s">
        <v>36</v>
      </c>
      <c r="K18" s="69" t="s">
        <v>36</v>
      </c>
      <c r="L18" s="69" t="s">
        <v>36</v>
      </c>
      <c r="M18" s="69" t="s">
        <v>36</v>
      </c>
      <c r="N18" s="69" t="s">
        <v>36</v>
      </c>
      <c r="O18" s="69" t="s">
        <v>36</v>
      </c>
      <c r="P18" s="69">
        <v>4890</v>
      </c>
      <c r="Q18" s="69">
        <v>2557013</v>
      </c>
      <c r="R18" s="69">
        <v>1.9123876178999999</v>
      </c>
      <c r="S18" s="69" t="s">
        <v>36</v>
      </c>
      <c r="T18" s="69" t="s">
        <v>36</v>
      </c>
      <c r="U18" s="69" t="s">
        <v>36</v>
      </c>
      <c r="V18" s="69">
        <v>1.9123876178999999</v>
      </c>
      <c r="W18" s="69">
        <v>2.73477432E-2</v>
      </c>
      <c r="X18" s="69" t="s">
        <v>36</v>
      </c>
      <c r="Y18" s="69" t="s">
        <v>36</v>
      </c>
      <c r="Z18" s="69" t="s">
        <v>36</v>
      </c>
      <c r="AA18" s="69" t="s">
        <v>36</v>
      </c>
      <c r="AB18" s="69" t="s">
        <v>36</v>
      </c>
      <c r="AC18" s="69" t="s">
        <v>36</v>
      </c>
      <c r="AD18" s="69">
        <v>0.78565944109999997</v>
      </c>
      <c r="AE18" s="69">
        <v>-1.6299999999999999E-2</v>
      </c>
      <c r="AF18" s="69">
        <v>-0.1336</v>
      </c>
      <c r="AG18" s="69">
        <v>0.10100000000000001</v>
      </c>
      <c r="AH18" s="69" t="s">
        <v>36</v>
      </c>
      <c r="AI18" s="69" t="s">
        <v>36</v>
      </c>
      <c r="AJ18" s="69" t="s">
        <v>36</v>
      </c>
      <c r="AK18" s="69" t="s">
        <v>36</v>
      </c>
      <c r="AL18" s="69" t="s">
        <v>36</v>
      </c>
    </row>
    <row r="19" spans="1:38">
      <c r="A19" s="69" t="s">
        <v>134</v>
      </c>
      <c r="B19" s="69">
        <v>38</v>
      </c>
      <c r="C19" s="69">
        <v>22550</v>
      </c>
      <c r="D19" s="69">
        <v>1.9934704497</v>
      </c>
      <c r="E19" s="69">
        <v>1.4692293234</v>
      </c>
      <c r="F19" s="69">
        <v>2.704767983</v>
      </c>
      <c r="G19" s="69">
        <v>0.87116112769999998</v>
      </c>
      <c r="H19" s="69">
        <v>1.6851441242</v>
      </c>
      <c r="I19" s="69">
        <v>0.27336647460000002</v>
      </c>
      <c r="J19" s="69">
        <v>2.52E-2</v>
      </c>
      <c r="K19" s="69">
        <v>-0.27989999999999998</v>
      </c>
      <c r="L19" s="69">
        <v>0.33040000000000003</v>
      </c>
      <c r="M19" s="69">
        <v>1.0255712296999999</v>
      </c>
      <c r="N19" s="69">
        <v>0.7558673991</v>
      </c>
      <c r="O19" s="69">
        <v>1.3915090775000001</v>
      </c>
      <c r="P19" s="69">
        <v>1552</v>
      </c>
      <c r="Q19" s="69">
        <v>787115</v>
      </c>
      <c r="R19" s="69">
        <v>2.0201795669</v>
      </c>
      <c r="S19" s="69">
        <v>1.9200960811000001</v>
      </c>
      <c r="T19" s="69">
        <v>2.1254798250000002</v>
      </c>
      <c r="U19" s="69">
        <v>3.4418554900000002E-2</v>
      </c>
      <c r="V19" s="69">
        <v>1.9717576212000001</v>
      </c>
      <c r="W19" s="69">
        <v>5.0050413500000002E-2</v>
      </c>
      <c r="X19" s="69">
        <v>5.4800000000000001E-2</v>
      </c>
      <c r="Y19" s="69">
        <v>4.0000000000000001E-3</v>
      </c>
      <c r="Z19" s="69">
        <v>0.1056</v>
      </c>
      <c r="AA19" s="69">
        <v>1.0563651155</v>
      </c>
      <c r="AB19" s="69">
        <v>1.0040308059</v>
      </c>
      <c r="AC19" s="69">
        <v>1.1114273096</v>
      </c>
      <c r="AD19" s="69">
        <v>0.92741402139999995</v>
      </c>
      <c r="AE19" s="69">
        <v>1.3299999999999999E-2</v>
      </c>
      <c r="AF19" s="69">
        <v>-0.27300000000000002</v>
      </c>
      <c r="AG19" s="69">
        <v>0.29970000000000002</v>
      </c>
      <c r="AH19" s="69" t="s">
        <v>36</v>
      </c>
      <c r="AI19" s="69" t="s">
        <v>36</v>
      </c>
      <c r="AJ19" s="69" t="s">
        <v>36</v>
      </c>
      <c r="AK19" s="69" t="s">
        <v>36</v>
      </c>
      <c r="AL19" s="69" t="s">
        <v>36</v>
      </c>
    </row>
    <row r="20" spans="1:38">
      <c r="A20" s="69" t="s">
        <v>135</v>
      </c>
      <c r="B20" s="69">
        <v>20</v>
      </c>
      <c r="C20" s="69">
        <v>13001</v>
      </c>
      <c r="D20" s="69">
        <v>1.7488579953000001</v>
      </c>
      <c r="E20" s="69">
        <v>1.1648833379000001</v>
      </c>
      <c r="F20" s="69">
        <v>2.6255884932</v>
      </c>
      <c r="G20" s="69">
        <v>0.61028632410000005</v>
      </c>
      <c r="H20" s="69">
        <v>1.5383432044000001</v>
      </c>
      <c r="I20" s="69">
        <v>0.3439839978</v>
      </c>
      <c r="J20" s="69">
        <v>-0.1057</v>
      </c>
      <c r="K20" s="69">
        <v>-0.51200000000000001</v>
      </c>
      <c r="L20" s="69">
        <v>0.30070000000000002</v>
      </c>
      <c r="M20" s="69">
        <v>0.8997266276</v>
      </c>
      <c r="N20" s="69">
        <v>0.59929197219999997</v>
      </c>
      <c r="O20" s="69">
        <v>1.3507739832000001</v>
      </c>
      <c r="P20" s="69">
        <v>608</v>
      </c>
      <c r="Q20" s="69">
        <v>325592</v>
      </c>
      <c r="R20" s="69">
        <v>1.8353593311</v>
      </c>
      <c r="S20" s="69">
        <v>1.7027673140999999</v>
      </c>
      <c r="T20" s="69">
        <v>1.9782760959000001</v>
      </c>
      <c r="U20" s="69">
        <v>0.2825594313</v>
      </c>
      <c r="V20" s="69">
        <v>1.8673677486</v>
      </c>
      <c r="W20" s="69">
        <v>7.5731762499999994E-2</v>
      </c>
      <c r="X20" s="69">
        <v>-4.1099999999999998E-2</v>
      </c>
      <c r="Y20" s="69">
        <v>-0.11609999999999999</v>
      </c>
      <c r="Z20" s="69">
        <v>3.39E-2</v>
      </c>
      <c r="AA20" s="69">
        <v>0.95972140480000001</v>
      </c>
      <c r="AB20" s="69">
        <v>0.89038817140000004</v>
      </c>
      <c r="AC20" s="69">
        <v>1.0344535162999999</v>
      </c>
      <c r="AD20" s="69">
        <v>0.8112847943</v>
      </c>
      <c r="AE20" s="69">
        <v>4.8300000000000003E-2</v>
      </c>
      <c r="AF20" s="69">
        <v>-0.34799999999999998</v>
      </c>
      <c r="AG20" s="69">
        <v>0.4446</v>
      </c>
      <c r="AH20" s="69" t="s">
        <v>36</v>
      </c>
      <c r="AI20" s="69" t="s">
        <v>36</v>
      </c>
      <c r="AJ20" s="69" t="s">
        <v>36</v>
      </c>
      <c r="AK20" s="69" t="s">
        <v>36</v>
      </c>
      <c r="AL20" s="69" t="s">
        <v>36</v>
      </c>
    </row>
    <row r="21" spans="1:38">
      <c r="A21" s="69" t="s">
        <v>136</v>
      </c>
      <c r="B21" s="69">
        <v>29</v>
      </c>
      <c r="C21" s="69">
        <v>20894</v>
      </c>
      <c r="D21" s="69">
        <v>1.5495376779000001</v>
      </c>
      <c r="E21" s="69">
        <v>1.0991472783</v>
      </c>
      <c r="F21" s="69">
        <v>2.1844816092000001</v>
      </c>
      <c r="G21" s="69">
        <v>0.19578774039999999</v>
      </c>
      <c r="H21" s="69">
        <v>1.3879582655</v>
      </c>
      <c r="I21" s="69">
        <v>0.25773737949999997</v>
      </c>
      <c r="J21" s="69">
        <v>-0.22670000000000001</v>
      </c>
      <c r="K21" s="69">
        <v>-0.57010000000000005</v>
      </c>
      <c r="L21" s="69">
        <v>0.1168</v>
      </c>
      <c r="M21" s="69">
        <v>0.79718325499999998</v>
      </c>
      <c r="N21" s="69">
        <v>0.56547305530000003</v>
      </c>
      <c r="O21" s="69">
        <v>1.1238398295000001</v>
      </c>
      <c r="P21" s="69">
        <v>639</v>
      </c>
      <c r="Q21" s="69">
        <v>393118</v>
      </c>
      <c r="R21" s="69">
        <v>1.6401187969</v>
      </c>
      <c r="S21" s="69">
        <v>1.5240773862999999</v>
      </c>
      <c r="T21" s="69">
        <v>1.7649954602</v>
      </c>
      <c r="U21" s="69">
        <v>4.0920000000000001E-5</v>
      </c>
      <c r="V21" s="69">
        <v>1.6254661450000001</v>
      </c>
      <c r="W21" s="69">
        <v>6.4302446900000004E-2</v>
      </c>
      <c r="X21" s="69">
        <v>-0.15359999999999999</v>
      </c>
      <c r="Y21" s="69">
        <v>-0.22700000000000001</v>
      </c>
      <c r="Z21" s="69">
        <v>-8.0199999999999994E-2</v>
      </c>
      <c r="AA21" s="69">
        <v>0.85762885180000004</v>
      </c>
      <c r="AB21" s="69">
        <v>0.79695003880000004</v>
      </c>
      <c r="AC21" s="69">
        <v>0.92292767620000005</v>
      </c>
      <c r="AD21" s="69">
        <v>0.73665692760000001</v>
      </c>
      <c r="AE21" s="69">
        <v>5.6800000000000003E-2</v>
      </c>
      <c r="AF21" s="69">
        <v>-0.27429999999999999</v>
      </c>
      <c r="AG21" s="69">
        <v>0.38790000000000002</v>
      </c>
      <c r="AH21" s="69" t="s">
        <v>36</v>
      </c>
      <c r="AI21" s="69" t="s">
        <v>72</v>
      </c>
      <c r="AJ21" s="69" t="s">
        <v>36</v>
      </c>
      <c r="AK21" s="69" t="s">
        <v>36</v>
      </c>
      <c r="AL21" s="69" t="s">
        <v>36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G16" sqref="G16"/>
    </sheetView>
  </sheetViews>
  <sheetFormatPr defaultRowHeight="13.2"/>
  <sheetData>
    <row r="1" spans="1:17">
      <c r="A1" t="s">
        <v>127</v>
      </c>
    </row>
    <row r="2" spans="1:17">
      <c r="A2" t="s">
        <v>143</v>
      </c>
      <c r="L2" t="s">
        <v>144</v>
      </c>
    </row>
    <row r="3" spans="1:17">
      <c r="A3" t="s">
        <v>73</v>
      </c>
      <c r="B3" t="s">
        <v>145</v>
      </c>
      <c r="C3" t="s">
        <v>146</v>
      </c>
      <c r="D3" t="s">
        <v>74</v>
      </c>
      <c r="E3" t="s">
        <v>75</v>
      </c>
      <c r="F3" t="s">
        <v>76</v>
      </c>
      <c r="G3" t="s">
        <v>77</v>
      </c>
      <c r="H3" t="s">
        <v>78</v>
      </c>
      <c r="I3" t="s">
        <v>79</v>
      </c>
      <c r="J3" t="s">
        <v>147</v>
      </c>
      <c r="K3" t="s">
        <v>80</v>
      </c>
      <c r="L3" t="s">
        <v>81</v>
      </c>
      <c r="M3" t="s">
        <v>82</v>
      </c>
      <c r="N3" t="s">
        <v>83</v>
      </c>
      <c r="O3" t="s">
        <v>84</v>
      </c>
      <c r="P3" t="s">
        <v>85</v>
      </c>
      <c r="Q3" t="s">
        <v>86</v>
      </c>
    </row>
    <row r="4" spans="1:17">
      <c r="A4" t="s">
        <v>87</v>
      </c>
      <c r="B4">
        <v>35</v>
      </c>
      <c r="C4">
        <v>20680</v>
      </c>
      <c r="D4">
        <v>1.9008078641999999</v>
      </c>
      <c r="E4">
        <v>1.3322522777000001</v>
      </c>
      <c r="F4">
        <v>2.7120017710000002</v>
      </c>
      <c r="G4">
        <v>0.90442061149999997</v>
      </c>
      <c r="H4">
        <v>1.6924564796999999</v>
      </c>
      <c r="I4">
        <v>0.28607735899999998</v>
      </c>
      <c r="J4">
        <v>-2.18E-2</v>
      </c>
      <c r="K4">
        <v>-0.37719999999999998</v>
      </c>
      <c r="L4">
        <v>0.33360000000000001</v>
      </c>
      <c r="M4">
        <v>0.97846095990000004</v>
      </c>
      <c r="N4">
        <v>0.68579095609999996</v>
      </c>
      <c r="O4">
        <v>1.3960316064</v>
      </c>
      <c r="P4" t="s">
        <v>36</v>
      </c>
      <c r="Q4" t="s">
        <v>36</v>
      </c>
    </row>
    <row r="5" spans="1:17">
      <c r="A5" t="s">
        <v>88</v>
      </c>
      <c r="B5">
        <v>39</v>
      </c>
      <c r="C5">
        <v>17733</v>
      </c>
      <c r="D5">
        <v>2.3810271993000001</v>
      </c>
      <c r="E5">
        <v>1.6960969144</v>
      </c>
      <c r="F5">
        <v>3.3425510511000001</v>
      </c>
      <c r="G5">
        <v>0.2397022942</v>
      </c>
      <c r="H5">
        <v>2.1992894603000002</v>
      </c>
      <c r="I5">
        <v>0.35216816099999998</v>
      </c>
      <c r="J5">
        <v>0.20349999999999999</v>
      </c>
      <c r="K5">
        <v>-0.13569999999999999</v>
      </c>
      <c r="L5">
        <v>0.54269999999999996</v>
      </c>
      <c r="M5">
        <v>1.2256589437000001</v>
      </c>
      <c r="N5">
        <v>0.87308383249999999</v>
      </c>
      <c r="O5">
        <v>1.7206135199999999</v>
      </c>
      <c r="P5" t="s">
        <v>36</v>
      </c>
      <c r="Q5" t="s">
        <v>36</v>
      </c>
    </row>
    <row r="6" spans="1:17">
      <c r="A6" t="s">
        <v>89</v>
      </c>
      <c r="B6">
        <v>16</v>
      </c>
      <c r="C6">
        <v>7981</v>
      </c>
      <c r="D6">
        <v>2.0347196801999998</v>
      </c>
      <c r="E6">
        <v>1.2259867925000001</v>
      </c>
      <c r="F6">
        <v>3.3769402756</v>
      </c>
      <c r="G6">
        <v>0.85782616919999999</v>
      </c>
      <c r="H6">
        <v>2.0047613081</v>
      </c>
      <c r="I6">
        <v>0.50119032699999999</v>
      </c>
      <c r="J6">
        <v>4.6300000000000001E-2</v>
      </c>
      <c r="K6">
        <v>-0.46029999999999999</v>
      </c>
      <c r="L6">
        <v>0.55289999999999995</v>
      </c>
      <c r="M6">
        <v>1.0473934841000001</v>
      </c>
      <c r="N6">
        <v>0.63108967319999998</v>
      </c>
      <c r="O6">
        <v>1.7383157372</v>
      </c>
      <c r="P6" t="s">
        <v>36</v>
      </c>
      <c r="Q6" t="s">
        <v>36</v>
      </c>
    </row>
    <row r="7" spans="1:17">
      <c r="A7" t="s">
        <v>90</v>
      </c>
      <c r="B7">
        <v>87</v>
      </c>
      <c r="C7">
        <v>56445</v>
      </c>
      <c r="D7">
        <v>1.7668018708</v>
      </c>
      <c r="E7">
        <v>1.3809460375</v>
      </c>
      <c r="F7">
        <v>2.2604712755</v>
      </c>
      <c r="G7">
        <v>0.45041404909999999</v>
      </c>
      <c r="H7">
        <v>1.5413234121999999</v>
      </c>
      <c r="I7">
        <v>0.165247215</v>
      </c>
      <c r="J7">
        <v>-9.4899999999999998E-2</v>
      </c>
      <c r="K7">
        <v>-0.34129999999999999</v>
      </c>
      <c r="L7">
        <v>0.1515</v>
      </c>
      <c r="M7">
        <v>0.90947995699999995</v>
      </c>
      <c r="N7">
        <v>0.71085658419999997</v>
      </c>
      <c r="O7">
        <v>1.1636015064</v>
      </c>
      <c r="P7" t="s">
        <v>36</v>
      </c>
      <c r="Q7" t="s">
        <v>36</v>
      </c>
    </row>
    <row r="8" spans="1:17">
      <c r="A8" t="s">
        <v>91</v>
      </c>
      <c r="B8">
        <v>31</v>
      </c>
      <c r="C8">
        <v>15857</v>
      </c>
      <c r="D8">
        <v>2.1458866139000001</v>
      </c>
      <c r="E8">
        <v>1.4751347772000001</v>
      </c>
      <c r="F8">
        <v>3.1216329729000001</v>
      </c>
      <c r="G8">
        <v>0.6028450823</v>
      </c>
      <c r="H8">
        <v>1.9549725673</v>
      </c>
      <c r="I8">
        <v>0.35112343839999999</v>
      </c>
      <c r="J8">
        <v>9.9500000000000005E-2</v>
      </c>
      <c r="K8">
        <v>-0.27529999999999999</v>
      </c>
      <c r="L8">
        <v>0.4743</v>
      </c>
      <c r="M8">
        <v>1.1046178394999999</v>
      </c>
      <c r="N8">
        <v>0.75934123450000002</v>
      </c>
      <c r="O8">
        <v>1.6068936018</v>
      </c>
      <c r="P8" t="s">
        <v>36</v>
      </c>
      <c r="Q8" t="s">
        <v>36</v>
      </c>
    </row>
    <row r="9" spans="1:17">
      <c r="A9" t="s">
        <v>92</v>
      </c>
      <c r="B9">
        <v>15</v>
      </c>
      <c r="C9">
        <v>10918</v>
      </c>
      <c r="D9">
        <v>1.7087118681</v>
      </c>
      <c r="E9">
        <v>1.0136632404999999</v>
      </c>
      <c r="F9">
        <v>2.8803414502</v>
      </c>
      <c r="G9">
        <v>0.63007190680000003</v>
      </c>
      <c r="H9">
        <v>1.3738779995999999</v>
      </c>
      <c r="I9">
        <v>0.35473377420000002</v>
      </c>
      <c r="J9">
        <v>-0.1283</v>
      </c>
      <c r="K9">
        <v>-0.65049999999999997</v>
      </c>
      <c r="L9">
        <v>0.39389999999999997</v>
      </c>
      <c r="M9">
        <v>0.87957751340000001</v>
      </c>
      <c r="N9">
        <v>0.52179387830000001</v>
      </c>
      <c r="O9">
        <v>1.4826862374000001</v>
      </c>
      <c r="P9" t="s">
        <v>36</v>
      </c>
      <c r="Q9" t="s">
        <v>36</v>
      </c>
    </row>
    <row r="10" spans="1:17">
      <c r="A10" t="s">
        <v>93</v>
      </c>
      <c r="B10">
        <v>9</v>
      </c>
      <c r="C10">
        <v>6161</v>
      </c>
      <c r="D10">
        <v>2.0921041365000002</v>
      </c>
      <c r="E10">
        <v>1.0749623438</v>
      </c>
      <c r="F10">
        <v>4.0716772482000003</v>
      </c>
      <c r="G10">
        <v>0.82730779769999996</v>
      </c>
      <c r="H10">
        <v>1.4608018179</v>
      </c>
      <c r="I10">
        <v>0.48693393930000001</v>
      </c>
      <c r="J10">
        <v>7.4099999999999999E-2</v>
      </c>
      <c r="K10">
        <v>-0.59179999999999999</v>
      </c>
      <c r="L10">
        <v>0.74</v>
      </c>
      <c r="M10">
        <v>1.0769327401</v>
      </c>
      <c r="N10">
        <v>0.55334824029999996</v>
      </c>
      <c r="O10">
        <v>2.0959389445999999</v>
      </c>
      <c r="P10" t="s">
        <v>36</v>
      </c>
      <c r="Q10" t="s">
        <v>36</v>
      </c>
    </row>
    <row r="11" spans="1:17">
      <c r="A11" t="s">
        <v>15</v>
      </c>
      <c r="B11">
        <v>232</v>
      </c>
      <c r="C11">
        <v>135775</v>
      </c>
      <c r="D11">
        <v>1.9426506954</v>
      </c>
      <c r="E11" t="s">
        <v>36</v>
      </c>
      <c r="F11" t="s">
        <v>36</v>
      </c>
      <c r="G11" t="s">
        <v>36</v>
      </c>
      <c r="H11">
        <v>1.7087092615999999</v>
      </c>
      <c r="I11">
        <v>0.11218225900000001</v>
      </c>
      <c r="J11" t="s">
        <v>36</v>
      </c>
      <c r="K11" t="s">
        <v>36</v>
      </c>
      <c r="L11" t="s">
        <v>36</v>
      </c>
      <c r="M11" t="s">
        <v>36</v>
      </c>
      <c r="N11" t="s">
        <v>36</v>
      </c>
      <c r="O11" t="s">
        <v>36</v>
      </c>
      <c r="P11" t="s">
        <v>36</v>
      </c>
      <c r="Q11" t="s">
        <v>36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crd rate tbls</vt:lpstr>
      <vt:lpstr>m vs o graph data</vt:lpstr>
      <vt:lpstr>m region graph data</vt:lpstr>
      <vt:lpstr>m vs o orig data</vt:lpstr>
      <vt:lpstr>m region orig data</vt:lpstr>
      <vt:lpstr>m vs o rha graph </vt:lpstr>
      <vt:lpstr>m vs o wpg graph </vt:lpstr>
      <vt:lpstr>m region graph</vt:lpstr>
      <vt:lpstr>agg graph </vt:lpstr>
    </vt:vector>
  </TitlesOfParts>
  <Company>The University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elaineb</dc:creator>
  <cp:lastModifiedBy>angelab</cp:lastModifiedBy>
  <cp:lastPrinted>2011-08-11T16:40:41Z</cp:lastPrinted>
  <dcterms:created xsi:type="dcterms:W3CDTF">2006-01-23T20:42:54Z</dcterms:created>
  <dcterms:modified xsi:type="dcterms:W3CDTF">2011-08-11T16:45:33Z</dcterms:modified>
</cp:coreProperties>
</file>