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863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<sst xmlns="http://schemas.openxmlformats.org/spreadsheetml/2006/main" count="428" uniqueCount="174">
  <si>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</si>
  <si>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</si>
  <si>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</si>
  <si>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</si>
  <si>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</si>
  <si>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</si>
  <si>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</si>
  <si>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</si>
  <si>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</si>
  <si>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</si>
  <si>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</si>
  <si>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</si>
  <si>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</si>
  <si>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</si>
  <si>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</si>
  <si>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</si>
  <si>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</si>
  <si>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</si>
  <si>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</si>
  <si>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</si>
  <si>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</si>
  <si>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</si>
  <si>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</si>
  <si>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</si>
  <si>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</si>
  <si>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</si>
  <si>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</si>
  <si>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</si>
  <si>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</si>
  <si>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</si>
  <si>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</si>
  <si>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</si>
  <si>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</si>
  <si>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</si>
  <si>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</si>
  <si>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</si>
  <si>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</si>
  <si>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</si>
  <si>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</si>
  <si>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</si>
  <si>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</si>
  <si>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</si>
  <si>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</si>
  <si>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</si>
  <si>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</si>
  <si>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</si>
  <si>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</si>
  <si>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</si>
  <si>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</si>
  <si>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</si>
  <si>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</si>
  <si>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</si>
  <si>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</si>
  <si>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</si>
  <si>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</si>
  <si>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</si>
  <si>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</si>
  <si>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</si>
  <si>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</si>
  <si>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</si>
  <si>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</si>
  <si>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</si>
  <si>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</si>
  <si>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</si>
  <si>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</si>
  <si>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</si>
  <si>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</si>
  <si>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</si>
  <si>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</si>
  <si>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</si>
  <si>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</si>
  <si>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</si>
  <si>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</si>
  <si>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</si>
  <si>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</si>
  <si>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</si>
  <si>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</si>
  <si>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</si>
  <si>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</si>
  <si>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</si>
  <si>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</si>
  <si>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</si>
  <si>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</si>
  <si>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</si>
  <si>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</si>
  <si>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</si>
  <si>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</si>
  <si>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</si>
  <si>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</si>
  <si>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</si>
  <si>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</si>
  <si>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</si>
  <si>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</si>
  <si>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</si>
  <si>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</si>
  <si>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</si>
  <si>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</si>
  <si>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</si>
  <si>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</si>
  <si>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</si>
  <si>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</si>
  <si>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</si>
  <si>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</si>
  <si>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</si>
  <si>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</si>
  <si>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</si>
  <si>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</si>
  <si>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</si>
  <si>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</si>
  <si>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</si>
  <si>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</si>
  <si>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</si>
  <si>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</si>
  <si>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</si>
  <si>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</si>
  <si>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</si>
  <si>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</si>
  <si>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</si>
  <si>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</si>
  <si>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</si>
  <si>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</si>
  <si>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</si>
  <si>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</si>
  <si>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</si>
  <si>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</si>
  <si>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</si>
  <si>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</si>
  <si>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</si>
  <si>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</si>
  <si>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</si>
  <si>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</si>
  <si>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</si>
  <si>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</si>
  <si>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</si>
  <si>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</si>
  <si>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</si>
  <si>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</si>
  <si>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</si>
  <si>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</si>
  <si>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</si>
  <si>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</si>
  <si>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</si>
  <si>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</si>
  <si>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</si>
  <si>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</si>
  <si>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</si>
  <si>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</si>
  <si>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</si>
  <si>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</si>
  <si>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</si>
  <si>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</si>
  <si>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</si>
  <si>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</si>
  <si>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</si>
  <si>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</si>
  <si>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</si>
  <si>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</si>
  <si>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</si>
  <si>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</si>
  <si>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</si>
  <si>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</si>
  <si>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</si>
  <si>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</si>
  <si>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</si>
  <si>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</si>
  <si>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Rates of Antibiotic Use (1+ Rx in Fiscal Yr) by RHA, 2006/07</t>
  </si>
  <si>
    <t>Crude and Adjusted Rates of Antibiotic Use (1+ Rx in Fiscal Yr) by Metis Region, 2006/07</t>
  </si>
  <si>
    <t>Metis_rate_ratio</t>
  </si>
  <si>
    <t>Other_rate_ratio</t>
  </si>
  <si>
    <t>Source: MCHP/MMF, 2010</t>
  </si>
  <si>
    <t>Antibiotic Prescriptions, 2006/07</t>
  </si>
  <si>
    <t>Antibiotics, 2006/07</t>
  </si>
  <si>
    <t xml:space="preserve">Antibiotic Prescriptions </t>
  </si>
  <si>
    <t xml:space="preserve">Appendix Table 2.52: Antibiotic Prescriptions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</si>
</sst>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6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0" fillId="33" borderId="22" xfId="0" applyNumberFormat="1" applyFont="1" applyFill="1" applyBorder="1" applyAlignment="1" quotePrefix="1">
      <alignment horizontal="center"/>
    </xf>
    <xf numFmtId="2" fontId="10" fillId="0" borderId="23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20" xfId="0" applyNumberFormat="1" applyFont="1" applyFill="1" applyBorder="1" applyAlignment="1" quotePrefix="1">
      <alignment horizontal="center"/>
    </xf>
    <xf numFmtId="2" fontId="10" fillId="0" borderId="24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22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5" fontId="10" fillId="0" borderId="0" xfId="0" applyNumberFormat="1" applyFont="1" applyFill="1" applyBorder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3" fontId="10" fillId="0" borderId="26" xfId="0" applyNumberFormat="1" applyFont="1" applyFill="1" applyBorder="1" applyAlignment="1" quotePrefix="1">
      <alignment horizontal="center"/>
    </xf>
    <xf numFmtId="3" fontId="10" fillId="0" borderId="27" xfId="0" applyNumberFormat="1" applyFont="1" applyFill="1" applyBorder="1" applyAlignment="1" quotePrefix="1">
      <alignment horizontal="center"/>
    </xf>
    <xf numFmtId="3" fontId="10" fillId="33" borderId="27" xfId="0" applyNumberFormat="1" applyFont="1" applyFill="1" applyBorder="1" applyAlignment="1" quotePrefix="1">
      <alignment horizontal="center"/>
    </xf>
    <xf numFmtId="3" fontId="10" fillId="0" borderId="28" xfId="0" applyNumberFormat="1" applyFont="1" applyFill="1" applyBorder="1" applyAlignment="1" quotePrefix="1">
      <alignment horizontal="center"/>
    </xf>
    <xf numFmtId="3" fontId="10" fillId="0" borderId="11" xfId="0" applyNumberFormat="1" applyFont="1" applyFill="1" applyBorder="1" applyAlignment="1" quotePrefix="1">
      <alignment horizontal="center"/>
    </xf>
    <xf numFmtId="3" fontId="10" fillId="33" borderId="11" xfId="0" applyNumberFormat="1" applyFont="1" applyFill="1" applyBorder="1" applyAlignment="1" quotePrefix="1">
      <alignment horizontal="center"/>
    </xf>
    <xf numFmtId="3" fontId="10" fillId="0" borderId="25" xfId="0" applyNumberFormat="1" applyFont="1" applyFill="1" applyBorder="1" applyAlignment="1" quotePrefix="1">
      <alignment horizontal="center"/>
    </xf>
    <xf numFmtId="3" fontId="10" fillId="0" borderId="2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/>
    </xf>
    <xf numFmtId="1" fontId="9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8625"/>
          <c:w val="0.9802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(m,d)</c:v>
                </c:pt>
                <c:pt idx="1">
                  <c:v>Central (o,d)</c:v>
                </c:pt>
                <c:pt idx="2">
                  <c:v>Assiniboine (d)</c:v>
                </c:pt>
                <c:pt idx="3">
                  <c:v>Brandon (m,o,d)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(m,o,d)</c:v>
                </c:pt>
                <c:pt idx="8">
                  <c:v>Churchill</c:v>
                </c:pt>
                <c:pt idx="9">
                  <c:v>Nor-Man (d)</c:v>
                </c:pt>
                <c:pt idx="10">
                  <c:v>Burntwood (o,d)</c:v>
                </c:pt>
                <c:pt idx="12">
                  <c:v>Rural South (d)</c:v>
                </c:pt>
                <c:pt idx="13">
                  <c:v>Mid (o,d)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0.4170116807</c:v>
                </c:pt>
                <c:pt idx="1">
                  <c:v>0.4170116807</c:v>
                </c:pt>
                <c:pt idx="2">
                  <c:v>0.4170116807</c:v>
                </c:pt>
                <c:pt idx="3">
                  <c:v>0.4170116807</c:v>
                </c:pt>
                <c:pt idx="4">
                  <c:v>0.4170116807</c:v>
                </c:pt>
                <c:pt idx="5">
                  <c:v>0.4170116807</c:v>
                </c:pt>
                <c:pt idx="6">
                  <c:v>0.4170116807</c:v>
                </c:pt>
                <c:pt idx="7">
                  <c:v>0.4170116807</c:v>
                </c:pt>
                <c:pt idx="8">
                  <c:v>0.4170116807</c:v>
                </c:pt>
                <c:pt idx="9">
                  <c:v>0.4170116807</c:v>
                </c:pt>
                <c:pt idx="10">
                  <c:v>0.4170116807</c:v>
                </c:pt>
                <c:pt idx="12">
                  <c:v>0.4170116807</c:v>
                </c:pt>
                <c:pt idx="13">
                  <c:v>0.4170116807</c:v>
                </c:pt>
                <c:pt idx="14">
                  <c:v>0.4170116807</c:v>
                </c:pt>
                <c:pt idx="15">
                  <c:v>0.4170116807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(m,d)</c:v>
                </c:pt>
                <c:pt idx="1">
                  <c:v>Central (o,d)</c:v>
                </c:pt>
                <c:pt idx="2">
                  <c:v>Assiniboine (d)</c:v>
                </c:pt>
                <c:pt idx="3">
                  <c:v>Brandon (m,o,d)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(m,o,d)</c:v>
                </c:pt>
                <c:pt idx="8">
                  <c:v>Churchill</c:v>
                </c:pt>
                <c:pt idx="9">
                  <c:v>Nor-Man (d)</c:v>
                </c:pt>
                <c:pt idx="10">
                  <c:v>Burntwood (o,d)</c:v>
                </c:pt>
                <c:pt idx="12">
                  <c:v>Rural South (d)</c:v>
                </c:pt>
                <c:pt idx="13">
                  <c:v>Mid (o,d)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0.3599040512</c:v>
                </c:pt>
                <c:pt idx="1">
                  <c:v>0.4019560452</c:v>
                </c:pt>
                <c:pt idx="2">
                  <c:v>0.4083137409</c:v>
                </c:pt>
                <c:pt idx="3">
                  <c:v>0.5054697296</c:v>
                </c:pt>
                <c:pt idx="4">
                  <c:v>0.4141861968</c:v>
                </c:pt>
                <c:pt idx="5">
                  <c:v>0.420269679</c:v>
                </c:pt>
                <c:pt idx="6">
                  <c:v>0.4266422872</c:v>
                </c:pt>
                <c:pt idx="7">
                  <c:v>0.5074588817</c:v>
                </c:pt>
                <c:pt idx="8">
                  <c:v>0.3743992549</c:v>
                </c:pt>
                <c:pt idx="9">
                  <c:v>0.3890932567</c:v>
                </c:pt>
                <c:pt idx="10">
                  <c:v>0.392677843</c:v>
                </c:pt>
                <c:pt idx="12">
                  <c:v>0.3852788317</c:v>
                </c:pt>
                <c:pt idx="13">
                  <c:v>0.4514142469</c:v>
                </c:pt>
                <c:pt idx="14">
                  <c:v>0.3931497737</c:v>
                </c:pt>
                <c:pt idx="15">
                  <c:v>0.4170116807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(m,d)</c:v>
                </c:pt>
                <c:pt idx="1">
                  <c:v>Central (o,d)</c:v>
                </c:pt>
                <c:pt idx="2">
                  <c:v>Assiniboine (d)</c:v>
                </c:pt>
                <c:pt idx="3">
                  <c:v>Brandon (m,o,d)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(m,o,d)</c:v>
                </c:pt>
                <c:pt idx="8">
                  <c:v>Churchill</c:v>
                </c:pt>
                <c:pt idx="9">
                  <c:v>Nor-Man (d)</c:v>
                </c:pt>
                <c:pt idx="10">
                  <c:v>Burntwood (o,d)</c:v>
                </c:pt>
                <c:pt idx="12">
                  <c:v>Rural South (d)</c:v>
                </c:pt>
                <c:pt idx="13">
                  <c:v>Mid (o,d)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0.329700185</c:v>
                </c:pt>
                <c:pt idx="1">
                  <c:v>0.3165029987</c:v>
                </c:pt>
                <c:pt idx="2">
                  <c:v>0.371449735</c:v>
                </c:pt>
                <c:pt idx="3">
                  <c:v>0.4255425191</c:v>
                </c:pt>
                <c:pt idx="4">
                  <c:v>0.3452284343</c:v>
                </c:pt>
                <c:pt idx="5">
                  <c:v>0.3658818159</c:v>
                </c:pt>
                <c:pt idx="6">
                  <c:v>0.3543484113</c:v>
                </c:pt>
                <c:pt idx="7">
                  <c:v>0.4250331786</c:v>
                </c:pt>
                <c:pt idx="8">
                  <c:v>0.3163145667</c:v>
                </c:pt>
                <c:pt idx="9">
                  <c:v>0.3467430984</c:v>
                </c:pt>
                <c:pt idx="10">
                  <c:v>0.3130122849</c:v>
                </c:pt>
                <c:pt idx="12">
                  <c:v>0.3377728715</c:v>
                </c:pt>
                <c:pt idx="13">
                  <c:v>0.3813060133</c:v>
                </c:pt>
                <c:pt idx="14">
                  <c:v>0.3226712147</c:v>
                </c:pt>
                <c:pt idx="15">
                  <c:v>0.3509005388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(m,d)</c:v>
                </c:pt>
                <c:pt idx="1">
                  <c:v>Central (o,d)</c:v>
                </c:pt>
                <c:pt idx="2">
                  <c:v>Assiniboine (d)</c:v>
                </c:pt>
                <c:pt idx="3">
                  <c:v>Brandon (m,o,d)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(m,o,d)</c:v>
                </c:pt>
                <c:pt idx="8">
                  <c:v>Churchill</c:v>
                </c:pt>
                <c:pt idx="9">
                  <c:v>Nor-Man (d)</c:v>
                </c:pt>
                <c:pt idx="10">
                  <c:v>Burntwood (o,d)</c:v>
                </c:pt>
                <c:pt idx="12">
                  <c:v>Rural South (d)</c:v>
                </c:pt>
                <c:pt idx="13">
                  <c:v>Mid (o,d)</c:v>
                </c:pt>
                <c:pt idx="14">
                  <c:v>North (d)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0.3509005388</c:v>
                </c:pt>
                <c:pt idx="1">
                  <c:v>0.3509005388</c:v>
                </c:pt>
                <c:pt idx="2">
                  <c:v>0.3509005388</c:v>
                </c:pt>
                <c:pt idx="3">
                  <c:v>0.3509005388</c:v>
                </c:pt>
                <c:pt idx="4">
                  <c:v>0.3509005388</c:v>
                </c:pt>
                <c:pt idx="5">
                  <c:v>0.3509005388</c:v>
                </c:pt>
                <c:pt idx="6">
                  <c:v>0.3509005388</c:v>
                </c:pt>
                <c:pt idx="7">
                  <c:v>0.3509005388</c:v>
                </c:pt>
                <c:pt idx="8">
                  <c:v>0.3509005388</c:v>
                </c:pt>
                <c:pt idx="9">
                  <c:v>0.3509005388</c:v>
                </c:pt>
                <c:pt idx="10">
                  <c:v>0.3509005388</c:v>
                </c:pt>
                <c:pt idx="12">
                  <c:v>0.3509005388</c:v>
                </c:pt>
                <c:pt idx="13">
                  <c:v>0.3509005388</c:v>
                </c:pt>
                <c:pt idx="14">
                  <c:v>0.3509005388</c:v>
                </c:pt>
                <c:pt idx="15">
                  <c:v>0.3509005388</c:v>
                </c:pt>
              </c:numCache>
            </c:numRef>
          </c:val>
        </c:ser>
        <c:gapWidth val="0"/>
        <c:axId val="13622593"/>
        <c:axId val="55494474"/>
      </c:barChart>
      <c:catAx>
        <c:axId val="136225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622593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15"/>
          <c:y val="0.12425"/>
          <c:w val="0.327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94"/>
          <c:w val="0.9815"/>
          <c:h val="0.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</c:v>
                </c:pt>
                <c:pt idx="2">
                  <c:v>St. Boniface (m,d)</c:v>
                </c:pt>
                <c:pt idx="3">
                  <c:v>St. Vital (d)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(m,d)</c:v>
                </c:pt>
                <c:pt idx="10">
                  <c:v>Downtown (d)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0.4170116807</c:v>
                </c:pt>
                <c:pt idx="1">
                  <c:v>0.4170116807</c:v>
                </c:pt>
                <c:pt idx="2">
                  <c:v>0.4170116807</c:v>
                </c:pt>
                <c:pt idx="3">
                  <c:v>0.4170116807</c:v>
                </c:pt>
                <c:pt idx="4">
                  <c:v>0.4170116807</c:v>
                </c:pt>
                <c:pt idx="5">
                  <c:v>0.4170116807</c:v>
                </c:pt>
                <c:pt idx="6">
                  <c:v>0.4170116807</c:v>
                </c:pt>
                <c:pt idx="7">
                  <c:v>0.4170116807</c:v>
                </c:pt>
                <c:pt idx="8">
                  <c:v>0.4170116807</c:v>
                </c:pt>
                <c:pt idx="9">
                  <c:v>0.4170116807</c:v>
                </c:pt>
                <c:pt idx="10">
                  <c:v>0.4170116807</c:v>
                </c:pt>
                <c:pt idx="11">
                  <c:v>0.4170116807</c:v>
                </c:pt>
                <c:pt idx="13">
                  <c:v>0.4170116807</c:v>
                </c:pt>
                <c:pt idx="14">
                  <c:v>0.4170116807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</c:v>
                </c:pt>
                <c:pt idx="2">
                  <c:v>St. Boniface (m,d)</c:v>
                </c:pt>
                <c:pt idx="3">
                  <c:v>St. Vital (d)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(m,d)</c:v>
                </c:pt>
                <c:pt idx="10">
                  <c:v>Downtown (d)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0.3867452512</c:v>
                </c:pt>
                <c:pt idx="1">
                  <c:v>0.372553236</c:v>
                </c:pt>
                <c:pt idx="2">
                  <c:v>0.3664798179</c:v>
                </c:pt>
                <c:pt idx="3">
                  <c:v>0.4064388126</c:v>
                </c:pt>
                <c:pt idx="4">
                  <c:v>0.4179654953</c:v>
                </c:pt>
                <c:pt idx="5">
                  <c:v>0.3639019312</c:v>
                </c:pt>
                <c:pt idx="6">
                  <c:v>0.4156471276</c:v>
                </c:pt>
                <c:pt idx="7">
                  <c:v>0.4141389984</c:v>
                </c:pt>
                <c:pt idx="8">
                  <c:v>0.4048721255</c:v>
                </c:pt>
                <c:pt idx="9">
                  <c:v>0.4769473349</c:v>
                </c:pt>
                <c:pt idx="10">
                  <c:v>0.4507293734</c:v>
                </c:pt>
                <c:pt idx="11">
                  <c:v>0.4768255594</c:v>
                </c:pt>
                <c:pt idx="13">
                  <c:v>0.4141861968</c:v>
                </c:pt>
                <c:pt idx="14">
                  <c:v>0.4170116807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</c:v>
                </c:pt>
                <c:pt idx="2">
                  <c:v>St. Boniface (m,d)</c:v>
                </c:pt>
                <c:pt idx="3">
                  <c:v>St. Vital (d)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(m,d)</c:v>
                </c:pt>
                <c:pt idx="10">
                  <c:v>Downtown (d)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0.3297060466</c:v>
                </c:pt>
                <c:pt idx="1">
                  <c:v>0.3462656656</c:v>
                </c:pt>
                <c:pt idx="2">
                  <c:v>0.3306190446</c:v>
                </c:pt>
                <c:pt idx="3">
                  <c:v>0.3440061886</c:v>
                </c:pt>
                <c:pt idx="4">
                  <c:v>0.3539425247</c:v>
                </c:pt>
                <c:pt idx="5">
                  <c:v>0.3253274145</c:v>
                </c:pt>
                <c:pt idx="6">
                  <c:v>0.3354692858</c:v>
                </c:pt>
                <c:pt idx="7">
                  <c:v>0.3477551727</c:v>
                </c:pt>
                <c:pt idx="8">
                  <c:v>0.3365630444</c:v>
                </c:pt>
                <c:pt idx="9">
                  <c:v>0.360065043</c:v>
                </c:pt>
                <c:pt idx="10">
                  <c:v>0.3606471778</c:v>
                </c:pt>
                <c:pt idx="11">
                  <c:v>0.3980002628</c:v>
                </c:pt>
                <c:pt idx="13">
                  <c:v>0.3452284343</c:v>
                </c:pt>
                <c:pt idx="14">
                  <c:v>0.3509005388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(d)</c:v>
                </c:pt>
                <c:pt idx="1">
                  <c:v>Assiniboine South</c:v>
                </c:pt>
                <c:pt idx="2">
                  <c:v>St. Boniface (m,d)</c:v>
                </c:pt>
                <c:pt idx="3">
                  <c:v>St. Vital (d)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(m,d)</c:v>
                </c:pt>
                <c:pt idx="10">
                  <c:v>Downtown (d)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0.3509005388</c:v>
                </c:pt>
                <c:pt idx="1">
                  <c:v>0.3509005388</c:v>
                </c:pt>
                <c:pt idx="2">
                  <c:v>0.3509005388</c:v>
                </c:pt>
                <c:pt idx="3">
                  <c:v>0.3509005388</c:v>
                </c:pt>
                <c:pt idx="4">
                  <c:v>0.3509005388</c:v>
                </c:pt>
                <c:pt idx="5">
                  <c:v>0.3509005388</c:v>
                </c:pt>
                <c:pt idx="6">
                  <c:v>0.3509005388</c:v>
                </c:pt>
                <c:pt idx="7">
                  <c:v>0.3509005388</c:v>
                </c:pt>
                <c:pt idx="8">
                  <c:v>0.3509005388</c:v>
                </c:pt>
                <c:pt idx="9">
                  <c:v>0.3509005388</c:v>
                </c:pt>
                <c:pt idx="10">
                  <c:v>0.3509005388</c:v>
                </c:pt>
                <c:pt idx="11">
                  <c:v>0.3509005388</c:v>
                </c:pt>
                <c:pt idx="13">
                  <c:v>0.3509005388</c:v>
                </c:pt>
                <c:pt idx="14">
                  <c:v>0.3509005388</c:v>
                </c:pt>
              </c:numCache>
            </c:numRef>
          </c:val>
        </c:ser>
        <c:gapWidth val="0"/>
        <c:axId val="29688219"/>
        <c:axId val="65867380"/>
      </c:barChart>
      <c:catAx>
        <c:axId val="296882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688219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675"/>
          <c:y val="0.1315"/>
          <c:w val="0.326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855"/>
          <c:w val="0.97825"/>
          <c:h val="0.7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0.4181605496</c:v>
                </c:pt>
                <c:pt idx="1">
                  <c:v>0.4181605496</c:v>
                </c:pt>
                <c:pt idx="2">
                  <c:v>0.4181605496</c:v>
                </c:pt>
                <c:pt idx="3">
                  <c:v>0.4181605496</c:v>
                </c:pt>
                <c:pt idx="4">
                  <c:v>0.4181605496</c:v>
                </c:pt>
                <c:pt idx="5">
                  <c:v>0.4181605496</c:v>
                </c:pt>
                <c:pt idx="6">
                  <c:v>0.4181605496</c:v>
                </c:pt>
                <c:pt idx="8">
                  <c:v>0.4181605496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0.3905565611</c:v>
                </c:pt>
                <c:pt idx="1">
                  <c:v>0.421817699</c:v>
                </c:pt>
                <c:pt idx="2">
                  <c:v>0.4766871551</c:v>
                </c:pt>
                <c:pt idx="3">
                  <c:v>0.4143541257</c:v>
                </c:pt>
                <c:pt idx="4">
                  <c:v>0.4305776019</c:v>
                </c:pt>
                <c:pt idx="5">
                  <c:v>0.4512551764</c:v>
                </c:pt>
                <c:pt idx="6">
                  <c:v>0.3946289452</c:v>
                </c:pt>
                <c:pt idx="8">
                  <c:v>0.4181605496</c:v>
                </c:pt>
              </c:numCache>
            </c:numRef>
          </c:val>
        </c:ser>
        <c:axId val="55935509"/>
        <c:axId val="33657534"/>
      </c:barChart>
      <c:catAx>
        <c:axId val="55935509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935509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675"/>
          <c:y val="0.1135"/>
          <c:w val="0.224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265"/>
          <c:w val="0.97075"/>
          <c:h val="0.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(o,d)</c:v>
                </c:pt>
                <c:pt idx="2">
                  <c:v>North (d)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0.4170116807</c:v>
                </c:pt>
                <c:pt idx="1">
                  <c:v>0.4170116807</c:v>
                </c:pt>
                <c:pt idx="2">
                  <c:v>0.4170116807</c:v>
                </c:pt>
                <c:pt idx="3">
                  <c:v>0.4170116807</c:v>
                </c:pt>
                <c:pt idx="4">
                  <c:v>0.4170116807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(o,d)</c:v>
                </c:pt>
                <c:pt idx="2">
                  <c:v>North (d)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0.3852788317</c:v>
                </c:pt>
                <c:pt idx="1">
                  <c:v>0.4514142469</c:v>
                </c:pt>
                <c:pt idx="2">
                  <c:v>0.3931497737</c:v>
                </c:pt>
                <c:pt idx="3">
                  <c:v>0.4141861968</c:v>
                </c:pt>
                <c:pt idx="4">
                  <c:v>0.4170116807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(o,d)</c:v>
                </c:pt>
                <c:pt idx="2">
                  <c:v>North (d)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0.3377728715</c:v>
                </c:pt>
                <c:pt idx="1">
                  <c:v>0.3813060133</c:v>
                </c:pt>
                <c:pt idx="2">
                  <c:v>0.3226712147</c:v>
                </c:pt>
                <c:pt idx="3">
                  <c:v>0.3452284343</c:v>
                </c:pt>
                <c:pt idx="4">
                  <c:v>0.3509005388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(o,d)</c:v>
                </c:pt>
                <c:pt idx="2">
                  <c:v>North (d)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0.3509005388</c:v>
                </c:pt>
                <c:pt idx="1">
                  <c:v>0.3509005388</c:v>
                </c:pt>
                <c:pt idx="2">
                  <c:v>0.3509005388</c:v>
                </c:pt>
                <c:pt idx="3">
                  <c:v>0.3509005388</c:v>
                </c:pt>
                <c:pt idx="4">
                  <c:v>0.3509005388</c:v>
                </c:pt>
              </c:numCache>
            </c:numRef>
          </c:val>
        </c:ser>
        <c:axId val="34482351"/>
        <c:axId val="41905704"/>
      </c:barChart>
      <c:catAx>
        <c:axId val="344823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905704"/>
        <c:crosses val="autoZero"/>
        <c:auto val="1"/>
        <c:lblOffset val="100"/>
        <c:tickLblSkip val="1"/>
        <c:noMultiLvlLbl val="0"/>
      </c:catAx>
      <c:valAx>
        <c:axId val="41905704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34482351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145"/>
          <c:y val="0.16925"/>
          <c:w val="0.32425"/>
          <c:h val="0.1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0.87875</cdr:y>
    </cdr:from>
    <cdr:to>
      <cdr:x>0.98725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33375" y="3990975"/>
          <a:ext cx="52863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0.00225</cdr:x>
      <cdr:y>0</cdr:y>
    </cdr:from>
    <cdr:to>
      <cdr:x>0.996</cdr:x>
      <cdr:y>0.07875</cdr:y>
    </cdr:to>
    <cdr:sp>
      <cdr:nvSpPr>
        <cdr:cNvPr id="2" name="Text Box 7"/>
        <cdr:cNvSpPr txBox="1">
          <a:spLocks noChangeArrowheads="1"/>
        </cdr:cNvSpPr>
      </cdr:nvSpPr>
      <cdr:spPr>
        <a:xfrm>
          <a:off x="9525" y="0"/>
          <a:ext cx="5667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13.1.1: Antibiotic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Prescriptions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RHA,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with 1 or more prescriptions for antibiotics in one year</a:t>
          </a:r>
        </a:p>
      </cdr:txBody>
    </cdr:sp>
  </cdr:relSizeAnchor>
  <cdr:relSizeAnchor xmlns:cdr="http://schemas.openxmlformats.org/drawingml/2006/chartDrawing">
    <cdr:from>
      <cdr:x>0.73925</cdr:x>
      <cdr:y>0.968</cdr:y>
    </cdr:from>
    <cdr:to>
      <cdr:x>0.974</cdr:x>
      <cdr:y>1</cdr:y>
    </cdr:to>
    <cdr:sp>
      <cdr:nvSpPr>
        <cdr:cNvPr id="3" name="Text Box 8"/>
        <cdr:cNvSpPr txBox="1">
          <a:spLocks noChangeArrowheads="1"/>
        </cdr:cNvSpPr>
      </cdr:nvSpPr>
      <cdr:spPr>
        <a:xfrm>
          <a:off x="4210050" y="4391025"/>
          <a:ext cx="1343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0.02875</cdr:y>
    </cdr:from>
    <cdr:to>
      <cdr:x>0.99825</cdr:x>
      <cdr:y>0.1085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152400"/>
          <a:ext cx="56959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13.1.3: Antibiotic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Prescriptions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with 1 or more prescriptions for antibiotics in one year</a:t>
          </a:r>
        </a:p>
      </cdr:txBody>
    </cdr:sp>
  </cdr:relSizeAnchor>
  <cdr:relSizeAnchor xmlns:cdr="http://schemas.openxmlformats.org/drawingml/2006/chartDrawing">
    <cdr:from>
      <cdr:x>0.10675</cdr:x>
      <cdr:y>0.908</cdr:y>
    </cdr:from>
    <cdr:to>
      <cdr:x>0.99725</cdr:x>
      <cdr:y>1</cdr:y>
    </cdr:to>
    <cdr:sp>
      <cdr:nvSpPr>
        <cdr:cNvPr id="2" name="Text Box 9"/>
        <cdr:cNvSpPr txBox="1">
          <a:spLocks noChangeArrowheads="1"/>
        </cdr:cNvSpPr>
      </cdr:nvSpPr>
      <cdr:spPr>
        <a:xfrm>
          <a:off x="600075" y="4953000"/>
          <a:ext cx="50768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0.94075</cdr:x>
      <cdr:y>0.66</cdr:y>
    </cdr:from>
    <cdr:to>
      <cdr:x>0.998</cdr:x>
      <cdr:y>0.69525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62575" y="3600450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0.695</cdr:x>
      <cdr:y>0.97175</cdr:y>
    </cdr:from>
    <cdr:to>
      <cdr:x>0.9305</cdr:x>
      <cdr:y>0.99825</cdr:y>
    </cdr:to>
    <cdr:sp>
      <cdr:nvSpPr>
        <cdr:cNvPr id="4" name="Text Box 11"/>
        <cdr:cNvSpPr txBox="1">
          <a:spLocks noChangeArrowheads="1"/>
        </cdr:cNvSpPr>
      </cdr:nvSpPr>
      <cdr:spPr>
        <a:xfrm>
          <a:off x="3962400" y="5295900"/>
          <a:ext cx="1343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0.8825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00500"/>
          <a:ext cx="521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0.99525</cdr:x>
      <cdr:y>0.07875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67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13.1.2: Antibiotic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Prescriptions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Metis residents with 1 or more prescriptions for antibiotics in one year</a:t>
          </a:r>
        </a:p>
      </cdr:txBody>
    </cdr:sp>
  </cdr:relSizeAnchor>
  <cdr:relSizeAnchor xmlns:cdr="http://schemas.openxmlformats.org/drawingml/2006/chartDrawing">
    <cdr:from>
      <cdr:x>0.76125</cdr:x>
      <cdr:y>0.96775</cdr:y>
    </cdr:from>
    <cdr:to>
      <cdr:x>0.99625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4333875" y="4391025"/>
          <a:ext cx="1343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</cdr:x>
      <cdr:y>0.96825</cdr:y>
    </cdr:from>
    <cdr:to>
      <cdr:x>0.99225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305300" y="4391025"/>
          <a:ext cx="1352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1</cdr:x>
      <cdr:y>0.09825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85725"/>
          <a:ext cx="5705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Antibiotic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Prescriptions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with 1 or more prescriptions for antibiotics in one year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6" customWidth="1"/>
    <col min="2" max="5" width="8.421875" style="26" customWidth="1"/>
    <col min="6" max="6" width="0.9921875" style="26" customWidth="1"/>
    <col min="7" max="7" width="18.140625" style="26" customWidth="1"/>
    <col min="8" max="11" width="8.421875" style="26" customWidth="1"/>
    <col min="12" max="12" width="0.9921875" style="26" customWidth="1"/>
    <col min="13" max="13" width="14.57421875" style="26" customWidth="1"/>
    <col min="14" max="15" width="11.8515625" style="26" customWidth="1"/>
    <col min="16" max="16384" width="9.140625" style="26" customWidth="1"/>
  </cols>
  <sheetData>
    <row r="1" spans="1:5" ht="15.75" thickBot="1">
      <c r="A1" s="14" t="s">
        <v>173</v>
      </c>
      <c r="B1" s="14"/>
      <c r="C1" s="14"/>
      <c r="D1" s="14"/>
      <c r="E1" s="14"/>
    </row>
    <row r="2" spans="1:15" ht="13.5" customHeight="1" thickBot="1">
      <c r="A2" s="73" t="s">
        <v>159</v>
      </c>
      <c r="B2" s="84" t="s">
        <v>170</v>
      </c>
      <c r="C2" s="84"/>
      <c r="D2" s="84"/>
      <c r="E2" s="85"/>
      <c r="G2" s="81" t="s">
        <v>160</v>
      </c>
      <c r="H2" s="84" t="s">
        <v>170</v>
      </c>
      <c r="I2" s="84"/>
      <c r="J2" s="84"/>
      <c r="K2" s="85"/>
      <c r="M2" s="73" t="s">
        <v>158</v>
      </c>
      <c r="N2" s="76" t="s">
        <v>171</v>
      </c>
      <c r="O2" s="77"/>
    </row>
    <row r="3" spans="1:15" ht="12.75">
      <c r="A3" s="74"/>
      <c r="B3" s="15" t="s">
        <v>31</v>
      </c>
      <c r="C3" s="16" t="s">
        <v>64</v>
      </c>
      <c r="D3" s="17" t="s">
        <v>31</v>
      </c>
      <c r="E3" s="22" t="s">
        <v>64</v>
      </c>
      <c r="G3" s="82"/>
      <c r="H3" s="15" t="s">
        <v>31</v>
      </c>
      <c r="I3" s="16" t="s">
        <v>64</v>
      </c>
      <c r="J3" s="17" t="s">
        <v>31</v>
      </c>
      <c r="K3" s="22" t="s">
        <v>64</v>
      </c>
      <c r="M3" s="74"/>
      <c r="N3" s="15" t="s">
        <v>31</v>
      </c>
      <c r="O3" s="22" t="s">
        <v>64</v>
      </c>
    </row>
    <row r="4" spans="1:15" ht="12.75">
      <c r="A4" s="74"/>
      <c r="B4" s="15" t="s">
        <v>32</v>
      </c>
      <c r="C4" s="16" t="s">
        <v>161</v>
      </c>
      <c r="D4" s="17" t="s">
        <v>32</v>
      </c>
      <c r="E4" s="35" t="s">
        <v>161</v>
      </c>
      <c r="G4" s="82"/>
      <c r="H4" s="15" t="s">
        <v>32</v>
      </c>
      <c r="I4" s="16" t="s">
        <v>161</v>
      </c>
      <c r="J4" s="17" t="s">
        <v>32</v>
      </c>
      <c r="K4" s="35" t="s">
        <v>161</v>
      </c>
      <c r="M4" s="74"/>
      <c r="N4" s="15" t="s">
        <v>32</v>
      </c>
      <c r="O4" s="35" t="s">
        <v>161</v>
      </c>
    </row>
    <row r="5" spans="1:15" ht="12.75">
      <c r="A5" s="74"/>
      <c r="B5" s="18" t="s">
        <v>33</v>
      </c>
      <c r="C5" s="19" t="s">
        <v>162</v>
      </c>
      <c r="D5" s="20" t="s">
        <v>33</v>
      </c>
      <c r="E5" s="36" t="s">
        <v>162</v>
      </c>
      <c r="G5" s="82"/>
      <c r="H5" s="18" t="s">
        <v>33</v>
      </c>
      <c r="I5" s="19" t="s">
        <v>162</v>
      </c>
      <c r="J5" s="20" t="s">
        <v>33</v>
      </c>
      <c r="K5" s="36" t="s">
        <v>162</v>
      </c>
      <c r="M5" s="74"/>
      <c r="N5" s="18" t="s">
        <v>33</v>
      </c>
      <c r="O5" s="36" t="s">
        <v>162</v>
      </c>
    </row>
    <row r="6" spans="1:15" ht="13.5" thickBot="1">
      <c r="A6" s="75"/>
      <c r="B6" s="88" t="s">
        <v>150</v>
      </c>
      <c r="C6" s="86"/>
      <c r="D6" s="87" t="s">
        <v>151</v>
      </c>
      <c r="E6" s="79"/>
      <c r="G6" s="83"/>
      <c r="H6" s="78" t="s">
        <v>150</v>
      </c>
      <c r="I6" s="86"/>
      <c r="J6" s="87" t="s">
        <v>151</v>
      </c>
      <c r="K6" s="79"/>
      <c r="M6" s="75"/>
      <c r="N6" s="78" t="s">
        <v>152</v>
      </c>
      <c r="O6" s="79"/>
    </row>
    <row r="7" spans="1:15" ht="12.75">
      <c r="A7" s="27" t="s">
        <v>34</v>
      </c>
      <c r="B7" s="64">
        <f>'m vs o orig data'!B4</f>
        <v>2038</v>
      </c>
      <c r="C7" s="51">
        <f>'m vs o orig data'!H4*100</f>
        <v>35.82981716</v>
      </c>
      <c r="D7" s="68">
        <f>'m vs o orig data'!P4</f>
        <v>18169</v>
      </c>
      <c r="E7" s="46">
        <f>'m vs o orig data'!V4*100</f>
        <v>32.22025182</v>
      </c>
      <c r="G7" s="28" t="s">
        <v>48</v>
      </c>
      <c r="H7" s="65">
        <f>'m vs o orig data'!B19</f>
        <v>685</v>
      </c>
      <c r="I7" s="51">
        <f>'m vs o orig data'!H19*100</f>
        <v>38.375350139999995</v>
      </c>
      <c r="J7" s="68">
        <f>'m vs o orig data'!P19</f>
        <v>21132</v>
      </c>
      <c r="K7" s="46">
        <f>'m vs o orig data'!V19*100</f>
        <v>32.76380663</v>
      </c>
      <c r="M7" s="29" t="s">
        <v>153</v>
      </c>
      <c r="N7" s="64">
        <f>'m region orig data'!B4</f>
        <v>3791</v>
      </c>
      <c r="O7" s="48">
        <f>'m region orig data'!H4*100</f>
        <v>38.53817221</v>
      </c>
    </row>
    <row r="8" spans="1:15" ht="12.75">
      <c r="A8" s="29" t="s">
        <v>35</v>
      </c>
      <c r="B8" s="65">
        <f>'m vs o orig data'!B5</f>
        <v>1841</v>
      </c>
      <c r="C8" s="51">
        <f>'m vs o orig data'!H5*100</f>
        <v>40.390522159999996</v>
      </c>
      <c r="D8" s="68">
        <f>'m vs o orig data'!P5</f>
        <v>31331</v>
      </c>
      <c r="E8" s="46">
        <f>'m vs o orig data'!V5*100</f>
        <v>32.18122804</v>
      </c>
      <c r="G8" s="30" t="s">
        <v>49</v>
      </c>
      <c r="H8" s="65">
        <f>'m vs o orig data'!B20</f>
        <v>316</v>
      </c>
      <c r="I8" s="51">
        <f>'m vs o orig data'!H20*100</f>
        <v>37.26415094</v>
      </c>
      <c r="J8" s="68">
        <f>'m vs o orig data'!P20</f>
        <v>12327</v>
      </c>
      <c r="K8" s="46">
        <f>'m vs o orig data'!V20*100</f>
        <v>34.33513453</v>
      </c>
      <c r="M8" s="29" t="s">
        <v>38</v>
      </c>
      <c r="N8" s="65">
        <f>'m region orig data'!B5</f>
        <v>3417</v>
      </c>
      <c r="O8" s="48">
        <f>'m region orig data'!H5*100</f>
        <v>41.92123666</v>
      </c>
    </row>
    <row r="9" spans="1:15" ht="12.75">
      <c r="A9" s="29" t="s">
        <v>36</v>
      </c>
      <c r="B9" s="65">
        <f>'m vs o orig data'!B6</f>
        <v>870</v>
      </c>
      <c r="C9" s="51">
        <f>'m vs o orig data'!H6*100</f>
        <v>40.90267983</v>
      </c>
      <c r="D9" s="68">
        <f>'m vs o orig data'!P6</f>
        <v>24512</v>
      </c>
      <c r="E9" s="46">
        <f>'m vs o orig data'!V6*100</f>
        <v>37.19067199</v>
      </c>
      <c r="G9" s="30" t="s">
        <v>53</v>
      </c>
      <c r="H9" s="65">
        <f>'m vs o orig data'!B21</f>
        <v>1355</v>
      </c>
      <c r="I9" s="51">
        <f>'m vs o orig data'!H21*100</f>
        <v>36.8506935</v>
      </c>
      <c r="J9" s="68">
        <f>'m vs o orig data'!P21</f>
        <v>15913</v>
      </c>
      <c r="K9" s="46">
        <f>'m vs o orig data'!V21*100</f>
        <v>33.078346190000005</v>
      </c>
      <c r="M9" s="29" t="s">
        <v>154</v>
      </c>
      <c r="N9" s="65">
        <f>'m region orig data'!B6</f>
        <v>2046</v>
      </c>
      <c r="O9" s="48">
        <f>'m region orig data'!H6*100</f>
        <v>47.949378949999996</v>
      </c>
    </row>
    <row r="10" spans="1:15" ht="12.75">
      <c r="A10" s="29" t="s">
        <v>28</v>
      </c>
      <c r="B10" s="65">
        <f>'m vs o orig data'!B7</f>
        <v>1178</v>
      </c>
      <c r="C10" s="51">
        <f>'m vs o orig data'!H7*100</f>
        <v>50.42808219</v>
      </c>
      <c r="D10" s="68">
        <f>'m vs o orig data'!P7</f>
        <v>20390</v>
      </c>
      <c r="E10" s="46">
        <f>'m vs o orig data'!V7*100</f>
        <v>43.21288545</v>
      </c>
      <c r="G10" s="30" t="s">
        <v>51</v>
      </c>
      <c r="H10" s="65">
        <f>'m vs o orig data'!B22</f>
        <v>1388</v>
      </c>
      <c r="I10" s="51">
        <f>'m vs o orig data'!H22*100</f>
        <v>41.1503113</v>
      </c>
      <c r="J10" s="68">
        <f>'m vs o orig data'!P22</f>
        <v>20253</v>
      </c>
      <c r="K10" s="46">
        <f>'m vs o orig data'!V22*100</f>
        <v>34.53196931</v>
      </c>
      <c r="M10" s="29" t="s">
        <v>44</v>
      </c>
      <c r="N10" s="65">
        <f>'m region orig data'!B7</f>
        <v>13242</v>
      </c>
      <c r="O10" s="48">
        <f>'m region orig data'!H7*100</f>
        <v>41.8428287</v>
      </c>
    </row>
    <row r="11" spans="1:15" ht="12.75">
      <c r="A11" s="29" t="s">
        <v>44</v>
      </c>
      <c r="B11" s="65">
        <f>'m vs o orig data'!B8</f>
        <v>13242</v>
      </c>
      <c r="C11" s="51">
        <f>'m vs o orig data'!H8*100</f>
        <v>41.8428287</v>
      </c>
      <c r="D11" s="68">
        <f>'m vs o orig data'!P8</f>
        <v>220755</v>
      </c>
      <c r="E11" s="46">
        <f>'m vs o orig data'!V8*100</f>
        <v>34.83159718</v>
      </c>
      <c r="G11" s="30" t="s">
        <v>54</v>
      </c>
      <c r="H11" s="65">
        <f>'m vs o orig data'!B23</f>
        <v>892</v>
      </c>
      <c r="I11" s="51">
        <f>'m vs o orig data'!H23*100</f>
        <v>41.956726249999996</v>
      </c>
      <c r="J11" s="68">
        <f>'m vs o orig data'!P23</f>
        <v>11135</v>
      </c>
      <c r="K11" s="46">
        <f>'m vs o orig data'!V23*100</f>
        <v>35.68224059</v>
      </c>
      <c r="M11" s="29" t="s">
        <v>155</v>
      </c>
      <c r="N11" s="65">
        <f>'m region orig data'!B8</f>
        <v>3811</v>
      </c>
      <c r="O11" s="48">
        <f>'m region orig data'!H8*100</f>
        <v>43.27731092</v>
      </c>
    </row>
    <row r="12" spans="1:15" ht="12.75">
      <c r="A12" s="29" t="s">
        <v>38</v>
      </c>
      <c r="B12" s="65">
        <f>'m vs o orig data'!B9</f>
        <v>3697</v>
      </c>
      <c r="C12" s="51">
        <f>'m vs o orig data'!H9*100</f>
        <v>41.9303618</v>
      </c>
      <c r="D12" s="68">
        <f>'m vs o orig data'!P9</f>
        <v>24579</v>
      </c>
      <c r="E12" s="46">
        <f>'m vs o orig data'!V9*100</f>
        <v>36.15090454</v>
      </c>
      <c r="G12" s="30" t="s">
        <v>50</v>
      </c>
      <c r="H12" s="65">
        <f>'m vs o orig data'!B24</f>
        <v>607</v>
      </c>
      <c r="I12" s="51">
        <f>'m vs o orig data'!H24*100</f>
        <v>36.15247171</v>
      </c>
      <c r="J12" s="68">
        <f>'m vs o orig data'!P24</f>
        <v>17752</v>
      </c>
      <c r="K12" s="46">
        <f>'m vs o orig data'!V24*100</f>
        <v>32.89173816</v>
      </c>
      <c r="M12" s="29" t="s">
        <v>156</v>
      </c>
      <c r="N12" s="65">
        <f>'m region orig data'!B9</f>
        <v>2673</v>
      </c>
      <c r="O12" s="48">
        <f>'m region orig data'!H9*100</f>
        <v>44.74389019</v>
      </c>
    </row>
    <row r="13" spans="1:15" ht="12.75">
      <c r="A13" s="29" t="s">
        <v>39</v>
      </c>
      <c r="B13" s="65">
        <f>'m vs o orig data'!B10</f>
        <v>1467</v>
      </c>
      <c r="C13" s="51">
        <f>'m vs o orig data'!H10*100</f>
        <v>42.27665706</v>
      </c>
      <c r="D13" s="68">
        <f>'m vs o orig data'!P10</f>
        <v>12862</v>
      </c>
      <c r="E13" s="46">
        <f>'m vs o orig data'!V10*100</f>
        <v>34.94254123</v>
      </c>
      <c r="G13" s="30" t="s">
        <v>52</v>
      </c>
      <c r="H13" s="65">
        <f>'m vs o orig data'!B25</f>
        <v>1855</v>
      </c>
      <c r="I13" s="51">
        <f>'m vs o orig data'!H25*100</f>
        <v>41.977823040000004</v>
      </c>
      <c r="J13" s="68">
        <f>'m vs o orig data'!P25</f>
        <v>30702</v>
      </c>
      <c r="K13" s="46">
        <f>'m vs o orig data'!V25*100</f>
        <v>34.092120460000004</v>
      </c>
      <c r="M13" s="29" t="s">
        <v>157</v>
      </c>
      <c r="N13" s="65">
        <f>'m region orig data'!B10</f>
        <v>1665</v>
      </c>
      <c r="O13" s="48">
        <f>'m region orig data'!H10*100</f>
        <v>38.41716659</v>
      </c>
    </row>
    <row r="14" spans="1:15" ht="12.75">
      <c r="A14" s="29" t="s">
        <v>37</v>
      </c>
      <c r="B14" s="65">
        <f>'m vs o orig data'!B11</f>
        <v>3076</v>
      </c>
      <c r="C14" s="51">
        <f>'m vs o orig data'!H11*100</f>
        <v>51.47255689</v>
      </c>
      <c r="D14" s="68">
        <f>'m vs o orig data'!P11</f>
        <v>15408</v>
      </c>
      <c r="E14" s="46">
        <f>'m vs o orig data'!V11*100</f>
        <v>42.81665092</v>
      </c>
      <c r="G14" s="30" t="s">
        <v>55</v>
      </c>
      <c r="H14" s="65">
        <f>'m vs o orig data'!B26</f>
        <v>961</v>
      </c>
      <c r="I14" s="51">
        <f>'m vs o orig data'!H26*100</f>
        <v>41.33333333</v>
      </c>
      <c r="J14" s="68">
        <f>'m vs o orig data'!P26</f>
        <v>20579</v>
      </c>
      <c r="K14" s="46">
        <f>'m vs o orig data'!V26*100</f>
        <v>34.89858907</v>
      </c>
      <c r="M14" s="31"/>
      <c r="N14" s="66"/>
      <c r="O14" s="50"/>
    </row>
    <row r="15" spans="1:15" ht="13.5" thickBot="1">
      <c r="A15" s="29" t="s">
        <v>40</v>
      </c>
      <c r="B15" s="65">
        <f>'m vs o orig data'!B12</f>
        <v>82</v>
      </c>
      <c r="C15" s="51">
        <f>'m vs o orig data'!H12*100</f>
        <v>37.27272727</v>
      </c>
      <c r="D15" s="68">
        <f>'m vs o orig data'!P12</f>
        <v>225</v>
      </c>
      <c r="E15" s="46">
        <f>'m vs o orig data'!V12*100</f>
        <v>31.29346314</v>
      </c>
      <c r="G15" s="30" t="s">
        <v>56</v>
      </c>
      <c r="H15" s="65">
        <f>'m vs o orig data'!B27</f>
        <v>967</v>
      </c>
      <c r="I15" s="51">
        <f>'m vs o orig data'!H27*100</f>
        <v>40.47718711</v>
      </c>
      <c r="J15" s="68">
        <f>'m vs o orig data'!P27</f>
        <v>19260</v>
      </c>
      <c r="K15" s="46">
        <f>'m vs o orig data'!V27*100</f>
        <v>34.40514469</v>
      </c>
      <c r="M15" s="33" t="s">
        <v>45</v>
      </c>
      <c r="N15" s="67">
        <f>'m region orig data'!B11</f>
        <v>30645</v>
      </c>
      <c r="O15" s="49">
        <f>'m region orig data'!H11*100</f>
        <v>41.9702531</v>
      </c>
    </row>
    <row r="16" spans="1:15" ht="12.75">
      <c r="A16" s="29" t="s">
        <v>41</v>
      </c>
      <c r="B16" s="65">
        <f>'m vs o orig data'!B13</f>
        <v>1571</v>
      </c>
      <c r="C16" s="51">
        <f>'m vs o orig data'!H13*100</f>
        <v>38.57107783</v>
      </c>
      <c r="D16" s="68">
        <f>'m vs o orig data'!P13</f>
        <v>7092</v>
      </c>
      <c r="E16" s="46">
        <f>'m vs o orig data'!V13*100</f>
        <v>35.2380006</v>
      </c>
      <c r="G16" s="30" t="s">
        <v>57</v>
      </c>
      <c r="H16" s="65">
        <f>'m vs o orig data'!B28</f>
        <v>968</v>
      </c>
      <c r="I16" s="51">
        <f>'m vs o orig data'!H28*100</f>
        <v>47.87339268</v>
      </c>
      <c r="J16" s="68">
        <f>'m vs o orig data'!P28</f>
        <v>11003</v>
      </c>
      <c r="K16" s="46">
        <f>'m vs o orig data'!V28*100</f>
        <v>36.53175736</v>
      </c>
      <c r="M16" s="21" t="s">
        <v>46</v>
      </c>
      <c r="O16" s="34"/>
    </row>
    <row r="17" spans="1:15" ht="12.75">
      <c r="A17" s="29" t="s">
        <v>42</v>
      </c>
      <c r="B17" s="65">
        <f>'m vs o orig data'!B14</f>
        <v>1583</v>
      </c>
      <c r="C17" s="51">
        <f>'m vs o orig data'!H14*100</f>
        <v>38.57212476</v>
      </c>
      <c r="D17" s="68">
        <f>'m vs o orig data'!P14</f>
        <v>12307</v>
      </c>
      <c r="E17" s="46">
        <f>'m vs o orig data'!V14*100</f>
        <v>29.010890579999998</v>
      </c>
      <c r="G17" s="30" t="s">
        <v>58</v>
      </c>
      <c r="H17" s="65">
        <f>'m vs o orig data'!B29</f>
        <v>1364</v>
      </c>
      <c r="I17" s="51">
        <f>'m vs o orig data'!H29*100</f>
        <v>44.58973521</v>
      </c>
      <c r="J17" s="68">
        <f>'m vs o orig data'!P29</f>
        <v>25270</v>
      </c>
      <c r="K17" s="46">
        <f>'m vs o orig data'!V29*100</f>
        <v>37.02618353</v>
      </c>
      <c r="M17" s="72" t="s">
        <v>169</v>
      </c>
      <c r="N17" s="25"/>
      <c r="O17" s="25"/>
    </row>
    <row r="18" spans="1:11" ht="12.75">
      <c r="A18" s="31"/>
      <c r="B18" s="66"/>
      <c r="C18" s="44"/>
      <c r="D18" s="69"/>
      <c r="E18" s="52"/>
      <c r="G18" s="30" t="s">
        <v>59</v>
      </c>
      <c r="H18" s="71">
        <f>'m vs o orig data'!B30</f>
        <v>1884</v>
      </c>
      <c r="I18" s="51">
        <f>'m vs o orig data'!H30*100</f>
        <v>47.75665399</v>
      </c>
      <c r="J18" s="68">
        <f>'m vs o orig data'!P30</f>
        <v>15429</v>
      </c>
      <c r="K18" s="46">
        <f>'m vs o orig data'!V30*100</f>
        <v>40.525845770000004</v>
      </c>
    </row>
    <row r="19" spans="1:11" ht="12.75">
      <c r="A19" s="29" t="s">
        <v>148</v>
      </c>
      <c r="B19" s="65">
        <f>'m vs o orig data'!B15</f>
        <v>4749</v>
      </c>
      <c r="C19" s="51">
        <f>'m vs o orig data'!H15*100</f>
        <v>38.38196072</v>
      </c>
      <c r="D19" s="68">
        <f>'m vs o orig data'!P15</f>
        <v>74012</v>
      </c>
      <c r="E19" s="46">
        <f>'m vs o orig data'!V15*100</f>
        <v>33.694350740000004</v>
      </c>
      <c r="G19" s="32"/>
      <c r="H19" s="66"/>
      <c r="I19" s="44"/>
      <c r="J19" s="69"/>
      <c r="K19" s="52"/>
    </row>
    <row r="20" spans="1:11" ht="13.5" thickBot="1">
      <c r="A20" s="29" t="s">
        <v>47</v>
      </c>
      <c r="B20" s="65">
        <f>'m vs o orig data'!B16</f>
        <v>8240</v>
      </c>
      <c r="C20" s="51">
        <f>'m vs o orig data'!H16*100</f>
        <v>45.11854569</v>
      </c>
      <c r="D20" s="68">
        <f>'m vs o orig data'!P16</f>
        <v>52849</v>
      </c>
      <c r="E20" s="46">
        <f>'m vs o orig data'!V16*100</f>
        <v>37.538800300000005</v>
      </c>
      <c r="G20" s="33" t="s">
        <v>44</v>
      </c>
      <c r="H20" s="67">
        <f>'m vs o orig data'!B8</f>
        <v>13242</v>
      </c>
      <c r="I20" s="54">
        <f>'m vs o orig data'!H8*100</f>
        <v>41.8428287</v>
      </c>
      <c r="J20" s="70">
        <f>'m vs o orig data'!P8</f>
        <v>220755</v>
      </c>
      <c r="K20" s="53">
        <f>'m vs o orig data'!V8*100</f>
        <v>34.83159718</v>
      </c>
    </row>
    <row r="21" spans="1:9" ht="12.75">
      <c r="A21" s="29" t="s">
        <v>43</v>
      </c>
      <c r="B21" s="65">
        <f>'m vs o orig data'!B17</f>
        <v>3236</v>
      </c>
      <c r="C21" s="51">
        <f>'m vs o orig data'!H17*100</f>
        <v>38.53757294</v>
      </c>
      <c r="D21" s="68">
        <f>'m vs o orig data'!P17</f>
        <v>19624</v>
      </c>
      <c r="E21" s="46">
        <f>'m vs o orig data'!V17*100</f>
        <v>31.017750170000003</v>
      </c>
      <c r="G21" s="21" t="s">
        <v>46</v>
      </c>
      <c r="I21" s="34"/>
    </row>
    <row r="22" spans="1:11" ht="12.75">
      <c r="A22" s="31"/>
      <c r="B22" s="66"/>
      <c r="C22" s="44"/>
      <c r="D22" s="69"/>
      <c r="E22" s="52"/>
      <c r="G22" s="80" t="s">
        <v>169</v>
      </c>
      <c r="H22" s="80"/>
      <c r="I22" s="80"/>
      <c r="J22" s="80"/>
      <c r="K22" s="80"/>
    </row>
    <row r="23" spans="1:5" ht="13.5" thickBot="1">
      <c r="A23" s="33" t="s">
        <v>45</v>
      </c>
      <c r="B23" s="67">
        <f>'m vs o orig data'!B18</f>
        <v>30645</v>
      </c>
      <c r="C23" s="45">
        <f>'m vs o orig data'!H18*100</f>
        <v>41.9702531</v>
      </c>
      <c r="D23" s="70">
        <f>'m vs o orig data'!P18</f>
        <v>387630</v>
      </c>
      <c r="E23" s="53">
        <f>'m vs o orig data'!V18*100</f>
        <v>35.09005388</v>
      </c>
    </row>
    <row r="24" spans="1:9" ht="12.75">
      <c r="A24" s="21" t="s">
        <v>46</v>
      </c>
      <c r="C24" s="34"/>
      <c r="G24" s="56"/>
      <c r="H24" s="55"/>
      <c r="I24" s="55"/>
    </row>
    <row r="25" spans="1:9" ht="12.75">
      <c r="A25" s="72" t="s">
        <v>169</v>
      </c>
      <c r="B25" s="25"/>
      <c r="C25" s="25"/>
      <c r="D25" s="25"/>
      <c r="E25" s="25"/>
      <c r="G25" s="56"/>
      <c r="H25" s="55"/>
      <c r="I25" s="57"/>
    </row>
    <row r="26" spans="7:9" ht="12.75">
      <c r="G26" s="56"/>
      <c r="H26" s="55"/>
      <c r="I26" s="57"/>
    </row>
    <row r="27" spans="7:9" ht="12.75">
      <c r="G27" s="56"/>
      <c r="H27" s="55"/>
      <c r="I27" s="58"/>
    </row>
    <row r="28" spans="7:9" ht="12.75">
      <c r="G28" s="56"/>
      <c r="H28" s="55"/>
      <c r="I28" s="55"/>
    </row>
    <row r="29" spans="7:9" ht="12.75">
      <c r="G29" s="59"/>
      <c r="H29" s="60"/>
      <c r="I29" s="61"/>
    </row>
    <row r="30" spans="7:9" ht="12.75">
      <c r="G30" s="59"/>
      <c r="H30" s="60"/>
      <c r="I30" s="61"/>
    </row>
    <row r="31" spans="7:9" ht="12.75">
      <c r="G31" s="59"/>
      <c r="H31" s="60"/>
      <c r="I31" s="61"/>
    </row>
    <row r="33" spans="7:9" ht="12.75">
      <c r="G33" s="59"/>
      <c r="H33" s="60"/>
      <c r="I33" s="61"/>
    </row>
    <row r="34" spans="7:9" ht="12.75">
      <c r="G34" s="59"/>
      <c r="H34" s="60"/>
      <c r="I34" s="61"/>
    </row>
    <row r="35" spans="7:9" ht="12.75">
      <c r="G35" s="59"/>
      <c r="H35" s="60"/>
      <c r="I35" s="61"/>
    </row>
    <row r="36" spans="7:9" ht="12.75">
      <c r="G36" s="62"/>
      <c r="H36" s="60"/>
      <c r="I36" s="61"/>
    </row>
    <row r="37" spans="7:9" ht="12.75">
      <c r="G37" s="59"/>
      <c r="H37" s="60"/>
      <c r="I37" s="61"/>
    </row>
  </sheetData>
  <sheetProtection/>
  <mergeCells count="12">
    <mergeCell ref="M2:M6"/>
    <mergeCell ref="N2:O2"/>
    <mergeCell ref="N6:O6"/>
    <mergeCell ref="G22:K22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" sqref="H1:N1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10" customWidth="1"/>
    <col min="16" max="16" width="9.8515625" style="2" customWidth="1"/>
    <col min="17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19" ht="12.75">
      <c r="A1" s="39" t="s">
        <v>163</v>
      </c>
      <c r="B1" s="5" t="s">
        <v>60</v>
      </c>
      <c r="C1" s="89" t="s">
        <v>29</v>
      </c>
      <c r="D1" s="89"/>
      <c r="E1" s="89"/>
      <c r="F1" s="90" t="s">
        <v>137</v>
      </c>
      <c r="G1" s="90"/>
      <c r="H1" s="91" t="s">
        <v>172</v>
      </c>
      <c r="I1" s="91"/>
      <c r="J1" s="91"/>
      <c r="K1" s="91"/>
      <c r="L1" s="91"/>
      <c r="M1" s="91"/>
      <c r="N1" s="91"/>
      <c r="O1" s="7"/>
      <c r="S1" s="7"/>
    </row>
    <row r="2" spans="1:19" ht="12.75">
      <c r="A2" s="39" t="s">
        <v>164</v>
      </c>
      <c r="B2" s="63"/>
      <c r="C2" s="13"/>
      <c r="D2" s="13"/>
      <c r="E2" s="13"/>
      <c r="F2" s="41"/>
      <c r="G2" s="41"/>
      <c r="H2" s="5"/>
      <c r="I2" s="5" t="s">
        <v>149</v>
      </c>
      <c r="J2" s="5" t="s">
        <v>149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3" t="s">
        <v>126</v>
      </c>
      <c r="D3" s="13" t="s">
        <v>101</v>
      </c>
      <c r="E3" s="13" t="s">
        <v>100</v>
      </c>
      <c r="F3" s="41" t="s">
        <v>135</v>
      </c>
      <c r="G3" s="41" t="s">
        <v>136</v>
      </c>
      <c r="H3" s="6" t="s">
        <v>138</v>
      </c>
      <c r="I3" s="3" t="s">
        <v>150</v>
      </c>
      <c r="J3" s="47" t="s">
        <v>151</v>
      </c>
      <c r="K3" s="6" t="s">
        <v>139</v>
      </c>
      <c r="L3" s="42" t="s">
        <v>140</v>
      </c>
      <c r="M3" s="6" t="s">
        <v>141</v>
      </c>
      <c r="N3" s="6" t="s">
        <v>142</v>
      </c>
      <c r="P3" s="6" t="s">
        <v>143</v>
      </c>
      <c r="Q3" s="6" t="s">
        <v>144</v>
      </c>
      <c r="R3" s="6" t="s">
        <v>145</v>
      </c>
      <c r="T3" s="6" t="s">
        <v>146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(m,d)</v>
      </c>
      <c r="B4" t="s">
        <v>34</v>
      </c>
      <c r="C4" t="str">
        <f>'m vs o orig data'!AH4</f>
        <v>m</v>
      </c>
      <c r="D4" t="str">
        <f>'m vs o orig data'!AI4</f>
        <v> </v>
      </c>
      <c r="E4" t="str">
        <f ca="1">IF(CELL("contents",F4)="s","s",IF(CELL("contents",G4)="s","s",IF(CELL("contents",'m vs o orig data'!AJ4)="d","d","")))</f>
        <v>d</v>
      </c>
      <c r="F4" t="str">
        <f>'m vs o orig data'!AK4</f>
        <v> </v>
      </c>
      <c r="G4" t="str">
        <f>'m vs o orig data'!AL4</f>
        <v> </v>
      </c>
      <c r="H4" s="23">
        <f aca="true" t="shared" si="0" ref="H4:H14">I$19</f>
        <v>0.4170116807</v>
      </c>
      <c r="I4" s="3">
        <f>'m vs o orig data'!D4</f>
        <v>0.3599040512</v>
      </c>
      <c r="J4" s="3">
        <f>'m vs o orig data'!R4</f>
        <v>0.329700185</v>
      </c>
      <c r="K4" s="23">
        <f aca="true" t="shared" si="1" ref="K4:K14">J$19</f>
        <v>0.3509005388</v>
      </c>
      <c r="L4" s="6">
        <f>'m vs o orig data'!B4</f>
        <v>2038</v>
      </c>
      <c r="M4" s="6">
        <f>'m vs o orig data'!C4</f>
        <v>5688</v>
      </c>
      <c r="N4" s="12">
        <f>'m vs o orig data'!G4</f>
        <v>0.000254662</v>
      </c>
      <c r="O4" s="8"/>
      <c r="P4" s="6">
        <f>'m vs o orig data'!P4</f>
        <v>18169</v>
      </c>
      <c r="Q4" s="6">
        <f>'m vs o orig data'!Q4</f>
        <v>56390</v>
      </c>
      <c r="R4" s="12">
        <f>'m vs o orig data'!U4</f>
        <v>0.0510632985</v>
      </c>
      <c r="S4" s="8"/>
      <c r="T4" s="12">
        <f>'m vs o orig data'!AD4</f>
        <v>0.0303061689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(o,d)</v>
      </c>
      <c r="B5" t="s">
        <v>35</v>
      </c>
      <c r="C5" t="str">
        <f>'m vs o orig data'!AH5</f>
        <v> </v>
      </c>
      <c r="D5" t="str">
        <f>'m vs o orig data'!AI5</f>
        <v>o</v>
      </c>
      <c r="E5" t="str">
        <f ca="1">IF(CELL("contents",F5)="s","s",IF(CELL("contents",G5)="s","s",IF(CELL("contents",'m vs o orig data'!AJ5)="d","d","")))</f>
        <v>d</v>
      </c>
      <c r="F5" t="str">
        <f>'m vs o orig data'!AK5</f>
        <v> </v>
      </c>
      <c r="G5" t="str">
        <f>'m vs o orig data'!AL5</f>
        <v> </v>
      </c>
      <c r="H5" s="23">
        <f t="shared" si="0"/>
        <v>0.4170116807</v>
      </c>
      <c r="I5" s="3">
        <f>'m vs o orig data'!D5</f>
        <v>0.4019560452</v>
      </c>
      <c r="J5" s="3">
        <f>'m vs o orig data'!R5</f>
        <v>0.3165029987</v>
      </c>
      <c r="K5" s="23">
        <f t="shared" si="1"/>
        <v>0.3509005388</v>
      </c>
      <c r="L5" s="6">
        <f>'m vs o orig data'!B5</f>
        <v>1841</v>
      </c>
      <c r="M5" s="6">
        <f>'m vs o orig data'!C5</f>
        <v>4558</v>
      </c>
      <c r="N5" s="12">
        <f>'m vs o orig data'!G5</f>
        <v>0.3690367843</v>
      </c>
      <c r="O5" s="9"/>
      <c r="P5" s="6">
        <f>'m vs o orig data'!P5</f>
        <v>31331</v>
      </c>
      <c r="Q5" s="6">
        <f>'m vs o orig data'!Q5</f>
        <v>97358</v>
      </c>
      <c r="R5" s="12">
        <f>'m vs o orig data'!U5</f>
        <v>0.0009300161</v>
      </c>
      <c r="S5" s="9"/>
      <c r="T5" s="12">
        <f>'m vs o orig data'!AD5</f>
        <v>3.7433034E-09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(d)</v>
      </c>
      <c r="B6" t="s">
        <v>36</v>
      </c>
      <c r="C6" t="str">
        <f>'m vs o orig data'!AH6</f>
        <v> </v>
      </c>
      <c r="D6" t="str">
        <f>'m vs o orig data'!AI6</f>
        <v> </v>
      </c>
      <c r="E6" t="str">
        <f ca="1">IF(CELL("contents",F6)="s","s",IF(CELL("contents",G6)="s","s",IF(CELL("contents",'m vs o orig data'!AJ6)="d","d","")))</f>
        <v>d</v>
      </c>
      <c r="F6" t="str">
        <f>'m vs o orig data'!AK6</f>
        <v> </v>
      </c>
      <c r="G6" t="str">
        <f>'m vs o orig data'!AL6</f>
        <v> </v>
      </c>
      <c r="H6" s="23">
        <f t="shared" si="0"/>
        <v>0.4170116807</v>
      </c>
      <c r="I6" s="3">
        <f>'m vs o orig data'!D6</f>
        <v>0.4083137409</v>
      </c>
      <c r="J6" s="3">
        <f>'m vs o orig data'!R6</f>
        <v>0.371449735</v>
      </c>
      <c r="K6" s="23">
        <f t="shared" si="1"/>
        <v>0.3509005388</v>
      </c>
      <c r="L6" s="6">
        <f>'m vs o orig data'!B6</f>
        <v>870</v>
      </c>
      <c r="M6" s="6">
        <f>'m vs o orig data'!C6</f>
        <v>2127</v>
      </c>
      <c r="N6" s="12">
        <f>'m vs o orig data'!G6</f>
        <v>0.6603706596</v>
      </c>
      <c r="O6" s="9"/>
      <c r="P6" s="6">
        <f>'m vs o orig data'!P6</f>
        <v>24512</v>
      </c>
      <c r="Q6" s="6">
        <f>'m vs o orig data'!Q6</f>
        <v>65909</v>
      </c>
      <c r="R6" s="12">
        <f>'m vs o orig data'!U6</f>
        <v>0.0686042437</v>
      </c>
      <c r="S6" s="9"/>
      <c r="T6" s="12">
        <f>'m vs o orig data'!AD6</f>
        <v>0.0473501988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(m,o,d)</v>
      </c>
      <c r="B7" t="s">
        <v>28</v>
      </c>
      <c r="C7" t="str">
        <f>'m vs o orig data'!AH7</f>
        <v>m</v>
      </c>
      <c r="D7" t="str">
        <f>'m vs o orig data'!AI7</f>
        <v>o</v>
      </c>
      <c r="E7" t="str">
        <f ca="1">IF(CELL("contents",F7)="s","s",IF(CELL("contents",G7)="s","s",IF(CELL("contents",'m vs o orig data'!AJ7)="d","d","")))</f>
        <v>d</v>
      </c>
      <c r="F7" t="str">
        <f>'m vs o orig data'!AK7</f>
        <v> </v>
      </c>
      <c r="G7" t="str">
        <f>'m vs o orig data'!AL7</f>
        <v> </v>
      </c>
      <c r="H7" s="23">
        <f t="shared" si="0"/>
        <v>0.4170116807</v>
      </c>
      <c r="I7" s="3">
        <f>'m vs o orig data'!D7</f>
        <v>0.5054697296</v>
      </c>
      <c r="J7" s="3">
        <f>'m vs o orig data'!R7</f>
        <v>0.4255425191</v>
      </c>
      <c r="K7" s="23">
        <f t="shared" si="1"/>
        <v>0.3509005388</v>
      </c>
      <c r="L7" s="6">
        <f>'m vs o orig data'!B7</f>
        <v>1178</v>
      </c>
      <c r="M7" s="6">
        <f>'m vs o orig data'!C7</f>
        <v>2336</v>
      </c>
      <c r="N7" s="12">
        <f>'m vs o orig data'!G7</f>
        <v>2.30496E-05</v>
      </c>
      <c r="O7" s="9"/>
      <c r="P7" s="6">
        <f>'m vs o orig data'!P7</f>
        <v>20390</v>
      </c>
      <c r="Q7" s="6">
        <f>'m vs o orig data'!Q7</f>
        <v>47185</v>
      </c>
      <c r="R7" s="12">
        <f>'m vs o orig data'!U7</f>
        <v>9.771241E-10</v>
      </c>
      <c r="S7" s="9"/>
      <c r="T7" s="12">
        <f>'m vs o orig data'!AD7</f>
        <v>0.0001478936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(d)</v>
      </c>
      <c r="B8" t="s">
        <v>44</v>
      </c>
      <c r="C8" t="str">
        <f>'m vs o orig data'!AH8</f>
        <v> </v>
      </c>
      <c r="D8" t="str">
        <f>'m vs o orig data'!AI8</f>
        <v> </v>
      </c>
      <c r="E8" t="str">
        <f ca="1">IF(CELL("contents",F8)="s","s",IF(CELL("contents",G8)="s","s",IF(CELL("contents",'m vs o orig data'!AJ8)="d","d","")))</f>
        <v>d</v>
      </c>
      <c r="F8" t="str">
        <f>'m vs o orig data'!AK8</f>
        <v> </v>
      </c>
      <c r="G8" t="str">
        <f>'m vs o orig data'!AL8</f>
        <v> </v>
      </c>
      <c r="H8" s="23">
        <f t="shared" si="0"/>
        <v>0.4170116807</v>
      </c>
      <c r="I8" s="3">
        <f>'m vs o orig data'!D8</f>
        <v>0.4141861968</v>
      </c>
      <c r="J8" s="3">
        <f>'m vs o orig data'!R8</f>
        <v>0.3452284343</v>
      </c>
      <c r="K8" s="23">
        <f t="shared" si="1"/>
        <v>0.3509005388</v>
      </c>
      <c r="L8" s="6">
        <f>'m vs o orig data'!B8</f>
        <v>13242</v>
      </c>
      <c r="M8" s="6">
        <f>'m vs o orig data'!C8</f>
        <v>31647</v>
      </c>
      <c r="N8" s="12">
        <f>'m vs o orig data'!G8</f>
        <v>0.7882970376</v>
      </c>
      <c r="O8" s="9"/>
      <c r="P8" s="6">
        <f>'m vs o orig data'!P8</f>
        <v>220755</v>
      </c>
      <c r="Q8" s="6">
        <f>'m vs o orig data'!Q8</f>
        <v>633778</v>
      </c>
      <c r="R8" s="12">
        <f>'m vs o orig data'!U8</f>
        <v>0.5967997607</v>
      </c>
      <c r="S8" s="9"/>
      <c r="T8" s="12">
        <f>'m vs o orig data'!AD8</f>
        <v>4.9406311E-08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(d)</v>
      </c>
      <c r="B9" t="s">
        <v>38</v>
      </c>
      <c r="C9" t="str">
        <f>'m vs o orig data'!AH9</f>
        <v> </v>
      </c>
      <c r="D9" t="str">
        <f>'m vs o orig data'!AI9</f>
        <v> </v>
      </c>
      <c r="E9" t="str">
        <f ca="1">IF(CELL("contents",F9)="s","s",IF(CELL("contents",G9)="s","s",IF(CELL("contents",'m vs o orig data'!AJ9)="d","d","")))</f>
        <v>d</v>
      </c>
      <c r="F9" t="str">
        <f>'m vs o orig data'!AK9</f>
        <v> </v>
      </c>
      <c r="G9" t="str">
        <f>'m vs o orig data'!AL9</f>
        <v> </v>
      </c>
      <c r="H9" s="23">
        <f t="shared" si="0"/>
        <v>0.4170116807</v>
      </c>
      <c r="I9" s="3">
        <f>'m vs o orig data'!D9</f>
        <v>0.420269679</v>
      </c>
      <c r="J9" s="3">
        <f>'m vs o orig data'!R9</f>
        <v>0.3658818159</v>
      </c>
      <c r="K9" s="23">
        <f t="shared" si="1"/>
        <v>0.3509005388</v>
      </c>
      <c r="L9" s="6">
        <f>'m vs o orig data'!B9</f>
        <v>3697</v>
      </c>
      <c r="M9" s="6">
        <f>'m vs o orig data'!C9</f>
        <v>8817</v>
      </c>
      <c r="N9" s="12">
        <f>'m vs o orig data'!G9</f>
        <v>0.8339682266</v>
      </c>
      <c r="O9" s="9"/>
      <c r="P9" s="6">
        <f>'m vs o orig data'!P9</f>
        <v>24579</v>
      </c>
      <c r="Q9" s="6">
        <f>'m vs o orig data'!Q9</f>
        <v>67990</v>
      </c>
      <c r="R9" s="12">
        <f>'m vs o orig data'!U9</f>
        <v>0.1841696121</v>
      </c>
      <c r="S9" s="9"/>
      <c r="T9" s="12">
        <f>'m vs o orig data'!AD9</f>
        <v>0.0001774858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(d)</v>
      </c>
      <c r="B10" t="s">
        <v>39</v>
      </c>
      <c r="C10" t="str">
        <f>'m vs o orig data'!AH10</f>
        <v> </v>
      </c>
      <c r="D10" t="str">
        <f>'m vs o orig data'!AI10</f>
        <v> </v>
      </c>
      <c r="E10" t="str">
        <f ca="1">IF(CELL("contents",F10)="s","s",IF(CELL("contents",G10)="s","s",IF(CELL("contents",'m vs o orig data'!AJ10)="d","d","")))</f>
        <v>d</v>
      </c>
      <c r="F10" t="str">
        <f>'m vs o orig data'!AK10</f>
        <v> </v>
      </c>
      <c r="G10" t="str">
        <f>'m vs o orig data'!AL10</f>
        <v> </v>
      </c>
      <c r="H10" s="23">
        <f t="shared" si="0"/>
        <v>0.4170116807</v>
      </c>
      <c r="I10" s="3">
        <f>'m vs o orig data'!D10</f>
        <v>0.4266422872</v>
      </c>
      <c r="J10" s="3">
        <f>'m vs o orig data'!R10</f>
        <v>0.3543484113</v>
      </c>
      <c r="K10" s="23">
        <f t="shared" si="1"/>
        <v>0.3509005388</v>
      </c>
      <c r="L10" s="6">
        <f>'m vs o orig data'!B10</f>
        <v>1467</v>
      </c>
      <c r="M10" s="6">
        <f>'m vs o orig data'!C10</f>
        <v>3470</v>
      </c>
      <c r="N10" s="12">
        <f>'m vs o orig data'!G10</f>
        <v>0.5924714555</v>
      </c>
      <c r="P10" s="6">
        <f>'m vs o orig data'!P10</f>
        <v>12862</v>
      </c>
      <c r="Q10" s="6">
        <f>'m vs o orig data'!Q10</f>
        <v>36809</v>
      </c>
      <c r="R10" s="12">
        <f>'m vs o orig data'!U10</f>
        <v>0.7625653948</v>
      </c>
      <c r="T10" s="12">
        <f>'m vs o orig data'!AD10</f>
        <v>1.68622E-05</v>
      </c>
    </row>
    <row r="11" spans="1:27" ht="12.75">
      <c r="A11" s="2" t="str">
        <f ca="1" t="shared" si="2"/>
        <v>Parkland (m,o,d)</v>
      </c>
      <c r="B11" t="s">
        <v>37</v>
      </c>
      <c r="C11" t="str">
        <f>'m vs o orig data'!AH11</f>
        <v>m</v>
      </c>
      <c r="D11" t="str">
        <f>'m vs o orig data'!AI11</f>
        <v>o</v>
      </c>
      <c r="E11" t="str">
        <f ca="1">IF(CELL("contents",F11)="s","s",IF(CELL("contents",G11)="s","s",IF(CELL("contents",'m vs o orig data'!AJ11)="d","d","")))</f>
        <v>d</v>
      </c>
      <c r="F11" t="str">
        <f>'m vs o orig data'!AK11</f>
        <v> </v>
      </c>
      <c r="G11" t="str">
        <f>'m vs o orig data'!AL11</f>
        <v> </v>
      </c>
      <c r="H11" s="23">
        <f t="shared" si="0"/>
        <v>0.4170116807</v>
      </c>
      <c r="I11" s="3">
        <f>'m vs o orig data'!D11</f>
        <v>0.5074588817</v>
      </c>
      <c r="J11" s="3">
        <f>'m vs o orig data'!R11</f>
        <v>0.4250331786</v>
      </c>
      <c r="K11" s="23">
        <f t="shared" si="1"/>
        <v>0.3509005388</v>
      </c>
      <c r="L11" s="6">
        <f>'m vs o orig data'!B11</f>
        <v>3076</v>
      </c>
      <c r="M11" s="6">
        <f>'m vs o orig data'!C11</f>
        <v>5976</v>
      </c>
      <c r="N11" s="12">
        <f>'m vs o orig data'!G11</f>
        <v>2.2418218E-07</v>
      </c>
      <c r="O11" s="9"/>
      <c r="P11" s="6">
        <f>'m vs o orig data'!P11</f>
        <v>15408</v>
      </c>
      <c r="Q11" s="6">
        <f>'m vs o orig data'!Q11</f>
        <v>35986</v>
      </c>
      <c r="R11" s="12">
        <f>'m vs o orig data'!U11</f>
        <v>1.6043221E-09</v>
      </c>
      <c r="S11" s="9"/>
      <c r="T11" s="12">
        <f>'m vs o orig data'!AD11</f>
        <v>3.081912E-06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40</v>
      </c>
      <c r="C12" t="str">
        <f>'m vs o orig data'!AH12</f>
        <v> </v>
      </c>
      <c r="D12" t="str">
        <f>'m vs o orig data'!AI12</f>
        <v> 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23">
        <f t="shared" si="0"/>
        <v>0.4170116807</v>
      </c>
      <c r="I12" s="3">
        <f>'m vs o orig data'!D12</f>
        <v>0.3743992549</v>
      </c>
      <c r="J12" s="3">
        <f>'m vs o orig data'!R12</f>
        <v>0.3163145667</v>
      </c>
      <c r="K12" s="23">
        <f t="shared" si="1"/>
        <v>0.3509005388</v>
      </c>
      <c r="L12" s="6">
        <f>'m vs o orig data'!B12</f>
        <v>82</v>
      </c>
      <c r="M12" s="6">
        <f>'m vs o orig data'!C12</f>
        <v>220</v>
      </c>
      <c r="N12" s="12">
        <f>'m vs o orig data'!G12</f>
        <v>0.3539227207</v>
      </c>
      <c r="O12" s="9"/>
      <c r="P12" s="6">
        <f>'m vs o orig data'!P12</f>
        <v>225</v>
      </c>
      <c r="Q12" s="6">
        <f>'m vs o orig data'!Q12</f>
        <v>719</v>
      </c>
      <c r="R12" s="12">
        <f>'m vs o orig data'!U12</f>
        <v>0.1645255167</v>
      </c>
      <c r="S12" s="9"/>
      <c r="T12" s="12">
        <f>'m vs o orig data'!AD12</f>
        <v>0.2098711854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(d)</v>
      </c>
      <c r="B13" t="s">
        <v>41</v>
      </c>
      <c r="C13" t="str">
        <f>'m vs o orig data'!AH13</f>
        <v> </v>
      </c>
      <c r="D13" t="str">
        <f>'m vs o orig data'!AI13</f>
        <v> </v>
      </c>
      <c r="E13" t="str">
        <f ca="1">IF(CELL("contents",F13)="s","s",IF(CELL("contents",G13)="s","s",IF(CELL("contents",'m vs o orig data'!AJ13)="d","d","")))</f>
        <v>d</v>
      </c>
      <c r="F13" t="str">
        <f>'m vs o orig data'!AK13</f>
        <v> </v>
      </c>
      <c r="G13" t="str">
        <f>'m vs o orig data'!AL13</f>
        <v> </v>
      </c>
      <c r="H13" s="23">
        <f t="shared" si="0"/>
        <v>0.4170116807</v>
      </c>
      <c r="I13" s="3">
        <f>'m vs o orig data'!D13</f>
        <v>0.3890932567</v>
      </c>
      <c r="J13" s="3">
        <f>'m vs o orig data'!R13</f>
        <v>0.3467430984</v>
      </c>
      <c r="K13" s="23">
        <f t="shared" si="1"/>
        <v>0.3509005388</v>
      </c>
      <c r="L13" s="6">
        <f>'m vs o orig data'!B13</f>
        <v>1571</v>
      </c>
      <c r="M13" s="6">
        <f>'m vs o orig data'!C13</f>
        <v>4073</v>
      </c>
      <c r="N13" s="12">
        <f>'m vs o orig data'!G13</f>
        <v>0.1037679226</v>
      </c>
      <c r="O13" s="9"/>
      <c r="P13" s="6">
        <f>'m vs o orig data'!P13</f>
        <v>7092</v>
      </c>
      <c r="Q13" s="6">
        <f>'m vs o orig data'!Q13</f>
        <v>20126</v>
      </c>
      <c r="R13" s="12">
        <f>'m vs o orig data'!U13</f>
        <v>0.7239522487</v>
      </c>
      <c r="S13" s="9"/>
      <c r="T13" s="12">
        <f>'m vs o orig data'!AD13</f>
        <v>0.0089603384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(o,d)</v>
      </c>
      <c r="B14" t="s">
        <v>42</v>
      </c>
      <c r="C14" t="str">
        <f>'m vs o orig data'!AH14</f>
        <v> </v>
      </c>
      <c r="D14" t="str">
        <f>'m vs o orig data'!AI14</f>
        <v>o</v>
      </c>
      <c r="E14" t="str">
        <f ca="1">IF(CELL("contents",F14)="s","s",IF(CELL("contents",G14)="s","s",IF(CELL("contents",'m vs o orig data'!AJ14)="d","d","")))</f>
        <v>d</v>
      </c>
      <c r="F14" t="str">
        <f>'m vs o orig data'!AK14</f>
        <v> </v>
      </c>
      <c r="G14" t="str">
        <f>'m vs o orig data'!AL14</f>
        <v> </v>
      </c>
      <c r="H14" s="23">
        <f t="shared" si="0"/>
        <v>0.4170116807</v>
      </c>
      <c r="I14" s="3">
        <f>'m vs o orig data'!D14</f>
        <v>0.392677843</v>
      </c>
      <c r="J14" s="3">
        <f>'m vs o orig data'!R14</f>
        <v>0.3130122849</v>
      </c>
      <c r="K14" s="23">
        <f t="shared" si="1"/>
        <v>0.3509005388</v>
      </c>
      <c r="L14" s="6">
        <f>'m vs o orig data'!B14</f>
        <v>1583</v>
      </c>
      <c r="M14" s="6">
        <f>'m vs o orig data'!C14</f>
        <v>4104</v>
      </c>
      <c r="N14" s="12">
        <f>'m vs o orig data'!G14</f>
        <v>0.1629132379</v>
      </c>
      <c r="O14" s="9"/>
      <c r="P14" s="6">
        <f>'m vs o orig data'!P14</f>
        <v>12307</v>
      </c>
      <c r="Q14" s="6">
        <f>'m vs o orig data'!Q14</f>
        <v>42422</v>
      </c>
      <c r="R14" s="12">
        <f>'m vs o orig data'!U14</f>
        <v>0.000690678</v>
      </c>
      <c r="S14" s="9"/>
      <c r="T14" s="12">
        <f>'m vs o orig data'!AD14</f>
        <v>3.4393444E-07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3"/>
      <c r="J15" s="3"/>
      <c r="K15" s="23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(d)</v>
      </c>
      <c r="B16" t="s">
        <v>148</v>
      </c>
      <c r="C16" t="str">
        <f>'m vs o orig data'!AH15</f>
        <v> </v>
      </c>
      <c r="D16" t="str">
        <f>'m vs o orig data'!AI15</f>
        <v> </v>
      </c>
      <c r="E16" t="str">
        <f ca="1">IF(CELL("contents",F16)="s","s",IF(CELL("contents",G16)="s","s",IF(CELL("contents",'m vs o orig data'!AJ15)="d","d","")))</f>
        <v>d</v>
      </c>
      <c r="F16" t="str">
        <f>'m vs o orig data'!AK15</f>
        <v> </v>
      </c>
      <c r="G16" t="str">
        <f>'m vs o orig data'!AL15</f>
        <v> </v>
      </c>
      <c r="H16" s="23">
        <f>I$19</f>
        <v>0.4170116807</v>
      </c>
      <c r="I16" s="3">
        <f>'m vs o orig data'!D15</f>
        <v>0.3852788317</v>
      </c>
      <c r="J16" s="3">
        <f>'m vs o orig data'!R15</f>
        <v>0.3377728715</v>
      </c>
      <c r="K16" s="23">
        <f>J$19</f>
        <v>0.3509005388</v>
      </c>
      <c r="L16" s="6">
        <f>'m vs o orig data'!B15</f>
        <v>4749</v>
      </c>
      <c r="M16" s="6">
        <f>'m vs o orig data'!C15</f>
        <v>12373</v>
      </c>
      <c r="N16" s="12">
        <f>'m vs o orig data'!G15</f>
        <v>0.0259851493</v>
      </c>
      <c r="O16" s="9"/>
      <c r="P16" s="6">
        <f>'m vs o orig data'!P15</f>
        <v>74012</v>
      </c>
      <c r="Q16" s="6">
        <f>'m vs o orig data'!Q15</f>
        <v>219657</v>
      </c>
      <c r="R16" s="12">
        <f>'m vs o orig data'!U15</f>
        <v>0.2202683165</v>
      </c>
      <c r="S16" s="9"/>
      <c r="T16" s="12">
        <f>'m vs o orig data'!AD15</f>
        <v>0.0002414774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(o,d)</v>
      </c>
      <c r="B17" t="s">
        <v>47</v>
      </c>
      <c r="C17" t="str">
        <f>'m vs o orig data'!AH16</f>
        <v> </v>
      </c>
      <c r="D17" t="str">
        <f>'m vs o orig data'!AI16</f>
        <v>o</v>
      </c>
      <c r="E17" t="str">
        <f ca="1">IF(CELL("contents",F17)="s","s",IF(CELL("contents",G17)="s","s",IF(CELL("contents",'m vs o orig data'!AJ16)="d","d","")))</f>
        <v>d</v>
      </c>
      <c r="F17" t="str">
        <f>'m vs o orig data'!AK16</f>
        <v> </v>
      </c>
      <c r="G17" t="str">
        <f>'m vs o orig data'!AL16</f>
        <v> </v>
      </c>
      <c r="H17" s="23">
        <f>I$19</f>
        <v>0.4170116807</v>
      </c>
      <c r="I17" s="3">
        <f>'m vs o orig data'!D16</f>
        <v>0.4514142469</v>
      </c>
      <c r="J17" s="3">
        <f>'m vs o orig data'!R16</f>
        <v>0.3813060133</v>
      </c>
      <c r="K17" s="23">
        <f>J$19</f>
        <v>0.3509005388</v>
      </c>
      <c r="L17" s="6">
        <f>'m vs o orig data'!B16</f>
        <v>8240</v>
      </c>
      <c r="M17" s="6">
        <f>'m vs o orig data'!C16</f>
        <v>18263</v>
      </c>
      <c r="N17" s="12">
        <f>'m vs o orig data'!G16</f>
        <v>0.0290147255</v>
      </c>
      <c r="P17" s="6">
        <f>'m vs o orig data'!P16</f>
        <v>52849</v>
      </c>
      <c r="Q17" s="6">
        <f>'m vs o orig data'!Q16</f>
        <v>140785</v>
      </c>
      <c r="R17" s="12">
        <f>'m vs o orig data'!U16</f>
        <v>0.0080604632</v>
      </c>
      <c r="T17" s="12">
        <f>'m vs o orig data'!AD16</f>
        <v>1.0216998E-06</v>
      </c>
    </row>
    <row r="18" spans="1:20" ht="12.75">
      <c r="A18" s="2" t="str">
        <f ca="1" t="shared" si="2"/>
        <v>North (d)</v>
      </c>
      <c r="B18" t="s">
        <v>43</v>
      </c>
      <c r="C18" t="str">
        <f>'m vs o orig data'!AH17</f>
        <v> </v>
      </c>
      <c r="D18" t="str">
        <f>'m vs o orig data'!AI17</f>
        <v> </v>
      </c>
      <c r="E18" t="str">
        <f ca="1">IF(CELL("contents",F18)="s","s",IF(CELL("contents",G18)="s","s",IF(CELL("contents",'m vs o orig data'!AJ17)="d","d","")))</f>
        <v>d</v>
      </c>
      <c r="F18" t="str">
        <f>'m vs o orig data'!AK17</f>
        <v> </v>
      </c>
      <c r="G18" t="str">
        <f>'m vs o orig data'!AL17</f>
        <v> </v>
      </c>
      <c r="H18" s="23">
        <f>I$19</f>
        <v>0.4170116807</v>
      </c>
      <c r="I18" s="3">
        <f>'m vs o orig data'!D17</f>
        <v>0.3931497737</v>
      </c>
      <c r="J18" s="3">
        <f>'m vs o orig data'!R17</f>
        <v>0.3226712147</v>
      </c>
      <c r="K18" s="23">
        <f>J$19</f>
        <v>0.3509005388</v>
      </c>
      <c r="L18" s="6">
        <f>'m vs o orig data'!B17</f>
        <v>3236</v>
      </c>
      <c r="M18" s="6">
        <f>'m vs o orig data'!C17</f>
        <v>8397</v>
      </c>
      <c r="N18" s="12">
        <f>'m vs o orig data'!G17</f>
        <v>0.1141837845</v>
      </c>
      <c r="P18" s="6">
        <f>'m vs o orig data'!P17</f>
        <v>19624</v>
      </c>
      <c r="Q18" s="6">
        <f>'m vs o orig data'!Q17</f>
        <v>63267</v>
      </c>
      <c r="R18" s="12">
        <f>'m vs o orig data'!U17</f>
        <v>0.0108025178</v>
      </c>
      <c r="T18" s="12">
        <f>'m vs o orig data'!AD17</f>
        <v>5.2361387E-07</v>
      </c>
    </row>
    <row r="19" spans="1:20" ht="12.75">
      <c r="A19" s="2" t="str">
        <f ca="1" t="shared" si="2"/>
        <v>Manitoba (d)</v>
      </c>
      <c r="B19" t="s">
        <v>45</v>
      </c>
      <c r="C19" t="str">
        <f>'m vs o orig data'!AH18</f>
        <v> </v>
      </c>
      <c r="D19" t="str">
        <f>'m vs o orig data'!AI18</f>
        <v> </v>
      </c>
      <c r="E19" t="str">
        <f ca="1">IF(CELL("contents",F19)="s","s",IF(CELL("contents",G19)="s","s",IF(CELL("contents",'m vs o orig data'!AJ18)="d","d","")))</f>
        <v>d</v>
      </c>
      <c r="F19" t="str">
        <f>'m vs o orig data'!AK18</f>
        <v> </v>
      </c>
      <c r="G19" t="str">
        <f>'m vs o orig data'!AL18</f>
        <v> </v>
      </c>
      <c r="H19" s="23">
        <f>I$19</f>
        <v>0.4170116807</v>
      </c>
      <c r="I19" s="3">
        <f>'m vs o orig data'!D18</f>
        <v>0.4170116807</v>
      </c>
      <c r="J19" s="3">
        <f>'m vs o orig data'!R18</f>
        <v>0.3509005388</v>
      </c>
      <c r="K19" s="23">
        <f>J$19</f>
        <v>0.3509005388</v>
      </c>
      <c r="L19" s="6">
        <f>'m vs o orig data'!B18</f>
        <v>30645</v>
      </c>
      <c r="M19" s="6">
        <f>'m vs o orig data'!C18</f>
        <v>73016</v>
      </c>
      <c r="N19" s="12" t="str">
        <f>'m vs o orig data'!G18</f>
        <v> </v>
      </c>
      <c r="P19" s="6">
        <f>'m vs o orig data'!P18</f>
        <v>387630</v>
      </c>
      <c r="Q19" s="6">
        <f>'m vs o orig data'!Q18</f>
        <v>1104672</v>
      </c>
      <c r="R19" s="12" t="str">
        <f>'m vs o orig data'!U18</f>
        <v> </v>
      </c>
      <c r="T19" s="12">
        <f>'m vs o orig data'!AD18</f>
        <v>5.2705804E-08</v>
      </c>
    </row>
    <row r="20" spans="1:20" ht="12.75">
      <c r="A20" s="2" t="str">
        <f ca="1" t="shared" si="2"/>
        <v>Fort Garry (d)</v>
      </c>
      <c r="B20" t="s">
        <v>48</v>
      </c>
      <c r="C20" t="str">
        <f>'m vs o orig data'!AH19</f>
        <v> </v>
      </c>
      <c r="D20" t="str">
        <f>'m vs o orig data'!AI19</f>
        <v> </v>
      </c>
      <c r="E20" t="str">
        <f ca="1">IF(CELL("contents",F20)="s","s",IF(CELL("contents",G20)="s","s",IF(CELL("contents",'m vs o orig data'!AJ19)="d","d","")))</f>
        <v>d</v>
      </c>
      <c r="F20" t="str">
        <f>'m vs o orig data'!AK19</f>
        <v> </v>
      </c>
      <c r="G20" t="str">
        <f>'m vs o orig data'!AL19</f>
        <v> </v>
      </c>
      <c r="H20" s="23">
        <f aca="true" t="shared" si="3" ref="H20:H31">I$19</f>
        <v>0.4170116807</v>
      </c>
      <c r="I20" s="3">
        <f>'m vs o orig data'!D19</f>
        <v>0.3867452512</v>
      </c>
      <c r="J20" s="3">
        <f>'m vs o orig data'!R19</f>
        <v>0.3297060466</v>
      </c>
      <c r="K20" s="23">
        <f aca="true" t="shared" si="4" ref="K20:K31">J$19</f>
        <v>0.3509005388</v>
      </c>
      <c r="L20" s="6">
        <f>'m vs o orig data'!B19</f>
        <v>685</v>
      </c>
      <c r="M20" s="6">
        <f>'m vs o orig data'!C19</f>
        <v>1785</v>
      </c>
      <c r="N20" s="12">
        <f>'m vs o orig data'!G19</f>
        <v>0.1415344292</v>
      </c>
      <c r="P20" s="6">
        <f>'m vs o orig data'!P19</f>
        <v>21132</v>
      </c>
      <c r="Q20" s="6">
        <f>'m vs o orig data'!Q19</f>
        <v>64498</v>
      </c>
      <c r="R20" s="12">
        <f>'m vs o orig data'!U19</f>
        <v>0.049443167</v>
      </c>
      <c r="T20" s="12">
        <f>'m vs o orig data'!AD19</f>
        <v>0.0018581371</v>
      </c>
    </row>
    <row r="21" spans="1:20" ht="12.75">
      <c r="A21" s="2" t="str">
        <f ca="1" t="shared" si="2"/>
        <v>Assiniboine South</v>
      </c>
      <c r="B21" t="s">
        <v>49</v>
      </c>
      <c r="C21" t="str">
        <f>'m vs o orig data'!AH20</f>
        <v> </v>
      </c>
      <c r="D21" t="str">
        <f>'m vs o orig data'!AI20</f>
        <v> </v>
      </c>
      <c r="E21">
        <f ca="1">IF(CELL("contents",F21)="s","s",IF(CELL("contents",G21)="s","s",IF(CELL("contents",'m vs o orig data'!AJ20)="d","d","")))</f>
      </c>
      <c r="F21" t="str">
        <f>'m vs o orig data'!AK20</f>
        <v> </v>
      </c>
      <c r="G21" t="str">
        <f>'m vs o orig data'!AL20</f>
        <v> </v>
      </c>
      <c r="H21" s="23">
        <f t="shared" si="3"/>
        <v>0.4170116807</v>
      </c>
      <c r="I21" s="3">
        <f>'m vs o orig data'!D20</f>
        <v>0.372553236</v>
      </c>
      <c r="J21" s="3">
        <f>'m vs o orig data'!R20</f>
        <v>0.3462656656</v>
      </c>
      <c r="K21" s="23">
        <f t="shared" si="4"/>
        <v>0.3509005388</v>
      </c>
      <c r="L21" s="6">
        <f>'m vs o orig data'!B20</f>
        <v>316</v>
      </c>
      <c r="M21" s="6">
        <f>'m vs o orig data'!C20</f>
        <v>848</v>
      </c>
      <c r="N21" s="12">
        <f>'m vs o orig data'!G20</f>
        <v>0.0881294108</v>
      </c>
      <c r="P21" s="6">
        <f>'m vs o orig data'!P20</f>
        <v>12327</v>
      </c>
      <c r="Q21" s="6">
        <f>'m vs o orig data'!Q20</f>
        <v>35902</v>
      </c>
      <c r="R21" s="12">
        <f>'m vs o orig data'!U20</f>
        <v>0.6802944436</v>
      </c>
      <c r="T21" s="12">
        <f>'m vs o orig data'!AD20</f>
        <v>0.2704628302</v>
      </c>
    </row>
    <row r="22" spans="1:20" ht="12.75">
      <c r="A22" s="2" t="str">
        <f ca="1" t="shared" si="2"/>
        <v>St. Boniface (m,d)</v>
      </c>
      <c r="B22" t="s">
        <v>53</v>
      </c>
      <c r="C22" t="str">
        <f>'m vs o orig data'!AH21</f>
        <v>m</v>
      </c>
      <c r="D22" t="str">
        <f>'m vs o orig data'!AI21</f>
        <v> </v>
      </c>
      <c r="E22" t="str">
        <f ca="1">IF(CELL("contents",F22)="s","s",IF(CELL("contents",G22)="s","s",IF(CELL("contents",'m vs o orig data'!AJ21)="d","d","")))</f>
        <v>d</v>
      </c>
      <c r="F22" t="str">
        <f>'m vs o orig data'!AK21</f>
        <v> </v>
      </c>
      <c r="G22" t="str">
        <f>'m vs o orig data'!AL21</f>
        <v> </v>
      </c>
      <c r="H22" s="23">
        <f t="shared" si="3"/>
        <v>0.4170116807</v>
      </c>
      <c r="I22" s="3">
        <f>'m vs o orig data'!D21</f>
        <v>0.3664798179</v>
      </c>
      <c r="J22" s="3">
        <f>'m vs o orig data'!R21</f>
        <v>0.3306190446</v>
      </c>
      <c r="K22" s="23">
        <f t="shared" si="4"/>
        <v>0.3509005388</v>
      </c>
      <c r="L22" s="6">
        <f>'m vs o orig data'!B21</f>
        <v>1355</v>
      </c>
      <c r="M22" s="6">
        <f>'m vs o orig data'!C21</f>
        <v>3677</v>
      </c>
      <c r="N22" s="12">
        <f>'m vs o orig data'!G21</f>
        <v>0.0027421466</v>
      </c>
      <c r="P22" s="6">
        <f>'m vs o orig data'!P21</f>
        <v>15913</v>
      </c>
      <c r="Q22" s="6">
        <f>'m vs o orig data'!Q21</f>
        <v>48107</v>
      </c>
      <c r="R22" s="12">
        <f>'m vs o orig data'!U21</f>
        <v>0.0629514653</v>
      </c>
      <c r="T22" s="12">
        <f>'m vs o orig data'!AD21</f>
        <v>0.0175583655</v>
      </c>
    </row>
    <row r="23" spans="1:20" ht="12.75">
      <c r="A23" s="2" t="str">
        <f ca="1" t="shared" si="2"/>
        <v>St. Vital (d)</v>
      </c>
      <c r="B23" t="s">
        <v>51</v>
      </c>
      <c r="C23" t="str">
        <f>'m vs o orig data'!AH22</f>
        <v> </v>
      </c>
      <c r="D23" t="str">
        <f>'m vs o orig data'!AI22</f>
        <v> </v>
      </c>
      <c r="E23" t="str">
        <f ca="1">IF(CELL("contents",F23)="s","s",IF(CELL("contents",G23)="s","s",IF(CELL("contents",'m vs o orig data'!AJ22)="d","d","")))</f>
        <v>d</v>
      </c>
      <c r="F23" t="str">
        <f>'m vs o orig data'!AK22</f>
        <v> </v>
      </c>
      <c r="G23" t="str">
        <f>'m vs o orig data'!AL22</f>
        <v> </v>
      </c>
      <c r="H23" s="23">
        <f t="shared" si="3"/>
        <v>0.4170116807</v>
      </c>
      <c r="I23" s="3">
        <f>'m vs o orig data'!D22</f>
        <v>0.4064388126</v>
      </c>
      <c r="J23" s="3">
        <f>'m vs o orig data'!R22</f>
        <v>0.3440061886</v>
      </c>
      <c r="K23" s="23">
        <f t="shared" si="4"/>
        <v>0.3509005388</v>
      </c>
      <c r="L23" s="6">
        <f>'m vs o orig data'!B22</f>
        <v>1388</v>
      </c>
      <c r="M23" s="6">
        <f>'m vs o orig data'!C22</f>
        <v>3373</v>
      </c>
      <c r="N23" s="12">
        <f>'m vs o orig data'!G22</f>
        <v>0.5500245995</v>
      </c>
      <c r="P23" s="6">
        <f>'m vs o orig data'!P22</f>
        <v>20253</v>
      </c>
      <c r="Q23" s="6">
        <f>'m vs o orig data'!Q22</f>
        <v>58650</v>
      </c>
      <c r="R23" s="12">
        <f>'m vs o orig data'!U22</f>
        <v>0.531333</v>
      </c>
      <c r="T23" s="12">
        <f>'m vs o orig data'!AD22</f>
        <v>0.0001041886</v>
      </c>
    </row>
    <row r="24" spans="1:20" ht="12.75">
      <c r="A24" s="2" t="str">
        <f ca="1" t="shared" si="2"/>
        <v>Transcona (d)</v>
      </c>
      <c r="B24" t="s">
        <v>54</v>
      </c>
      <c r="C24" t="str">
        <f>'m vs o orig data'!AH23</f>
        <v> </v>
      </c>
      <c r="D24" t="str">
        <f>'m vs o orig data'!AI23</f>
        <v> </v>
      </c>
      <c r="E24" t="str">
        <f ca="1">IF(CELL("contents",F24)="s","s",IF(CELL("contents",G24)="s","s",IF(CELL("contents",'m vs o orig data'!AJ23)="d","d","")))</f>
        <v>d</v>
      </c>
      <c r="F24" t="str">
        <f>'m vs o orig data'!AK23</f>
        <v> </v>
      </c>
      <c r="G24" t="str">
        <f>'m vs o orig data'!AL23</f>
        <v> </v>
      </c>
      <c r="H24" s="23">
        <f t="shared" si="3"/>
        <v>0.4170116807</v>
      </c>
      <c r="I24" s="3">
        <f>'m vs o orig data'!D23</f>
        <v>0.4179654953</v>
      </c>
      <c r="J24" s="3">
        <f>'m vs o orig data'!R23</f>
        <v>0.3539425247</v>
      </c>
      <c r="K24" s="23">
        <f t="shared" si="4"/>
        <v>0.3509005388</v>
      </c>
      <c r="L24" s="6">
        <f>'m vs o orig data'!B23</f>
        <v>892</v>
      </c>
      <c r="M24" s="6">
        <f>'m vs o orig data'!C23</f>
        <v>2126</v>
      </c>
      <c r="N24" s="12">
        <f>'m vs o orig data'!G23</f>
        <v>0.9622011635</v>
      </c>
      <c r="P24" s="6">
        <f>'m vs o orig data'!P23</f>
        <v>11135</v>
      </c>
      <c r="Q24" s="6">
        <f>'m vs o orig data'!Q23</f>
        <v>31206</v>
      </c>
      <c r="R24" s="12">
        <f>'m vs o orig data'!U23</f>
        <v>0.792286555</v>
      </c>
      <c r="T24" s="12">
        <f>'m vs o orig data'!AD23</f>
        <v>0.0006724461</v>
      </c>
    </row>
    <row r="25" spans="1:23" ht="12.75">
      <c r="A25" s="2" t="str">
        <f ca="1" t="shared" si="2"/>
        <v>River Heights (d)</v>
      </c>
      <c r="B25" t="s">
        <v>50</v>
      </c>
      <c r="C25" t="str">
        <f>'m vs o orig data'!AH24</f>
        <v> </v>
      </c>
      <c r="D25" t="str">
        <f>'m vs o orig data'!AI24</f>
        <v> </v>
      </c>
      <c r="E25" t="str">
        <f ca="1">IF(CELL("contents",F25)="s","s",IF(CELL("contents",G25)="s","s",IF(CELL("contents",'m vs o orig data'!AJ24)="d","d","")))</f>
        <v>d</v>
      </c>
      <c r="F25" t="str">
        <f>'m vs o orig data'!AK24</f>
        <v> </v>
      </c>
      <c r="G25" t="str">
        <f>'m vs o orig data'!AL24</f>
        <v> </v>
      </c>
      <c r="H25" s="23">
        <f t="shared" si="3"/>
        <v>0.4170116807</v>
      </c>
      <c r="I25" s="3">
        <f>'m vs o orig data'!D24</f>
        <v>0.3639019312</v>
      </c>
      <c r="J25" s="3">
        <f>'m vs o orig data'!R24</f>
        <v>0.3253274145</v>
      </c>
      <c r="K25" s="23">
        <f t="shared" si="4"/>
        <v>0.3509005388</v>
      </c>
      <c r="L25" s="6">
        <f>'m vs o orig data'!B24</f>
        <v>607</v>
      </c>
      <c r="M25" s="6">
        <f>'m vs o orig data'!C24</f>
        <v>1679</v>
      </c>
      <c r="N25" s="12">
        <f>'m vs o orig data'!G24</f>
        <v>0.0105564225</v>
      </c>
      <c r="P25" s="6">
        <f>'m vs o orig data'!P24</f>
        <v>17752</v>
      </c>
      <c r="Q25" s="6">
        <f>'m vs o orig data'!Q24</f>
        <v>53971</v>
      </c>
      <c r="R25" s="12">
        <f>'m vs o orig data'!U24</f>
        <v>0.0168976855</v>
      </c>
      <c r="T25" s="12">
        <f>'m vs o orig data'!AD24</f>
        <v>0.0354916471</v>
      </c>
      <c r="U25" s="1"/>
      <c r="V25" s="1"/>
      <c r="W25" s="1"/>
    </row>
    <row r="26" spans="1:23" ht="12.75">
      <c r="A26" s="2" t="str">
        <f ca="1" t="shared" si="2"/>
        <v>River East (d)</v>
      </c>
      <c r="B26" t="s">
        <v>52</v>
      </c>
      <c r="C26" t="str">
        <f>'m vs o orig data'!AH25</f>
        <v> </v>
      </c>
      <c r="D26" t="str">
        <f>'m vs o orig data'!AI25</f>
        <v> </v>
      </c>
      <c r="E26" t="str">
        <f ca="1">IF(CELL("contents",F26)="s","s",IF(CELL("contents",G26)="s","s",IF(CELL("contents",'m vs o orig data'!AJ25)="d","d","")))</f>
        <v>d</v>
      </c>
      <c r="F26" t="str">
        <f>'m vs o orig data'!AK25</f>
        <v> </v>
      </c>
      <c r="G26" t="str">
        <f>'m vs o orig data'!AL25</f>
        <v> </v>
      </c>
      <c r="H26" s="23">
        <f t="shared" si="3"/>
        <v>0.4170116807</v>
      </c>
      <c r="I26" s="3">
        <f>'m vs o orig data'!D25</f>
        <v>0.4156471276</v>
      </c>
      <c r="J26" s="3">
        <f>'m vs o orig data'!R25</f>
        <v>0.3354692858</v>
      </c>
      <c r="K26" s="23">
        <f t="shared" si="4"/>
        <v>0.3509005388</v>
      </c>
      <c r="L26" s="6">
        <f>'m vs o orig data'!B25</f>
        <v>1855</v>
      </c>
      <c r="M26" s="6">
        <f>'m vs o orig data'!C25</f>
        <v>4419</v>
      </c>
      <c r="N26" s="12">
        <f>'m vs o orig data'!G25</f>
        <v>0.9365636525</v>
      </c>
      <c r="P26" s="6">
        <f>'m vs o orig data'!P25</f>
        <v>30702</v>
      </c>
      <c r="Q26" s="6">
        <f>'m vs o orig data'!Q25</f>
        <v>90056</v>
      </c>
      <c r="R26" s="12">
        <f>'m vs o orig data'!U25</f>
        <v>0.1501082571</v>
      </c>
      <c r="T26" s="12">
        <f>'m vs o orig data'!AD25</f>
        <v>1.5596735E-07</v>
      </c>
      <c r="U26" s="1"/>
      <c r="V26" s="1"/>
      <c r="W26" s="1"/>
    </row>
    <row r="27" spans="1:23" ht="12.75">
      <c r="A27" s="2" t="str">
        <f ca="1" t="shared" si="2"/>
        <v>Seven Oaks (d)</v>
      </c>
      <c r="B27" t="s">
        <v>55</v>
      </c>
      <c r="C27" t="str">
        <f>'m vs o orig data'!AH26</f>
        <v> </v>
      </c>
      <c r="D27" t="str">
        <f>'m vs o orig data'!AI26</f>
        <v> </v>
      </c>
      <c r="E27" t="str">
        <f ca="1">IF(CELL("contents",F27)="s","s",IF(CELL("contents",G27)="s","s",IF(CELL("contents",'m vs o orig data'!AJ26)="d","d","")))</f>
        <v>d</v>
      </c>
      <c r="F27" t="str">
        <f>'m vs o orig data'!AK26</f>
        <v> </v>
      </c>
      <c r="G27" t="str">
        <f>'m vs o orig data'!AL26</f>
        <v> </v>
      </c>
      <c r="H27" s="23">
        <f t="shared" si="3"/>
        <v>0.4170116807</v>
      </c>
      <c r="I27" s="3">
        <f>'m vs o orig data'!D26</f>
        <v>0.4141389984</v>
      </c>
      <c r="J27" s="3">
        <f>'m vs o orig data'!R26</f>
        <v>0.3477551727</v>
      </c>
      <c r="K27" s="23">
        <f t="shared" si="4"/>
        <v>0.3509005388</v>
      </c>
      <c r="L27" s="6">
        <f>'m vs o orig data'!B26</f>
        <v>961</v>
      </c>
      <c r="M27" s="6">
        <f>'m vs o orig data'!C26</f>
        <v>2325</v>
      </c>
      <c r="N27" s="12">
        <f>'m vs o orig data'!G26</f>
        <v>0.8830791913</v>
      </c>
      <c r="P27" s="6">
        <f>'m vs o orig data'!P26</f>
        <v>20579</v>
      </c>
      <c r="Q27" s="6">
        <f>'m vs o orig data'!Q26</f>
        <v>58968</v>
      </c>
      <c r="R27" s="12">
        <f>'m vs o orig data'!U26</f>
        <v>0.7757059924</v>
      </c>
      <c r="T27" s="12">
        <f>'m vs o orig data'!AD26</f>
        <v>0.0001989616</v>
      </c>
      <c r="U27" s="1"/>
      <c r="V27" s="1"/>
      <c r="W27" s="1"/>
    </row>
    <row r="28" spans="1:23" ht="12.75">
      <c r="A28" s="2" t="str">
        <f ca="1" t="shared" si="2"/>
        <v>St. James - Assiniboia (d)</v>
      </c>
      <c r="B28" t="s">
        <v>56</v>
      </c>
      <c r="C28" t="str">
        <f>'m vs o orig data'!AH27</f>
        <v> </v>
      </c>
      <c r="D28" t="str">
        <f>'m vs o orig data'!AI27</f>
        <v> </v>
      </c>
      <c r="E28" t="str">
        <f ca="1">IF(CELL("contents",F28)="s","s",IF(CELL("contents",G28)="s","s",IF(CELL("contents",'m vs o orig data'!AJ27)="d","d","")))</f>
        <v>d</v>
      </c>
      <c r="F28" t="str">
        <f>'m vs o orig data'!AK27</f>
        <v> </v>
      </c>
      <c r="G28" t="str">
        <f>'m vs o orig data'!AL27</f>
        <v> </v>
      </c>
      <c r="H28" s="23">
        <f t="shared" si="3"/>
        <v>0.4170116807</v>
      </c>
      <c r="I28" s="3">
        <f>'m vs o orig data'!D27</f>
        <v>0.4048721255</v>
      </c>
      <c r="J28" s="3">
        <f>'m vs o orig data'!R27</f>
        <v>0.3365630444</v>
      </c>
      <c r="K28" s="23">
        <f t="shared" si="4"/>
        <v>0.3509005388</v>
      </c>
      <c r="L28" s="6">
        <f>'m vs o orig data'!B27</f>
        <v>967</v>
      </c>
      <c r="M28" s="6">
        <f>'m vs o orig data'!C27</f>
        <v>2389</v>
      </c>
      <c r="N28" s="12">
        <f>'m vs o orig data'!G27</f>
        <v>0.527748301</v>
      </c>
      <c r="O28" s="9"/>
      <c r="P28" s="6">
        <f>'m vs o orig data'!P27</f>
        <v>19260</v>
      </c>
      <c r="Q28" s="6">
        <f>'m vs o orig data'!Q27</f>
        <v>55980</v>
      </c>
      <c r="R28" s="12">
        <f>'m vs o orig data'!U27</f>
        <v>0.1866411959</v>
      </c>
      <c r="T28" s="12">
        <f>'m vs o orig data'!AD27</f>
        <v>7.67555E-05</v>
      </c>
      <c r="U28" s="1"/>
      <c r="V28" s="1"/>
      <c r="W28" s="1"/>
    </row>
    <row r="29" spans="1:23" ht="12.75">
      <c r="A29" s="2" t="str">
        <f ca="1" t="shared" si="2"/>
        <v>Inkster (m,d)</v>
      </c>
      <c r="B29" t="s">
        <v>57</v>
      </c>
      <c r="C29" t="str">
        <f>'m vs o orig data'!AH28</f>
        <v>m</v>
      </c>
      <c r="D29" t="str">
        <f>'m vs o orig data'!AI28</f>
        <v> </v>
      </c>
      <c r="E29" t="str">
        <f ca="1">IF(CELL("contents",F29)="s","s",IF(CELL("contents",G29)="s","s",IF(CELL("contents",'m vs o orig data'!AJ28)="d","d","")))</f>
        <v>d</v>
      </c>
      <c r="F29" t="str">
        <f>'m vs o orig data'!AK28</f>
        <v> </v>
      </c>
      <c r="G29" t="str">
        <f>'m vs o orig data'!AL28</f>
        <v> </v>
      </c>
      <c r="H29" s="23">
        <f t="shared" si="3"/>
        <v>0.4170116807</v>
      </c>
      <c r="I29" s="3">
        <f>'m vs o orig data'!D28</f>
        <v>0.4769473349</v>
      </c>
      <c r="J29" s="3">
        <f>'m vs o orig data'!R28</f>
        <v>0.360065043</v>
      </c>
      <c r="K29" s="23">
        <f t="shared" si="4"/>
        <v>0.3509005388</v>
      </c>
      <c r="L29" s="6">
        <f>'m vs o orig data'!B28</f>
        <v>968</v>
      </c>
      <c r="M29" s="6">
        <f>'m vs o orig data'!C28</f>
        <v>2022</v>
      </c>
      <c r="N29" s="12">
        <f>'m vs o orig data'!G28</f>
        <v>0.0043478656</v>
      </c>
      <c r="O29" s="9"/>
      <c r="P29" s="6">
        <f>'m vs o orig data'!P28</f>
        <v>11003</v>
      </c>
      <c r="Q29" s="6">
        <f>'m vs o orig data'!Q28</f>
        <v>30119</v>
      </c>
      <c r="R29" s="12">
        <f>'m vs o orig data'!U28</f>
        <v>0.4313750988</v>
      </c>
      <c r="T29" s="12">
        <f>'m vs o orig data'!AD28</f>
        <v>4.0274598E-09</v>
      </c>
      <c r="U29" s="1"/>
      <c r="V29" s="1"/>
      <c r="W29" s="1"/>
    </row>
    <row r="30" spans="1:23" ht="12.75">
      <c r="A30" s="2" t="str">
        <f ca="1" t="shared" si="2"/>
        <v>Downtown (d)</v>
      </c>
      <c r="B30" t="s">
        <v>58</v>
      </c>
      <c r="C30" t="str">
        <f>'m vs o orig data'!AH29</f>
        <v> </v>
      </c>
      <c r="D30" t="str">
        <f>'m vs o orig data'!AI29</f>
        <v> </v>
      </c>
      <c r="E30" t="str">
        <f ca="1">IF(CELL("contents",F30)="s","s",IF(CELL("contents",G30)="s","s",IF(CELL("contents",'m vs o orig data'!AJ29)="d","d","")))</f>
        <v>d</v>
      </c>
      <c r="F30" t="str">
        <f>'m vs o orig data'!AK29</f>
        <v> </v>
      </c>
      <c r="G30" t="str">
        <f>'m vs o orig data'!AL29</f>
        <v> </v>
      </c>
      <c r="H30" s="23">
        <f t="shared" si="3"/>
        <v>0.4170116807</v>
      </c>
      <c r="I30" s="3">
        <f>'m vs o orig data'!D29</f>
        <v>0.4507293734</v>
      </c>
      <c r="J30" s="3">
        <f>'m vs o orig data'!R29</f>
        <v>0.3606471778</v>
      </c>
      <c r="K30" s="23">
        <f t="shared" si="4"/>
        <v>0.3509005388</v>
      </c>
      <c r="L30" s="6">
        <f>'m vs o orig data'!B29</f>
        <v>1364</v>
      </c>
      <c r="M30" s="6">
        <f>'m vs o orig data'!C29</f>
        <v>3059</v>
      </c>
      <c r="N30" s="12">
        <f>'m vs o orig data'!G29</f>
        <v>0.0755769963</v>
      </c>
      <c r="O30" s="9"/>
      <c r="P30" s="6">
        <f>'m vs o orig data'!P29</f>
        <v>25270</v>
      </c>
      <c r="Q30" s="6">
        <f>'m vs o orig data'!Q29</f>
        <v>68249</v>
      </c>
      <c r="R30" s="12">
        <f>'m vs o orig data'!U29</f>
        <v>0.3827365896</v>
      </c>
      <c r="T30" s="12">
        <f>'m vs o orig data'!AD29</f>
        <v>3.0474689E-07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(m,o,d)</v>
      </c>
      <c r="B31" t="s">
        <v>59</v>
      </c>
      <c r="C31" t="str">
        <f>'m vs o orig data'!AH30</f>
        <v>m</v>
      </c>
      <c r="D31" t="str">
        <f>'m vs o orig data'!AI30</f>
        <v>o</v>
      </c>
      <c r="E31" t="str">
        <f ca="1">IF(CELL("contents",F31)="s","s",IF(CELL("contents",G31)="s","s",IF(CELL("contents",'m vs o orig data'!AJ30)="d","d","")))</f>
        <v>d</v>
      </c>
      <c r="F31" t="str">
        <f>'m vs o orig data'!AK30</f>
        <v> </v>
      </c>
      <c r="G31" t="str">
        <f>'m vs o orig data'!AL30</f>
        <v> </v>
      </c>
      <c r="H31" s="23">
        <f t="shared" si="3"/>
        <v>0.4170116807</v>
      </c>
      <c r="I31" s="3">
        <f>'m vs o orig data'!D30</f>
        <v>0.4768255594</v>
      </c>
      <c r="J31" s="3">
        <f>'m vs o orig data'!R30</f>
        <v>0.3980002628</v>
      </c>
      <c r="K31" s="23">
        <f t="shared" si="4"/>
        <v>0.3509005388</v>
      </c>
      <c r="L31" s="6">
        <f>'m vs o orig data'!B30</f>
        <v>1884</v>
      </c>
      <c r="M31" s="6">
        <f>'m vs o orig data'!C30</f>
        <v>3945</v>
      </c>
      <c r="N31" s="12">
        <f>'m vs o orig data'!G30</f>
        <v>0.0012324982</v>
      </c>
      <c r="O31" s="9"/>
      <c r="P31" s="6">
        <f>'m vs o orig data'!P30</f>
        <v>15429</v>
      </c>
      <c r="Q31" s="6">
        <f>'m vs o orig data'!Q30</f>
        <v>38072</v>
      </c>
      <c r="R31" s="12">
        <f>'m vs o orig data'!U30</f>
        <v>7.9665E-05</v>
      </c>
      <c r="T31" s="12">
        <f>'m vs o orig data'!AD30</f>
        <v>1.43666E-05</v>
      </c>
      <c r="U31" s="1"/>
      <c r="V31" s="1"/>
      <c r="W31" s="1"/>
    </row>
    <row r="32" spans="1:23" ht="12.75">
      <c r="B32"/>
      <c r="C32"/>
      <c r="D32"/>
      <c r="E32"/>
      <c r="F32"/>
      <c r="G32"/>
      <c r="H32" s="23"/>
      <c r="I32" s="3"/>
      <c r="J32" s="3"/>
      <c r="K32" s="23"/>
      <c r="L32" s="6"/>
      <c r="M32" s="6"/>
      <c r="N32" s="12"/>
      <c r="O32" s="9"/>
      <c r="P32" s="6"/>
      <c r="Q32" s="6"/>
      <c r="R32" s="12"/>
      <c r="T32" s="12"/>
      <c r="U32" s="1"/>
      <c r="V32" s="1"/>
      <c r="W32" s="1"/>
    </row>
    <row r="33" spans="2:8" ht="12.75">
      <c r="B33"/>
      <c r="C33"/>
      <c r="D33"/>
      <c r="E33"/>
      <c r="F33"/>
      <c r="G33"/>
      <c r="H33" s="24"/>
    </row>
    <row r="34" spans="2:8" ht="12.75">
      <c r="B34"/>
      <c r="C34"/>
      <c r="D34"/>
      <c r="E34"/>
      <c r="F34"/>
      <c r="G34"/>
      <c r="H34" s="24"/>
    </row>
    <row r="35" spans="2:8" ht="12.75">
      <c r="B35"/>
      <c r="C35"/>
      <c r="D35"/>
      <c r="E35"/>
      <c r="F35"/>
      <c r="G35"/>
      <c r="H35" s="24"/>
    </row>
    <row r="36" spans="2:8" ht="12.75">
      <c r="B36"/>
      <c r="C36"/>
      <c r="D36"/>
      <c r="E36"/>
      <c r="F36"/>
      <c r="G36"/>
      <c r="H36" s="24"/>
    </row>
    <row r="37" spans="2:8" ht="12.75">
      <c r="B37"/>
      <c r="C37"/>
      <c r="D37"/>
      <c r="E37"/>
      <c r="F37"/>
      <c r="G37"/>
      <c r="H37" s="24"/>
    </row>
    <row r="38" spans="2:8" ht="12.75">
      <c r="B38"/>
      <c r="C38"/>
      <c r="D38"/>
      <c r="E38"/>
      <c r="F38"/>
      <c r="G38"/>
      <c r="H38" s="24"/>
    </row>
    <row r="39" spans="2:8" ht="12.75">
      <c r="B39"/>
      <c r="C39"/>
      <c r="D39"/>
      <c r="E39"/>
      <c r="F39"/>
      <c r="G39"/>
      <c r="H39" s="24"/>
    </row>
    <row r="40" ht="12.75">
      <c r="H40" s="24"/>
    </row>
    <row r="41" ht="12.75"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I1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9" t="s">
        <v>147</v>
      </c>
      <c r="B1" s="5" t="s">
        <v>61</v>
      </c>
      <c r="C1" s="13" t="s">
        <v>29</v>
      </c>
      <c r="D1" s="13" t="s">
        <v>30</v>
      </c>
      <c r="E1" s="92" t="s">
        <v>172</v>
      </c>
      <c r="F1" s="92"/>
      <c r="G1" s="92"/>
      <c r="H1" s="92"/>
      <c r="I1" s="92"/>
    </row>
    <row r="2" spans="1:9" ht="12.75">
      <c r="A2" s="39"/>
      <c r="B2" s="5"/>
      <c r="C2" s="13"/>
      <c r="D2" s="13"/>
      <c r="E2" s="3"/>
      <c r="F2" s="3" t="s">
        <v>149</v>
      </c>
      <c r="G2" s="3"/>
      <c r="H2" s="3"/>
      <c r="I2" s="3"/>
    </row>
    <row r="3" spans="1:9" ht="12.75">
      <c r="A3" s="38" t="s">
        <v>0</v>
      </c>
      <c r="B3" s="5"/>
      <c r="C3" s="13" t="s">
        <v>126</v>
      </c>
      <c r="D3" s="13" t="s">
        <v>63</v>
      </c>
      <c r="E3" s="6" t="s">
        <v>134</v>
      </c>
      <c r="F3" s="3" t="s">
        <v>150</v>
      </c>
      <c r="G3" s="6" t="s">
        <v>103</v>
      </c>
      <c r="H3" s="6" t="s">
        <v>104</v>
      </c>
      <c r="I3" s="6" t="s">
        <v>108</v>
      </c>
    </row>
    <row r="4" spans="1:9" ht="12.75">
      <c r="A4" s="37" t="str">
        <f ca="1">CONCATENATE(B4)&amp;(IF((CELL("contents",D4)="s")," (s)",(IF((CELL("contents",C4)="m")," (m)",""))))</f>
        <v>Southeast Region</v>
      </c>
      <c r="B4" t="s">
        <v>127</v>
      </c>
      <c r="C4" t="str">
        <f>'m region orig data'!P4</f>
        <v> </v>
      </c>
      <c r="D4" t="str">
        <f>'m region orig data'!Q4</f>
        <v> </v>
      </c>
      <c r="E4" s="23">
        <f>F$12</f>
        <v>0.4181605496</v>
      </c>
      <c r="F4" s="40">
        <f>'m region orig data'!D4</f>
        <v>0.3905565611</v>
      </c>
      <c r="G4" s="6">
        <f>'m region orig data'!B4</f>
        <v>3791</v>
      </c>
      <c r="H4" s="6">
        <f>'m region orig data'!C4</f>
        <v>9837</v>
      </c>
      <c r="I4" s="12">
        <f>'m region orig data'!G4</f>
        <v>0.0697864765</v>
      </c>
    </row>
    <row r="5" spans="1:9" ht="12.75">
      <c r="A5" s="37" t="str">
        <f ca="1">CONCATENATE(B5)&amp;(IF((CELL("contents",D5)="s")," (s)",(IF((CELL("contents",C5)="m")," (m)",""))))</f>
        <v>Interlake Region</v>
      </c>
      <c r="B5" t="s">
        <v>128</v>
      </c>
      <c r="C5" t="str">
        <f>'m region orig data'!P5</f>
        <v> </v>
      </c>
      <c r="D5" t="str">
        <f>'m region orig data'!Q5</f>
        <v> </v>
      </c>
      <c r="E5" s="23">
        <f aca="true" t="shared" si="0" ref="E5:E12">F$12</f>
        <v>0.4181605496</v>
      </c>
      <c r="F5" s="40">
        <f>'m region orig data'!D5</f>
        <v>0.421817699</v>
      </c>
      <c r="G5" s="6">
        <f>'m region orig data'!B5</f>
        <v>3417</v>
      </c>
      <c r="H5" s="6">
        <f>'m region orig data'!C5</f>
        <v>8151</v>
      </c>
      <c r="I5" s="12">
        <f>'m region orig data'!G5</f>
        <v>0.8189779356</v>
      </c>
    </row>
    <row r="6" spans="1:9" ht="12.75">
      <c r="A6" s="37" t="str">
        <f aca="true" ca="1" t="shared" si="1" ref="A6:A12">CONCATENATE(B6)&amp;(IF((CELL("contents",D6)="s")," (s)",(IF((CELL("contents",C6)="m")," (m)",""))))</f>
        <v>Northwest Region (m)</v>
      </c>
      <c r="B6" t="s">
        <v>129</v>
      </c>
      <c r="C6" t="str">
        <f>'m region orig data'!P6</f>
        <v>m</v>
      </c>
      <c r="D6" t="str">
        <f>'m region orig data'!Q6</f>
        <v> </v>
      </c>
      <c r="E6" s="23">
        <f t="shared" si="0"/>
        <v>0.4181605496</v>
      </c>
      <c r="F6" s="40">
        <f>'m region orig data'!D6</f>
        <v>0.4766871551</v>
      </c>
      <c r="G6" s="6">
        <f>'m region orig data'!B6</f>
        <v>2046</v>
      </c>
      <c r="H6" s="6">
        <f>'m region orig data'!C6</f>
        <v>4267</v>
      </c>
      <c r="I6" s="12">
        <f>'m region orig data'!G6</f>
        <v>0.0012810467</v>
      </c>
    </row>
    <row r="7" spans="1:9" ht="12.75">
      <c r="A7" s="37" t="str">
        <f ca="1" t="shared" si="1"/>
        <v>Winnipeg Region</v>
      </c>
      <c r="B7" t="s">
        <v>130</v>
      </c>
      <c r="C7" t="str">
        <f>'m region orig data'!P7</f>
        <v> </v>
      </c>
      <c r="D7" t="str">
        <f>'m region orig data'!Q7</f>
        <v> </v>
      </c>
      <c r="E7" s="23">
        <f t="shared" si="0"/>
        <v>0.4181605496</v>
      </c>
      <c r="F7" s="40">
        <f>'m region orig data'!D7</f>
        <v>0.4143541257</v>
      </c>
      <c r="G7" s="6">
        <f>'m region orig data'!B7</f>
        <v>13242</v>
      </c>
      <c r="H7" s="6">
        <f>'m region orig data'!C7</f>
        <v>31647</v>
      </c>
      <c r="I7" s="12">
        <f>'m region orig data'!G7</f>
        <v>0.7920863133</v>
      </c>
    </row>
    <row r="8" spans="1:9" ht="12.75">
      <c r="A8" s="37" t="str">
        <f ca="1" t="shared" si="1"/>
        <v>Southwest Region</v>
      </c>
      <c r="B8" t="s">
        <v>131</v>
      </c>
      <c r="C8" t="str">
        <f>'m region orig data'!P8</f>
        <v> </v>
      </c>
      <c r="D8" t="str">
        <f>'m region orig data'!Q8</f>
        <v> </v>
      </c>
      <c r="E8" s="23">
        <f t="shared" si="0"/>
        <v>0.4181605496</v>
      </c>
      <c r="F8" s="40">
        <f>'m region orig data'!D8</f>
        <v>0.4305776019</v>
      </c>
      <c r="G8" s="6">
        <f>'m region orig data'!B8</f>
        <v>3811</v>
      </c>
      <c r="H8" s="6">
        <f>'m region orig data'!C8</f>
        <v>8806</v>
      </c>
      <c r="I8" s="12">
        <f>'m region orig data'!G8</f>
        <v>0.4376185359</v>
      </c>
    </row>
    <row r="9" spans="1:9" ht="12.75">
      <c r="A9" s="37" t="str">
        <f ca="1" t="shared" si="1"/>
        <v>The Pas Region</v>
      </c>
      <c r="B9" t="s">
        <v>132</v>
      </c>
      <c r="C9" t="str">
        <f>'m region orig data'!P9</f>
        <v> </v>
      </c>
      <c r="D9" t="str">
        <f>'m region orig data'!Q9</f>
        <v> </v>
      </c>
      <c r="E9" s="23">
        <f t="shared" si="0"/>
        <v>0.4181605496</v>
      </c>
      <c r="F9" s="40">
        <f>'m region orig data'!D9</f>
        <v>0.4512551764</v>
      </c>
      <c r="G9" s="6">
        <f>'m region orig data'!B9</f>
        <v>2673</v>
      </c>
      <c r="H9" s="6">
        <f>'m region orig data'!C9</f>
        <v>5974</v>
      </c>
      <c r="I9" s="12">
        <f>'m region orig data'!G9</f>
        <v>0.054468786</v>
      </c>
    </row>
    <row r="10" spans="1:9" ht="12.75">
      <c r="A10" s="37" t="str">
        <f ca="1" t="shared" si="1"/>
        <v>Thompson Region</v>
      </c>
      <c r="B10" t="s">
        <v>133</v>
      </c>
      <c r="C10" t="str">
        <f>'m region orig data'!P10</f>
        <v> </v>
      </c>
      <c r="D10" t="str">
        <f>'m region orig data'!Q10</f>
        <v> </v>
      </c>
      <c r="E10" s="23">
        <f t="shared" si="0"/>
        <v>0.4181605496</v>
      </c>
      <c r="F10" s="40">
        <f>'m region orig data'!D10</f>
        <v>0.3946289452</v>
      </c>
      <c r="G10" s="6">
        <f>'m region orig data'!B10</f>
        <v>1665</v>
      </c>
      <c r="H10" s="6">
        <f>'m region orig data'!C10</f>
        <v>4334</v>
      </c>
      <c r="I10" s="12">
        <f>'m region orig data'!G10</f>
        <v>0.1802988569</v>
      </c>
    </row>
    <row r="11" spans="1:9" ht="12.75">
      <c r="A11" s="37"/>
      <c r="E11" s="23"/>
      <c r="F11" s="40"/>
      <c r="G11" s="6"/>
      <c r="H11" s="6"/>
      <c r="I11" s="12"/>
    </row>
    <row r="12" spans="1:9" ht="12.75">
      <c r="A12" s="37" t="str">
        <f ca="1" t="shared" si="1"/>
        <v>Manitoba</v>
      </c>
      <c r="B12" t="s">
        <v>45</v>
      </c>
      <c r="C12" t="str">
        <f>'m region orig data'!P11</f>
        <v> </v>
      </c>
      <c r="D12" t="str">
        <f>'m region orig data'!Q11</f>
        <v> </v>
      </c>
      <c r="E12" s="23">
        <f t="shared" si="0"/>
        <v>0.4181605496</v>
      </c>
      <c r="F12" s="40">
        <f>'m region orig data'!D11</f>
        <v>0.4181605496</v>
      </c>
      <c r="G12" s="6">
        <f>'m region orig data'!B11</f>
        <v>30645</v>
      </c>
      <c r="H12" s="6">
        <f>'m region orig data'!C11</f>
        <v>73016</v>
      </c>
      <c r="I12" s="12" t="str">
        <f>'m region orig data'!G11</f>
        <v> </v>
      </c>
    </row>
    <row r="13" spans="5:9" ht="12.75">
      <c r="E13" s="23"/>
      <c r="F13" s="11"/>
      <c r="G13" s="6"/>
      <c r="H13" s="6"/>
      <c r="I13" s="12"/>
    </row>
    <row r="16" ht="12.75">
      <c r="B16" s="43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165</v>
      </c>
    </row>
    <row r="3" spans="1:38" ht="12.75">
      <c r="A3" t="s">
        <v>0</v>
      </c>
      <c r="B3" t="s">
        <v>65</v>
      </c>
      <c r="C3" t="s">
        <v>66</v>
      </c>
      <c r="D3" t="s">
        <v>67</v>
      </c>
      <c r="E3" t="s">
        <v>68</v>
      </c>
      <c r="F3" t="s">
        <v>69</v>
      </c>
      <c r="G3" t="s">
        <v>70</v>
      </c>
      <c r="H3" t="s">
        <v>71</v>
      </c>
      <c r="I3" t="s">
        <v>72</v>
      </c>
      <c r="J3" t="s">
        <v>73</v>
      </c>
      <c r="K3" t="s">
        <v>74</v>
      </c>
      <c r="L3" t="s">
        <v>75</v>
      </c>
      <c r="M3" t="s">
        <v>167</v>
      </c>
      <c r="N3" t="s">
        <v>76</v>
      </c>
      <c r="O3" t="s">
        <v>77</v>
      </c>
      <c r="P3" t="s">
        <v>78</v>
      </c>
      <c r="Q3" t="s">
        <v>79</v>
      </c>
      <c r="R3" t="s">
        <v>80</v>
      </c>
      <c r="S3" t="s">
        <v>81</v>
      </c>
      <c r="T3" t="s">
        <v>82</v>
      </c>
      <c r="U3" t="s">
        <v>83</v>
      </c>
      <c r="V3" t="s">
        <v>84</v>
      </c>
      <c r="W3" t="s">
        <v>85</v>
      </c>
      <c r="X3" t="s">
        <v>86</v>
      </c>
      <c r="Y3" t="s">
        <v>87</v>
      </c>
      <c r="Z3" t="s">
        <v>88</v>
      </c>
      <c r="AA3" t="s">
        <v>168</v>
      </c>
      <c r="AB3" t="s">
        <v>89</v>
      </c>
      <c r="AC3" t="s">
        <v>90</v>
      </c>
      <c r="AD3" t="s">
        <v>91</v>
      </c>
      <c r="AE3" t="s">
        <v>92</v>
      </c>
      <c r="AF3" t="s">
        <v>93</v>
      </c>
      <c r="AG3" t="s">
        <v>94</v>
      </c>
      <c r="AH3" t="s">
        <v>95</v>
      </c>
      <c r="AI3" t="s">
        <v>96</v>
      </c>
      <c r="AJ3" t="s">
        <v>97</v>
      </c>
      <c r="AK3" t="s">
        <v>98</v>
      </c>
      <c r="AL3" t="s">
        <v>99</v>
      </c>
    </row>
    <row r="4" spans="1:38" ht="12.75">
      <c r="A4" t="s">
        <v>3</v>
      </c>
      <c r="B4">
        <v>2038</v>
      </c>
      <c r="C4">
        <v>5688</v>
      </c>
      <c r="D4">
        <v>0.3599040512</v>
      </c>
      <c r="E4">
        <v>0.332591842</v>
      </c>
      <c r="F4">
        <v>0.38945912</v>
      </c>
      <c r="G4">
        <v>0.000254662</v>
      </c>
      <c r="H4">
        <v>0.3582981716</v>
      </c>
      <c r="I4">
        <v>0.0063578334</v>
      </c>
      <c r="J4">
        <v>-0.1473</v>
      </c>
      <c r="K4">
        <v>-0.2262</v>
      </c>
      <c r="L4">
        <v>-0.0684</v>
      </c>
      <c r="M4">
        <v>0.8630550844</v>
      </c>
      <c r="N4">
        <v>0.7975600144</v>
      </c>
      <c r="O4">
        <v>0.9339285637</v>
      </c>
      <c r="P4">
        <v>18169</v>
      </c>
      <c r="Q4">
        <v>56390</v>
      </c>
      <c r="R4">
        <v>0.329700185</v>
      </c>
      <c r="S4">
        <v>0.3096914839</v>
      </c>
      <c r="T4">
        <v>0.3510016181</v>
      </c>
      <c r="U4">
        <v>0.0510632985</v>
      </c>
      <c r="V4">
        <v>0.3222025182</v>
      </c>
      <c r="W4">
        <v>0.001967947</v>
      </c>
      <c r="X4">
        <v>-0.0623</v>
      </c>
      <c r="Y4">
        <v>-0.1249</v>
      </c>
      <c r="Z4">
        <v>0.0003</v>
      </c>
      <c r="AA4">
        <v>0.9395830115</v>
      </c>
      <c r="AB4">
        <v>0.8825620073</v>
      </c>
      <c r="AC4">
        <v>1.0002880569</v>
      </c>
      <c r="AD4">
        <v>0.0303061689</v>
      </c>
      <c r="AE4">
        <v>-0.0877</v>
      </c>
      <c r="AF4">
        <v>-0.167</v>
      </c>
      <c r="AG4">
        <v>-0.0083</v>
      </c>
      <c r="AH4" t="s">
        <v>126</v>
      </c>
      <c r="AI4" t="s">
        <v>62</v>
      </c>
      <c r="AJ4" t="s">
        <v>100</v>
      </c>
      <c r="AK4" t="s">
        <v>62</v>
      </c>
      <c r="AL4" t="s">
        <v>62</v>
      </c>
    </row>
    <row r="5" spans="1:38" ht="12.75">
      <c r="A5" t="s">
        <v>1</v>
      </c>
      <c r="B5">
        <v>1841</v>
      </c>
      <c r="C5">
        <v>4558</v>
      </c>
      <c r="D5">
        <v>0.4019560452</v>
      </c>
      <c r="E5">
        <v>0.370966093</v>
      </c>
      <c r="F5">
        <v>0.4355348516</v>
      </c>
      <c r="G5">
        <v>0.3690367843</v>
      </c>
      <c r="H5">
        <v>0.4039052216</v>
      </c>
      <c r="I5">
        <v>0.0072679216</v>
      </c>
      <c r="J5">
        <v>-0.0368</v>
      </c>
      <c r="K5">
        <v>-0.117</v>
      </c>
      <c r="L5">
        <v>0.0435</v>
      </c>
      <c r="M5">
        <v>0.96389637</v>
      </c>
      <c r="N5">
        <v>0.8895820195</v>
      </c>
      <c r="O5">
        <v>1.04441883</v>
      </c>
      <c r="P5">
        <v>31331</v>
      </c>
      <c r="Q5">
        <v>97358</v>
      </c>
      <c r="R5">
        <v>0.3165029987</v>
      </c>
      <c r="S5">
        <v>0.2977512767</v>
      </c>
      <c r="T5">
        <v>0.3364356631</v>
      </c>
      <c r="U5">
        <v>0.0009300161</v>
      </c>
      <c r="V5">
        <v>0.3218122804</v>
      </c>
      <c r="W5">
        <v>0.0014972366</v>
      </c>
      <c r="X5">
        <v>-0.1032</v>
      </c>
      <c r="Y5">
        <v>-0.1642</v>
      </c>
      <c r="Z5">
        <v>-0.0421</v>
      </c>
      <c r="AA5">
        <v>0.901973533</v>
      </c>
      <c r="AB5">
        <v>0.8485346807</v>
      </c>
      <c r="AC5">
        <v>0.9587778469</v>
      </c>
      <c r="AD5" s="4">
        <v>3.7433034E-09</v>
      </c>
      <c r="AE5">
        <v>-0.239</v>
      </c>
      <c r="AF5">
        <v>-0.3185</v>
      </c>
      <c r="AG5">
        <v>-0.1595</v>
      </c>
      <c r="AH5" t="s">
        <v>62</v>
      </c>
      <c r="AI5" t="s">
        <v>101</v>
      </c>
      <c r="AJ5" t="s">
        <v>100</v>
      </c>
      <c r="AK5" t="s">
        <v>62</v>
      </c>
      <c r="AL5" t="s">
        <v>62</v>
      </c>
    </row>
    <row r="6" spans="1:38" ht="12.75">
      <c r="A6" t="s">
        <v>10</v>
      </c>
      <c r="B6">
        <v>870</v>
      </c>
      <c r="C6">
        <v>2127</v>
      </c>
      <c r="D6">
        <v>0.4083137409</v>
      </c>
      <c r="E6">
        <v>0.3716732382</v>
      </c>
      <c r="F6">
        <v>0.4485663586</v>
      </c>
      <c r="G6">
        <v>0.6603706596</v>
      </c>
      <c r="H6">
        <v>0.4090267983</v>
      </c>
      <c r="I6">
        <v>0.0106604621</v>
      </c>
      <c r="J6">
        <v>-0.0211</v>
      </c>
      <c r="K6">
        <v>-0.1151</v>
      </c>
      <c r="L6">
        <v>0.0729</v>
      </c>
      <c r="M6">
        <v>0.9791422156</v>
      </c>
      <c r="N6">
        <v>0.8912777637</v>
      </c>
      <c r="O6">
        <v>1.075668571</v>
      </c>
      <c r="P6">
        <v>24512</v>
      </c>
      <c r="Q6">
        <v>65909</v>
      </c>
      <c r="R6">
        <v>0.371449735</v>
      </c>
      <c r="S6">
        <v>0.3493800959</v>
      </c>
      <c r="T6">
        <v>0.3949134689</v>
      </c>
      <c r="U6">
        <v>0.0686042437</v>
      </c>
      <c r="V6">
        <v>0.3719067199</v>
      </c>
      <c r="W6">
        <v>0.0018825942</v>
      </c>
      <c r="X6">
        <v>0.0569</v>
      </c>
      <c r="Y6">
        <v>-0.0043</v>
      </c>
      <c r="Z6">
        <v>0.1182</v>
      </c>
      <c r="AA6">
        <v>1.0585613128</v>
      </c>
      <c r="AB6">
        <v>0.9956670261</v>
      </c>
      <c r="AC6">
        <v>1.1254285054</v>
      </c>
      <c r="AD6">
        <v>0.0473501988</v>
      </c>
      <c r="AE6">
        <v>-0.0946</v>
      </c>
      <c r="AF6">
        <v>-0.1881</v>
      </c>
      <c r="AG6">
        <v>-0.0011</v>
      </c>
      <c r="AH6" t="s">
        <v>62</v>
      </c>
      <c r="AI6" t="s">
        <v>62</v>
      </c>
      <c r="AJ6" t="s">
        <v>100</v>
      </c>
      <c r="AK6" t="s">
        <v>62</v>
      </c>
      <c r="AL6" t="s">
        <v>62</v>
      </c>
    </row>
    <row r="7" spans="1:38" ht="12.75">
      <c r="A7" t="s">
        <v>9</v>
      </c>
      <c r="B7">
        <v>1178</v>
      </c>
      <c r="C7">
        <v>2336</v>
      </c>
      <c r="D7">
        <v>0.5054697296</v>
      </c>
      <c r="E7">
        <v>0.4623939312</v>
      </c>
      <c r="F7">
        <v>0.5525583928</v>
      </c>
      <c r="G7">
        <v>2.30496E-05</v>
      </c>
      <c r="H7">
        <v>0.5042808219</v>
      </c>
      <c r="I7">
        <v>0.0103446944</v>
      </c>
      <c r="J7">
        <v>0.1924</v>
      </c>
      <c r="K7">
        <v>0.1033</v>
      </c>
      <c r="L7">
        <v>0.2814</v>
      </c>
      <c r="M7">
        <v>1.2121236718</v>
      </c>
      <c r="N7">
        <v>1.1088272888</v>
      </c>
      <c r="O7">
        <v>1.3250429627</v>
      </c>
      <c r="P7">
        <v>20390</v>
      </c>
      <c r="Q7">
        <v>47185</v>
      </c>
      <c r="R7">
        <v>0.4255425191</v>
      </c>
      <c r="S7">
        <v>0.4000261977</v>
      </c>
      <c r="T7">
        <v>0.4526864406</v>
      </c>
      <c r="U7" s="4">
        <v>9.771241E-10</v>
      </c>
      <c r="V7">
        <v>0.4321288545</v>
      </c>
      <c r="W7">
        <v>0.0022804973</v>
      </c>
      <c r="X7">
        <v>0.1929</v>
      </c>
      <c r="Y7">
        <v>0.131</v>
      </c>
      <c r="Z7">
        <v>0.2547</v>
      </c>
      <c r="AA7">
        <v>1.2127154908</v>
      </c>
      <c r="AB7">
        <v>1.1399988131</v>
      </c>
      <c r="AC7">
        <v>1.2900705201</v>
      </c>
      <c r="AD7">
        <v>0.0001478936</v>
      </c>
      <c r="AE7">
        <v>-0.1721</v>
      </c>
      <c r="AF7">
        <v>-0.261</v>
      </c>
      <c r="AG7">
        <v>-0.0832</v>
      </c>
      <c r="AH7" t="s">
        <v>126</v>
      </c>
      <c r="AI7" t="s">
        <v>101</v>
      </c>
      <c r="AJ7" t="s">
        <v>100</v>
      </c>
      <c r="AK7" t="s">
        <v>62</v>
      </c>
      <c r="AL7" t="s">
        <v>62</v>
      </c>
    </row>
    <row r="8" spans="1:38" ht="12.75">
      <c r="A8" t="s">
        <v>11</v>
      </c>
      <c r="B8">
        <v>13242</v>
      </c>
      <c r="C8">
        <v>31647</v>
      </c>
      <c r="D8">
        <v>0.4141861968</v>
      </c>
      <c r="E8">
        <v>0.3870912664</v>
      </c>
      <c r="F8">
        <v>0.4431776702</v>
      </c>
      <c r="G8">
        <v>0.7882970376</v>
      </c>
      <c r="H8">
        <v>0.418428287</v>
      </c>
      <c r="I8">
        <v>0.0027729745</v>
      </c>
      <c r="J8">
        <v>-0.0093</v>
      </c>
      <c r="K8">
        <v>-0.0769</v>
      </c>
      <c r="L8">
        <v>0.0584</v>
      </c>
      <c r="M8">
        <v>0.9907738104</v>
      </c>
      <c r="N8">
        <v>0.9259600923</v>
      </c>
      <c r="O8">
        <v>1.0601242446</v>
      </c>
      <c r="P8">
        <v>220755</v>
      </c>
      <c r="Q8">
        <v>633778</v>
      </c>
      <c r="R8">
        <v>0.3452284343</v>
      </c>
      <c r="S8">
        <v>0.3250009728</v>
      </c>
      <c r="T8">
        <v>0.3667148157</v>
      </c>
      <c r="U8">
        <v>0.5967997607</v>
      </c>
      <c r="V8">
        <v>0.3483159718</v>
      </c>
      <c r="W8">
        <v>0.0005984621</v>
      </c>
      <c r="X8">
        <v>-0.0163</v>
      </c>
      <c r="Y8">
        <v>-0.0767</v>
      </c>
      <c r="Z8">
        <v>0.0441</v>
      </c>
      <c r="AA8">
        <v>0.9838355776</v>
      </c>
      <c r="AB8">
        <v>0.9261911477</v>
      </c>
      <c r="AC8">
        <v>1.0450676906</v>
      </c>
      <c r="AD8" s="4">
        <v>4.9406311E-08</v>
      </c>
      <c r="AE8">
        <v>-0.1821</v>
      </c>
      <c r="AF8">
        <v>-0.2476</v>
      </c>
      <c r="AG8">
        <v>-0.1167</v>
      </c>
      <c r="AH8" t="s">
        <v>62</v>
      </c>
      <c r="AI8" t="s">
        <v>62</v>
      </c>
      <c r="AJ8" t="s">
        <v>100</v>
      </c>
      <c r="AK8" t="s">
        <v>62</v>
      </c>
      <c r="AL8" t="s">
        <v>62</v>
      </c>
    </row>
    <row r="9" spans="1:38" ht="12.75">
      <c r="A9" t="s">
        <v>4</v>
      </c>
      <c r="B9">
        <v>3697</v>
      </c>
      <c r="C9">
        <v>8817</v>
      </c>
      <c r="D9">
        <v>0.420269679</v>
      </c>
      <c r="E9">
        <v>0.3907738835</v>
      </c>
      <c r="F9">
        <v>0.451991831</v>
      </c>
      <c r="G9">
        <v>0.8339682266</v>
      </c>
      <c r="H9">
        <v>0.419303618</v>
      </c>
      <c r="I9">
        <v>0.0052550693</v>
      </c>
      <c r="J9">
        <v>0.0078</v>
      </c>
      <c r="K9">
        <v>-0.065</v>
      </c>
      <c r="L9">
        <v>0.0805</v>
      </c>
      <c r="M9">
        <v>1.0078127268</v>
      </c>
      <c r="N9">
        <v>0.9370813855</v>
      </c>
      <c r="O9">
        <v>1.0838829029</v>
      </c>
      <c r="P9">
        <v>24579</v>
      </c>
      <c r="Q9">
        <v>67990</v>
      </c>
      <c r="R9">
        <v>0.3658818159</v>
      </c>
      <c r="S9">
        <v>0.3439886903</v>
      </c>
      <c r="T9">
        <v>0.3891683272</v>
      </c>
      <c r="U9">
        <v>0.1841696121</v>
      </c>
      <c r="V9">
        <v>0.3615090454</v>
      </c>
      <c r="W9">
        <v>0.0018425295</v>
      </c>
      <c r="X9">
        <v>0.0418</v>
      </c>
      <c r="Y9">
        <v>-0.0199</v>
      </c>
      <c r="Z9">
        <v>0.1035</v>
      </c>
      <c r="AA9">
        <v>1.042693799</v>
      </c>
      <c r="AB9">
        <v>0.9803025423</v>
      </c>
      <c r="AC9">
        <v>1.1090559409</v>
      </c>
      <c r="AD9">
        <v>0.0001774858</v>
      </c>
      <c r="AE9">
        <v>-0.1386</v>
      </c>
      <c r="AF9">
        <v>-0.211</v>
      </c>
      <c r="AG9">
        <v>-0.0661</v>
      </c>
      <c r="AH9" t="s">
        <v>62</v>
      </c>
      <c r="AI9" t="s">
        <v>62</v>
      </c>
      <c r="AJ9" t="s">
        <v>100</v>
      </c>
      <c r="AK9" t="s">
        <v>62</v>
      </c>
      <c r="AL9" t="s">
        <v>62</v>
      </c>
    </row>
    <row r="10" spans="1:38" ht="12.75">
      <c r="A10" t="s">
        <v>2</v>
      </c>
      <c r="B10">
        <v>1467</v>
      </c>
      <c r="C10">
        <v>3470</v>
      </c>
      <c r="D10">
        <v>0.4266422872</v>
      </c>
      <c r="E10">
        <v>0.3924239248</v>
      </c>
      <c r="F10">
        <v>0.4638444034</v>
      </c>
      <c r="G10">
        <v>0.5924714555</v>
      </c>
      <c r="H10">
        <v>0.4227665706</v>
      </c>
      <c r="I10">
        <v>0.0083861248</v>
      </c>
      <c r="J10">
        <v>0.0228</v>
      </c>
      <c r="K10">
        <v>-0.0608</v>
      </c>
      <c r="L10">
        <v>0.1064</v>
      </c>
      <c r="M10">
        <v>1.0230943329</v>
      </c>
      <c r="N10">
        <v>0.9410382082</v>
      </c>
      <c r="O10">
        <v>1.1123055419</v>
      </c>
      <c r="P10">
        <v>12862</v>
      </c>
      <c r="Q10">
        <v>36809</v>
      </c>
      <c r="R10">
        <v>0.3543484113</v>
      </c>
      <c r="S10">
        <v>0.3325688694</v>
      </c>
      <c r="T10">
        <v>0.3775542697</v>
      </c>
      <c r="U10">
        <v>0.7625653948</v>
      </c>
      <c r="V10">
        <v>0.3494254123</v>
      </c>
      <c r="W10">
        <v>0.0024851281</v>
      </c>
      <c r="X10">
        <v>0.0098</v>
      </c>
      <c r="Y10">
        <v>-0.0537</v>
      </c>
      <c r="Z10">
        <v>0.0732</v>
      </c>
      <c r="AA10">
        <v>1.0098257829</v>
      </c>
      <c r="AB10">
        <v>0.947758218</v>
      </c>
      <c r="AC10">
        <v>1.0759580792</v>
      </c>
      <c r="AD10">
        <v>1.68622E-05</v>
      </c>
      <c r="AE10">
        <v>-0.1857</v>
      </c>
      <c r="AF10">
        <v>-0.2702</v>
      </c>
      <c r="AG10">
        <v>-0.1011</v>
      </c>
      <c r="AH10" t="s">
        <v>62</v>
      </c>
      <c r="AI10" t="s">
        <v>62</v>
      </c>
      <c r="AJ10" t="s">
        <v>100</v>
      </c>
      <c r="AK10" t="s">
        <v>62</v>
      </c>
      <c r="AL10" t="s">
        <v>62</v>
      </c>
    </row>
    <row r="11" spans="1:38" ht="12.75">
      <c r="A11" t="s">
        <v>6</v>
      </c>
      <c r="B11">
        <v>3076</v>
      </c>
      <c r="C11">
        <v>5976</v>
      </c>
      <c r="D11">
        <v>0.5074588817</v>
      </c>
      <c r="E11">
        <v>0.4711202041</v>
      </c>
      <c r="F11">
        <v>0.5466004522</v>
      </c>
      <c r="G11" s="4">
        <v>2.2418218E-07</v>
      </c>
      <c r="H11">
        <v>0.5147255689</v>
      </c>
      <c r="I11">
        <v>0.0064651154</v>
      </c>
      <c r="J11">
        <v>0.1963</v>
      </c>
      <c r="K11">
        <v>0.122</v>
      </c>
      <c r="L11">
        <v>0.2706</v>
      </c>
      <c r="M11">
        <v>1.2168936872</v>
      </c>
      <c r="N11">
        <v>1.1297530164</v>
      </c>
      <c r="O11">
        <v>1.3107557355</v>
      </c>
      <c r="P11">
        <v>15408</v>
      </c>
      <c r="Q11">
        <v>35986</v>
      </c>
      <c r="R11">
        <v>0.4250331786</v>
      </c>
      <c r="S11">
        <v>0.3993769782</v>
      </c>
      <c r="T11">
        <v>0.4523375476</v>
      </c>
      <c r="U11" s="4">
        <v>1.6043221E-09</v>
      </c>
      <c r="V11">
        <v>0.4281665092</v>
      </c>
      <c r="W11">
        <v>0.002608401</v>
      </c>
      <c r="X11">
        <v>0.1917</v>
      </c>
      <c r="Y11">
        <v>0.1294</v>
      </c>
      <c r="Z11">
        <v>0.2539</v>
      </c>
      <c r="AA11">
        <v>1.2112639668</v>
      </c>
      <c r="AB11">
        <v>1.1381486605</v>
      </c>
      <c r="AC11">
        <v>1.2890762412</v>
      </c>
      <c r="AD11" s="4">
        <v>3.081912E-06</v>
      </c>
      <c r="AE11">
        <v>-0.1772</v>
      </c>
      <c r="AF11">
        <v>-0.2517</v>
      </c>
      <c r="AG11">
        <v>-0.1028</v>
      </c>
      <c r="AH11" t="s">
        <v>126</v>
      </c>
      <c r="AI11" t="s">
        <v>101</v>
      </c>
      <c r="AJ11" t="s">
        <v>100</v>
      </c>
      <c r="AK11" t="s">
        <v>62</v>
      </c>
      <c r="AL11" t="s">
        <v>62</v>
      </c>
    </row>
    <row r="12" spans="1:38" ht="12.75">
      <c r="A12" t="s">
        <v>8</v>
      </c>
      <c r="B12">
        <v>82</v>
      </c>
      <c r="C12">
        <v>220</v>
      </c>
      <c r="D12">
        <v>0.3743992549</v>
      </c>
      <c r="E12">
        <v>0.2980973531</v>
      </c>
      <c r="F12">
        <v>0.4702316227</v>
      </c>
      <c r="G12">
        <v>0.3539227207</v>
      </c>
      <c r="H12">
        <v>0.3727272727</v>
      </c>
      <c r="I12">
        <v>0.0325996133</v>
      </c>
      <c r="J12">
        <v>-0.1078</v>
      </c>
      <c r="K12">
        <v>-0.3357</v>
      </c>
      <c r="L12">
        <v>0.1201</v>
      </c>
      <c r="M12">
        <v>0.897814791</v>
      </c>
      <c r="N12">
        <v>0.7148417344</v>
      </c>
      <c r="O12">
        <v>1.1276221855</v>
      </c>
      <c r="P12">
        <v>225</v>
      </c>
      <c r="Q12">
        <v>719</v>
      </c>
      <c r="R12">
        <v>0.3163145667</v>
      </c>
      <c r="S12">
        <v>0.2732600825</v>
      </c>
      <c r="T12">
        <v>0.3661526563</v>
      </c>
      <c r="U12">
        <v>0.1645255167</v>
      </c>
      <c r="V12">
        <v>0.3129346314</v>
      </c>
      <c r="W12">
        <v>0.0172926439</v>
      </c>
      <c r="X12">
        <v>-0.1038</v>
      </c>
      <c r="Y12">
        <v>-0.2501</v>
      </c>
      <c r="Z12">
        <v>0.0425</v>
      </c>
      <c r="AA12">
        <v>0.9014365374</v>
      </c>
      <c r="AB12">
        <v>0.7787394214</v>
      </c>
      <c r="AC12">
        <v>1.0434656429</v>
      </c>
      <c r="AD12">
        <v>0.2098711854</v>
      </c>
      <c r="AE12">
        <v>-0.1686</v>
      </c>
      <c r="AF12">
        <v>-0.4321</v>
      </c>
      <c r="AG12">
        <v>0.0949</v>
      </c>
      <c r="AH12" t="s">
        <v>62</v>
      </c>
      <c r="AI12" t="s">
        <v>62</v>
      </c>
      <c r="AJ12" t="s">
        <v>62</v>
      </c>
      <c r="AK12" t="s">
        <v>62</v>
      </c>
      <c r="AL12" t="s">
        <v>62</v>
      </c>
    </row>
    <row r="13" spans="1:38" ht="12.75">
      <c r="A13" t="s">
        <v>5</v>
      </c>
      <c r="B13">
        <v>1571</v>
      </c>
      <c r="C13">
        <v>4073</v>
      </c>
      <c r="D13">
        <v>0.3890932567</v>
      </c>
      <c r="E13">
        <v>0.3579292093</v>
      </c>
      <c r="F13">
        <v>0.4229706839</v>
      </c>
      <c r="G13">
        <v>0.1037679226</v>
      </c>
      <c r="H13">
        <v>0.3857107783</v>
      </c>
      <c r="I13">
        <v>0.0076271121</v>
      </c>
      <c r="J13">
        <v>-0.0693</v>
      </c>
      <c r="K13">
        <v>-0.1528</v>
      </c>
      <c r="L13">
        <v>0.0142</v>
      </c>
      <c r="M13">
        <v>0.9330512184</v>
      </c>
      <c r="N13">
        <v>0.858319385</v>
      </c>
      <c r="O13">
        <v>1.0142897754</v>
      </c>
      <c r="P13">
        <v>7092</v>
      </c>
      <c r="Q13">
        <v>20126</v>
      </c>
      <c r="R13">
        <v>0.3467430984</v>
      </c>
      <c r="S13">
        <v>0.3245508196</v>
      </c>
      <c r="T13">
        <v>0.3704528505</v>
      </c>
      <c r="U13">
        <v>0.7239522487</v>
      </c>
      <c r="V13">
        <v>0.352380006</v>
      </c>
      <c r="W13">
        <v>0.0033673404</v>
      </c>
      <c r="X13">
        <v>-0.0119</v>
      </c>
      <c r="Y13">
        <v>-0.0781</v>
      </c>
      <c r="Z13">
        <v>0.0542</v>
      </c>
      <c r="AA13">
        <v>0.9881520831</v>
      </c>
      <c r="AB13">
        <v>0.9249082966</v>
      </c>
      <c r="AC13">
        <v>1.055720381</v>
      </c>
      <c r="AD13">
        <v>0.0089603384</v>
      </c>
      <c r="AE13">
        <v>-0.1152</v>
      </c>
      <c r="AF13">
        <v>-0.2017</v>
      </c>
      <c r="AG13">
        <v>-0.0288</v>
      </c>
      <c r="AH13" t="s">
        <v>62</v>
      </c>
      <c r="AI13" t="s">
        <v>62</v>
      </c>
      <c r="AJ13" t="s">
        <v>100</v>
      </c>
      <c r="AK13" t="s">
        <v>62</v>
      </c>
      <c r="AL13" t="s">
        <v>62</v>
      </c>
    </row>
    <row r="14" spans="1:38" ht="12.75">
      <c r="A14" t="s">
        <v>7</v>
      </c>
      <c r="B14">
        <v>1583</v>
      </c>
      <c r="C14">
        <v>4104</v>
      </c>
      <c r="D14">
        <v>0.392677843</v>
      </c>
      <c r="E14">
        <v>0.3608763647</v>
      </c>
      <c r="F14">
        <v>0.4272817603</v>
      </c>
      <c r="G14">
        <v>0.1629132379</v>
      </c>
      <c r="H14">
        <v>0.3857212476</v>
      </c>
      <c r="I14">
        <v>0.0075982898</v>
      </c>
      <c r="J14">
        <v>-0.0601</v>
      </c>
      <c r="K14">
        <v>-0.1446</v>
      </c>
      <c r="L14">
        <v>0.0243</v>
      </c>
      <c r="M14">
        <v>0.9416471078</v>
      </c>
      <c r="N14">
        <v>0.8653867061</v>
      </c>
      <c r="O14">
        <v>1.0246277985</v>
      </c>
      <c r="P14">
        <v>12307</v>
      </c>
      <c r="Q14">
        <v>42422</v>
      </c>
      <c r="R14">
        <v>0.3130122849</v>
      </c>
      <c r="S14">
        <v>0.2930211926</v>
      </c>
      <c r="T14">
        <v>0.3343672505</v>
      </c>
      <c r="U14">
        <v>0.000690678</v>
      </c>
      <c r="V14">
        <v>0.2901089058</v>
      </c>
      <c r="W14">
        <v>0.0022033365</v>
      </c>
      <c r="X14">
        <v>-0.1143</v>
      </c>
      <c r="Y14">
        <v>-0.1803</v>
      </c>
      <c r="Z14">
        <v>-0.0483</v>
      </c>
      <c r="AA14">
        <v>0.8920256605</v>
      </c>
      <c r="AB14">
        <v>0.835054838</v>
      </c>
      <c r="AC14">
        <v>0.9528832633</v>
      </c>
      <c r="AD14" s="4">
        <v>3.4393444E-07</v>
      </c>
      <c r="AE14">
        <v>-0.2267</v>
      </c>
      <c r="AF14">
        <v>-0.3139</v>
      </c>
      <c r="AG14">
        <v>-0.1396</v>
      </c>
      <c r="AH14" t="s">
        <v>62</v>
      </c>
      <c r="AI14" t="s">
        <v>101</v>
      </c>
      <c r="AJ14" t="s">
        <v>100</v>
      </c>
      <c r="AK14" t="s">
        <v>62</v>
      </c>
      <c r="AL14" t="s">
        <v>62</v>
      </c>
    </row>
    <row r="15" spans="1:38" ht="12.75">
      <c r="A15" t="s">
        <v>14</v>
      </c>
      <c r="B15">
        <v>4749</v>
      </c>
      <c r="C15">
        <v>12373</v>
      </c>
      <c r="D15">
        <v>0.3852788317</v>
      </c>
      <c r="E15">
        <v>0.3585679974</v>
      </c>
      <c r="F15">
        <v>0.4139794383</v>
      </c>
      <c r="G15">
        <v>0.0259851493</v>
      </c>
      <c r="H15">
        <v>0.3838196072</v>
      </c>
      <c r="I15">
        <v>0.0043719985</v>
      </c>
      <c r="J15">
        <v>-0.0816</v>
      </c>
      <c r="K15">
        <v>-0.1535</v>
      </c>
      <c r="L15">
        <v>-0.0098</v>
      </c>
      <c r="M15">
        <v>0.9216245716</v>
      </c>
      <c r="N15">
        <v>0.8577296488</v>
      </c>
      <c r="O15">
        <v>0.990279224</v>
      </c>
      <c r="P15">
        <v>74012</v>
      </c>
      <c r="Q15">
        <v>219657</v>
      </c>
      <c r="R15">
        <v>0.3377728715</v>
      </c>
      <c r="S15">
        <v>0.3177957146</v>
      </c>
      <c r="T15">
        <v>0.3590058252</v>
      </c>
      <c r="U15">
        <v>0.2202683165</v>
      </c>
      <c r="V15">
        <v>0.3369435074</v>
      </c>
      <c r="W15">
        <v>0.0010085125</v>
      </c>
      <c r="X15">
        <v>-0.0381</v>
      </c>
      <c r="Y15">
        <v>-0.0991</v>
      </c>
      <c r="Z15">
        <v>0.0228</v>
      </c>
      <c r="AA15">
        <v>0.9625886375</v>
      </c>
      <c r="AB15">
        <v>0.9056575281</v>
      </c>
      <c r="AC15">
        <v>1.0230985293</v>
      </c>
      <c r="AD15">
        <v>0.0002414774</v>
      </c>
      <c r="AE15">
        <v>-0.1316</v>
      </c>
      <c r="AF15">
        <v>-0.2018</v>
      </c>
      <c r="AG15">
        <v>-0.0613</v>
      </c>
      <c r="AH15" t="s">
        <v>62</v>
      </c>
      <c r="AI15" t="s">
        <v>62</v>
      </c>
      <c r="AJ15" t="s">
        <v>100</v>
      </c>
      <c r="AK15" t="s">
        <v>62</v>
      </c>
      <c r="AL15" t="s">
        <v>62</v>
      </c>
    </row>
    <row r="16" spans="1:38" ht="12.75">
      <c r="A16" t="s">
        <v>12</v>
      </c>
      <c r="B16">
        <v>8240</v>
      </c>
      <c r="C16">
        <v>18263</v>
      </c>
      <c r="D16">
        <v>0.4514142469</v>
      </c>
      <c r="E16">
        <v>0.4213401148</v>
      </c>
      <c r="F16">
        <v>0.4836349902</v>
      </c>
      <c r="G16">
        <v>0.0290147255</v>
      </c>
      <c r="H16">
        <v>0.4511854569</v>
      </c>
      <c r="I16">
        <v>0.0036821739</v>
      </c>
      <c r="J16">
        <v>0.0768</v>
      </c>
      <c r="K16">
        <v>0.0079</v>
      </c>
      <c r="L16">
        <v>0.1457</v>
      </c>
      <c r="M16">
        <v>1.07982694</v>
      </c>
      <c r="N16">
        <v>1.0078866805</v>
      </c>
      <c r="O16">
        <v>1.1569021031</v>
      </c>
      <c r="P16">
        <v>52849</v>
      </c>
      <c r="Q16">
        <v>140785</v>
      </c>
      <c r="R16">
        <v>0.3813060133</v>
      </c>
      <c r="S16">
        <v>0.3585722496</v>
      </c>
      <c r="T16">
        <v>0.4054811157</v>
      </c>
      <c r="U16">
        <v>0.0080604632</v>
      </c>
      <c r="V16">
        <v>0.375388003</v>
      </c>
      <c r="W16">
        <v>0.0012905272</v>
      </c>
      <c r="X16">
        <v>0.0831</v>
      </c>
      <c r="Y16">
        <v>0.0216</v>
      </c>
      <c r="Z16">
        <v>0.1446</v>
      </c>
      <c r="AA16">
        <v>1.0866498371</v>
      </c>
      <c r="AB16">
        <v>1.021862921</v>
      </c>
      <c r="AC16">
        <v>1.1555442948</v>
      </c>
      <c r="AD16" s="4">
        <v>1.0216998E-06</v>
      </c>
      <c r="AE16">
        <v>-0.1688</v>
      </c>
      <c r="AF16">
        <v>-0.2365</v>
      </c>
      <c r="AG16">
        <v>-0.1011</v>
      </c>
      <c r="AH16" t="s">
        <v>62</v>
      </c>
      <c r="AI16" t="s">
        <v>101</v>
      </c>
      <c r="AJ16" t="s">
        <v>100</v>
      </c>
      <c r="AK16" t="s">
        <v>62</v>
      </c>
      <c r="AL16" t="s">
        <v>62</v>
      </c>
    </row>
    <row r="17" spans="1:38" ht="12.75">
      <c r="A17" t="s">
        <v>13</v>
      </c>
      <c r="B17">
        <v>3236</v>
      </c>
      <c r="C17">
        <v>8397</v>
      </c>
      <c r="D17">
        <v>0.3931497737</v>
      </c>
      <c r="E17">
        <v>0.3643140295</v>
      </c>
      <c r="F17">
        <v>0.4242678899</v>
      </c>
      <c r="G17">
        <v>0.1141837845</v>
      </c>
      <c r="H17">
        <v>0.3853757294</v>
      </c>
      <c r="I17">
        <v>0.0053111058</v>
      </c>
      <c r="J17">
        <v>-0.0614</v>
      </c>
      <c r="K17">
        <v>-0.1376</v>
      </c>
      <c r="L17">
        <v>0.0148</v>
      </c>
      <c r="M17">
        <v>0.9404526331</v>
      </c>
      <c r="N17">
        <v>0.8714747184</v>
      </c>
      <c r="O17">
        <v>1.0148902044</v>
      </c>
      <c r="P17">
        <v>19624</v>
      </c>
      <c r="Q17">
        <v>63267</v>
      </c>
      <c r="R17">
        <v>0.3226712147</v>
      </c>
      <c r="S17">
        <v>0.3025197041</v>
      </c>
      <c r="T17">
        <v>0.3441650623</v>
      </c>
      <c r="U17">
        <v>0.0108025178</v>
      </c>
      <c r="V17">
        <v>0.3101775017</v>
      </c>
      <c r="W17">
        <v>0.0018390147</v>
      </c>
      <c r="X17">
        <v>-0.0839</v>
      </c>
      <c r="Y17">
        <v>-0.1484</v>
      </c>
      <c r="Z17">
        <v>-0.0194</v>
      </c>
      <c r="AA17">
        <v>0.9195517791</v>
      </c>
      <c r="AB17">
        <v>0.8621237949</v>
      </c>
      <c r="AC17">
        <v>0.980805169</v>
      </c>
      <c r="AD17" s="4">
        <v>5.2361387E-07</v>
      </c>
      <c r="AE17">
        <v>-0.1976</v>
      </c>
      <c r="AF17">
        <v>-0.2747</v>
      </c>
      <c r="AG17">
        <v>-0.1204</v>
      </c>
      <c r="AH17" t="s">
        <v>62</v>
      </c>
      <c r="AI17" t="s">
        <v>62</v>
      </c>
      <c r="AJ17" t="s">
        <v>100</v>
      </c>
      <c r="AK17" t="s">
        <v>62</v>
      </c>
      <c r="AL17" t="s">
        <v>62</v>
      </c>
    </row>
    <row r="18" spans="1:38" ht="12.75">
      <c r="A18" t="s">
        <v>15</v>
      </c>
      <c r="B18">
        <v>30645</v>
      </c>
      <c r="C18">
        <v>73016</v>
      </c>
      <c r="D18">
        <v>0.4170116807</v>
      </c>
      <c r="E18" t="s">
        <v>62</v>
      </c>
      <c r="F18" t="s">
        <v>62</v>
      </c>
      <c r="G18" t="s">
        <v>62</v>
      </c>
      <c r="H18">
        <v>0.419702531</v>
      </c>
      <c r="I18">
        <v>0.0018263631</v>
      </c>
      <c r="J18" t="s">
        <v>62</v>
      </c>
      <c r="K18" t="s">
        <v>62</v>
      </c>
      <c r="L18" t="s">
        <v>62</v>
      </c>
      <c r="M18" t="s">
        <v>62</v>
      </c>
      <c r="N18" t="s">
        <v>62</v>
      </c>
      <c r="O18" t="s">
        <v>62</v>
      </c>
      <c r="P18">
        <v>387630</v>
      </c>
      <c r="Q18">
        <v>1104672</v>
      </c>
      <c r="R18">
        <v>0.3509005388</v>
      </c>
      <c r="S18" t="s">
        <v>62</v>
      </c>
      <c r="T18" t="s">
        <v>62</v>
      </c>
      <c r="U18" t="s">
        <v>62</v>
      </c>
      <c r="V18">
        <v>0.3509005388</v>
      </c>
      <c r="W18">
        <v>0.0004540785</v>
      </c>
      <c r="X18" t="s">
        <v>62</v>
      </c>
      <c r="Y18" t="s">
        <v>62</v>
      </c>
      <c r="Z18" t="s">
        <v>62</v>
      </c>
      <c r="AA18" t="s">
        <v>62</v>
      </c>
      <c r="AB18" t="s">
        <v>62</v>
      </c>
      <c r="AC18" t="s">
        <v>62</v>
      </c>
      <c r="AD18" s="4">
        <v>5.2705804E-08</v>
      </c>
      <c r="AE18">
        <v>-0.1726</v>
      </c>
      <c r="AF18">
        <v>-0.2348</v>
      </c>
      <c r="AG18">
        <v>-0.1104</v>
      </c>
      <c r="AH18" t="s">
        <v>62</v>
      </c>
      <c r="AI18" t="s">
        <v>62</v>
      </c>
      <c r="AJ18" t="s">
        <v>100</v>
      </c>
      <c r="AK18" t="s">
        <v>62</v>
      </c>
      <c r="AL18" t="s">
        <v>62</v>
      </c>
    </row>
    <row r="19" spans="1:38" ht="12.75">
      <c r="A19" t="s">
        <v>18</v>
      </c>
      <c r="B19">
        <v>685</v>
      </c>
      <c r="C19">
        <v>1785</v>
      </c>
      <c r="D19">
        <v>0.3867452512</v>
      </c>
      <c r="E19">
        <v>0.3497822866</v>
      </c>
      <c r="F19">
        <v>0.4276142477</v>
      </c>
      <c r="G19">
        <v>0.1415344292</v>
      </c>
      <c r="H19">
        <v>0.3837535014</v>
      </c>
      <c r="I19">
        <v>0.0115102378</v>
      </c>
      <c r="J19">
        <v>-0.0753</v>
      </c>
      <c r="K19">
        <v>-0.1758</v>
      </c>
      <c r="L19">
        <v>0.0251</v>
      </c>
      <c r="M19">
        <v>0.9274206675</v>
      </c>
      <c r="N19">
        <v>0.8387829474</v>
      </c>
      <c r="O19">
        <v>1.0254251081</v>
      </c>
      <c r="P19">
        <v>21132</v>
      </c>
      <c r="Q19">
        <v>64498</v>
      </c>
      <c r="R19">
        <v>0.3297060466</v>
      </c>
      <c r="S19">
        <v>0.3098387271</v>
      </c>
      <c r="T19">
        <v>0.3508472881</v>
      </c>
      <c r="U19">
        <v>0.049443167</v>
      </c>
      <c r="V19">
        <v>0.3276380663</v>
      </c>
      <c r="W19">
        <v>0.0018481006</v>
      </c>
      <c r="X19">
        <v>-0.0623</v>
      </c>
      <c r="Y19">
        <v>-0.1245</v>
      </c>
      <c r="Z19">
        <v>-0.0002</v>
      </c>
      <c r="AA19">
        <v>0.9395997159</v>
      </c>
      <c r="AB19">
        <v>0.8829816225</v>
      </c>
      <c r="AC19">
        <v>0.9998482456</v>
      </c>
      <c r="AD19">
        <v>0.0018581371</v>
      </c>
      <c r="AE19">
        <v>-0.1596</v>
      </c>
      <c r="AF19">
        <v>-0.2601</v>
      </c>
      <c r="AG19">
        <v>-0.0591</v>
      </c>
      <c r="AH19" t="s">
        <v>62</v>
      </c>
      <c r="AI19" t="s">
        <v>62</v>
      </c>
      <c r="AJ19" t="s">
        <v>100</v>
      </c>
      <c r="AK19" t="s">
        <v>62</v>
      </c>
      <c r="AL19" t="s">
        <v>62</v>
      </c>
    </row>
    <row r="20" spans="1:38" ht="12.75">
      <c r="A20" t="s">
        <v>17</v>
      </c>
      <c r="B20">
        <v>316</v>
      </c>
      <c r="C20">
        <v>848</v>
      </c>
      <c r="D20">
        <v>0.372553236</v>
      </c>
      <c r="E20">
        <v>0.3272793146</v>
      </c>
      <c r="F20">
        <v>0.4240900891</v>
      </c>
      <c r="G20">
        <v>0.0881294108</v>
      </c>
      <c r="H20">
        <v>0.3726415094</v>
      </c>
      <c r="I20">
        <v>0.0166037268</v>
      </c>
      <c r="J20">
        <v>-0.1127</v>
      </c>
      <c r="K20">
        <v>-0.2423</v>
      </c>
      <c r="L20">
        <v>0.0168</v>
      </c>
      <c r="M20">
        <v>0.8933880112</v>
      </c>
      <c r="N20">
        <v>0.7848204974</v>
      </c>
      <c r="O20">
        <v>1.016974125</v>
      </c>
      <c r="P20">
        <v>12327</v>
      </c>
      <c r="Q20">
        <v>35902</v>
      </c>
      <c r="R20">
        <v>0.3462656656</v>
      </c>
      <c r="S20">
        <v>0.32504434</v>
      </c>
      <c r="T20">
        <v>0.3688724782</v>
      </c>
      <c r="U20">
        <v>0.6802944436</v>
      </c>
      <c r="V20">
        <v>0.3433513453</v>
      </c>
      <c r="W20">
        <v>0.0025059741</v>
      </c>
      <c r="X20">
        <v>-0.0133</v>
      </c>
      <c r="Y20">
        <v>-0.0765</v>
      </c>
      <c r="Z20">
        <v>0.0499</v>
      </c>
      <c r="AA20">
        <v>0.9867914903</v>
      </c>
      <c r="AB20">
        <v>0.926314736</v>
      </c>
      <c r="AC20">
        <v>1.0512166195</v>
      </c>
      <c r="AD20">
        <v>0.2704628302</v>
      </c>
      <c r="AE20">
        <v>-0.0732</v>
      </c>
      <c r="AF20">
        <v>-0.2033</v>
      </c>
      <c r="AG20">
        <v>0.057</v>
      </c>
      <c r="AH20" t="s">
        <v>62</v>
      </c>
      <c r="AI20" t="s">
        <v>62</v>
      </c>
      <c r="AJ20" t="s">
        <v>62</v>
      </c>
      <c r="AK20" t="s">
        <v>62</v>
      </c>
      <c r="AL20" t="s">
        <v>62</v>
      </c>
    </row>
    <row r="21" spans="1:38" ht="12.75">
      <c r="A21" t="s">
        <v>20</v>
      </c>
      <c r="B21">
        <v>1355</v>
      </c>
      <c r="C21">
        <v>3677</v>
      </c>
      <c r="D21">
        <v>0.3664798179</v>
      </c>
      <c r="E21">
        <v>0.3367765874</v>
      </c>
      <c r="F21">
        <v>0.3988028324</v>
      </c>
      <c r="G21">
        <v>0.0027421466</v>
      </c>
      <c r="H21">
        <v>0.368506935</v>
      </c>
      <c r="I21">
        <v>0.0079553687</v>
      </c>
      <c r="J21">
        <v>-0.1292</v>
      </c>
      <c r="K21">
        <v>-0.2137</v>
      </c>
      <c r="L21">
        <v>-0.0446</v>
      </c>
      <c r="M21">
        <v>0.8788238673</v>
      </c>
      <c r="N21">
        <v>0.8075950939</v>
      </c>
      <c r="O21">
        <v>0.9563349204</v>
      </c>
      <c r="P21">
        <v>15913</v>
      </c>
      <c r="Q21">
        <v>48107</v>
      </c>
      <c r="R21">
        <v>0.3306190446</v>
      </c>
      <c r="S21">
        <v>0.3105097605</v>
      </c>
      <c r="T21">
        <v>0.3520306494</v>
      </c>
      <c r="U21">
        <v>0.0629514653</v>
      </c>
      <c r="V21">
        <v>0.3307834619</v>
      </c>
      <c r="W21">
        <v>0.0021451175</v>
      </c>
      <c r="X21">
        <v>-0.0595</v>
      </c>
      <c r="Y21">
        <v>-0.1223</v>
      </c>
      <c r="Z21">
        <v>0.0032</v>
      </c>
      <c r="AA21">
        <v>0.942201587</v>
      </c>
      <c r="AB21">
        <v>0.8848939404</v>
      </c>
      <c r="AC21">
        <v>1.003220601</v>
      </c>
      <c r="AD21">
        <v>0.0175583655</v>
      </c>
      <c r="AE21">
        <v>-0.103</v>
      </c>
      <c r="AF21">
        <v>-0.188</v>
      </c>
      <c r="AG21">
        <v>-0.018</v>
      </c>
      <c r="AH21" t="s">
        <v>126</v>
      </c>
      <c r="AI21" t="s">
        <v>62</v>
      </c>
      <c r="AJ21" t="s">
        <v>100</v>
      </c>
      <c r="AK21" t="s">
        <v>62</v>
      </c>
      <c r="AL21" t="s">
        <v>62</v>
      </c>
    </row>
    <row r="22" spans="1:38" ht="12.75">
      <c r="A22" t="s">
        <v>19</v>
      </c>
      <c r="B22">
        <v>1388</v>
      </c>
      <c r="C22">
        <v>3373</v>
      </c>
      <c r="D22">
        <v>0.4064388126</v>
      </c>
      <c r="E22">
        <v>0.3736145556</v>
      </c>
      <c r="F22">
        <v>0.4421468755</v>
      </c>
      <c r="G22">
        <v>0.5500245995</v>
      </c>
      <c r="H22">
        <v>0.411503113</v>
      </c>
      <c r="I22">
        <v>0.0084732589</v>
      </c>
      <c r="J22">
        <v>-0.0257</v>
      </c>
      <c r="K22">
        <v>-0.1099</v>
      </c>
      <c r="L22">
        <v>0.0585</v>
      </c>
      <c r="M22">
        <v>0.9746461105</v>
      </c>
      <c r="N22">
        <v>0.8959330708</v>
      </c>
      <c r="O22">
        <v>1.0602745581</v>
      </c>
      <c r="P22">
        <v>20253</v>
      </c>
      <c r="Q22">
        <v>58650</v>
      </c>
      <c r="R22">
        <v>0.3440061886</v>
      </c>
      <c r="S22">
        <v>0.3232833809</v>
      </c>
      <c r="T22">
        <v>0.3660573502</v>
      </c>
      <c r="U22">
        <v>0.531333</v>
      </c>
      <c r="V22">
        <v>0.3453196931</v>
      </c>
      <c r="W22">
        <v>0.001963321</v>
      </c>
      <c r="X22">
        <v>-0.0198</v>
      </c>
      <c r="Y22">
        <v>-0.082</v>
      </c>
      <c r="Z22">
        <v>0.0423</v>
      </c>
      <c r="AA22">
        <v>0.9803524091</v>
      </c>
      <c r="AB22">
        <v>0.9212963365</v>
      </c>
      <c r="AC22">
        <v>1.0431940387</v>
      </c>
      <c r="AD22">
        <v>0.0001041886</v>
      </c>
      <c r="AE22">
        <v>-0.1668</v>
      </c>
      <c r="AF22">
        <v>-0.251</v>
      </c>
      <c r="AG22">
        <v>-0.0825</v>
      </c>
      <c r="AH22" t="s">
        <v>62</v>
      </c>
      <c r="AI22" t="s">
        <v>62</v>
      </c>
      <c r="AJ22" t="s">
        <v>100</v>
      </c>
      <c r="AK22" t="s">
        <v>62</v>
      </c>
      <c r="AL22" t="s">
        <v>62</v>
      </c>
    </row>
    <row r="23" spans="1:38" ht="12.75">
      <c r="A23" t="s">
        <v>21</v>
      </c>
      <c r="B23">
        <v>892</v>
      </c>
      <c r="C23">
        <v>2126</v>
      </c>
      <c r="D23">
        <v>0.4179654953</v>
      </c>
      <c r="E23">
        <v>0.3802819835</v>
      </c>
      <c r="F23">
        <v>0.459383202</v>
      </c>
      <c r="G23">
        <v>0.9622011635</v>
      </c>
      <c r="H23">
        <v>0.4195672625</v>
      </c>
      <c r="I23">
        <v>0.0107027435</v>
      </c>
      <c r="J23">
        <v>0.0023</v>
      </c>
      <c r="K23">
        <v>-0.0922</v>
      </c>
      <c r="L23">
        <v>0.0968</v>
      </c>
      <c r="M23">
        <v>1.0022872612</v>
      </c>
      <c r="N23">
        <v>0.9119216586</v>
      </c>
      <c r="O23">
        <v>1.1016075169</v>
      </c>
      <c r="P23">
        <v>11135</v>
      </c>
      <c r="Q23">
        <v>31206</v>
      </c>
      <c r="R23">
        <v>0.3539425247</v>
      </c>
      <c r="S23">
        <v>0.3319192565</v>
      </c>
      <c r="T23">
        <v>0.3774270651</v>
      </c>
      <c r="U23">
        <v>0.792286555</v>
      </c>
      <c r="V23">
        <v>0.3568224059</v>
      </c>
      <c r="W23">
        <v>0.0027118924</v>
      </c>
      <c r="X23">
        <v>0.0086</v>
      </c>
      <c r="Y23">
        <v>-0.0556</v>
      </c>
      <c r="Z23">
        <v>0.0729</v>
      </c>
      <c r="AA23">
        <v>1.0086690831</v>
      </c>
      <c r="AB23">
        <v>0.9459069445</v>
      </c>
      <c r="AC23">
        <v>1.07559557</v>
      </c>
      <c r="AD23">
        <v>0.0006724461</v>
      </c>
      <c r="AE23">
        <v>-0.1663</v>
      </c>
      <c r="AF23">
        <v>-0.2621</v>
      </c>
      <c r="AG23">
        <v>-0.0704</v>
      </c>
      <c r="AH23" t="s">
        <v>62</v>
      </c>
      <c r="AI23" t="s">
        <v>62</v>
      </c>
      <c r="AJ23" t="s">
        <v>100</v>
      </c>
      <c r="AK23" t="s">
        <v>62</v>
      </c>
      <c r="AL23" t="s">
        <v>62</v>
      </c>
    </row>
    <row r="24" spans="1:38" ht="12.75">
      <c r="A24" t="s">
        <v>27</v>
      </c>
      <c r="B24">
        <v>607</v>
      </c>
      <c r="C24">
        <v>1679</v>
      </c>
      <c r="D24">
        <v>0.3639019312</v>
      </c>
      <c r="E24">
        <v>0.3278201123</v>
      </c>
      <c r="F24">
        <v>0.4039551283</v>
      </c>
      <c r="G24">
        <v>0.0105564225</v>
      </c>
      <c r="H24">
        <v>0.3615247171</v>
      </c>
      <c r="I24">
        <v>0.0117250767</v>
      </c>
      <c r="J24">
        <v>-0.1362</v>
      </c>
      <c r="K24">
        <v>-0.2406</v>
      </c>
      <c r="L24">
        <v>-0.0318</v>
      </c>
      <c r="M24">
        <v>0.872642058</v>
      </c>
      <c r="N24">
        <v>0.786117338</v>
      </c>
      <c r="O24">
        <v>0.9686901999</v>
      </c>
      <c r="P24">
        <v>17752</v>
      </c>
      <c r="Q24">
        <v>53971</v>
      </c>
      <c r="R24">
        <v>0.3253274145</v>
      </c>
      <c r="S24">
        <v>0.305744272</v>
      </c>
      <c r="T24">
        <v>0.3461648715</v>
      </c>
      <c r="U24">
        <v>0.0168976855</v>
      </c>
      <c r="V24">
        <v>0.3289173816</v>
      </c>
      <c r="W24">
        <v>0.002022326</v>
      </c>
      <c r="X24">
        <v>-0.0757</v>
      </c>
      <c r="Y24">
        <v>-0.1378</v>
      </c>
      <c r="Z24">
        <v>-0.0136</v>
      </c>
      <c r="AA24">
        <v>0.9271214448</v>
      </c>
      <c r="AB24">
        <v>0.871313202</v>
      </c>
      <c r="AC24">
        <v>0.986504246</v>
      </c>
      <c r="AD24">
        <v>0.0354916471</v>
      </c>
      <c r="AE24">
        <v>-0.1121</v>
      </c>
      <c r="AF24">
        <v>-0.2165</v>
      </c>
      <c r="AG24">
        <v>-0.0076</v>
      </c>
      <c r="AH24" t="s">
        <v>62</v>
      </c>
      <c r="AI24" t="s">
        <v>62</v>
      </c>
      <c r="AJ24" t="s">
        <v>100</v>
      </c>
      <c r="AK24" t="s">
        <v>62</v>
      </c>
      <c r="AL24" t="s">
        <v>62</v>
      </c>
    </row>
    <row r="25" spans="1:38" ht="12.75">
      <c r="A25" t="s">
        <v>22</v>
      </c>
      <c r="B25">
        <v>1855</v>
      </c>
      <c r="C25">
        <v>4419</v>
      </c>
      <c r="D25">
        <v>0.4156471276</v>
      </c>
      <c r="E25">
        <v>0.3834170478</v>
      </c>
      <c r="F25">
        <v>0.4505864715</v>
      </c>
      <c r="G25">
        <v>0.9365636525</v>
      </c>
      <c r="H25">
        <v>0.4197782304</v>
      </c>
      <c r="I25">
        <v>0.0074241197</v>
      </c>
      <c r="J25">
        <v>-0.0033</v>
      </c>
      <c r="K25">
        <v>-0.084</v>
      </c>
      <c r="L25">
        <v>0.0774</v>
      </c>
      <c r="M25">
        <v>0.9967277822</v>
      </c>
      <c r="N25">
        <v>0.919439588</v>
      </c>
      <c r="O25">
        <v>1.0805128306</v>
      </c>
      <c r="P25">
        <v>30702</v>
      </c>
      <c r="Q25">
        <v>90056</v>
      </c>
      <c r="R25">
        <v>0.3354692858</v>
      </c>
      <c r="S25">
        <v>0.3155391903</v>
      </c>
      <c r="T25">
        <v>0.3566582067</v>
      </c>
      <c r="U25">
        <v>0.1501082571</v>
      </c>
      <c r="V25">
        <v>0.3409212046</v>
      </c>
      <c r="W25">
        <v>0.0015795717</v>
      </c>
      <c r="X25">
        <v>-0.045</v>
      </c>
      <c r="Y25">
        <v>-0.1062</v>
      </c>
      <c r="Z25">
        <v>0.0163</v>
      </c>
      <c r="AA25">
        <v>0.956023855</v>
      </c>
      <c r="AB25">
        <v>0.8992268617</v>
      </c>
      <c r="AC25">
        <v>1.0164082616</v>
      </c>
      <c r="AD25" s="4">
        <v>1.5596735E-07</v>
      </c>
      <c r="AE25">
        <v>-0.2143</v>
      </c>
      <c r="AF25">
        <v>-0.2944</v>
      </c>
      <c r="AG25">
        <v>-0.1342</v>
      </c>
      <c r="AH25" t="s">
        <v>62</v>
      </c>
      <c r="AI25" t="s">
        <v>62</v>
      </c>
      <c r="AJ25" t="s">
        <v>100</v>
      </c>
      <c r="AK25" t="s">
        <v>62</v>
      </c>
      <c r="AL25" t="s">
        <v>62</v>
      </c>
    </row>
    <row r="26" spans="1:38" ht="12.75">
      <c r="A26" t="s">
        <v>23</v>
      </c>
      <c r="B26">
        <v>961</v>
      </c>
      <c r="C26">
        <v>2325</v>
      </c>
      <c r="D26">
        <v>0.4141389984</v>
      </c>
      <c r="E26">
        <v>0.3776914903</v>
      </c>
      <c r="F26">
        <v>0.454103718</v>
      </c>
      <c r="G26">
        <v>0.8830791913</v>
      </c>
      <c r="H26">
        <v>0.4133333333</v>
      </c>
      <c r="I26">
        <v>0.0102125558</v>
      </c>
      <c r="J26">
        <v>-0.0069</v>
      </c>
      <c r="K26">
        <v>-0.099</v>
      </c>
      <c r="L26">
        <v>0.0852</v>
      </c>
      <c r="M26">
        <v>0.9931112667</v>
      </c>
      <c r="N26">
        <v>0.9057096187</v>
      </c>
      <c r="O26">
        <v>1.0889472384</v>
      </c>
      <c r="P26">
        <v>20579</v>
      </c>
      <c r="Q26">
        <v>58968</v>
      </c>
      <c r="R26">
        <v>0.3477551727</v>
      </c>
      <c r="S26">
        <v>0.3268689346</v>
      </c>
      <c r="T26">
        <v>0.3699759976</v>
      </c>
      <c r="U26">
        <v>0.7757059924</v>
      </c>
      <c r="V26">
        <v>0.3489858907</v>
      </c>
      <c r="W26">
        <v>0.0019628673</v>
      </c>
      <c r="X26">
        <v>-0.009</v>
      </c>
      <c r="Y26">
        <v>-0.0709</v>
      </c>
      <c r="Z26">
        <v>0.0529</v>
      </c>
      <c r="AA26">
        <v>0.9910363031</v>
      </c>
      <c r="AB26">
        <v>0.9315144847</v>
      </c>
      <c r="AC26">
        <v>1.0543614407</v>
      </c>
      <c r="AD26">
        <v>0.0001989616</v>
      </c>
      <c r="AE26">
        <v>-0.1747</v>
      </c>
      <c r="AF26">
        <v>-0.2667</v>
      </c>
      <c r="AG26">
        <v>-0.0827</v>
      </c>
      <c r="AH26" t="s">
        <v>62</v>
      </c>
      <c r="AI26" t="s">
        <v>62</v>
      </c>
      <c r="AJ26" t="s">
        <v>100</v>
      </c>
      <c r="AK26" t="s">
        <v>62</v>
      </c>
      <c r="AL26" t="s">
        <v>62</v>
      </c>
    </row>
    <row r="27" spans="1:38" ht="12.75">
      <c r="A27" t="s">
        <v>16</v>
      </c>
      <c r="B27">
        <v>967</v>
      </c>
      <c r="C27">
        <v>2389</v>
      </c>
      <c r="D27">
        <v>0.4048721255</v>
      </c>
      <c r="E27">
        <v>0.3693970814</v>
      </c>
      <c r="F27">
        <v>0.443754015</v>
      </c>
      <c r="G27">
        <v>0.527748301</v>
      </c>
      <c r="H27">
        <v>0.4047718711</v>
      </c>
      <c r="I27">
        <v>0.0100424299</v>
      </c>
      <c r="J27">
        <v>-0.0295</v>
      </c>
      <c r="K27">
        <v>-0.1212</v>
      </c>
      <c r="L27">
        <v>0.0622</v>
      </c>
      <c r="M27">
        <v>0.9708891724</v>
      </c>
      <c r="N27">
        <v>0.8858195071</v>
      </c>
      <c r="O27">
        <v>1.064128502</v>
      </c>
      <c r="P27">
        <v>19260</v>
      </c>
      <c r="Q27">
        <v>55980</v>
      </c>
      <c r="R27">
        <v>0.3365630444</v>
      </c>
      <c r="S27">
        <v>0.316356564</v>
      </c>
      <c r="T27">
        <v>0.358060163</v>
      </c>
      <c r="U27">
        <v>0.1866411959</v>
      </c>
      <c r="V27">
        <v>0.3440514469</v>
      </c>
      <c r="W27">
        <v>0.0020078448</v>
      </c>
      <c r="X27">
        <v>-0.0417</v>
      </c>
      <c r="Y27">
        <v>-0.1036</v>
      </c>
      <c r="Z27">
        <v>0.0202</v>
      </c>
      <c r="AA27">
        <v>0.9591408595</v>
      </c>
      <c r="AB27">
        <v>0.9015562217</v>
      </c>
      <c r="AC27">
        <v>1.0204035713</v>
      </c>
      <c r="AD27">
        <v>7.67555E-05</v>
      </c>
      <c r="AE27">
        <v>-0.1848</v>
      </c>
      <c r="AF27">
        <v>-0.2764</v>
      </c>
      <c r="AG27">
        <v>-0.0932</v>
      </c>
      <c r="AH27" t="s">
        <v>62</v>
      </c>
      <c r="AI27" t="s">
        <v>62</v>
      </c>
      <c r="AJ27" t="s">
        <v>100</v>
      </c>
      <c r="AK27" t="s">
        <v>62</v>
      </c>
      <c r="AL27" t="s">
        <v>62</v>
      </c>
    </row>
    <row r="28" spans="1:38" ht="12.75">
      <c r="A28" t="s">
        <v>24</v>
      </c>
      <c r="B28">
        <v>968</v>
      </c>
      <c r="C28">
        <v>2022</v>
      </c>
      <c r="D28">
        <v>0.4769473349</v>
      </c>
      <c r="E28">
        <v>0.434897122</v>
      </c>
      <c r="F28">
        <v>0.5230633838</v>
      </c>
      <c r="G28">
        <v>0.0043478656</v>
      </c>
      <c r="H28">
        <v>0.4787339268</v>
      </c>
      <c r="I28">
        <v>0.0111092888</v>
      </c>
      <c r="J28">
        <v>0.1343</v>
      </c>
      <c r="K28">
        <v>0.042</v>
      </c>
      <c r="L28">
        <v>0.2266</v>
      </c>
      <c r="M28">
        <v>1.1437265597</v>
      </c>
      <c r="N28">
        <v>1.0428895453</v>
      </c>
      <c r="O28">
        <v>1.2543135074</v>
      </c>
      <c r="P28">
        <v>11003</v>
      </c>
      <c r="Q28">
        <v>30119</v>
      </c>
      <c r="R28">
        <v>0.360065043</v>
      </c>
      <c r="S28">
        <v>0.3376682456</v>
      </c>
      <c r="T28">
        <v>0.3839473711</v>
      </c>
      <c r="U28">
        <v>0.4313750988</v>
      </c>
      <c r="V28">
        <v>0.3653175736</v>
      </c>
      <c r="W28">
        <v>0.0027745544</v>
      </c>
      <c r="X28">
        <v>0.0258</v>
      </c>
      <c r="Y28">
        <v>-0.0384</v>
      </c>
      <c r="Z28">
        <v>0.09</v>
      </c>
      <c r="AA28">
        <v>1.0261170994</v>
      </c>
      <c r="AB28">
        <v>0.9622904735</v>
      </c>
      <c r="AC28">
        <v>1.094177206</v>
      </c>
      <c r="AD28" s="4">
        <v>4.0274598E-09</v>
      </c>
      <c r="AE28">
        <v>-0.2811</v>
      </c>
      <c r="AF28">
        <v>-0.3748</v>
      </c>
      <c r="AG28">
        <v>-0.1875</v>
      </c>
      <c r="AH28" t="s">
        <v>126</v>
      </c>
      <c r="AI28" t="s">
        <v>62</v>
      </c>
      <c r="AJ28" t="s">
        <v>100</v>
      </c>
      <c r="AK28" t="s">
        <v>62</v>
      </c>
      <c r="AL28" t="s">
        <v>62</v>
      </c>
    </row>
    <row r="29" spans="1:38" ht="12.75">
      <c r="A29" t="s">
        <v>26</v>
      </c>
      <c r="B29">
        <v>1364</v>
      </c>
      <c r="C29">
        <v>3059</v>
      </c>
      <c r="D29">
        <v>0.4507293734</v>
      </c>
      <c r="E29">
        <v>0.4136855115</v>
      </c>
      <c r="F29">
        <v>0.4910903631</v>
      </c>
      <c r="G29">
        <v>0.0755769963</v>
      </c>
      <c r="H29">
        <v>0.4458973521</v>
      </c>
      <c r="I29">
        <v>0.0089871672</v>
      </c>
      <c r="J29">
        <v>0.0778</v>
      </c>
      <c r="K29">
        <v>-0.008</v>
      </c>
      <c r="L29">
        <v>0.1635</v>
      </c>
      <c r="M29">
        <v>1.0808555115</v>
      </c>
      <c r="N29">
        <v>0.9920237985</v>
      </c>
      <c r="O29">
        <v>1.1776417445</v>
      </c>
      <c r="P29">
        <v>25270</v>
      </c>
      <c r="Q29">
        <v>68249</v>
      </c>
      <c r="R29">
        <v>0.3606471778</v>
      </c>
      <c r="S29">
        <v>0.3391292076</v>
      </c>
      <c r="T29">
        <v>0.3835304773</v>
      </c>
      <c r="U29">
        <v>0.3827365896</v>
      </c>
      <c r="V29">
        <v>0.3702618353</v>
      </c>
      <c r="W29">
        <v>0.001848359</v>
      </c>
      <c r="X29">
        <v>0.0274</v>
      </c>
      <c r="Y29">
        <v>-0.0341</v>
      </c>
      <c r="Z29">
        <v>0.0889</v>
      </c>
      <c r="AA29">
        <v>1.027776073</v>
      </c>
      <c r="AB29">
        <v>0.966453938</v>
      </c>
      <c r="AC29">
        <v>1.0929891377</v>
      </c>
      <c r="AD29" s="4">
        <v>3.0474689E-07</v>
      </c>
      <c r="AE29">
        <v>-0.223</v>
      </c>
      <c r="AF29">
        <v>-0.3083</v>
      </c>
      <c r="AG29">
        <v>-0.1376</v>
      </c>
      <c r="AH29" t="s">
        <v>62</v>
      </c>
      <c r="AI29" t="s">
        <v>62</v>
      </c>
      <c r="AJ29" t="s">
        <v>100</v>
      </c>
      <c r="AK29" t="s">
        <v>62</v>
      </c>
      <c r="AL29" t="s">
        <v>62</v>
      </c>
    </row>
    <row r="30" spans="1:38" ht="12.75">
      <c r="A30" t="s">
        <v>25</v>
      </c>
      <c r="B30">
        <v>1884</v>
      </c>
      <c r="C30">
        <v>3945</v>
      </c>
      <c r="D30">
        <v>0.4768255594</v>
      </c>
      <c r="E30">
        <v>0.4395928068</v>
      </c>
      <c r="F30">
        <v>0.5172118619</v>
      </c>
      <c r="G30">
        <v>0.0012324982</v>
      </c>
      <c r="H30">
        <v>0.4775665399</v>
      </c>
      <c r="I30">
        <v>0.0079525962</v>
      </c>
      <c r="J30">
        <v>0.134</v>
      </c>
      <c r="K30">
        <v>0.0527</v>
      </c>
      <c r="L30">
        <v>0.2153</v>
      </c>
      <c r="M30">
        <v>1.1434345404</v>
      </c>
      <c r="N30">
        <v>1.0541498649</v>
      </c>
      <c r="O30">
        <v>1.240281474</v>
      </c>
      <c r="P30">
        <v>15429</v>
      </c>
      <c r="Q30">
        <v>38072</v>
      </c>
      <c r="R30">
        <v>0.3980002628</v>
      </c>
      <c r="S30">
        <v>0.3738611255</v>
      </c>
      <c r="T30">
        <v>0.4236979948</v>
      </c>
      <c r="U30">
        <v>7.9665E-05</v>
      </c>
      <c r="V30">
        <v>0.4052584577</v>
      </c>
      <c r="W30">
        <v>0.0025160967</v>
      </c>
      <c r="X30">
        <v>0.1259</v>
      </c>
      <c r="Y30">
        <v>0.0634</v>
      </c>
      <c r="Z30">
        <v>0.1885</v>
      </c>
      <c r="AA30">
        <v>1.1342252827</v>
      </c>
      <c r="AB30">
        <v>1.0654333184</v>
      </c>
      <c r="AC30">
        <v>1.2074589462</v>
      </c>
      <c r="AD30">
        <v>1.43666E-05</v>
      </c>
      <c r="AE30">
        <v>-0.1807</v>
      </c>
      <c r="AF30">
        <v>-0.2623</v>
      </c>
      <c r="AG30">
        <v>-0.0991</v>
      </c>
      <c r="AH30" t="s">
        <v>126</v>
      </c>
      <c r="AI30" t="s">
        <v>101</v>
      </c>
      <c r="AJ30" t="s">
        <v>100</v>
      </c>
      <c r="AK30" t="s">
        <v>62</v>
      </c>
      <c r="AL30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166</v>
      </c>
    </row>
    <row r="3" spans="1:17" ht="12.75">
      <c r="A3" t="s">
        <v>102</v>
      </c>
      <c r="B3" t="s">
        <v>103</v>
      </c>
      <c r="C3" t="s">
        <v>104</v>
      </c>
      <c r="D3" t="s">
        <v>105</v>
      </c>
      <c r="E3" t="s">
        <v>106</v>
      </c>
      <c r="F3" t="s">
        <v>107</v>
      </c>
      <c r="G3" t="s">
        <v>108</v>
      </c>
      <c r="H3" t="s">
        <v>109</v>
      </c>
      <c r="I3" t="s">
        <v>110</v>
      </c>
      <c r="J3" t="s">
        <v>111</v>
      </c>
      <c r="K3" t="s">
        <v>112</v>
      </c>
      <c r="L3" t="s">
        <v>113</v>
      </c>
      <c r="M3" t="s">
        <v>114</v>
      </c>
      <c r="N3" t="s">
        <v>115</v>
      </c>
      <c r="O3" t="s">
        <v>116</v>
      </c>
      <c r="P3" t="s">
        <v>117</v>
      </c>
      <c r="Q3" t="s">
        <v>118</v>
      </c>
    </row>
    <row r="4" spans="1:17" ht="12.75">
      <c r="A4" t="s">
        <v>119</v>
      </c>
      <c r="B4">
        <v>3791</v>
      </c>
      <c r="C4">
        <v>9837</v>
      </c>
      <c r="D4">
        <v>0.3905565611</v>
      </c>
      <c r="E4">
        <v>0.3627653631</v>
      </c>
      <c r="F4">
        <v>0.4204768231</v>
      </c>
      <c r="G4">
        <v>0.0697864765</v>
      </c>
      <c r="H4">
        <v>0.3853817221</v>
      </c>
      <c r="I4">
        <v>0.0049070102</v>
      </c>
      <c r="J4">
        <v>-0.0683</v>
      </c>
      <c r="K4">
        <v>-0.1421</v>
      </c>
      <c r="L4">
        <v>0.0055</v>
      </c>
      <c r="M4">
        <v>0.9339871049</v>
      </c>
      <c r="N4">
        <v>0.8675265123</v>
      </c>
      <c r="O4">
        <v>1.0055391966</v>
      </c>
      <c r="P4" t="s">
        <v>62</v>
      </c>
      <c r="Q4" t="s">
        <v>62</v>
      </c>
    </row>
    <row r="5" spans="1:17" ht="12.75">
      <c r="A5" t="s">
        <v>120</v>
      </c>
      <c r="B5">
        <v>3417</v>
      </c>
      <c r="C5">
        <v>8151</v>
      </c>
      <c r="D5">
        <v>0.421817699</v>
      </c>
      <c r="E5">
        <v>0.3915054581</v>
      </c>
      <c r="F5">
        <v>0.4544768599</v>
      </c>
      <c r="G5">
        <v>0.8189779356</v>
      </c>
      <c r="H5">
        <v>0.4192123666</v>
      </c>
      <c r="I5">
        <v>0.0054653789</v>
      </c>
      <c r="J5">
        <v>0.0087</v>
      </c>
      <c r="K5">
        <v>-0.0659</v>
      </c>
      <c r="L5">
        <v>0.0833</v>
      </c>
      <c r="M5">
        <v>1.0087458022</v>
      </c>
      <c r="N5">
        <v>0.9362563218</v>
      </c>
      <c r="O5">
        <v>1.0868477677</v>
      </c>
      <c r="P5" t="s">
        <v>62</v>
      </c>
      <c r="Q5" t="s">
        <v>62</v>
      </c>
    </row>
    <row r="6" spans="1:17" ht="12.75">
      <c r="A6" t="s">
        <v>121</v>
      </c>
      <c r="B6">
        <v>2046</v>
      </c>
      <c r="C6">
        <v>4267</v>
      </c>
      <c r="D6">
        <v>0.4766871551</v>
      </c>
      <c r="E6">
        <v>0.4401566006</v>
      </c>
      <c r="F6">
        <v>0.5162495429</v>
      </c>
      <c r="G6">
        <v>0.0012810467</v>
      </c>
      <c r="H6">
        <v>0.4794937895</v>
      </c>
      <c r="I6">
        <v>0.0076479164</v>
      </c>
      <c r="J6">
        <v>0.131</v>
      </c>
      <c r="K6">
        <v>0.0513</v>
      </c>
      <c r="L6">
        <v>0.2107</v>
      </c>
      <c r="M6">
        <v>1.1399620448</v>
      </c>
      <c r="N6">
        <v>1.0526019277</v>
      </c>
      <c r="O6">
        <v>1.2345725666</v>
      </c>
      <c r="P6" t="s">
        <v>126</v>
      </c>
      <c r="Q6" t="s">
        <v>62</v>
      </c>
    </row>
    <row r="7" spans="1:17" ht="12.75">
      <c r="A7" t="s">
        <v>122</v>
      </c>
      <c r="B7">
        <v>13242</v>
      </c>
      <c r="C7">
        <v>31647</v>
      </c>
      <c r="D7">
        <v>0.4143541257</v>
      </c>
      <c r="E7">
        <v>0.387117827</v>
      </c>
      <c r="F7">
        <v>0.443506678</v>
      </c>
      <c r="G7">
        <v>0.7920863133</v>
      </c>
      <c r="H7">
        <v>0.418428287</v>
      </c>
      <c r="I7">
        <v>0.0027729745</v>
      </c>
      <c r="J7">
        <v>-0.0091</v>
      </c>
      <c r="K7">
        <v>-0.0771</v>
      </c>
      <c r="L7">
        <v>0.0588</v>
      </c>
      <c r="M7">
        <v>0.990897219</v>
      </c>
      <c r="N7">
        <v>0.9257636269</v>
      </c>
      <c r="O7">
        <v>1.0606133899</v>
      </c>
      <c r="P7" t="s">
        <v>62</v>
      </c>
      <c r="Q7" t="s">
        <v>62</v>
      </c>
    </row>
    <row r="8" spans="1:17" ht="12.75">
      <c r="A8" t="s">
        <v>123</v>
      </c>
      <c r="B8">
        <v>3811</v>
      </c>
      <c r="C8">
        <v>8806</v>
      </c>
      <c r="D8">
        <v>0.4305776019</v>
      </c>
      <c r="E8">
        <v>0.3999103866</v>
      </c>
      <c r="F8">
        <v>0.4635965393</v>
      </c>
      <c r="G8">
        <v>0.4376185359</v>
      </c>
      <c r="H8">
        <v>0.4327731092</v>
      </c>
      <c r="I8">
        <v>0.005279821</v>
      </c>
      <c r="J8">
        <v>0.0293</v>
      </c>
      <c r="K8">
        <v>-0.0446</v>
      </c>
      <c r="L8">
        <v>0.1031</v>
      </c>
      <c r="M8">
        <v>1.0296944614</v>
      </c>
      <c r="N8">
        <v>0.9563560861</v>
      </c>
      <c r="O8">
        <v>1.108656806</v>
      </c>
      <c r="P8" t="s">
        <v>62</v>
      </c>
      <c r="Q8" t="s">
        <v>62</v>
      </c>
    </row>
    <row r="9" spans="1:17" ht="12.75">
      <c r="A9" t="s">
        <v>124</v>
      </c>
      <c r="B9">
        <v>2673</v>
      </c>
      <c r="C9">
        <v>5974</v>
      </c>
      <c r="D9">
        <v>0.4512551764</v>
      </c>
      <c r="E9">
        <v>0.4175502825</v>
      </c>
      <c r="F9">
        <v>0.4876807483</v>
      </c>
      <c r="G9">
        <v>0.054468786</v>
      </c>
      <c r="H9">
        <v>0.4474389019</v>
      </c>
      <c r="I9">
        <v>0.0064331609</v>
      </c>
      <c r="J9">
        <v>0.0762</v>
      </c>
      <c r="K9">
        <v>-0.0015</v>
      </c>
      <c r="L9">
        <v>0.1538</v>
      </c>
      <c r="M9">
        <v>1.0791433502</v>
      </c>
      <c r="N9">
        <v>0.9985405915</v>
      </c>
      <c r="O9">
        <v>1.166252409</v>
      </c>
      <c r="P9" t="s">
        <v>62</v>
      </c>
      <c r="Q9" t="s">
        <v>62</v>
      </c>
    </row>
    <row r="10" spans="1:17" ht="12.75">
      <c r="A10" t="s">
        <v>125</v>
      </c>
      <c r="B10">
        <v>1665</v>
      </c>
      <c r="C10">
        <v>4334</v>
      </c>
      <c r="D10">
        <v>0.3946289452</v>
      </c>
      <c r="E10">
        <v>0.3625705273</v>
      </c>
      <c r="F10">
        <v>0.4295219623</v>
      </c>
      <c r="G10">
        <v>0.1802988569</v>
      </c>
      <c r="H10">
        <v>0.3841716659</v>
      </c>
      <c r="I10">
        <v>0.0073883599</v>
      </c>
      <c r="J10">
        <v>-0.0579</v>
      </c>
      <c r="K10">
        <v>-0.1426</v>
      </c>
      <c r="L10">
        <v>0.0268</v>
      </c>
      <c r="M10">
        <v>0.9437259101</v>
      </c>
      <c r="N10">
        <v>0.8670605769</v>
      </c>
      <c r="O10">
        <v>1.0271699776</v>
      </c>
      <c r="P10" t="s">
        <v>62</v>
      </c>
      <c r="Q10" t="s">
        <v>62</v>
      </c>
    </row>
    <row r="11" spans="1:17" ht="12.75">
      <c r="A11" t="s">
        <v>15</v>
      </c>
      <c r="B11">
        <v>30645</v>
      </c>
      <c r="C11">
        <v>73016</v>
      </c>
      <c r="D11">
        <v>0.4181605496</v>
      </c>
      <c r="E11" t="s">
        <v>62</v>
      </c>
      <c r="F11" t="s">
        <v>62</v>
      </c>
      <c r="G11" t="s">
        <v>62</v>
      </c>
      <c r="H11">
        <v>0.419702531</v>
      </c>
      <c r="I11">
        <v>0.0018263631</v>
      </c>
      <c r="J11" t="s">
        <v>62</v>
      </c>
      <c r="K11" t="s">
        <v>62</v>
      </c>
      <c r="L11" t="s">
        <v>62</v>
      </c>
      <c r="M11" t="s">
        <v>62</v>
      </c>
      <c r="N11" t="s">
        <v>62</v>
      </c>
      <c r="O11" t="s">
        <v>62</v>
      </c>
      <c r="P11" t="s">
        <v>62</v>
      </c>
      <c r="Q11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2008-10-22T19:40:27Z</cp:lastPrinted>
  <dcterms:created xsi:type="dcterms:W3CDTF">2006-01-23T20:42:54Z</dcterms:created>
  <dcterms:modified xsi:type="dcterms:W3CDTF">2010-05-10T19:40:36Z</dcterms:modified>
  <cp:category/>
  <cp:version/>
  <cp:contentType/>
  <cp:contentStatus/>
</cp:coreProperties>
</file>