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o wpg graph 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<sst xmlns="http://schemas.openxmlformats.org/spreadsheetml/2006/main" count="428" uniqueCount="174">
  <si>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</si>
  <si>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</si>
  <si>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</si>
  <si>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</si>
  <si>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</si>
  <si>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</si>
  <si>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</si>
  <si>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</si>
  <si>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</si>
  <si>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</si>
  <si>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</si>
  <si>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</si>
  <si>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</si>
  <si>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</si>
  <si>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</si>
  <si>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</si>
  <si>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</si>
  <si>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</si>
  <si>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</si>
  <si>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</si>
  <si>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</si>
  <si>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</si>
  <si>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</si>
  <si>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</si>
  <si>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</si>
  <si>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</si>
  <si>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</si>
  <si>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</si>
  <si>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</si>
  <si>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</si>
  <si>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</si>
  <si>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Number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</si>
  <si>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</si>
  <si>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</si>
  <si>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</si>
  <si>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</si>
  <si>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</si>
  <si>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</si>
  <si>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</si>
  <si>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</si>
  <si>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</si>
  <si>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</si>
  <si>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</si>
  <si>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</si>
  <si>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</si>
  <si>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</si>
  <si>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</si>
  <si>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</si>
  <si>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</si>
  <si>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</si>
  <si>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</si>
  <si>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</si>
  <si>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</si>
  <si>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</si>
  <si>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</si>
  <si>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</si>
  <si>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</si>
  <si>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</si>
  <si>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</si>
  <si>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</si>
  <si>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</si>
  <si>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</si>
  <si>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</si>
  <si>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</si>
  <si>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</si>
  <si>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Metis_count</t>
  </si>
  <si>
    <t>Metis_pop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</si>
  <si>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</si>
  <si>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</si>
  <si>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</si>
  <si>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</si>
  <si>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</si>
  <si>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</si>
  <si>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</si>
  <si>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</si>
  <si>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</si>
  <si>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Metis_Lci_ratio</t>
  </si>
  <si>
    <t>Metis_Uci_ratio</t>
  </si>
  <si>
    <t>Other_count</t>
  </si>
  <si>
    <t>Other_pop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</si>
  <si>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</si>
  <si>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</si>
  <si>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</si>
  <si>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</si>
  <si>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</si>
  <si>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</si>
  <si>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</si>
  <si>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</si>
  <si>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</si>
  <si>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</si>
  <si>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</si>
  <si>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</si>
  <si>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</si>
  <si>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</si>
  <si>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</si>
  <si>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</si>
  <si>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</si>
  <si>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</si>
  <si>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</si>
  <si>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</si>
  <si>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</si>
  <si>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</si>
  <si>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</si>
  <si>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count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</si>
  <si>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</si>
  <si>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</si>
  <si>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</si>
  <si>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</si>
  <si>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</si>
  <si>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</si>
  <si>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</si>
  <si>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</si>
  <si>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</si>
  <si>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</si>
  <si>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</si>
  <si>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</si>
  <si>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</si>
  <si>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</si>
  <si>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</si>
  <si>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</si>
  <si>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</si>
  <si>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</si>
  <si>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</si>
  <si>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</si>
  <si>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</si>
  <si>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</si>
  <si>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</si>
  <si>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</si>
  <si>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</si>
  <si>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</si>
  <si>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</si>
  <si>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</si>
  <si>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</si>
  <si>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</si>
  <si>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</si>
  <si>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</si>
  <si>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</si>
  <si>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</si>
  <si>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</si>
  <si>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</si>
  <si>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count</t>
  </si>
  <si>
    <t>Metis pop</t>
  </si>
  <si>
    <t>Metis prob</t>
  </si>
  <si>
    <t>Other count</t>
  </si>
  <si>
    <t>Other pop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</si>
  <si>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</si>
  <si>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</si>
  <si>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</si>
  <si>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</si>
  <si>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</si>
  <si>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</si>
  <si>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</si>
  <si>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</si>
  <si>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</si>
  <si>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</si>
  <si>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</si>
  <si>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</si>
  <si>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</si>
  <si>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</si>
  <si>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</si>
  <si>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</si>
  <si>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Percent</t>
  </si>
  <si>
    <t>(%)</t>
  </si>
  <si>
    <t>*differences tested  @ .05</t>
  </si>
  <si>
    <t>*comparisons to MB avg tested @ .01</t>
  </si>
  <si>
    <t>Metis_rate_ratio</t>
  </si>
  <si>
    <t>Other_rate_ratio</t>
  </si>
  <si>
    <t>Crude and Adjusted Rates of Antidepressant Use (2+ Rx in Fiscal Year) by Metis Region, 2006/07</t>
  </si>
  <si>
    <t>Crude and Adjusted Rates of Antidepressant Use (2+ Rx in Fiscal Year) by RHA, 2006/07</t>
  </si>
  <si>
    <t>Source: MCHP/MMF, 2010</t>
  </si>
  <si>
    <t>Antidepressant Prescriptions, 2006/07</t>
  </si>
  <si>
    <t>Antidepressants, 2006/07</t>
  </si>
  <si>
    <t xml:space="preserve">Antidepressant Prescriptions </t>
  </si>
  <si>
    <t xml:space="preserve">Appendix Table 2.53: Antidepressant Prescriptions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</si>
</sst>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6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0" fontId="0" fillId="0" borderId="0" xfId="56" applyFont="1" applyAlignment="1">
      <alignment horizontal="left"/>
      <protection/>
    </xf>
    <xf numFmtId="49" fontId="0" fillId="0" borderId="0" xfId="0" applyNumberFormat="1" applyFont="1" applyFill="1" applyAlignment="1">
      <alignment/>
    </xf>
    <xf numFmtId="2" fontId="10" fillId="33" borderId="22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0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20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 quotePrefix="1">
      <alignment horizontal="center"/>
    </xf>
    <xf numFmtId="2" fontId="10" fillId="0" borderId="22" xfId="0" applyNumberFormat="1" applyFont="1" applyFill="1" applyBorder="1" applyAlignment="1" quotePrefix="1">
      <alignment horizontal="center"/>
    </xf>
    <xf numFmtId="2" fontId="10" fillId="33" borderId="20" xfId="0" applyNumberFormat="1" applyFont="1" applyFill="1" applyBorder="1" applyAlignment="1">
      <alignment horizontal="center"/>
    </xf>
    <xf numFmtId="2" fontId="10" fillId="0" borderId="24" xfId="0" applyNumberFormat="1" applyFont="1" applyFill="1" applyBorder="1" applyAlignment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5" fontId="10" fillId="0" borderId="0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3" fontId="10" fillId="0" borderId="26" xfId="0" applyNumberFormat="1" applyFont="1" applyFill="1" applyBorder="1" applyAlignment="1" quotePrefix="1">
      <alignment horizontal="center"/>
    </xf>
    <xf numFmtId="3" fontId="10" fillId="0" borderId="27" xfId="0" applyNumberFormat="1" applyFont="1" applyFill="1" applyBorder="1" applyAlignment="1" quotePrefix="1">
      <alignment horizontal="center"/>
    </xf>
    <xf numFmtId="3" fontId="10" fillId="33" borderId="27" xfId="0" applyNumberFormat="1" applyFont="1" applyFill="1" applyBorder="1" applyAlignment="1" quotePrefix="1">
      <alignment horizontal="center"/>
    </xf>
    <xf numFmtId="3" fontId="10" fillId="0" borderId="28" xfId="0" applyNumberFormat="1" applyFont="1" applyFill="1" applyBorder="1" applyAlignment="1" quotePrefix="1">
      <alignment horizontal="center"/>
    </xf>
    <xf numFmtId="3" fontId="10" fillId="0" borderId="11" xfId="0" applyNumberFormat="1" applyFont="1" applyFill="1" applyBorder="1" applyAlignment="1" quotePrefix="1">
      <alignment horizontal="center"/>
    </xf>
    <xf numFmtId="3" fontId="10" fillId="33" borderId="11" xfId="0" applyNumberFormat="1" applyFont="1" applyFill="1" applyBorder="1" applyAlignment="1" quotePrefix="1">
      <alignment horizontal="center"/>
    </xf>
    <xf numFmtId="3" fontId="10" fillId="0" borderId="25" xfId="0" applyNumberFormat="1" applyFont="1" applyFill="1" applyBorder="1" applyAlignment="1" quotePrefix="1">
      <alignment horizontal="center"/>
    </xf>
    <xf numFmtId="3" fontId="10" fillId="0" borderId="27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825"/>
          <c:w val="0.9485"/>
          <c:h val="0.7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0.0888886099</c:v>
                </c:pt>
                <c:pt idx="1">
                  <c:v>0.0888886099</c:v>
                </c:pt>
                <c:pt idx="2">
                  <c:v>0.0888886099</c:v>
                </c:pt>
                <c:pt idx="3">
                  <c:v>0.0888886099</c:v>
                </c:pt>
                <c:pt idx="4">
                  <c:v>0.0888886099</c:v>
                </c:pt>
                <c:pt idx="5">
                  <c:v>0.0888886099</c:v>
                </c:pt>
                <c:pt idx="6">
                  <c:v>0.0888886099</c:v>
                </c:pt>
                <c:pt idx="7">
                  <c:v>0.0888886099</c:v>
                </c:pt>
                <c:pt idx="8">
                  <c:v>0.0888886099</c:v>
                </c:pt>
                <c:pt idx="9">
                  <c:v>0.0888886099</c:v>
                </c:pt>
                <c:pt idx="10">
                  <c:v>0.0888886099</c:v>
                </c:pt>
                <c:pt idx="12">
                  <c:v>0.0888886099</c:v>
                </c:pt>
                <c:pt idx="13">
                  <c:v>0.0888886099</c:v>
                </c:pt>
                <c:pt idx="14">
                  <c:v>0.0888886099</c:v>
                </c:pt>
                <c:pt idx="15">
                  <c:v>0.0888886099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0.076833743</c:v>
                </c:pt>
                <c:pt idx="1">
                  <c:v>0.0877072418</c:v>
                </c:pt>
                <c:pt idx="2">
                  <c:v>0.099314</c:v>
                </c:pt>
                <c:pt idx="3">
                  <c:v>0.1151082958</c:v>
                </c:pt>
                <c:pt idx="4">
                  <c:v>0.10042441</c:v>
                </c:pt>
                <c:pt idx="5">
                  <c:v>0.083071953</c:v>
                </c:pt>
                <c:pt idx="6">
                  <c:v>0.0906090222</c:v>
                </c:pt>
                <c:pt idx="7">
                  <c:v>0.0762144907</c:v>
                </c:pt>
                <c:pt idx="8">
                  <c:v>0.062132073</c:v>
                </c:pt>
                <c:pt idx="9">
                  <c:v>0.0602783156</c:v>
                </c:pt>
                <c:pt idx="10">
                  <c:v>0.0689135128</c:v>
                </c:pt>
                <c:pt idx="12">
                  <c:v>0.0845765419</c:v>
                </c:pt>
                <c:pt idx="13">
                  <c:v>0.0808620067</c:v>
                </c:pt>
                <c:pt idx="14">
                  <c:v>0.0623412971</c:v>
                </c:pt>
                <c:pt idx="15">
                  <c:v>0.0888886099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0.0809629048</c:v>
                </c:pt>
                <c:pt idx="1">
                  <c:v>0.079694631</c:v>
                </c:pt>
                <c:pt idx="2">
                  <c:v>0.0845882224</c:v>
                </c:pt>
                <c:pt idx="3">
                  <c:v>0.1006086037</c:v>
                </c:pt>
                <c:pt idx="4">
                  <c:v>0.0787642579</c:v>
                </c:pt>
                <c:pt idx="5">
                  <c:v>0.0757481721</c:v>
                </c:pt>
                <c:pt idx="6">
                  <c:v>0.0734817121</c:v>
                </c:pt>
                <c:pt idx="7">
                  <c:v>0.0727318559</c:v>
                </c:pt>
                <c:pt idx="8">
                  <c:v>0.0636801018</c:v>
                </c:pt>
                <c:pt idx="9">
                  <c:v>0.0576689031</c:v>
                </c:pt>
                <c:pt idx="10">
                  <c:v>0.0605832692</c:v>
                </c:pt>
                <c:pt idx="12">
                  <c:v>0.081724869</c:v>
                </c:pt>
                <c:pt idx="13">
                  <c:v>0.0754603692</c:v>
                </c:pt>
                <c:pt idx="14">
                  <c:v>0.0572131072</c:v>
                </c:pt>
                <c:pt idx="15">
                  <c:v>0.0799006402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(d)</c:v>
                </c:pt>
                <c:pt idx="3">
                  <c:v>Brandon (m,o)</c:v>
                </c:pt>
                <c:pt idx="4">
                  <c:v>Winnipeg (d)</c:v>
                </c:pt>
                <c:pt idx="5">
                  <c:v>Interlake</c:v>
                </c:pt>
                <c:pt idx="6">
                  <c:v>North Eastman (d)</c:v>
                </c:pt>
                <c:pt idx="7">
                  <c:v>Parkland</c:v>
                </c:pt>
                <c:pt idx="8">
                  <c:v>Churchill</c:v>
                </c:pt>
                <c:pt idx="9">
                  <c:v>Nor-Man (m,o)</c:v>
                </c:pt>
                <c:pt idx="10">
                  <c:v>Burntwood (m,o)</c:v>
                </c:pt>
                <c:pt idx="12">
                  <c:v>Rural South</c:v>
                </c:pt>
                <c:pt idx="13">
                  <c:v>Mid</c:v>
                </c:pt>
                <c:pt idx="14">
                  <c:v>North (m,o)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0.0799006402</c:v>
                </c:pt>
                <c:pt idx="1">
                  <c:v>0.0799006402</c:v>
                </c:pt>
                <c:pt idx="2">
                  <c:v>0.0799006402</c:v>
                </c:pt>
                <c:pt idx="3">
                  <c:v>0.0799006402</c:v>
                </c:pt>
                <c:pt idx="4">
                  <c:v>0.0799006402</c:v>
                </c:pt>
                <c:pt idx="5">
                  <c:v>0.0799006402</c:v>
                </c:pt>
                <c:pt idx="6">
                  <c:v>0.0799006402</c:v>
                </c:pt>
                <c:pt idx="7">
                  <c:v>0.0799006402</c:v>
                </c:pt>
                <c:pt idx="8">
                  <c:v>0.0799006402</c:v>
                </c:pt>
                <c:pt idx="9">
                  <c:v>0.0799006402</c:v>
                </c:pt>
                <c:pt idx="10">
                  <c:v>0.0799006402</c:v>
                </c:pt>
                <c:pt idx="12">
                  <c:v>0.0799006402</c:v>
                </c:pt>
                <c:pt idx="13">
                  <c:v>0.0799006402</c:v>
                </c:pt>
                <c:pt idx="14">
                  <c:v>0.0799006402</c:v>
                </c:pt>
                <c:pt idx="15">
                  <c:v>0.0799006402</c:v>
                </c:pt>
              </c:numCache>
            </c:numRef>
          </c:val>
        </c:ser>
        <c:gapWidth val="0"/>
        <c:axId val="17342074"/>
        <c:axId val="21860939"/>
      </c:barChart>
      <c:catAx>
        <c:axId val="1734207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  <c:max val="0.1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34207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8925"/>
          <c:y val="0.4325"/>
          <c:w val="0.297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1625"/>
          <c:w val="0.956"/>
          <c:h val="0.7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(o,d)</c:v>
                </c:pt>
                <c:pt idx="8">
                  <c:v>St. James - Assiniboia (d)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data'!$H$20:$H$32,'m vs o graph data'!$H$8,'m vs o graph data'!$H$19)</c:f>
              <c:numCache>
                <c:ptCount val="15"/>
                <c:pt idx="0">
                  <c:v>0.0888886099</c:v>
                </c:pt>
                <c:pt idx="1">
                  <c:v>0.0888886099</c:v>
                </c:pt>
                <c:pt idx="2">
                  <c:v>0.0888886099</c:v>
                </c:pt>
                <c:pt idx="3">
                  <c:v>0.0888886099</c:v>
                </c:pt>
                <c:pt idx="4">
                  <c:v>0.0888886099</c:v>
                </c:pt>
                <c:pt idx="5">
                  <c:v>0.0888886099</c:v>
                </c:pt>
                <c:pt idx="6">
                  <c:v>0.0888886099</c:v>
                </c:pt>
                <c:pt idx="7">
                  <c:v>0.0888886099</c:v>
                </c:pt>
                <c:pt idx="8">
                  <c:v>0.0888886099</c:v>
                </c:pt>
                <c:pt idx="9">
                  <c:v>0.0888886099</c:v>
                </c:pt>
                <c:pt idx="10">
                  <c:v>0.0888886099</c:v>
                </c:pt>
                <c:pt idx="11">
                  <c:v>0.0888886099</c:v>
                </c:pt>
                <c:pt idx="13">
                  <c:v>0.0888886099</c:v>
                </c:pt>
                <c:pt idx="14">
                  <c:v>0.0888886099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(o,d)</c:v>
                </c:pt>
                <c:pt idx="8">
                  <c:v>St. James - Assiniboia (d)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data'!$I$20:$I$32,'m vs o graph data'!$I$8,'m vs o graph data'!$I$19)</c:f>
              <c:numCache>
                <c:ptCount val="15"/>
                <c:pt idx="0">
                  <c:v>0.101525225</c:v>
                </c:pt>
                <c:pt idx="1">
                  <c:v>0.0996922938</c:v>
                </c:pt>
                <c:pt idx="2">
                  <c:v>0.093501029</c:v>
                </c:pt>
                <c:pt idx="3">
                  <c:v>0.0915378179</c:v>
                </c:pt>
                <c:pt idx="4">
                  <c:v>0.0881839159</c:v>
                </c:pt>
                <c:pt idx="5">
                  <c:v>0.1115053399</c:v>
                </c:pt>
                <c:pt idx="6">
                  <c:v>0.0963431124</c:v>
                </c:pt>
                <c:pt idx="7">
                  <c:v>0.0941352756</c:v>
                </c:pt>
                <c:pt idx="8">
                  <c:v>0.0983486493</c:v>
                </c:pt>
                <c:pt idx="9">
                  <c:v>0.0972040606</c:v>
                </c:pt>
                <c:pt idx="10">
                  <c:v>0.1266718053</c:v>
                </c:pt>
                <c:pt idx="11">
                  <c:v>0.1081597024</c:v>
                </c:pt>
                <c:pt idx="13">
                  <c:v>0.10042441</c:v>
                </c:pt>
                <c:pt idx="14">
                  <c:v>0.0888886099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(o,d)</c:v>
                </c:pt>
                <c:pt idx="8">
                  <c:v>St. James - Assiniboia (d)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data'!$J$20:$J$32,'m vs o graph data'!$J$8,'m vs o graph data'!$J$19)</c:f>
              <c:numCache>
                <c:ptCount val="15"/>
                <c:pt idx="0">
                  <c:v>0.0673779703</c:v>
                </c:pt>
                <c:pt idx="1">
                  <c:v>0.0848268526</c:v>
                </c:pt>
                <c:pt idx="2">
                  <c:v>0.0780586812</c:v>
                </c:pt>
                <c:pt idx="3">
                  <c:v>0.0774022891</c:v>
                </c:pt>
                <c:pt idx="4">
                  <c:v>0.072738218</c:v>
                </c:pt>
                <c:pt idx="5">
                  <c:v>0.0899926818</c:v>
                </c:pt>
                <c:pt idx="6">
                  <c:v>0.0792386378</c:v>
                </c:pt>
                <c:pt idx="7">
                  <c:v>0.0676196899</c:v>
                </c:pt>
                <c:pt idx="8">
                  <c:v>0.0828021289</c:v>
                </c:pt>
                <c:pt idx="9">
                  <c:v>0.0522043184</c:v>
                </c:pt>
                <c:pt idx="10">
                  <c:v>0.0828240432</c:v>
                </c:pt>
                <c:pt idx="11">
                  <c:v>0.0815425246</c:v>
                </c:pt>
                <c:pt idx="13">
                  <c:v>0.0787642579</c:v>
                </c:pt>
                <c:pt idx="14">
                  <c:v>0.0799006402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data'!$A$20:$A$32,'m vs o graph data'!$A$8,'m vs o graph data'!$A$19)</c:f>
              <c:strCache>
                <c:ptCount val="15"/>
                <c:pt idx="0">
                  <c:v>Fort Garry (o,d)</c:v>
                </c:pt>
                <c:pt idx="1">
                  <c:v>Assiniboine South</c:v>
                </c:pt>
                <c:pt idx="2">
                  <c:v>St. Boniface (d)</c:v>
                </c:pt>
                <c:pt idx="3">
                  <c:v>St. Vital (d)</c:v>
                </c:pt>
                <c:pt idx="4">
                  <c:v>Transcona (d)</c:v>
                </c:pt>
                <c:pt idx="5">
                  <c:v>River Heights (m,o,d)</c:v>
                </c:pt>
                <c:pt idx="6">
                  <c:v>River East (d)</c:v>
                </c:pt>
                <c:pt idx="7">
                  <c:v>Seven Oaks (o,d)</c:v>
                </c:pt>
                <c:pt idx="8">
                  <c:v>St. James - Assiniboia (d)</c:v>
                </c:pt>
                <c:pt idx="9">
                  <c:v>Inkster (o,d)</c:v>
                </c:pt>
                <c:pt idx="10">
                  <c:v>Downtown (m,d)</c:v>
                </c:pt>
                <c:pt idx="11">
                  <c:v>Point Douglas (m,d)</c:v>
                </c:pt>
                <c:pt idx="12">
                  <c:v>0</c:v>
                </c:pt>
                <c:pt idx="13">
                  <c:v>Winnipeg (d)</c:v>
                </c:pt>
                <c:pt idx="14">
                  <c:v>Manitoba (d)</c:v>
                </c:pt>
              </c:strCache>
            </c:strRef>
          </c:cat>
          <c:val>
            <c:numRef>
              <c:f>('m vs o graph data'!$K$20:$K$32,'m vs o graph data'!$K$8,'m vs o graph data'!$K$19)</c:f>
              <c:numCache>
                <c:ptCount val="15"/>
                <c:pt idx="0">
                  <c:v>0.0799006402</c:v>
                </c:pt>
                <c:pt idx="1">
                  <c:v>0.0799006402</c:v>
                </c:pt>
                <c:pt idx="2">
                  <c:v>0.0799006402</c:v>
                </c:pt>
                <c:pt idx="3">
                  <c:v>0.0799006402</c:v>
                </c:pt>
                <c:pt idx="4">
                  <c:v>0.0799006402</c:v>
                </c:pt>
                <c:pt idx="5">
                  <c:v>0.0799006402</c:v>
                </c:pt>
                <c:pt idx="6">
                  <c:v>0.0799006402</c:v>
                </c:pt>
                <c:pt idx="7">
                  <c:v>0.0799006402</c:v>
                </c:pt>
                <c:pt idx="8">
                  <c:v>0.0799006402</c:v>
                </c:pt>
                <c:pt idx="9">
                  <c:v>0.0799006402</c:v>
                </c:pt>
                <c:pt idx="10">
                  <c:v>0.0799006402</c:v>
                </c:pt>
                <c:pt idx="11">
                  <c:v>0.0799006402</c:v>
                </c:pt>
                <c:pt idx="13">
                  <c:v>0.0799006402</c:v>
                </c:pt>
                <c:pt idx="14">
                  <c:v>0.0799006402</c:v>
                </c:pt>
              </c:numCache>
            </c:numRef>
          </c:val>
        </c:ser>
        <c:gapWidth val="0"/>
        <c:axId val="62530724"/>
        <c:axId val="25905605"/>
      </c:barChart>
      <c:catAx>
        <c:axId val="625307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0.14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53072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6"/>
          <c:y val="0.2575"/>
          <c:w val="0.275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855"/>
          <c:w val="0.9725"/>
          <c:h val="0.79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0.0890513149</c:v>
                </c:pt>
                <c:pt idx="1">
                  <c:v>0.0890513149</c:v>
                </c:pt>
                <c:pt idx="2">
                  <c:v>0.0890513149</c:v>
                </c:pt>
                <c:pt idx="3">
                  <c:v>0.0890513149</c:v>
                </c:pt>
                <c:pt idx="4">
                  <c:v>0.0890513149</c:v>
                </c:pt>
                <c:pt idx="5">
                  <c:v>0.0890513149</c:v>
                </c:pt>
                <c:pt idx="6">
                  <c:v>0.0890513149</c:v>
                </c:pt>
                <c:pt idx="8">
                  <c:v>0.0890513149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 (m)</c:v>
                </c:pt>
                <c:pt idx="6">
                  <c:v>Thompson Region (m)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0.0802375182</c:v>
                </c:pt>
                <c:pt idx="1">
                  <c:v>0.0822279286</c:v>
                </c:pt>
                <c:pt idx="2">
                  <c:v>0.0749585674</c:v>
                </c:pt>
                <c:pt idx="3">
                  <c:v>0.1004537049</c:v>
                </c:pt>
                <c:pt idx="4">
                  <c:v>0.0967718617</c:v>
                </c:pt>
                <c:pt idx="5">
                  <c:v>0.0639985159</c:v>
                </c:pt>
                <c:pt idx="6">
                  <c:v>0.0676270228</c:v>
                </c:pt>
                <c:pt idx="8">
                  <c:v>0.0890513149</c:v>
                </c:pt>
              </c:numCache>
            </c:numRef>
          </c:val>
        </c:ser>
        <c:axId val="31823854"/>
        <c:axId val="17979231"/>
      </c:barChart>
      <c:catAx>
        <c:axId val="31823854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  <c:max val="0.1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823854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3"/>
          <c:y val="0.1455"/>
          <c:w val="0.224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11225"/>
          <c:w val="0.97425"/>
          <c:h val="0.8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0.0888886099</c:v>
                </c:pt>
                <c:pt idx="1">
                  <c:v>0.0888886099</c:v>
                </c:pt>
                <c:pt idx="2">
                  <c:v>0.0888886099</c:v>
                </c:pt>
                <c:pt idx="3">
                  <c:v>0.0888886099</c:v>
                </c:pt>
                <c:pt idx="4">
                  <c:v>0.0888886099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0.0845765419</c:v>
                </c:pt>
                <c:pt idx="1">
                  <c:v>0.0808620067</c:v>
                </c:pt>
                <c:pt idx="2">
                  <c:v>0.0623412971</c:v>
                </c:pt>
                <c:pt idx="3">
                  <c:v>0.10042441</c:v>
                </c:pt>
                <c:pt idx="4">
                  <c:v>0.0888886099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0.081724869</c:v>
                </c:pt>
                <c:pt idx="1">
                  <c:v>0.0754603692</c:v>
                </c:pt>
                <c:pt idx="2">
                  <c:v>0.0572131072</c:v>
                </c:pt>
                <c:pt idx="3">
                  <c:v>0.0787642579</c:v>
                </c:pt>
                <c:pt idx="4">
                  <c:v>0.0799006402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</c:v>
                </c:pt>
                <c:pt idx="2">
                  <c:v>North (m,o)</c:v>
                </c:pt>
                <c:pt idx="3">
                  <c:v>Winnipeg (d)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0.0799006402</c:v>
                </c:pt>
                <c:pt idx="1">
                  <c:v>0.0799006402</c:v>
                </c:pt>
                <c:pt idx="2">
                  <c:v>0.0799006402</c:v>
                </c:pt>
                <c:pt idx="3">
                  <c:v>0.0799006402</c:v>
                </c:pt>
                <c:pt idx="4">
                  <c:v>0.0799006402</c:v>
                </c:pt>
              </c:numCache>
            </c:numRef>
          </c:val>
        </c:ser>
        <c:axId val="27595352"/>
        <c:axId val="47031577"/>
      </c:barChart>
      <c:catAx>
        <c:axId val="2759535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  <c:max val="0.14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27595352"/>
        <c:crosses val="max"/>
        <c:crossBetween val="between"/>
        <c:dispUnits/>
        <c:majorUnit val="0.0200000000000000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"/>
          <c:y val="0.1305"/>
          <c:w val="0.292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0.87875</cdr:y>
    </cdr:from>
    <cdr:to>
      <cdr:x>0.98725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304800" y="3990975"/>
          <a:ext cx="53244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0.727</cdr:x>
      <cdr:y>0.968</cdr:y>
    </cdr:from>
    <cdr:to>
      <cdr:x>0.996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143375" y="4391025"/>
          <a:ext cx="15335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</cdr:x>
      <cdr:y>0.0785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13.2.1: Antidepressant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two or more prescriptions for antidepressants in one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0.9985</cdr:x>
      <cdr:y>0.1095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161925"/>
          <a:ext cx="57531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13.2.3: Antidepressant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Community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two or more prescriptions for antidepressants in one year</a:t>
          </a:r>
        </a:p>
      </cdr:txBody>
    </cdr:sp>
  </cdr:relSizeAnchor>
  <cdr:relSizeAnchor xmlns:cdr="http://schemas.openxmlformats.org/drawingml/2006/chartDrawing">
    <cdr:from>
      <cdr:x>0.10875</cdr:x>
      <cdr:y>0.90825</cdr:y>
    </cdr:from>
    <cdr:to>
      <cdr:x>0.99775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19125" y="4953000"/>
          <a:ext cx="512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0.943</cdr:x>
      <cdr:y>0.66025</cdr:y>
    </cdr:from>
    <cdr:to>
      <cdr:x>0.99825</cdr:x>
      <cdr:y>0.6955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429250" y="3600450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0.9735</cdr:y>
    </cdr:from>
    <cdr:to>
      <cdr:x>0.96775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019550" y="5305425"/>
          <a:ext cx="15525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75450" y="0"/>
        <a:ext cx="57626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0.08425</cdr:x>
      <cdr:y>0.8825</cdr:y>
    </cdr:from>
    <cdr:to>
      <cdr:x>0.99725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4000500"/>
          <a:ext cx="52101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0.07875</cdr:y>
    </cdr:to>
    <cdr:sp>
      <cdr:nvSpPr>
        <cdr:cNvPr id="2" name="Text Box 3"/>
        <cdr:cNvSpPr txBox="1">
          <a:spLocks noChangeArrowheads="1"/>
        </cdr:cNvSpPr>
      </cdr:nvSpPr>
      <cdr:spPr>
        <a:xfrm>
          <a:off x="9525" y="0"/>
          <a:ext cx="5676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13.2.2: Antidepressant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Metis Region,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Metis residents with two or more prescriptions for antidepressants in one year</a:t>
          </a:r>
        </a:p>
      </cdr:txBody>
    </cdr:sp>
  </cdr:relSizeAnchor>
  <cdr:relSizeAnchor xmlns:cdr="http://schemas.openxmlformats.org/drawingml/2006/chartDrawing">
    <cdr:from>
      <cdr:x>0.729</cdr:x>
      <cdr:y>0.96775</cdr:y>
    </cdr:from>
    <cdr:to>
      <cdr:x>0.998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152900" y="4391025"/>
          <a:ext cx="15335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0.01925</cdr:y>
    </cdr:from>
    <cdr:to>
      <cdr:x>1</cdr:x>
      <cdr:y>0.09825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85725"/>
          <a:ext cx="57054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Antidepressant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Prescriptions 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percent of residents with two or more prescriptions for antidepressants in one year</a:t>
          </a:r>
        </a:p>
      </cdr:txBody>
    </cdr:sp>
  </cdr:relSizeAnchor>
  <cdr:relSizeAnchor xmlns:cdr="http://schemas.openxmlformats.org/drawingml/2006/chartDrawing">
    <cdr:from>
      <cdr:x>0.72825</cdr:x>
      <cdr:y>0.9575</cdr:y>
    </cdr:from>
    <cdr:to>
      <cdr:x>0.99825</cdr:x>
      <cdr:y>0.98925</cdr:y>
    </cdr:to>
    <cdr:sp>
      <cdr:nvSpPr>
        <cdr:cNvPr id="2" name="mchp"/>
        <cdr:cNvSpPr txBox="1">
          <a:spLocks noChangeArrowheads="1"/>
        </cdr:cNvSpPr>
      </cdr:nvSpPr>
      <cdr:spPr>
        <a:xfrm>
          <a:off x="4152900" y="4343400"/>
          <a:ext cx="15430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12.421875" style="26" customWidth="1"/>
    <col min="2" max="5" width="8.421875" style="26" customWidth="1"/>
    <col min="6" max="6" width="0.9921875" style="26" customWidth="1"/>
    <col min="7" max="7" width="18.140625" style="26" customWidth="1"/>
    <col min="8" max="11" width="8.421875" style="26" customWidth="1"/>
    <col min="12" max="12" width="0.9921875" style="26" customWidth="1"/>
    <col min="13" max="13" width="14.57421875" style="26" customWidth="1"/>
    <col min="14" max="15" width="11.8515625" style="26" customWidth="1"/>
    <col min="16" max="16384" width="9.140625" style="26" customWidth="1"/>
  </cols>
  <sheetData>
    <row r="1" spans="1:5" ht="15.75" thickBot="1">
      <c r="A1" s="14" t="s">
        <v>173</v>
      </c>
      <c r="B1" s="14"/>
      <c r="C1" s="14"/>
      <c r="D1" s="14"/>
      <c r="E1" s="14"/>
    </row>
    <row r="2" spans="1:15" ht="13.5" customHeight="1" thickBot="1">
      <c r="A2" s="73" t="s">
        <v>159</v>
      </c>
      <c r="B2" s="84" t="s">
        <v>170</v>
      </c>
      <c r="C2" s="84"/>
      <c r="D2" s="84"/>
      <c r="E2" s="77"/>
      <c r="G2" s="81" t="s">
        <v>160</v>
      </c>
      <c r="H2" s="84" t="s">
        <v>170</v>
      </c>
      <c r="I2" s="84"/>
      <c r="J2" s="84"/>
      <c r="K2" s="77"/>
      <c r="M2" s="73" t="s">
        <v>158</v>
      </c>
      <c r="N2" s="76" t="s">
        <v>171</v>
      </c>
      <c r="O2" s="77"/>
    </row>
    <row r="3" spans="1:15" ht="12.75">
      <c r="A3" s="74"/>
      <c r="B3" s="15" t="s">
        <v>31</v>
      </c>
      <c r="C3" s="16" t="s">
        <v>64</v>
      </c>
      <c r="D3" s="17" t="s">
        <v>31</v>
      </c>
      <c r="E3" s="22" t="s">
        <v>64</v>
      </c>
      <c r="G3" s="82"/>
      <c r="H3" s="15" t="s">
        <v>31</v>
      </c>
      <c r="I3" s="16" t="s">
        <v>64</v>
      </c>
      <c r="J3" s="17" t="s">
        <v>31</v>
      </c>
      <c r="K3" s="22" t="s">
        <v>64</v>
      </c>
      <c r="M3" s="74"/>
      <c r="N3" s="15" t="s">
        <v>31</v>
      </c>
      <c r="O3" s="22" t="s">
        <v>64</v>
      </c>
    </row>
    <row r="4" spans="1:15" ht="12.75">
      <c r="A4" s="74"/>
      <c r="B4" s="15" t="s">
        <v>32</v>
      </c>
      <c r="C4" s="16" t="s">
        <v>161</v>
      </c>
      <c r="D4" s="17" t="s">
        <v>32</v>
      </c>
      <c r="E4" s="35" t="s">
        <v>161</v>
      </c>
      <c r="G4" s="82"/>
      <c r="H4" s="15" t="s">
        <v>32</v>
      </c>
      <c r="I4" s="16" t="s">
        <v>161</v>
      </c>
      <c r="J4" s="17" t="s">
        <v>32</v>
      </c>
      <c r="K4" s="35" t="s">
        <v>161</v>
      </c>
      <c r="M4" s="74"/>
      <c r="N4" s="15" t="s">
        <v>32</v>
      </c>
      <c r="O4" s="35" t="s">
        <v>161</v>
      </c>
    </row>
    <row r="5" spans="1:15" ht="12.75">
      <c r="A5" s="74"/>
      <c r="B5" s="18" t="s">
        <v>33</v>
      </c>
      <c r="C5" s="19" t="s">
        <v>162</v>
      </c>
      <c r="D5" s="20" t="s">
        <v>33</v>
      </c>
      <c r="E5" s="36" t="s">
        <v>162</v>
      </c>
      <c r="G5" s="82"/>
      <c r="H5" s="18" t="s">
        <v>33</v>
      </c>
      <c r="I5" s="19" t="s">
        <v>162</v>
      </c>
      <c r="J5" s="20" t="s">
        <v>33</v>
      </c>
      <c r="K5" s="36" t="s">
        <v>162</v>
      </c>
      <c r="M5" s="74"/>
      <c r="N5" s="18" t="s">
        <v>33</v>
      </c>
      <c r="O5" s="36" t="s">
        <v>162</v>
      </c>
    </row>
    <row r="6" spans="1:15" ht="13.5" thickBot="1">
      <c r="A6" s="75"/>
      <c r="B6" s="87" t="s">
        <v>150</v>
      </c>
      <c r="C6" s="85"/>
      <c r="D6" s="86" t="s">
        <v>151</v>
      </c>
      <c r="E6" s="79"/>
      <c r="G6" s="83"/>
      <c r="H6" s="78" t="s">
        <v>150</v>
      </c>
      <c r="I6" s="85"/>
      <c r="J6" s="86" t="s">
        <v>151</v>
      </c>
      <c r="K6" s="79"/>
      <c r="M6" s="75"/>
      <c r="N6" s="78" t="s">
        <v>152</v>
      </c>
      <c r="O6" s="79"/>
    </row>
    <row r="7" spans="1:15" ht="12.75">
      <c r="A7" s="27" t="s">
        <v>34</v>
      </c>
      <c r="B7" s="64">
        <f>'m vs o orig data'!B4</f>
        <v>414</v>
      </c>
      <c r="C7" s="51">
        <f>'m vs o orig data'!H4*100</f>
        <v>7.27848101</v>
      </c>
      <c r="D7" s="68">
        <f>'m vs o orig data'!P4</f>
        <v>4127</v>
      </c>
      <c r="E7" s="46">
        <f>'m vs o orig data'!V4*100</f>
        <v>7.318673520000001</v>
      </c>
      <c r="G7" s="28" t="s">
        <v>48</v>
      </c>
      <c r="H7" s="65">
        <f>'m vs o orig data'!B19</f>
        <v>171</v>
      </c>
      <c r="I7" s="51">
        <f>'m vs o orig data'!H19*100</f>
        <v>9.579831930000001</v>
      </c>
      <c r="J7" s="68">
        <f>'m vs o orig data'!P19</f>
        <v>4476</v>
      </c>
      <c r="K7" s="46">
        <f>'m vs o orig data'!V19*100</f>
        <v>6.9397500700000005</v>
      </c>
      <c r="M7" s="29" t="s">
        <v>153</v>
      </c>
      <c r="N7" s="64">
        <f>'m region orig data'!B4</f>
        <v>779</v>
      </c>
      <c r="O7" s="48">
        <f>'m region orig data'!H4*100</f>
        <v>7.91908102</v>
      </c>
    </row>
    <row r="8" spans="1:15" ht="12.75">
      <c r="A8" s="29" t="s">
        <v>35</v>
      </c>
      <c r="B8" s="65">
        <f>'m vs o orig data'!B5</f>
        <v>377</v>
      </c>
      <c r="C8" s="51">
        <f>'m vs o orig data'!H5*100</f>
        <v>8.27117157</v>
      </c>
      <c r="D8" s="68">
        <f>'m vs o orig data'!P5</f>
        <v>7509</v>
      </c>
      <c r="E8" s="46">
        <f>'m vs o orig data'!V5*100</f>
        <v>7.71277142</v>
      </c>
      <c r="G8" s="30" t="s">
        <v>49</v>
      </c>
      <c r="H8" s="65">
        <f>'m vs o orig data'!B20</f>
        <v>81</v>
      </c>
      <c r="I8" s="51">
        <f>'m vs o orig data'!H20*100</f>
        <v>9.55188679</v>
      </c>
      <c r="J8" s="68">
        <f>'m vs o orig data'!P20</f>
        <v>3243</v>
      </c>
      <c r="K8" s="46">
        <f>'m vs o orig data'!V20*100</f>
        <v>9.03292296</v>
      </c>
      <c r="M8" s="29" t="s">
        <v>38</v>
      </c>
      <c r="N8" s="65">
        <f>'m region orig data'!B5</f>
        <v>700</v>
      </c>
      <c r="O8" s="48">
        <f>'m region orig data'!H5*100</f>
        <v>8.587903319999999</v>
      </c>
    </row>
    <row r="9" spans="1:15" ht="12.75">
      <c r="A9" s="29" t="s">
        <v>36</v>
      </c>
      <c r="B9" s="65">
        <f>'m vs o orig data'!B6</f>
        <v>201</v>
      </c>
      <c r="C9" s="51">
        <f>'m vs o orig data'!H6*100</f>
        <v>9.44992948</v>
      </c>
      <c r="D9" s="68">
        <f>'m vs o orig data'!P6</f>
        <v>5989</v>
      </c>
      <c r="E9" s="46">
        <f>'m vs o orig data'!V6*100</f>
        <v>9.08677115</v>
      </c>
      <c r="G9" s="30" t="s">
        <v>53</v>
      </c>
      <c r="H9" s="65">
        <f>'m vs o orig data'!B21</f>
        <v>350</v>
      </c>
      <c r="I9" s="51">
        <f>'m vs o orig data'!H21*100</f>
        <v>9.518629319999999</v>
      </c>
      <c r="J9" s="68">
        <f>'m vs o orig data'!P21</f>
        <v>3939</v>
      </c>
      <c r="K9" s="46">
        <f>'m vs o orig data'!V21*100</f>
        <v>8.18799759</v>
      </c>
      <c r="M9" s="29" t="s">
        <v>154</v>
      </c>
      <c r="N9" s="65">
        <f>'m region orig data'!B6</f>
        <v>308</v>
      </c>
      <c r="O9" s="48">
        <f>'m region orig data'!H6*100</f>
        <v>7.21818608</v>
      </c>
    </row>
    <row r="10" spans="1:15" ht="12.75">
      <c r="A10" s="29" t="s">
        <v>28</v>
      </c>
      <c r="B10" s="65">
        <f>'m vs o orig data'!B7</f>
        <v>214</v>
      </c>
      <c r="C10" s="51">
        <f>'m vs o orig data'!H7*100</f>
        <v>9.1609589</v>
      </c>
      <c r="D10" s="68">
        <f>'m vs o orig data'!P7</f>
        <v>4801</v>
      </c>
      <c r="E10" s="46">
        <f>'m vs o orig data'!V7*100</f>
        <v>10.1748437</v>
      </c>
      <c r="G10" s="30" t="s">
        <v>51</v>
      </c>
      <c r="H10" s="65">
        <f>'m vs o orig data'!B22</f>
        <v>321</v>
      </c>
      <c r="I10" s="51">
        <f>'m vs o orig data'!H22*100</f>
        <v>9.51675067</v>
      </c>
      <c r="J10" s="68">
        <f>'m vs o orig data'!P22</f>
        <v>4893</v>
      </c>
      <c r="K10" s="46">
        <f>'m vs o orig data'!V22*100</f>
        <v>8.342711</v>
      </c>
      <c r="M10" s="29" t="s">
        <v>44</v>
      </c>
      <c r="N10" s="65">
        <f>'m region orig data'!B7</f>
        <v>2926</v>
      </c>
      <c r="O10" s="48">
        <f>'m region orig data'!H7*100</f>
        <v>9.24574209</v>
      </c>
    </row>
    <row r="11" spans="1:15" ht="12.75">
      <c r="A11" s="29" t="s">
        <v>44</v>
      </c>
      <c r="B11" s="65">
        <f>'m vs o orig data'!B8</f>
        <v>2927</v>
      </c>
      <c r="C11" s="51">
        <f>'m vs o orig data'!H8*100</f>
        <v>9.24890195</v>
      </c>
      <c r="D11" s="68">
        <f>'m vs o orig data'!P8</f>
        <v>51725</v>
      </c>
      <c r="E11" s="46">
        <f>'m vs o orig data'!V8*100</f>
        <v>8.16145238</v>
      </c>
      <c r="G11" s="30" t="s">
        <v>54</v>
      </c>
      <c r="H11" s="65">
        <f>'m vs o orig data'!B23</f>
        <v>164</v>
      </c>
      <c r="I11" s="51">
        <f>'m vs o orig data'!H23*100</f>
        <v>7.7140169300000005</v>
      </c>
      <c r="J11" s="68">
        <f>'m vs o orig data'!P23</f>
        <v>2398</v>
      </c>
      <c r="K11" s="46">
        <f>'m vs o orig data'!V23*100</f>
        <v>7.686143789999999</v>
      </c>
      <c r="M11" s="29" t="s">
        <v>155</v>
      </c>
      <c r="N11" s="65">
        <f>'m region orig data'!B8</f>
        <v>777</v>
      </c>
      <c r="O11" s="48">
        <f>'m region orig data'!H8*100</f>
        <v>8.82352941</v>
      </c>
    </row>
    <row r="12" spans="1:15" ht="12.75">
      <c r="A12" s="29" t="s">
        <v>38</v>
      </c>
      <c r="B12" s="65">
        <f>'m vs o orig data'!B9</f>
        <v>753</v>
      </c>
      <c r="C12" s="51">
        <f>'m vs o orig data'!H9*100</f>
        <v>8.54031984</v>
      </c>
      <c r="D12" s="68">
        <f>'m vs o orig data'!P9</f>
        <v>5426</v>
      </c>
      <c r="E12" s="46">
        <f>'m vs o orig data'!V9*100</f>
        <v>7.97988117</v>
      </c>
      <c r="G12" s="30" t="s">
        <v>50</v>
      </c>
      <c r="H12" s="65">
        <f>'m vs o orig data'!B24</f>
        <v>181</v>
      </c>
      <c r="I12" s="51">
        <f>'m vs o orig data'!H24*100</f>
        <v>10.780226330000001</v>
      </c>
      <c r="J12" s="68">
        <f>'m vs o orig data'!P24</f>
        <v>5422</v>
      </c>
      <c r="K12" s="46">
        <f>'m vs o orig data'!V24*100</f>
        <v>10.04613589</v>
      </c>
      <c r="M12" s="29" t="s">
        <v>156</v>
      </c>
      <c r="N12" s="65">
        <f>'m region orig data'!B9</f>
        <v>347</v>
      </c>
      <c r="O12" s="48">
        <f>'m region orig data'!H9*100</f>
        <v>5.80850352</v>
      </c>
    </row>
    <row r="13" spans="1:15" ht="12.75">
      <c r="A13" s="29" t="s">
        <v>39</v>
      </c>
      <c r="B13" s="65">
        <f>'m vs o orig data'!B10</f>
        <v>311</v>
      </c>
      <c r="C13" s="51">
        <f>'m vs o orig data'!H10*100</f>
        <v>8.96253602</v>
      </c>
      <c r="D13" s="68">
        <f>'m vs o orig data'!P10</f>
        <v>2811</v>
      </c>
      <c r="E13" s="46">
        <f>'m vs o orig data'!V10*100</f>
        <v>7.636719279999999</v>
      </c>
      <c r="G13" s="30" t="s">
        <v>52</v>
      </c>
      <c r="H13" s="65">
        <f>'m vs o orig data'!B25</f>
        <v>388</v>
      </c>
      <c r="I13" s="51">
        <f>'m vs o orig data'!H25*100</f>
        <v>8.78026703</v>
      </c>
      <c r="J13" s="68">
        <f>'m vs o orig data'!P25</f>
        <v>7597</v>
      </c>
      <c r="K13" s="46">
        <f>'m vs o orig data'!V25*100</f>
        <v>8.43576846</v>
      </c>
      <c r="M13" s="29" t="s">
        <v>157</v>
      </c>
      <c r="N13" s="65">
        <f>'m region orig data'!B10</f>
        <v>230</v>
      </c>
      <c r="O13" s="48">
        <f>'m region orig data'!H10*100</f>
        <v>5.306875870000001</v>
      </c>
    </row>
    <row r="14" spans="1:15" ht="12.75">
      <c r="A14" s="29" t="s">
        <v>37</v>
      </c>
      <c r="B14" s="65">
        <f>'m vs o orig data'!B11</f>
        <v>422</v>
      </c>
      <c r="C14" s="51">
        <f>'m vs o orig data'!H11*100</f>
        <v>7.06157965</v>
      </c>
      <c r="D14" s="68">
        <f>'m vs o orig data'!P11</f>
        <v>2852</v>
      </c>
      <c r="E14" s="46">
        <f>'m vs o orig data'!V11*100</f>
        <v>7.925304280000001</v>
      </c>
      <c r="G14" s="30" t="s">
        <v>55</v>
      </c>
      <c r="H14" s="65">
        <f>'m vs o orig data'!B26</f>
        <v>202</v>
      </c>
      <c r="I14" s="51">
        <f>'m vs o orig data'!H26*100</f>
        <v>8.68817204</v>
      </c>
      <c r="J14" s="68">
        <f>'m vs o orig data'!P26</f>
        <v>4247</v>
      </c>
      <c r="K14" s="46">
        <f>'m vs o orig data'!V26*100</f>
        <v>7.202211370000001</v>
      </c>
      <c r="M14" s="31"/>
      <c r="N14" s="66"/>
      <c r="O14" s="50"/>
    </row>
    <row r="15" spans="1:15" ht="13.5" thickBot="1">
      <c r="A15" s="29" t="s">
        <v>40</v>
      </c>
      <c r="B15" s="65">
        <f>'m vs o orig data'!B12</f>
        <v>12</v>
      </c>
      <c r="C15" s="51">
        <f>'m vs o orig data'!H12*100</f>
        <v>5.45454545</v>
      </c>
      <c r="D15" s="68">
        <f>'m vs o orig data'!P12</f>
        <v>43</v>
      </c>
      <c r="E15" s="46">
        <f>'m vs o orig data'!V12*100</f>
        <v>5.98052851</v>
      </c>
      <c r="G15" s="30" t="s">
        <v>56</v>
      </c>
      <c r="H15" s="65">
        <f>'m vs o orig data'!B27</f>
        <v>218</v>
      </c>
      <c r="I15" s="51">
        <f>'m vs o orig data'!H27*100</f>
        <v>9.125156969999999</v>
      </c>
      <c r="J15" s="68">
        <f>'m vs o orig data'!P27</f>
        <v>5284</v>
      </c>
      <c r="K15" s="46">
        <f>'m vs o orig data'!V27*100</f>
        <v>9.43908539</v>
      </c>
      <c r="M15" s="33" t="s">
        <v>45</v>
      </c>
      <c r="N15" s="67">
        <f>'m region orig data'!B11</f>
        <v>6067</v>
      </c>
      <c r="O15" s="49">
        <f>'m region orig data'!H11*100</f>
        <v>8.309137719999999</v>
      </c>
    </row>
    <row r="16" spans="1:15" ht="12.75">
      <c r="A16" s="29" t="s">
        <v>41</v>
      </c>
      <c r="B16" s="65">
        <f>'m vs o orig data'!B13</f>
        <v>219</v>
      </c>
      <c r="C16" s="51">
        <f>'m vs o orig data'!H13*100</f>
        <v>5.37687208</v>
      </c>
      <c r="D16" s="68">
        <f>'m vs o orig data'!P13</f>
        <v>1089</v>
      </c>
      <c r="E16" s="46">
        <f>'m vs o orig data'!V13*100</f>
        <v>5.41091126</v>
      </c>
      <c r="G16" s="30" t="s">
        <v>57</v>
      </c>
      <c r="H16" s="65">
        <f>'m vs o orig data'!B28</f>
        <v>173</v>
      </c>
      <c r="I16" s="51">
        <f>'m vs o orig data'!H28*100</f>
        <v>8.55588526</v>
      </c>
      <c r="J16" s="68">
        <f>'m vs o orig data'!P28</f>
        <v>1538</v>
      </c>
      <c r="K16" s="46">
        <f>'m vs o orig data'!V28*100</f>
        <v>5.10641124</v>
      </c>
      <c r="M16" s="21" t="s">
        <v>46</v>
      </c>
      <c r="O16" s="34"/>
    </row>
    <row r="17" spans="1:15" ht="12.75">
      <c r="A17" s="29" t="s">
        <v>42</v>
      </c>
      <c r="B17" s="65">
        <f>'m vs o orig data'!B14</f>
        <v>218</v>
      </c>
      <c r="C17" s="51">
        <f>'m vs o orig data'!H14*100</f>
        <v>5.31189084</v>
      </c>
      <c r="D17" s="68">
        <f>'m vs o orig data'!P14</f>
        <v>1911</v>
      </c>
      <c r="E17" s="46">
        <f>'m vs o orig data'!V14*100</f>
        <v>4.50473811</v>
      </c>
      <c r="G17" s="30" t="s">
        <v>58</v>
      </c>
      <c r="H17" s="65">
        <f>'m vs o orig data'!B29</f>
        <v>334</v>
      </c>
      <c r="I17" s="51">
        <f>'m vs o orig data'!H29*100</f>
        <v>10.91860085</v>
      </c>
      <c r="J17" s="68">
        <f>'m vs o orig data'!P29</f>
        <v>5574</v>
      </c>
      <c r="K17" s="46">
        <f>'m vs o orig data'!V29*100</f>
        <v>8.16715263</v>
      </c>
      <c r="M17" s="72" t="s">
        <v>169</v>
      </c>
      <c r="N17" s="25"/>
      <c r="O17" s="25"/>
    </row>
    <row r="18" spans="1:11" ht="12.75">
      <c r="A18" s="31"/>
      <c r="B18" s="66"/>
      <c r="C18" s="44"/>
      <c r="D18" s="69"/>
      <c r="E18" s="52"/>
      <c r="G18" s="30" t="s">
        <v>59</v>
      </c>
      <c r="H18" s="71">
        <f>'m vs o orig data'!B30</f>
        <v>343</v>
      </c>
      <c r="I18" s="51">
        <f>'m vs o orig data'!H30*100</f>
        <v>8.694550060000001</v>
      </c>
      <c r="J18" s="68">
        <f>'m vs o orig data'!P30</f>
        <v>3095</v>
      </c>
      <c r="K18" s="46">
        <f>'m vs o orig data'!V30*100</f>
        <v>8.12933389</v>
      </c>
    </row>
    <row r="19" spans="1:11" ht="12.75">
      <c r="A19" s="29" t="s">
        <v>148</v>
      </c>
      <c r="B19" s="65">
        <f>'m vs o orig data'!B15</f>
        <v>992</v>
      </c>
      <c r="C19" s="51">
        <f>'m vs o orig data'!H15*100</f>
        <v>8.01745737</v>
      </c>
      <c r="D19" s="68">
        <f>'m vs o orig data'!P15</f>
        <v>17614</v>
      </c>
      <c r="E19" s="46">
        <f>'m vs o orig data'!V15*100</f>
        <v>8.018865779999999</v>
      </c>
      <c r="G19" s="32"/>
      <c r="H19" s="66"/>
      <c r="I19" s="44"/>
      <c r="J19" s="69"/>
      <c r="K19" s="52"/>
    </row>
    <row r="20" spans="1:11" ht="13.5" thickBot="1">
      <c r="A20" s="29" t="s">
        <v>47</v>
      </c>
      <c r="B20" s="65">
        <f>'m vs o orig data'!B16</f>
        <v>1485</v>
      </c>
      <c r="C20" s="51">
        <f>'m vs o orig data'!H16*100</f>
        <v>8.13119422</v>
      </c>
      <c r="D20" s="68">
        <f>'m vs o orig data'!P16</f>
        <v>11083</v>
      </c>
      <c r="E20" s="46">
        <f>'m vs o orig data'!V16*100</f>
        <v>7.871952040000001</v>
      </c>
      <c r="G20" s="33" t="s">
        <v>44</v>
      </c>
      <c r="H20" s="67">
        <f>'m vs o orig data'!B8</f>
        <v>2927</v>
      </c>
      <c r="I20" s="54">
        <f>'m vs o orig data'!H8*100</f>
        <v>9.24890195</v>
      </c>
      <c r="J20" s="70">
        <f>'m vs o orig data'!P8</f>
        <v>51725</v>
      </c>
      <c r="K20" s="53">
        <f>'m vs o orig data'!V8*100</f>
        <v>8.16145238</v>
      </c>
    </row>
    <row r="21" spans="1:9" ht="12.75">
      <c r="A21" s="29" t="s">
        <v>43</v>
      </c>
      <c r="B21" s="65">
        <f>'m vs o orig data'!B17</f>
        <v>449</v>
      </c>
      <c r="C21" s="51">
        <f>'m vs o orig data'!H17*100</f>
        <v>5.34714779</v>
      </c>
      <c r="D21" s="68">
        <f>'m vs o orig data'!P17</f>
        <v>3042</v>
      </c>
      <c r="E21" s="46">
        <f>'m vs o orig data'!V17*100</f>
        <v>4.808193849999999</v>
      </c>
      <c r="G21" s="21" t="s">
        <v>46</v>
      </c>
      <c r="I21" s="34"/>
    </row>
    <row r="22" spans="1:11" ht="12.75">
      <c r="A22" s="31"/>
      <c r="B22" s="66"/>
      <c r="C22" s="44"/>
      <c r="D22" s="69"/>
      <c r="E22" s="52"/>
      <c r="G22" s="80" t="s">
        <v>169</v>
      </c>
      <c r="H22" s="80"/>
      <c r="I22" s="80"/>
      <c r="J22" s="80"/>
      <c r="K22" s="80"/>
    </row>
    <row r="23" spans="1:5" ht="13.5" thickBot="1">
      <c r="A23" s="33" t="s">
        <v>45</v>
      </c>
      <c r="B23" s="67">
        <f>'m vs o orig data'!B18</f>
        <v>6067</v>
      </c>
      <c r="C23" s="45">
        <f>'m vs o orig data'!H18*100</f>
        <v>8.309137719999999</v>
      </c>
      <c r="D23" s="70">
        <f>'m vs o orig data'!P18</f>
        <v>88264</v>
      </c>
      <c r="E23" s="53">
        <f>'m vs o orig data'!V18*100</f>
        <v>7.99006402</v>
      </c>
    </row>
    <row r="24" spans="1:9" ht="12.75">
      <c r="A24" s="21" t="s">
        <v>46</v>
      </c>
      <c r="C24" s="34"/>
      <c r="G24" s="56"/>
      <c r="H24" s="55"/>
      <c r="I24" s="55"/>
    </row>
    <row r="25" spans="1:9" ht="12.75">
      <c r="A25" s="72" t="s">
        <v>169</v>
      </c>
      <c r="B25" s="25"/>
      <c r="C25" s="25"/>
      <c r="D25" s="25"/>
      <c r="E25" s="25"/>
      <c r="G25" s="56"/>
      <c r="H25" s="55"/>
      <c r="I25" s="57"/>
    </row>
    <row r="26" spans="7:9" ht="12.75">
      <c r="G26" s="56"/>
      <c r="H26" s="55"/>
      <c r="I26" s="57"/>
    </row>
    <row r="27" spans="7:9" ht="12.75">
      <c r="G27" s="56"/>
      <c r="H27" s="55"/>
      <c r="I27" s="58"/>
    </row>
    <row r="28" spans="7:9" ht="12.75">
      <c r="G28" s="56"/>
      <c r="H28" s="55"/>
      <c r="I28" s="55"/>
    </row>
    <row r="29" spans="7:9" ht="12.75">
      <c r="G29" s="59"/>
      <c r="H29" s="60"/>
      <c r="I29" s="61"/>
    </row>
    <row r="30" spans="7:9" ht="12.75">
      <c r="G30" s="59"/>
      <c r="H30" s="60"/>
      <c r="I30" s="61"/>
    </row>
    <row r="31" spans="7:9" ht="12.75">
      <c r="G31" s="59"/>
      <c r="H31" s="60"/>
      <c r="I31" s="61"/>
    </row>
    <row r="33" spans="7:9" ht="12.75">
      <c r="G33" s="59"/>
      <c r="H33" s="60"/>
      <c r="I33" s="61"/>
    </row>
    <row r="34" spans="7:9" ht="12.75">
      <c r="G34" s="59"/>
      <c r="H34" s="60"/>
      <c r="I34" s="61"/>
    </row>
    <row r="35" spans="7:9" ht="12.75">
      <c r="G35" s="59"/>
      <c r="H35" s="60"/>
      <c r="I35" s="61"/>
    </row>
    <row r="36" spans="7:9" ht="12.75">
      <c r="G36" s="62"/>
      <c r="H36" s="60"/>
      <c r="I36" s="61"/>
    </row>
    <row r="37" spans="7:9" ht="12.75">
      <c r="G37" s="59"/>
      <c r="H37" s="60"/>
      <c r="I37" s="61"/>
    </row>
  </sheetData>
  <sheetProtection/>
  <mergeCells count="12">
    <mergeCell ref="M2:M6"/>
    <mergeCell ref="N2:O2"/>
    <mergeCell ref="N6:O6"/>
    <mergeCell ref="G22:K22"/>
    <mergeCell ref="A2:A6"/>
    <mergeCell ref="G2:G6"/>
    <mergeCell ref="H2:K2"/>
    <mergeCell ref="H6:I6"/>
    <mergeCell ref="J6:K6"/>
    <mergeCell ref="B2:E2"/>
    <mergeCell ref="B6:C6"/>
    <mergeCell ref="D6:E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H1" sqref="H1:N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1" width="9.140625" style="2" customWidth="1"/>
    <col min="12" max="12" width="10.57421875" style="2" customWidth="1"/>
    <col min="13" max="14" width="9.140625" style="2" customWidth="1"/>
    <col min="15" max="15" width="2.8515625" style="10" customWidth="1"/>
    <col min="16" max="16" width="9.8515625" style="2" customWidth="1"/>
    <col min="17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19" ht="12.75">
      <c r="A1" s="39" t="s">
        <v>163</v>
      </c>
      <c r="B1" s="5" t="s">
        <v>60</v>
      </c>
      <c r="C1" s="88" t="s">
        <v>29</v>
      </c>
      <c r="D1" s="88"/>
      <c r="E1" s="88"/>
      <c r="F1" s="89" t="s">
        <v>137</v>
      </c>
      <c r="G1" s="89"/>
      <c r="H1" s="90" t="s">
        <v>172</v>
      </c>
      <c r="I1" s="90"/>
      <c r="J1" s="90"/>
      <c r="K1" s="90"/>
      <c r="L1" s="90"/>
      <c r="M1" s="90"/>
      <c r="N1" s="90"/>
      <c r="O1" s="7"/>
      <c r="S1" s="7"/>
    </row>
    <row r="2" spans="1:19" ht="12.75">
      <c r="A2" s="39" t="s">
        <v>164</v>
      </c>
      <c r="B2" s="63"/>
      <c r="C2" s="13"/>
      <c r="D2" s="13"/>
      <c r="E2" s="13"/>
      <c r="F2" s="41"/>
      <c r="G2" s="41"/>
      <c r="H2" s="5"/>
      <c r="I2" s="5" t="s">
        <v>149</v>
      </c>
      <c r="J2" s="5" t="s">
        <v>149</v>
      </c>
      <c r="K2" s="5"/>
      <c r="L2" s="5"/>
      <c r="M2" s="5"/>
      <c r="N2" s="5"/>
      <c r="O2" s="7"/>
      <c r="S2" s="7"/>
    </row>
    <row r="3" spans="1:27" ht="12.75">
      <c r="A3" s="5" t="s">
        <v>0</v>
      </c>
      <c r="B3" s="5"/>
      <c r="C3" s="13" t="s">
        <v>126</v>
      </c>
      <c r="D3" s="13" t="s">
        <v>101</v>
      </c>
      <c r="E3" s="13" t="s">
        <v>100</v>
      </c>
      <c r="F3" s="41" t="s">
        <v>135</v>
      </c>
      <c r="G3" s="41" t="s">
        <v>136</v>
      </c>
      <c r="H3" s="6" t="s">
        <v>138</v>
      </c>
      <c r="I3" s="3" t="s">
        <v>150</v>
      </c>
      <c r="J3" s="47" t="s">
        <v>151</v>
      </c>
      <c r="K3" s="6" t="s">
        <v>139</v>
      </c>
      <c r="L3" s="42" t="s">
        <v>140</v>
      </c>
      <c r="M3" s="6" t="s">
        <v>141</v>
      </c>
      <c r="N3" s="6" t="s">
        <v>142</v>
      </c>
      <c r="P3" s="6" t="s">
        <v>143</v>
      </c>
      <c r="Q3" s="6" t="s">
        <v>144</v>
      </c>
      <c r="R3" s="6" t="s">
        <v>145</v>
      </c>
      <c r="T3" s="6" t="s">
        <v>146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34</v>
      </c>
      <c r="C4" t="str">
        <f>'m vs o orig data'!AH4</f>
        <v> </v>
      </c>
      <c r="D4" t="str">
        <f>'m vs o orig data'!AI4</f>
        <v> </v>
      </c>
      <c r="E4">
        <f ca="1">IF(CELL("contents",F4)="s","s",IF(CELL("contents",G4)="s","s",IF(CELL("contents",'m vs o orig data'!AJ4)="d","d","")))</f>
      </c>
      <c r="F4" t="str">
        <f>'m vs o orig data'!AK4</f>
        <v> </v>
      </c>
      <c r="G4" t="str">
        <f>'m vs o orig data'!AL4</f>
        <v> </v>
      </c>
      <c r="H4" s="23">
        <f aca="true" t="shared" si="0" ref="H4:H14">I$19</f>
        <v>0.0888886099</v>
      </c>
      <c r="I4" s="3">
        <f>'m vs o orig data'!D4</f>
        <v>0.076833743</v>
      </c>
      <c r="J4" s="3">
        <f>'m vs o orig data'!R4</f>
        <v>0.0809629048</v>
      </c>
      <c r="K4" s="23">
        <f aca="true" t="shared" si="1" ref="K4:K14">J$19</f>
        <v>0.0799006402</v>
      </c>
      <c r="L4" s="6">
        <f>'m vs o orig data'!B4</f>
        <v>414</v>
      </c>
      <c r="M4" s="6">
        <f>'m vs o orig data'!C4</f>
        <v>5688</v>
      </c>
      <c r="N4" s="12">
        <f>'m vs o orig data'!G4</f>
        <v>0.0205067227</v>
      </c>
      <c r="O4" s="8"/>
      <c r="P4" s="6">
        <f>'m vs o orig data'!P4</f>
        <v>4127</v>
      </c>
      <c r="Q4" s="6">
        <f>'m vs o orig data'!Q4</f>
        <v>56390</v>
      </c>
      <c r="R4" s="12">
        <f>'m vs o orig data'!U4</f>
        <v>0.7169990686</v>
      </c>
      <c r="S4" s="8"/>
      <c r="T4" s="12">
        <f>'m vs o orig data'!AD4</f>
        <v>0.4101171946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0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35</v>
      </c>
      <c r="C5" t="str">
        <f>'m vs o orig data'!AH5</f>
        <v> </v>
      </c>
      <c r="D5" t="str">
        <f>'m vs o orig data'!AI5</f>
        <v> </v>
      </c>
      <c r="E5">
        <f ca="1">IF(CELL("contents",F5)="s","s",IF(CELL("contents",G5)="s","s",IF(CELL("contents",'m vs o orig data'!AJ5)="d","d","")))</f>
      </c>
      <c r="F5" t="str">
        <f>'m vs o orig data'!AK5</f>
        <v> </v>
      </c>
      <c r="G5" t="str">
        <f>'m vs o orig data'!AL5</f>
        <v> </v>
      </c>
      <c r="H5" s="23">
        <f t="shared" si="0"/>
        <v>0.0888886099</v>
      </c>
      <c r="I5" s="3">
        <f>'m vs o orig data'!D5</f>
        <v>0.0877072418</v>
      </c>
      <c r="J5" s="3">
        <f>'m vs o orig data'!R5</f>
        <v>0.079694631</v>
      </c>
      <c r="K5" s="23">
        <f t="shared" si="1"/>
        <v>0.0799006402</v>
      </c>
      <c r="L5" s="6">
        <f>'m vs o orig data'!B5</f>
        <v>377</v>
      </c>
      <c r="M5" s="6">
        <f>'m vs o orig data'!C5</f>
        <v>4558</v>
      </c>
      <c r="N5" s="12">
        <f>'m vs o orig data'!G5</f>
        <v>0.836390574</v>
      </c>
      <c r="O5" s="9"/>
      <c r="P5" s="6">
        <f>'m vs o orig data'!P5</f>
        <v>7509</v>
      </c>
      <c r="Q5" s="6">
        <f>'m vs o orig data'!Q5</f>
        <v>97358</v>
      </c>
      <c r="R5" s="12">
        <f>'m vs o orig data'!U5</f>
        <v>0.9397818658</v>
      </c>
      <c r="S5" s="9"/>
      <c r="T5" s="12">
        <f>'m vs o orig data'!AD5</f>
        <v>0.1357778026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(d)</v>
      </c>
      <c r="B6" t="s">
        <v>36</v>
      </c>
      <c r="C6" t="str">
        <f>'m vs o orig data'!AH6</f>
        <v> </v>
      </c>
      <c r="D6" t="str">
        <f>'m vs o orig data'!AI6</f>
        <v> </v>
      </c>
      <c r="E6" t="str">
        <f ca="1">IF(CELL("contents",F6)="s","s",IF(CELL("contents",G6)="s","s",IF(CELL("contents",'m vs o orig data'!AJ6)="d","d","")))</f>
        <v>d</v>
      </c>
      <c r="F6" t="str">
        <f>'m vs o orig data'!AK6</f>
        <v> </v>
      </c>
      <c r="G6" t="str">
        <f>'m vs o orig data'!AL6</f>
        <v> </v>
      </c>
      <c r="H6" s="23">
        <f t="shared" si="0"/>
        <v>0.0888886099</v>
      </c>
      <c r="I6" s="3">
        <f>'m vs o orig data'!D6</f>
        <v>0.099314</v>
      </c>
      <c r="J6" s="3">
        <f>'m vs o orig data'!R6</f>
        <v>0.0845882224</v>
      </c>
      <c r="K6" s="23">
        <f t="shared" si="1"/>
        <v>0.0799006402</v>
      </c>
      <c r="L6" s="6">
        <f>'m vs o orig data'!B6</f>
        <v>201</v>
      </c>
      <c r="M6" s="6">
        <f>'m vs o orig data'!C6</f>
        <v>2127</v>
      </c>
      <c r="N6" s="12">
        <f>'m vs o orig data'!G6</f>
        <v>0.1717970893</v>
      </c>
      <c r="O6" s="9"/>
      <c r="P6" s="6">
        <f>'m vs o orig data'!P6</f>
        <v>5989</v>
      </c>
      <c r="Q6" s="6">
        <f>'m vs o orig data'!Q6</f>
        <v>65909</v>
      </c>
      <c r="R6" s="12">
        <f>'m vs o orig data'!U6</f>
        <v>0.1040381717</v>
      </c>
      <c r="S6" s="9"/>
      <c r="T6" s="12">
        <f>'m vs o orig data'!AD6</f>
        <v>0.0478247935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(m,o)</v>
      </c>
      <c r="B7" t="s">
        <v>28</v>
      </c>
      <c r="C7" t="str">
        <f>'m vs o orig data'!AH7</f>
        <v>m</v>
      </c>
      <c r="D7" t="str">
        <f>'m vs o orig data'!AI7</f>
        <v>o</v>
      </c>
      <c r="E7">
        <f ca="1">IF(CELL("contents",F7)="s","s",IF(CELL("contents",G7)="s","s",IF(CELL("contents",'m vs o orig data'!AJ7)="d","d","")))</f>
      </c>
      <c r="F7" t="str">
        <f>'m vs o orig data'!AK7</f>
        <v> </v>
      </c>
      <c r="G7" t="str">
        <f>'m vs o orig data'!AL7</f>
        <v> </v>
      </c>
      <c r="H7" s="23">
        <f t="shared" si="0"/>
        <v>0.0888886099</v>
      </c>
      <c r="I7" s="3">
        <f>'m vs o orig data'!D7</f>
        <v>0.1151082958</v>
      </c>
      <c r="J7" s="3">
        <f>'m vs o orig data'!R7</f>
        <v>0.1006086037</v>
      </c>
      <c r="K7" s="23">
        <f t="shared" si="1"/>
        <v>0.0799006402</v>
      </c>
      <c r="L7" s="6">
        <f>'m vs o orig data'!B7</f>
        <v>214</v>
      </c>
      <c r="M7" s="6">
        <f>'m vs o orig data'!C7</f>
        <v>2336</v>
      </c>
      <c r="N7" s="12">
        <f>'m vs o orig data'!G7</f>
        <v>0.0011110316</v>
      </c>
      <c r="O7" s="9"/>
      <c r="P7" s="6">
        <f>'m vs o orig data'!P7</f>
        <v>4801</v>
      </c>
      <c r="Q7" s="6">
        <f>'m vs o orig data'!Q7</f>
        <v>47185</v>
      </c>
      <c r="R7" s="12">
        <f>'m vs o orig data'!U7</f>
        <v>1.292891E-10</v>
      </c>
      <c r="S7" s="9"/>
      <c r="T7" s="12">
        <f>'m vs o orig data'!AD7</f>
        <v>0.0905335045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(d)</v>
      </c>
      <c r="B8" t="s">
        <v>44</v>
      </c>
      <c r="C8" t="str">
        <f>'m vs o orig data'!AH8</f>
        <v> </v>
      </c>
      <c r="D8" t="str">
        <f>'m vs o orig data'!AI8</f>
        <v> </v>
      </c>
      <c r="E8" t="str">
        <f ca="1">IF(CELL("contents",F8)="s","s",IF(CELL("contents",G8)="s","s",IF(CELL("contents",'m vs o orig data'!AJ8)="d","d","")))</f>
        <v>d</v>
      </c>
      <c r="F8" t="str">
        <f>'m vs o orig data'!AK8</f>
        <v> </v>
      </c>
      <c r="G8" t="str">
        <f>'m vs o orig data'!AL8</f>
        <v> </v>
      </c>
      <c r="H8" s="23">
        <f t="shared" si="0"/>
        <v>0.0888886099</v>
      </c>
      <c r="I8" s="3">
        <f>'m vs o orig data'!D8</f>
        <v>0.10042441</v>
      </c>
      <c r="J8" s="3">
        <f>'m vs o orig data'!R8</f>
        <v>0.0787642579</v>
      </c>
      <c r="K8" s="23">
        <f t="shared" si="1"/>
        <v>0.0799006402</v>
      </c>
      <c r="L8" s="6">
        <f>'m vs o orig data'!B8</f>
        <v>2927</v>
      </c>
      <c r="M8" s="6">
        <f>'m vs o orig data'!C8</f>
        <v>31647</v>
      </c>
      <c r="N8" s="12">
        <f>'m vs o orig data'!G8</f>
        <v>0.0177788594</v>
      </c>
      <c r="O8" s="9"/>
      <c r="P8" s="6">
        <f>'m vs o orig data'!P8</f>
        <v>51725</v>
      </c>
      <c r="Q8" s="6">
        <f>'m vs o orig data'!Q8</f>
        <v>633772</v>
      </c>
      <c r="R8" s="12">
        <f>'m vs o orig data'!U8</f>
        <v>0.7281208562</v>
      </c>
      <c r="S8" s="9"/>
      <c r="T8" s="12">
        <f>'m vs o orig data'!AD8</f>
        <v>4.7674533E-07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38</v>
      </c>
      <c r="C9" t="str">
        <f>'m vs o orig data'!AH9</f>
        <v> </v>
      </c>
      <c r="D9" t="str">
        <f>'m vs o orig data'!AI9</f>
        <v> </v>
      </c>
      <c r="E9">
        <f ca="1">IF(CELL("contents",F9)="s","s",IF(CELL("contents",G9)="s","s",IF(CELL("contents",'m vs o orig data'!AJ9)="d","d","")))</f>
      </c>
      <c r="F9" t="str">
        <f>'m vs o orig data'!AK9</f>
        <v> </v>
      </c>
      <c r="G9" t="str">
        <f>'m vs o orig data'!AL9</f>
        <v> </v>
      </c>
      <c r="H9" s="23">
        <f t="shared" si="0"/>
        <v>0.0888886099</v>
      </c>
      <c r="I9" s="3">
        <f>'m vs o orig data'!D9</f>
        <v>0.083071953</v>
      </c>
      <c r="J9" s="3">
        <f>'m vs o orig data'!R9</f>
        <v>0.0757481721</v>
      </c>
      <c r="K9" s="23">
        <f t="shared" si="1"/>
        <v>0.0799006402</v>
      </c>
      <c r="L9" s="6">
        <f>'m vs o orig data'!B9</f>
        <v>753</v>
      </c>
      <c r="M9" s="6">
        <f>'m vs o orig data'!C9</f>
        <v>8817</v>
      </c>
      <c r="N9" s="12">
        <f>'m vs o orig data'!G9</f>
        <v>0.2056401858</v>
      </c>
      <c r="O9" s="9"/>
      <c r="P9" s="6">
        <f>'m vs o orig data'!P9</f>
        <v>5426</v>
      </c>
      <c r="Q9" s="6">
        <f>'m vs o orig data'!Q9</f>
        <v>67996</v>
      </c>
      <c r="R9" s="12">
        <f>'m vs o orig data'!U9</f>
        <v>0.1354263311</v>
      </c>
      <c r="S9" s="9"/>
      <c r="T9" s="12">
        <f>'m vs o orig data'!AD9</f>
        <v>0.0861589576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(d)</v>
      </c>
      <c r="B10" t="s">
        <v>39</v>
      </c>
      <c r="C10" t="str">
        <f>'m vs o orig data'!AH10</f>
        <v> </v>
      </c>
      <c r="D10" t="str">
        <f>'m vs o orig data'!AI10</f>
        <v> </v>
      </c>
      <c r="E10" t="str">
        <f ca="1">IF(CELL("contents",F10)="s","s",IF(CELL("contents",G10)="s","s",IF(CELL("contents",'m vs o orig data'!AJ10)="d","d","")))</f>
        <v>d</v>
      </c>
      <c r="F10" t="str">
        <f>'m vs o orig data'!AK10</f>
        <v> </v>
      </c>
      <c r="G10" t="str">
        <f>'m vs o orig data'!AL10</f>
        <v> </v>
      </c>
      <c r="H10" s="23">
        <f t="shared" si="0"/>
        <v>0.0888886099</v>
      </c>
      <c r="I10" s="3">
        <f>'m vs o orig data'!D10</f>
        <v>0.0906090222</v>
      </c>
      <c r="J10" s="3">
        <f>'m vs o orig data'!R10</f>
        <v>0.0734817121</v>
      </c>
      <c r="K10" s="23">
        <f t="shared" si="1"/>
        <v>0.0799006402</v>
      </c>
      <c r="L10" s="6">
        <f>'m vs o orig data'!B10</f>
        <v>311</v>
      </c>
      <c r="M10" s="6">
        <f>'m vs o orig data'!C10</f>
        <v>3470</v>
      </c>
      <c r="N10" s="12">
        <f>'m vs o orig data'!G10</f>
        <v>0.7826609314</v>
      </c>
      <c r="P10" s="6">
        <f>'m vs o orig data'!P10</f>
        <v>2811</v>
      </c>
      <c r="Q10" s="6">
        <f>'m vs o orig data'!Q10</f>
        <v>36809</v>
      </c>
      <c r="R10" s="12">
        <f>'m vs o orig data'!U10</f>
        <v>0.0308673808</v>
      </c>
      <c r="T10" s="12">
        <f>'m vs o orig data'!AD10</f>
        <v>0.0032922381</v>
      </c>
    </row>
    <row r="11" spans="1:27" ht="12.75">
      <c r="A11" s="2" t="str">
        <f ca="1" t="shared" si="2"/>
        <v>Parkland</v>
      </c>
      <c r="B11" t="s">
        <v>37</v>
      </c>
      <c r="C11" t="str">
        <f>'m vs o orig data'!AH11</f>
        <v> </v>
      </c>
      <c r="D11" t="str">
        <f>'m vs o orig data'!AI11</f>
        <v> </v>
      </c>
      <c r="E11">
        <f ca="1">IF(CELL("contents",F11)="s","s",IF(CELL("contents",G11)="s","s",IF(CELL("contents",'m vs o orig data'!AJ11)="d","d","")))</f>
      </c>
      <c r="F11" t="str">
        <f>'m vs o orig data'!AK11</f>
        <v> </v>
      </c>
      <c r="G11" t="str">
        <f>'m vs o orig data'!AL11</f>
        <v> </v>
      </c>
      <c r="H11" s="23">
        <f t="shared" si="0"/>
        <v>0.0888886099</v>
      </c>
      <c r="I11" s="3">
        <f>'m vs o orig data'!D11</f>
        <v>0.0762144907</v>
      </c>
      <c r="J11" s="3">
        <f>'m vs o orig data'!R11</f>
        <v>0.0727318559</v>
      </c>
      <c r="K11" s="23">
        <f t="shared" si="1"/>
        <v>0.0799006402</v>
      </c>
      <c r="L11" s="6">
        <f>'m vs o orig data'!B11</f>
        <v>422</v>
      </c>
      <c r="M11" s="6">
        <f>'m vs o orig data'!C11</f>
        <v>5976</v>
      </c>
      <c r="N11" s="12">
        <f>'m vs o orig data'!G11</f>
        <v>0.0136758768</v>
      </c>
      <c r="O11" s="9"/>
      <c r="P11" s="6">
        <f>'m vs o orig data'!P11</f>
        <v>2852</v>
      </c>
      <c r="Q11" s="6">
        <f>'m vs o orig data'!Q11</f>
        <v>35986</v>
      </c>
      <c r="R11" s="12">
        <f>'m vs o orig data'!U11</f>
        <v>0.0140311982</v>
      </c>
      <c r="S11" s="9"/>
      <c r="T11" s="12">
        <f>'m vs o orig data'!AD11</f>
        <v>0.4657851133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</v>
      </c>
      <c r="B12" t="s">
        <v>40</v>
      </c>
      <c r="C12" t="str">
        <f>'m vs o orig data'!AH12</f>
        <v> </v>
      </c>
      <c r="D12" t="str">
        <f>'m vs o orig data'!AI12</f>
        <v> </v>
      </c>
      <c r="E12">
        <f ca="1">IF(CELL("contents",F12)="s","s",IF(CELL("contents",G12)="s","s",IF(CELL("contents",'m vs o orig data'!AJ12)="d","d","")))</f>
      </c>
      <c r="F12" t="str">
        <f>'m vs o orig data'!AK12</f>
        <v> </v>
      </c>
      <c r="G12" t="str">
        <f>'m vs o orig data'!AL12</f>
        <v> </v>
      </c>
      <c r="H12" s="23">
        <f t="shared" si="0"/>
        <v>0.0888886099</v>
      </c>
      <c r="I12" s="3">
        <f>'m vs o orig data'!D12</f>
        <v>0.062132073</v>
      </c>
      <c r="J12" s="3">
        <f>'m vs o orig data'!R12</f>
        <v>0.0636801018</v>
      </c>
      <c r="K12" s="23">
        <f t="shared" si="1"/>
        <v>0.0799006402</v>
      </c>
      <c r="L12" s="6">
        <f>'m vs o orig data'!B12</f>
        <v>12</v>
      </c>
      <c r="M12" s="6">
        <f>'m vs o orig data'!C12</f>
        <v>220</v>
      </c>
      <c r="N12" s="12">
        <f>'m vs o orig data'!G12</f>
        <v>0.2217809093</v>
      </c>
      <c r="O12" s="9"/>
      <c r="P12" s="6">
        <f>'m vs o orig data'!P12</f>
        <v>43</v>
      </c>
      <c r="Q12" s="6">
        <f>'m vs o orig data'!Q12</f>
        <v>719</v>
      </c>
      <c r="R12" s="12">
        <f>'m vs o orig data'!U12</f>
        <v>0.1500672774</v>
      </c>
      <c r="S12" s="9"/>
      <c r="T12" s="12">
        <f>'m vs o orig data'!AD12</f>
        <v>0.9407128144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(m,o)</v>
      </c>
      <c r="B13" t="s">
        <v>41</v>
      </c>
      <c r="C13" t="str">
        <f>'m vs o orig data'!AH13</f>
        <v>m</v>
      </c>
      <c r="D13" t="str">
        <f>'m vs o orig data'!AI13</f>
        <v>o</v>
      </c>
      <c r="E13">
        <f ca="1">IF(CELL("contents",F13)="s","s",IF(CELL("contents",G13)="s","s",IF(CELL("contents",'m vs o orig data'!AJ13)="d","d","")))</f>
      </c>
      <c r="F13" t="str">
        <f>'m vs o orig data'!AK13</f>
        <v> </v>
      </c>
      <c r="G13" t="str">
        <f>'m vs o orig data'!AL13</f>
        <v> </v>
      </c>
      <c r="H13" s="23">
        <f t="shared" si="0"/>
        <v>0.0888886099</v>
      </c>
      <c r="I13" s="3">
        <f>'m vs o orig data'!D13</f>
        <v>0.0602783156</v>
      </c>
      <c r="J13" s="3">
        <f>'m vs o orig data'!R13</f>
        <v>0.0576689031</v>
      </c>
      <c r="K13" s="23">
        <f t="shared" si="1"/>
        <v>0.0799006402</v>
      </c>
      <c r="L13" s="6">
        <f>'m vs o orig data'!B13</f>
        <v>219</v>
      </c>
      <c r="M13" s="6">
        <f>'m vs o orig data'!C13</f>
        <v>4073</v>
      </c>
      <c r="N13" s="12">
        <f>'m vs o orig data'!G13</f>
        <v>7.7030937E-07</v>
      </c>
      <c r="O13" s="9"/>
      <c r="P13" s="6">
        <f>'m vs o orig data'!P13</f>
        <v>1089</v>
      </c>
      <c r="Q13" s="6">
        <f>'m vs o orig data'!Q13</f>
        <v>20126</v>
      </c>
      <c r="R13" s="12">
        <f>'m vs o orig data'!U13</f>
        <v>1.434912E-12</v>
      </c>
      <c r="S13" s="9"/>
      <c r="T13" s="12">
        <f>'m vs o orig data'!AD13</f>
        <v>0.5976934045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(m,o)</v>
      </c>
      <c r="B14" t="s">
        <v>42</v>
      </c>
      <c r="C14" t="str">
        <f>'m vs o orig data'!AH14</f>
        <v>m</v>
      </c>
      <c r="D14" t="str">
        <f>'m vs o orig data'!AI14</f>
        <v>o</v>
      </c>
      <c r="E14">
        <f ca="1">IF(CELL("contents",F14)="s","s",IF(CELL("contents",G14)="s","s",IF(CELL("contents",'m vs o orig data'!AJ14)="d","d","")))</f>
      </c>
      <c r="F14" t="str">
        <f>'m vs o orig data'!AK14</f>
        <v> </v>
      </c>
      <c r="G14" t="str">
        <f>'m vs o orig data'!AL14</f>
        <v> </v>
      </c>
      <c r="H14" s="23">
        <f t="shared" si="0"/>
        <v>0.0888886099</v>
      </c>
      <c r="I14" s="3">
        <f>'m vs o orig data'!D14</f>
        <v>0.0689135128</v>
      </c>
      <c r="J14" s="3">
        <f>'m vs o orig data'!R14</f>
        <v>0.0605832692</v>
      </c>
      <c r="K14" s="23">
        <f t="shared" si="1"/>
        <v>0.0799006402</v>
      </c>
      <c r="L14" s="6">
        <f>'m vs o orig data'!B14</f>
        <v>218</v>
      </c>
      <c r="M14" s="6">
        <f>'m vs o orig data'!C14</f>
        <v>4104</v>
      </c>
      <c r="N14" s="12">
        <f>'m vs o orig data'!G14</f>
        <v>0.0012140786</v>
      </c>
      <c r="O14" s="9"/>
      <c r="P14" s="6">
        <f>'m vs o orig data'!P14</f>
        <v>1911</v>
      </c>
      <c r="Q14" s="6">
        <f>'m vs o orig data'!Q14</f>
        <v>42422</v>
      </c>
      <c r="R14" s="12">
        <f>'m vs o orig data'!U14</f>
        <v>1.793824E-11</v>
      </c>
      <c r="S14" s="9"/>
      <c r="T14" s="12">
        <f>'m vs o orig data'!AD14</f>
        <v>0.1133241095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3"/>
      <c r="I15" s="3"/>
      <c r="J15" s="3"/>
      <c r="K15" s="23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</v>
      </c>
      <c r="B16" t="s">
        <v>148</v>
      </c>
      <c r="C16" t="str">
        <f>'m vs o orig data'!AH15</f>
        <v> </v>
      </c>
      <c r="D16" t="str">
        <f>'m vs o orig data'!AI15</f>
        <v> </v>
      </c>
      <c r="E16">
        <f ca="1">IF(CELL("contents",F16)="s","s",IF(CELL("contents",G16)="s","s",IF(CELL("contents",'m vs o orig data'!AJ15)="d","d","")))</f>
      </c>
      <c r="F16" t="str">
        <f>'m vs o orig data'!AK15</f>
        <v> </v>
      </c>
      <c r="G16" t="str">
        <f>'m vs o orig data'!AL15</f>
        <v> </v>
      </c>
      <c r="H16" s="23">
        <f>I$19</f>
        <v>0.0888886099</v>
      </c>
      <c r="I16" s="3">
        <f>'m vs o orig data'!D15</f>
        <v>0.0845765419</v>
      </c>
      <c r="J16" s="3">
        <f>'m vs o orig data'!R15</f>
        <v>0.081724869</v>
      </c>
      <c r="K16" s="23">
        <f>J$19</f>
        <v>0.0799006402</v>
      </c>
      <c r="L16" s="6">
        <f>'m vs o orig data'!B15</f>
        <v>992</v>
      </c>
      <c r="M16" s="6">
        <f>'m vs o orig data'!C15</f>
        <v>12373</v>
      </c>
      <c r="N16" s="12">
        <f>'m vs o orig data'!G15</f>
        <v>0.3868005281</v>
      </c>
      <c r="O16" s="9"/>
      <c r="P16" s="6">
        <f>'m vs o orig data'!P15</f>
        <v>17614</v>
      </c>
      <c r="Q16" s="6">
        <f>'m vs o orig data'!Q15</f>
        <v>219657</v>
      </c>
      <c r="R16" s="12">
        <f>'m vs o orig data'!U15</f>
        <v>0.5919380121</v>
      </c>
      <c r="S16" s="9"/>
      <c r="T16" s="12">
        <f>'m vs o orig data'!AD15</f>
        <v>0.5450151484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47</v>
      </c>
      <c r="C17" t="str">
        <f>'m vs o orig data'!AH16</f>
        <v> </v>
      </c>
      <c r="D17" t="str">
        <f>'m vs o orig data'!AI16</f>
        <v> </v>
      </c>
      <c r="E17">
        <f ca="1">IF(CELL("contents",F17)="s","s",IF(CELL("contents",G17)="s","s",IF(CELL("contents",'m vs o orig data'!AJ16)="d","d","")))</f>
      </c>
      <c r="F17" t="str">
        <f>'m vs o orig data'!AK16</f>
        <v> </v>
      </c>
      <c r="G17" t="str">
        <f>'m vs o orig data'!AL16</f>
        <v> </v>
      </c>
      <c r="H17" s="23">
        <f>I$19</f>
        <v>0.0888886099</v>
      </c>
      <c r="I17" s="3">
        <f>'m vs o orig data'!D16</f>
        <v>0.0808620067</v>
      </c>
      <c r="J17" s="3">
        <f>'m vs o orig data'!R16</f>
        <v>0.0754603692</v>
      </c>
      <c r="K17" s="23">
        <f>J$19</f>
        <v>0.0799006402</v>
      </c>
      <c r="L17" s="6">
        <f>'m vs o orig data'!B16</f>
        <v>1485</v>
      </c>
      <c r="M17" s="6">
        <f>'m vs o orig data'!C16</f>
        <v>18263</v>
      </c>
      <c r="N17" s="12">
        <f>'m vs o orig data'!G16</f>
        <v>0.0839359857</v>
      </c>
      <c r="P17" s="6">
        <f>'m vs o orig data'!P16</f>
        <v>11083</v>
      </c>
      <c r="Q17" s="6">
        <f>'m vs o orig data'!Q16</f>
        <v>140791</v>
      </c>
      <c r="R17" s="12">
        <f>'m vs o orig data'!U16</f>
        <v>0.1857436239</v>
      </c>
      <c r="T17" s="12">
        <f>'m vs o orig data'!AD16</f>
        <v>0.2012821547</v>
      </c>
    </row>
    <row r="18" spans="1:20" ht="12.75">
      <c r="A18" s="2" t="str">
        <f ca="1" t="shared" si="2"/>
        <v>North (m,o)</v>
      </c>
      <c r="B18" t="s">
        <v>43</v>
      </c>
      <c r="C18" t="str">
        <f>'m vs o orig data'!AH17</f>
        <v>m</v>
      </c>
      <c r="D18" t="str">
        <f>'m vs o orig data'!AI17</f>
        <v>o</v>
      </c>
      <c r="E18">
        <f ca="1">IF(CELL("contents",F18)="s","s",IF(CELL("contents",G18)="s","s",IF(CELL("contents",'m vs o orig data'!AJ17)="d","d","")))</f>
      </c>
      <c r="F18" t="str">
        <f>'m vs o orig data'!AK17</f>
        <v> </v>
      </c>
      <c r="G18" t="str">
        <f>'m vs o orig data'!AL17</f>
        <v> </v>
      </c>
      <c r="H18" s="23">
        <f>I$19</f>
        <v>0.0888886099</v>
      </c>
      <c r="I18" s="3">
        <f>'m vs o orig data'!D17</f>
        <v>0.0623412971</v>
      </c>
      <c r="J18" s="3">
        <f>'m vs o orig data'!R17</f>
        <v>0.0572131072</v>
      </c>
      <c r="K18" s="23">
        <f>J$19</f>
        <v>0.0799006402</v>
      </c>
      <c r="L18" s="6">
        <f>'m vs o orig data'!B17</f>
        <v>449</v>
      </c>
      <c r="M18" s="6">
        <f>'m vs o orig data'!C17</f>
        <v>8397</v>
      </c>
      <c r="N18" s="12">
        <f>'m vs o orig data'!G17</f>
        <v>2.8697301E-07</v>
      </c>
      <c r="P18" s="6">
        <f>'m vs o orig data'!P17</f>
        <v>3042</v>
      </c>
      <c r="Q18" s="6">
        <f>'m vs o orig data'!Q17</f>
        <v>63267</v>
      </c>
      <c r="R18" s="12">
        <f>'m vs o orig data'!U17</f>
        <v>2.163616E-12</v>
      </c>
      <c r="T18" s="12">
        <f>'m vs o orig data'!AD17</f>
        <v>0.2249642324</v>
      </c>
    </row>
    <row r="19" spans="1:20" ht="12.75">
      <c r="A19" s="2" t="str">
        <f ca="1" t="shared" si="2"/>
        <v>Manitoba (d)</v>
      </c>
      <c r="B19" t="s">
        <v>45</v>
      </c>
      <c r="C19" t="str">
        <f>'m vs o orig data'!AH18</f>
        <v> </v>
      </c>
      <c r="D19" t="str">
        <f>'m vs o orig data'!AI18</f>
        <v> </v>
      </c>
      <c r="E19" t="str">
        <f ca="1">IF(CELL("contents",F19)="s","s",IF(CELL("contents",G19)="s","s",IF(CELL("contents",'m vs o orig data'!AJ18)="d","d","")))</f>
        <v>d</v>
      </c>
      <c r="F19" t="str">
        <f>'m vs o orig data'!AK18</f>
        <v> </v>
      </c>
      <c r="G19" t="str">
        <f>'m vs o orig data'!AL18</f>
        <v> </v>
      </c>
      <c r="H19" s="23">
        <f>I$19</f>
        <v>0.0888886099</v>
      </c>
      <c r="I19" s="3">
        <f>'m vs o orig data'!D18</f>
        <v>0.0888886099</v>
      </c>
      <c r="J19" s="3">
        <f>'m vs o orig data'!R18</f>
        <v>0.0799006402</v>
      </c>
      <c r="K19" s="23">
        <f>J$19</f>
        <v>0.0799006402</v>
      </c>
      <c r="L19" s="6">
        <f>'m vs o orig data'!B18</f>
        <v>6067</v>
      </c>
      <c r="M19" s="6">
        <f>'m vs o orig data'!C18</f>
        <v>73016</v>
      </c>
      <c r="N19" s="12" t="str">
        <f>'m vs o orig data'!G18</f>
        <v> </v>
      </c>
      <c r="P19" s="6">
        <f>'m vs o orig data'!P18</f>
        <v>88264</v>
      </c>
      <c r="Q19" s="6">
        <f>'m vs o orig data'!Q18</f>
        <v>1104672</v>
      </c>
      <c r="R19" s="12" t="str">
        <f>'m vs o orig data'!U18</f>
        <v> </v>
      </c>
      <c r="T19" s="12">
        <f>'m vs o orig data'!AD18</f>
        <v>0.0025723713</v>
      </c>
    </row>
    <row r="20" spans="1:20" ht="12.75">
      <c r="A20" s="2" t="str">
        <f ca="1" t="shared" si="2"/>
        <v>Fort Garry (o,d)</v>
      </c>
      <c r="B20" t="s">
        <v>48</v>
      </c>
      <c r="C20" t="str">
        <f>'m vs o orig data'!AH19</f>
        <v> </v>
      </c>
      <c r="D20" t="str">
        <f>'m vs o orig data'!AI19</f>
        <v>o</v>
      </c>
      <c r="E20" t="str">
        <f ca="1">IF(CELL("contents",F20)="s","s",IF(CELL("contents",G20)="s","s",IF(CELL("contents",'m vs o orig data'!AJ19)="d","d","")))</f>
        <v>d</v>
      </c>
      <c r="F20" t="str">
        <f>'m vs o orig data'!AK19</f>
        <v> </v>
      </c>
      <c r="G20" t="str">
        <f>'m vs o orig data'!AL19</f>
        <v> </v>
      </c>
      <c r="H20" s="23">
        <f aca="true" t="shared" si="3" ref="H20:H31">I$19</f>
        <v>0.0888886099</v>
      </c>
      <c r="I20" s="3">
        <f>'m vs o orig data'!D19</f>
        <v>0.101525225</v>
      </c>
      <c r="J20" s="3">
        <f>'m vs o orig data'!R19</f>
        <v>0.0673779703</v>
      </c>
      <c r="K20" s="23">
        <f aca="true" t="shared" si="4" ref="K20:K31">J$19</f>
        <v>0.0799006402</v>
      </c>
      <c r="L20" s="6">
        <f>'m vs o orig data'!B19</f>
        <v>171</v>
      </c>
      <c r="M20" s="6">
        <f>'m vs o orig data'!C19</f>
        <v>1785</v>
      </c>
      <c r="N20" s="12">
        <f>'m vs o orig data'!G19</f>
        <v>0.1237100469</v>
      </c>
      <c r="P20" s="6">
        <f>'m vs o orig data'!P19</f>
        <v>4476</v>
      </c>
      <c r="Q20" s="6">
        <f>'m vs o orig data'!Q19</f>
        <v>64498</v>
      </c>
      <c r="R20" s="12">
        <f>'m vs o orig data'!U19</f>
        <v>2.8713539E-06</v>
      </c>
      <c r="T20" s="12">
        <f>'m vs o orig data'!AD19</f>
        <v>2.3238742E-06</v>
      </c>
    </row>
    <row r="21" spans="1:20" ht="12.75">
      <c r="A21" s="2" t="str">
        <f ca="1" t="shared" si="2"/>
        <v>Assiniboine South</v>
      </c>
      <c r="B21" t="s">
        <v>49</v>
      </c>
      <c r="C21" t="str">
        <f>'m vs o orig data'!AH20</f>
        <v> </v>
      </c>
      <c r="D21" t="str">
        <f>'m vs o orig data'!AI20</f>
        <v> </v>
      </c>
      <c r="E21">
        <f ca="1">IF(CELL("contents",F21)="s","s",IF(CELL("contents",G21)="s","s",IF(CELL("contents",'m vs o orig data'!AJ20)="d","d","")))</f>
      </c>
      <c r="F21" t="str">
        <f>'m vs o orig data'!AK20</f>
        <v> </v>
      </c>
      <c r="G21" t="str">
        <f>'m vs o orig data'!AL20</f>
        <v> </v>
      </c>
      <c r="H21" s="23">
        <f t="shared" si="3"/>
        <v>0.0888886099</v>
      </c>
      <c r="I21" s="3">
        <f>'m vs o orig data'!D20</f>
        <v>0.0996922938</v>
      </c>
      <c r="J21" s="3">
        <f>'m vs o orig data'!R20</f>
        <v>0.0848268526</v>
      </c>
      <c r="K21" s="23">
        <f t="shared" si="4"/>
        <v>0.0799006402</v>
      </c>
      <c r="L21" s="6">
        <f>'m vs o orig data'!B20</f>
        <v>81</v>
      </c>
      <c r="M21" s="6">
        <f>'m vs o orig data'!C20</f>
        <v>848</v>
      </c>
      <c r="N21" s="12">
        <f>'m vs o orig data'!G20</f>
        <v>0.3344456784</v>
      </c>
      <c r="P21" s="6">
        <f>'m vs o orig data'!P20</f>
        <v>3243</v>
      </c>
      <c r="Q21" s="6">
        <f>'m vs o orig data'!Q20</f>
        <v>35902</v>
      </c>
      <c r="R21" s="12">
        <f>'m vs o orig data'!U20</f>
        <v>0.1152486732</v>
      </c>
      <c r="T21" s="12">
        <f>'m vs o orig data'!AD20</f>
        <v>0.1772245953</v>
      </c>
    </row>
    <row r="22" spans="1:20" ht="12.75">
      <c r="A22" s="2" t="str">
        <f ca="1" t="shared" si="2"/>
        <v>St. Boniface (d)</v>
      </c>
      <c r="B22" t="s">
        <v>53</v>
      </c>
      <c r="C22" t="str">
        <f>'m vs o orig data'!AH21</f>
        <v> </v>
      </c>
      <c r="D22" t="str">
        <f>'m vs o orig data'!AI21</f>
        <v> </v>
      </c>
      <c r="E22" t="str">
        <f ca="1">IF(CELL("contents",F22)="s","s",IF(CELL("contents",G22)="s","s",IF(CELL("contents",'m vs o orig data'!AJ21)="d","d","")))</f>
        <v>d</v>
      </c>
      <c r="F22" t="str">
        <f>'m vs o orig data'!AK21</f>
        <v> </v>
      </c>
      <c r="G22" t="str">
        <f>'m vs o orig data'!AL21</f>
        <v> </v>
      </c>
      <c r="H22" s="23">
        <f t="shared" si="3"/>
        <v>0.0888886099</v>
      </c>
      <c r="I22" s="3">
        <f>'m vs o orig data'!D21</f>
        <v>0.093501029</v>
      </c>
      <c r="J22" s="3">
        <f>'m vs o orig data'!R21</f>
        <v>0.0780586812</v>
      </c>
      <c r="K22" s="23">
        <f t="shared" si="4"/>
        <v>0.0799006402</v>
      </c>
      <c r="L22" s="6">
        <f>'m vs o orig data'!B21</f>
        <v>350</v>
      </c>
      <c r="M22" s="6">
        <f>'m vs o orig data'!C21</f>
        <v>3677</v>
      </c>
      <c r="N22" s="12">
        <f>'m vs o orig data'!G21</f>
        <v>0.4465242088</v>
      </c>
      <c r="P22" s="6">
        <f>'m vs o orig data'!P21</f>
        <v>3939</v>
      </c>
      <c r="Q22" s="6">
        <f>'m vs o orig data'!Q21</f>
        <v>48107</v>
      </c>
      <c r="R22" s="12">
        <f>'m vs o orig data'!U21</f>
        <v>0.5285060046</v>
      </c>
      <c r="T22" s="12">
        <f>'m vs o orig data'!AD21</f>
        <v>0.007356382</v>
      </c>
    </row>
    <row r="23" spans="1:20" ht="12.75">
      <c r="A23" s="2" t="str">
        <f ca="1" t="shared" si="2"/>
        <v>St. Vital (d)</v>
      </c>
      <c r="B23" t="s">
        <v>51</v>
      </c>
      <c r="C23" t="str">
        <f>'m vs o orig data'!AH22</f>
        <v> </v>
      </c>
      <c r="D23" t="str">
        <f>'m vs o orig data'!AI22</f>
        <v> </v>
      </c>
      <c r="E23" t="str">
        <f ca="1">IF(CELL("contents",F23)="s","s",IF(CELL("contents",G23)="s","s",IF(CELL("contents",'m vs o orig data'!AJ22)="d","d","")))</f>
        <v>d</v>
      </c>
      <c r="F23" t="str">
        <f>'m vs o orig data'!AK22</f>
        <v> </v>
      </c>
      <c r="G23" t="str">
        <f>'m vs o orig data'!AL22</f>
        <v> </v>
      </c>
      <c r="H23" s="23">
        <f t="shared" si="3"/>
        <v>0.0888886099</v>
      </c>
      <c r="I23" s="3">
        <f>'m vs o orig data'!D22</f>
        <v>0.0915378179</v>
      </c>
      <c r="J23" s="3">
        <f>'m vs o orig data'!R22</f>
        <v>0.0774022891</v>
      </c>
      <c r="K23" s="23">
        <f t="shared" si="4"/>
        <v>0.0799006402</v>
      </c>
      <c r="L23" s="6">
        <f>'m vs o orig data'!B22</f>
        <v>321</v>
      </c>
      <c r="M23" s="6">
        <f>'m vs o orig data'!C22</f>
        <v>3373</v>
      </c>
      <c r="N23" s="12">
        <f>'m vs o orig data'!G22</f>
        <v>0.6690479742</v>
      </c>
      <c r="P23" s="6">
        <f>'m vs o orig data'!P22</f>
        <v>4893</v>
      </c>
      <c r="Q23" s="6">
        <f>'m vs o orig data'!Q22</f>
        <v>58650</v>
      </c>
      <c r="R23" s="12">
        <f>'m vs o orig data'!U22</f>
        <v>0.3797755532</v>
      </c>
      <c r="T23" s="12">
        <f>'m vs o orig data'!AD22</f>
        <v>0.015266197</v>
      </c>
    </row>
    <row r="24" spans="1:20" ht="12.75">
      <c r="A24" s="2" t="str">
        <f ca="1" t="shared" si="2"/>
        <v>Transcona (d)</v>
      </c>
      <c r="B24" t="s">
        <v>54</v>
      </c>
      <c r="C24" t="str">
        <f>'m vs o orig data'!AH23</f>
        <v> </v>
      </c>
      <c r="D24" t="str">
        <f>'m vs o orig data'!AI23</f>
        <v> </v>
      </c>
      <c r="E24" t="str">
        <f ca="1">IF(CELL("contents",F24)="s","s",IF(CELL("contents",G24)="s","s",IF(CELL("contents",'m vs o orig data'!AJ23)="d","d","")))</f>
        <v>d</v>
      </c>
      <c r="F24" t="str">
        <f>'m vs o orig data'!AK23</f>
        <v> </v>
      </c>
      <c r="G24" t="str">
        <f>'m vs o orig data'!AL23</f>
        <v> </v>
      </c>
      <c r="H24" s="23">
        <f t="shared" si="3"/>
        <v>0.0888886099</v>
      </c>
      <c r="I24" s="3">
        <f>'m vs o orig data'!D23</f>
        <v>0.0881839159</v>
      </c>
      <c r="J24" s="3">
        <f>'m vs o orig data'!R23</f>
        <v>0.072738218</v>
      </c>
      <c r="K24" s="23">
        <f t="shared" si="4"/>
        <v>0.0799006402</v>
      </c>
      <c r="L24" s="6">
        <f>'m vs o orig data'!B23</f>
        <v>164</v>
      </c>
      <c r="M24" s="6">
        <f>'m vs o orig data'!C23</f>
        <v>2126</v>
      </c>
      <c r="N24" s="12">
        <f>'m vs o orig data'!G23</f>
        <v>0.928018076</v>
      </c>
      <c r="P24" s="6">
        <f>'m vs o orig data'!P23</f>
        <v>2398</v>
      </c>
      <c r="Q24" s="6">
        <f>'m vs o orig data'!Q23</f>
        <v>31199</v>
      </c>
      <c r="R24" s="12">
        <f>'m vs o orig data'!U23</f>
        <v>0.0182992276</v>
      </c>
      <c r="T24" s="12">
        <f>'m vs o orig data'!AD23</f>
        <v>0.0322701005</v>
      </c>
    </row>
    <row r="25" spans="1:23" ht="12.75">
      <c r="A25" s="2" t="str">
        <f ca="1" t="shared" si="2"/>
        <v>River Heights (m,o,d)</v>
      </c>
      <c r="B25" t="s">
        <v>50</v>
      </c>
      <c r="C25" t="str">
        <f>'m vs o orig data'!AH24</f>
        <v>m</v>
      </c>
      <c r="D25" t="str">
        <f>'m vs o orig data'!AI24</f>
        <v>o</v>
      </c>
      <c r="E25" t="str">
        <f ca="1">IF(CELL("contents",F25)="s","s",IF(CELL("contents",G25)="s","s",IF(CELL("contents",'m vs o orig data'!AJ24)="d","d","")))</f>
        <v>d</v>
      </c>
      <c r="F25" t="str">
        <f>'m vs o orig data'!AK24</f>
        <v> </v>
      </c>
      <c r="G25" t="str">
        <f>'m vs o orig data'!AL24</f>
        <v> </v>
      </c>
      <c r="H25" s="23">
        <f t="shared" si="3"/>
        <v>0.0888886099</v>
      </c>
      <c r="I25" s="3">
        <f>'m vs o orig data'!D24</f>
        <v>0.1115053399</v>
      </c>
      <c r="J25" s="3">
        <f>'m vs o orig data'!R24</f>
        <v>0.0899926818</v>
      </c>
      <c r="K25" s="23">
        <f t="shared" si="4"/>
        <v>0.0799006402</v>
      </c>
      <c r="L25" s="6">
        <f>'m vs o orig data'!B24</f>
        <v>181</v>
      </c>
      <c r="M25" s="6">
        <f>'m vs o orig data'!C24</f>
        <v>1679</v>
      </c>
      <c r="N25" s="12">
        <f>'m vs o orig data'!G24</f>
        <v>0.0073842905</v>
      </c>
      <c r="P25" s="6">
        <f>'m vs o orig data'!P24</f>
        <v>5422</v>
      </c>
      <c r="Q25" s="6">
        <f>'m vs o orig data'!Q24</f>
        <v>53971</v>
      </c>
      <c r="R25" s="12">
        <f>'m vs o orig data'!U24</f>
        <v>0.0008414233</v>
      </c>
      <c r="T25" s="12">
        <f>'m vs o orig data'!AD24</f>
        <v>0.0114428429</v>
      </c>
      <c r="U25" s="1"/>
      <c r="V25" s="1"/>
      <c r="W25" s="1"/>
    </row>
    <row r="26" spans="1:23" ht="12.75">
      <c r="A26" s="2" t="str">
        <f ca="1" t="shared" si="2"/>
        <v>River East (d)</v>
      </c>
      <c r="B26" t="s">
        <v>52</v>
      </c>
      <c r="C26" t="str">
        <f>'m vs o orig data'!AH25</f>
        <v> </v>
      </c>
      <c r="D26" t="str">
        <f>'m vs o orig data'!AI25</f>
        <v> </v>
      </c>
      <c r="E26" t="str">
        <f ca="1">IF(CELL("contents",F26)="s","s",IF(CELL("contents",G26)="s","s",IF(CELL("contents",'m vs o orig data'!AJ25)="d","d","")))</f>
        <v>d</v>
      </c>
      <c r="F26" t="str">
        <f>'m vs o orig data'!AK25</f>
        <v> </v>
      </c>
      <c r="G26" t="str">
        <f>'m vs o orig data'!AL25</f>
        <v> </v>
      </c>
      <c r="H26" s="23">
        <f t="shared" si="3"/>
        <v>0.0888886099</v>
      </c>
      <c r="I26" s="3">
        <f>'m vs o orig data'!D25</f>
        <v>0.0963431124</v>
      </c>
      <c r="J26" s="3">
        <f>'m vs o orig data'!R25</f>
        <v>0.0792386378</v>
      </c>
      <c r="K26" s="23">
        <f t="shared" si="4"/>
        <v>0.0799006402</v>
      </c>
      <c r="L26" s="6">
        <f>'m vs o orig data'!B25</f>
        <v>388</v>
      </c>
      <c r="M26" s="6">
        <f>'m vs o orig data'!C25</f>
        <v>4419</v>
      </c>
      <c r="N26" s="12">
        <f>'m vs o orig data'!G25</f>
        <v>0.2108143102</v>
      </c>
      <c r="P26" s="6">
        <f>'m vs o orig data'!P25</f>
        <v>7597</v>
      </c>
      <c r="Q26" s="6">
        <f>'m vs o orig data'!Q25</f>
        <v>90057</v>
      </c>
      <c r="R26" s="12">
        <f>'m vs o orig data'!U25</f>
        <v>0.8098506461</v>
      </c>
      <c r="T26" s="12">
        <f>'m vs o orig data'!AD25</f>
        <v>0.0022566402</v>
      </c>
      <c r="U26" s="1"/>
      <c r="V26" s="1"/>
      <c r="W26" s="1"/>
    </row>
    <row r="27" spans="1:23" ht="12.75">
      <c r="A27" s="2" t="str">
        <f ca="1" t="shared" si="2"/>
        <v>Seven Oaks (o,d)</v>
      </c>
      <c r="B27" t="s">
        <v>55</v>
      </c>
      <c r="C27" t="str">
        <f>'m vs o orig data'!AH26</f>
        <v> </v>
      </c>
      <c r="D27" t="str">
        <f>'m vs o orig data'!AI26</f>
        <v>o</v>
      </c>
      <c r="E27" t="str">
        <f ca="1">IF(CELL("contents",F27)="s","s",IF(CELL("contents",G27)="s","s",IF(CELL("contents",'m vs o orig data'!AJ26)="d","d","")))</f>
        <v>d</v>
      </c>
      <c r="F27" t="str">
        <f>'m vs o orig data'!AK26</f>
        <v> </v>
      </c>
      <c r="G27" t="str">
        <f>'m vs o orig data'!AL26</f>
        <v> </v>
      </c>
      <c r="H27" s="23">
        <f t="shared" si="3"/>
        <v>0.0888886099</v>
      </c>
      <c r="I27" s="3">
        <f>'m vs o orig data'!D26</f>
        <v>0.0941352756</v>
      </c>
      <c r="J27" s="3">
        <f>'m vs o orig data'!R26</f>
        <v>0.0676196899</v>
      </c>
      <c r="K27" s="23">
        <f t="shared" si="4"/>
        <v>0.0799006402</v>
      </c>
      <c r="L27" s="6">
        <f>'m vs o orig data'!B26</f>
        <v>202</v>
      </c>
      <c r="M27" s="6">
        <f>'m vs o orig data'!C26</f>
        <v>2325</v>
      </c>
      <c r="N27" s="12">
        <f>'m vs o orig data'!G26</f>
        <v>0.4799341864</v>
      </c>
      <c r="P27" s="6">
        <f>'m vs o orig data'!P26</f>
        <v>4247</v>
      </c>
      <c r="Q27" s="6">
        <f>'m vs o orig data'!Q26</f>
        <v>58968</v>
      </c>
      <c r="R27" s="12">
        <f>'m vs o orig data'!U26</f>
        <v>5.255537E-06</v>
      </c>
      <c r="T27" s="12">
        <f>'m vs o orig data'!AD26</f>
        <v>5.22535E-05</v>
      </c>
      <c r="U27" s="1"/>
      <c r="V27" s="1"/>
      <c r="W27" s="1"/>
    </row>
    <row r="28" spans="1:23" ht="12.75">
      <c r="A28" s="2" t="str">
        <f ca="1" t="shared" si="2"/>
        <v>St. James - Assiniboia (d)</v>
      </c>
      <c r="B28" t="s">
        <v>56</v>
      </c>
      <c r="C28" t="str">
        <f>'m vs o orig data'!AH27</f>
        <v> </v>
      </c>
      <c r="D28" t="str">
        <f>'m vs o orig data'!AI27</f>
        <v> </v>
      </c>
      <c r="E28" t="str">
        <f ca="1">IF(CELL("contents",F28)="s","s",IF(CELL("contents",G28)="s","s",IF(CELL("contents",'m vs o orig data'!AJ27)="d","d","")))</f>
        <v>d</v>
      </c>
      <c r="F28" t="str">
        <f>'m vs o orig data'!AK27</f>
        <v> </v>
      </c>
      <c r="G28" t="str">
        <f>'m vs o orig data'!AL27</f>
        <v> </v>
      </c>
      <c r="H28" s="23">
        <f t="shared" si="3"/>
        <v>0.0888886099</v>
      </c>
      <c r="I28" s="3">
        <f>'m vs o orig data'!D27</f>
        <v>0.0983486493</v>
      </c>
      <c r="J28" s="3">
        <f>'m vs o orig data'!R27</f>
        <v>0.0828021289</v>
      </c>
      <c r="K28" s="23">
        <f t="shared" si="4"/>
        <v>0.0799006402</v>
      </c>
      <c r="L28" s="6">
        <f>'m vs o orig data'!B27</f>
        <v>218</v>
      </c>
      <c r="M28" s="6">
        <f>'m vs o orig data'!C27</f>
        <v>2389</v>
      </c>
      <c r="N28" s="12">
        <f>'m vs o orig data'!G27</f>
        <v>0.1970838989</v>
      </c>
      <c r="O28" s="9"/>
      <c r="P28" s="6">
        <f>'m vs o orig data'!P27</f>
        <v>5284</v>
      </c>
      <c r="Q28" s="6">
        <f>'m vs o orig data'!Q27</f>
        <v>55980</v>
      </c>
      <c r="R28" s="12">
        <f>'m vs o orig data'!U27</f>
        <v>0.3191628513</v>
      </c>
      <c r="T28" s="12">
        <f>'m vs o orig data'!AD27</f>
        <v>0.0286598959</v>
      </c>
      <c r="U28" s="1"/>
      <c r="V28" s="1"/>
      <c r="W28" s="1"/>
    </row>
    <row r="29" spans="1:23" ht="12.75">
      <c r="A29" s="2" t="str">
        <f ca="1" t="shared" si="2"/>
        <v>Inkster (o,d)</v>
      </c>
      <c r="B29" t="s">
        <v>57</v>
      </c>
      <c r="C29" t="str">
        <f>'m vs o orig data'!AH28</f>
        <v> </v>
      </c>
      <c r="D29" t="str">
        <f>'m vs o orig data'!AI28</f>
        <v>o</v>
      </c>
      <c r="E29" t="str">
        <f ca="1">IF(CELL("contents",F29)="s","s",IF(CELL("contents",G29)="s","s",IF(CELL("contents",'m vs o orig data'!AJ28)="d","d","")))</f>
        <v>d</v>
      </c>
      <c r="F29" t="str">
        <f>'m vs o orig data'!AK28</f>
        <v> </v>
      </c>
      <c r="G29" t="str">
        <f>'m vs o orig data'!AL28</f>
        <v> </v>
      </c>
      <c r="H29" s="23">
        <f t="shared" si="3"/>
        <v>0.0888886099</v>
      </c>
      <c r="I29" s="3">
        <f>'m vs o orig data'!D28</f>
        <v>0.0972040606</v>
      </c>
      <c r="J29" s="3">
        <f>'m vs o orig data'!R28</f>
        <v>0.0522043184</v>
      </c>
      <c r="K29" s="23">
        <f t="shared" si="4"/>
        <v>0.0799006402</v>
      </c>
      <c r="L29" s="6">
        <f>'m vs o orig data'!B28</f>
        <v>173</v>
      </c>
      <c r="M29" s="6">
        <f>'m vs o orig data'!C28</f>
        <v>2022</v>
      </c>
      <c r="N29" s="12">
        <f>'m vs o orig data'!G28</f>
        <v>0.2994177621</v>
      </c>
      <c r="O29" s="9"/>
      <c r="P29" s="6">
        <f>'m vs o orig data'!P28</f>
        <v>1538</v>
      </c>
      <c r="Q29" s="6">
        <f>'m vs o orig data'!Q28</f>
        <v>30119</v>
      </c>
      <c r="R29" s="12">
        <f>'m vs o orig data'!U28</f>
        <v>2.886352E-23</v>
      </c>
      <c r="T29" s="12">
        <f>'m vs o orig data'!AD28</f>
        <v>3.663678E-12</v>
      </c>
      <c r="U29" s="1"/>
      <c r="V29" s="1"/>
      <c r="W29" s="1"/>
    </row>
    <row r="30" spans="1:23" ht="12.75">
      <c r="A30" s="2" t="str">
        <f ca="1" t="shared" si="2"/>
        <v>Downtown (m,d)</v>
      </c>
      <c r="B30" t="s">
        <v>58</v>
      </c>
      <c r="C30" t="str">
        <f>'m vs o orig data'!AH29</f>
        <v>m</v>
      </c>
      <c r="D30" t="str">
        <f>'m vs o orig data'!AI29</f>
        <v> </v>
      </c>
      <c r="E30" t="str">
        <f ca="1">IF(CELL("contents",F30)="s","s",IF(CELL("contents",G30)="s","s",IF(CELL("contents",'m vs o orig data'!AJ29)="d","d","")))</f>
        <v>d</v>
      </c>
      <c r="F30" t="str">
        <f>'m vs o orig data'!AK29</f>
        <v> </v>
      </c>
      <c r="G30" t="str">
        <f>'m vs o orig data'!AL29</f>
        <v> </v>
      </c>
      <c r="H30" s="23">
        <f t="shared" si="3"/>
        <v>0.0888886099</v>
      </c>
      <c r="I30" s="3">
        <f>'m vs o orig data'!D29</f>
        <v>0.1266718053</v>
      </c>
      <c r="J30" s="3">
        <f>'m vs o orig data'!R29</f>
        <v>0.0828240432</v>
      </c>
      <c r="K30" s="23">
        <f t="shared" si="4"/>
        <v>0.0799006402</v>
      </c>
      <c r="L30" s="6">
        <f>'m vs o orig data'!B29</f>
        <v>334</v>
      </c>
      <c r="M30" s="6">
        <f>'m vs o orig data'!C29</f>
        <v>3059</v>
      </c>
      <c r="N30" s="12">
        <f>'m vs o orig data'!G29</f>
        <v>1.5118547E-07</v>
      </c>
      <c r="O30" s="9"/>
      <c r="P30" s="6">
        <f>'m vs o orig data'!P29</f>
        <v>5574</v>
      </c>
      <c r="Q30" s="6">
        <f>'m vs o orig data'!Q29</f>
        <v>68249</v>
      </c>
      <c r="R30" s="12">
        <f>'m vs o orig data'!U29</f>
        <v>0.3081961685</v>
      </c>
      <c r="T30" s="12">
        <f>'m vs o orig data'!AD29</f>
        <v>2.982687E-10</v>
      </c>
      <c r="U30" s="1"/>
      <c r="V30" s="1"/>
      <c r="W30" s="1"/>
    </row>
    <row r="31" spans="1:23" ht="12.75">
      <c r="A31" s="2" t="str">
        <f ca="1">CONCATENATE(B31)&amp;(IF((CELL("contents",C31)="m")*AND((CELL("contents",D31))="o")*AND((CELL("contents",E31))&lt;&gt;"")," (m,o,"&amp;CELL("contents",E31)&amp;")",(IF((CELL("contents",C31)="m")*OR((CELL("contents",D31))="o")," (m,o)",(IF((CELL("contents",C31)="m")*OR((CELL("contents",E31))&lt;&gt;"")," (m,"&amp;CELL("contents",E31)&amp;")",(IF((CELL("contents",D31)="o")*OR((CELL("contents",E31))&lt;&gt;"")," (o,"&amp;CELL("contents",E31)&amp;")",(IF((CELL("contents",C31))="m"," (m)",(IF((CELL("contents",D31)="o")," (o)",(IF((CELL("contents",E31)&lt;&gt;"")," ("&amp;CELL("contents",E31)&amp;")",""))))))))))))))</f>
        <v>Point Douglas (m,d)</v>
      </c>
      <c r="B31" t="s">
        <v>59</v>
      </c>
      <c r="C31" t="str">
        <f>'m vs o orig data'!AH30</f>
        <v>m</v>
      </c>
      <c r="D31" t="str">
        <f>'m vs o orig data'!AI30</f>
        <v> </v>
      </c>
      <c r="E31" t="str">
        <f ca="1">IF(CELL("contents",F31)="s","s",IF(CELL("contents",G31)="s","s",IF(CELL("contents",'m vs o orig data'!AJ30)="d","d","")))</f>
        <v>d</v>
      </c>
      <c r="F31" t="str">
        <f>'m vs o orig data'!AK30</f>
        <v> </v>
      </c>
      <c r="G31" t="str">
        <f>'m vs o orig data'!AL30</f>
        <v> </v>
      </c>
      <c r="H31" s="23">
        <f t="shared" si="3"/>
        <v>0.0888886099</v>
      </c>
      <c r="I31" s="3">
        <f>'m vs o orig data'!D30</f>
        <v>0.1081597024</v>
      </c>
      <c r="J31" s="3">
        <f>'m vs o orig data'!R30</f>
        <v>0.0815425246</v>
      </c>
      <c r="K31" s="23">
        <f t="shared" si="4"/>
        <v>0.0799006402</v>
      </c>
      <c r="L31" s="6">
        <f>'m vs o orig data'!B30</f>
        <v>343</v>
      </c>
      <c r="M31" s="6">
        <f>'m vs o orig data'!C30</f>
        <v>3945</v>
      </c>
      <c r="N31" s="12">
        <f>'m vs o orig data'!G30</f>
        <v>0.0033595463</v>
      </c>
      <c r="O31" s="9"/>
      <c r="P31" s="6">
        <f>'m vs o orig data'!P30</f>
        <v>3095</v>
      </c>
      <c r="Q31" s="6">
        <f>'m vs o orig data'!Q30</f>
        <v>38072</v>
      </c>
      <c r="R31" s="12">
        <f>'m vs o orig data'!U30</f>
        <v>0.5890610357</v>
      </c>
      <c r="T31" s="12">
        <f>'m vs o orig data'!AD30</f>
        <v>3.39695E-05</v>
      </c>
      <c r="U31" s="1"/>
      <c r="V31" s="1"/>
      <c r="W31" s="1"/>
    </row>
    <row r="32" spans="1:23" ht="12.75">
      <c r="B32"/>
      <c r="C32"/>
      <c r="D32"/>
      <c r="E32"/>
      <c r="F32"/>
      <c r="G32"/>
      <c r="H32" s="23"/>
      <c r="I32" s="3"/>
      <c r="J32" s="3"/>
      <c r="K32" s="23"/>
      <c r="L32" s="6"/>
      <c r="M32" s="6"/>
      <c r="N32" s="12"/>
      <c r="O32" s="9"/>
      <c r="P32" s="6"/>
      <c r="Q32" s="6"/>
      <c r="R32" s="12"/>
      <c r="T32" s="12"/>
      <c r="U32" s="1"/>
      <c r="V32" s="1"/>
      <c r="W32" s="1"/>
    </row>
    <row r="33" spans="2:8" ht="12.75">
      <c r="B33"/>
      <c r="C33"/>
      <c r="D33"/>
      <c r="E33"/>
      <c r="F33"/>
      <c r="G33"/>
      <c r="H33" s="24"/>
    </row>
    <row r="34" spans="2:8" ht="12.75">
      <c r="B34"/>
      <c r="C34"/>
      <c r="D34"/>
      <c r="E34"/>
      <c r="F34"/>
      <c r="G34"/>
      <c r="H34" s="24"/>
    </row>
    <row r="35" spans="2:8" ht="12.75">
      <c r="B35"/>
      <c r="C35"/>
      <c r="D35"/>
      <c r="E35"/>
      <c r="F35"/>
      <c r="G35"/>
      <c r="H35" s="24"/>
    </row>
    <row r="36" spans="2:8" ht="12.75">
      <c r="B36"/>
      <c r="C36"/>
      <c r="D36"/>
      <c r="E36"/>
      <c r="F36"/>
      <c r="G36"/>
      <c r="H36" s="24"/>
    </row>
    <row r="37" spans="2:8" ht="12.75">
      <c r="B37"/>
      <c r="C37"/>
      <c r="D37"/>
      <c r="E37"/>
      <c r="F37"/>
      <c r="G37"/>
      <c r="H37" s="24"/>
    </row>
    <row r="38" spans="2:8" ht="12.75">
      <c r="B38"/>
      <c r="C38"/>
      <c r="D38"/>
      <c r="E38"/>
      <c r="F38"/>
      <c r="G38"/>
      <c r="H38" s="24"/>
    </row>
    <row r="39" spans="2:8" ht="12.75">
      <c r="B39"/>
      <c r="C39"/>
      <c r="D39"/>
      <c r="E39"/>
      <c r="F39"/>
      <c r="G39"/>
      <c r="H39" s="24"/>
    </row>
    <row r="40" ht="12.75">
      <c r="H40" s="24"/>
    </row>
    <row r="41" ht="12.75">
      <c r="H41" s="24"/>
    </row>
    <row r="42" ht="12.75">
      <c r="H42" s="24"/>
    </row>
    <row r="43" ht="12.75">
      <c r="H43" s="24"/>
    </row>
    <row r="44" ht="12.75">
      <c r="H44" s="24"/>
    </row>
    <row r="45" ht="12.75">
      <c r="H45" s="24"/>
    </row>
  </sheetData>
  <sheetProtection/>
  <mergeCells count="3">
    <mergeCell ref="C1:E1"/>
    <mergeCell ref="F1:G1"/>
    <mergeCell ref="H1:N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I1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9" ht="12.75">
      <c r="A1" s="39" t="s">
        <v>147</v>
      </c>
      <c r="B1" s="5" t="s">
        <v>61</v>
      </c>
      <c r="C1" s="13" t="s">
        <v>29</v>
      </c>
      <c r="D1" s="13" t="s">
        <v>30</v>
      </c>
      <c r="E1" s="91" t="s">
        <v>172</v>
      </c>
      <c r="F1" s="91"/>
      <c r="G1" s="91"/>
      <c r="H1" s="91"/>
      <c r="I1" s="91"/>
    </row>
    <row r="2" spans="1:9" ht="12.75">
      <c r="A2" s="39"/>
      <c r="B2" s="5"/>
      <c r="C2" s="13"/>
      <c r="D2" s="13"/>
      <c r="E2" s="3"/>
      <c r="F2" s="3" t="s">
        <v>149</v>
      </c>
      <c r="G2" s="3"/>
      <c r="H2" s="3"/>
      <c r="I2" s="3"/>
    </row>
    <row r="3" spans="1:9" ht="12.75">
      <c r="A3" s="38" t="s">
        <v>0</v>
      </c>
      <c r="B3" s="5"/>
      <c r="C3" s="13" t="s">
        <v>126</v>
      </c>
      <c r="D3" s="13" t="s">
        <v>63</v>
      </c>
      <c r="E3" s="6" t="s">
        <v>134</v>
      </c>
      <c r="F3" s="3" t="s">
        <v>150</v>
      </c>
      <c r="G3" s="6" t="s">
        <v>103</v>
      </c>
      <c r="H3" s="6" t="s">
        <v>104</v>
      </c>
      <c r="I3" s="6" t="s">
        <v>108</v>
      </c>
    </row>
    <row r="4" spans="1:9" ht="12.75">
      <c r="A4" s="37" t="str">
        <f ca="1">CONCATENATE(B4)&amp;(IF((CELL("contents",D4)="s")," (s)",(IF((CELL("contents",C4)="m")," (m)",""))))</f>
        <v>Southeast Region</v>
      </c>
      <c r="B4" t="s">
        <v>127</v>
      </c>
      <c r="C4" t="str">
        <f>'m region orig data'!P4</f>
        <v> </v>
      </c>
      <c r="D4" t="str">
        <f>'m region orig data'!Q4</f>
        <v> </v>
      </c>
      <c r="E4" s="23">
        <f>F$12</f>
        <v>0.0890513149</v>
      </c>
      <c r="F4" s="40">
        <f>'m region orig data'!D4</f>
        <v>0.0802375182</v>
      </c>
      <c r="G4" s="6">
        <f>'m region orig data'!B4</f>
        <v>779</v>
      </c>
      <c r="H4" s="6">
        <f>'m region orig data'!C4</f>
        <v>9837</v>
      </c>
      <c r="I4" s="12">
        <f>'m region orig data'!G4</f>
        <v>0.0823395991</v>
      </c>
    </row>
    <row r="5" spans="1:9" ht="12.75">
      <c r="A5" s="37" t="str">
        <f ca="1">CONCATENATE(B5)&amp;(IF((CELL("contents",D5)="s")," (s)",(IF((CELL("contents",C5)="m")," (m)",""))))</f>
        <v>Interlake Region</v>
      </c>
      <c r="B5" t="s">
        <v>128</v>
      </c>
      <c r="C5" t="str">
        <f>'m region orig data'!P5</f>
        <v> </v>
      </c>
      <c r="D5" t="str">
        <f>'m region orig data'!Q5</f>
        <v> </v>
      </c>
      <c r="E5" s="23">
        <f aca="true" t="shared" si="0" ref="E5:E12">F$12</f>
        <v>0.0890513149</v>
      </c>
      <c r="F5" s="40">
        <f>'m region orig data'!D5</f>
        <v>0.0822279286</v>
      </c>
      <c r="G5" s="6">
        <f>'m region orig data'!B5</f>
        <v>700</v>
      </c>
      <c r="H5" s="6">
        <f>'m region orig data'!C5</f>
        <v>8151</v>
      </c>
      <c r="I5" s="12">
        <f>'m region orig data'!G5</f>
        <v>0.195082715</v>
      </c>
    </row>
    <row r="6" spans="1:9" ht="12.75">
      <c r="A6" s="37" t="str">
        <f aca="true" ca="1" t="shared" si="1" ref="A6:A12">CONCATENATE(B6)&amp;(IF((CELL("contents",D6)="s")," (s)",(IF((CELL("contents",C6)="m")," (m)",""))))</f>
        <v>Northwest Region</v>
      </c>
      <c r="B6" t="s">
        <v>129</v>
      </c>
      <c r="C6" t="str">
        <f>'m region orig data'!P6</f>
        <v> </v>
      </c>
      <c r="D6" t="str">
        <f>'m region orig data'!Q6</f>
        <v> </v>
      </c>
      <c r="E6" s="23">
        <f t="shared" si="0"/>
        <v>0.0890513149</v>
      </c>
      <c r="F6" s="40">
        <f>'m region orig data'!D6</f>
        <v>0.0749585674</v>
      </c>
      <c r="G6" s="6">
        <f>'m region orig data'!B6</f>
        <v>308</v>
      </c>
      <c r="H6" s="6">
        <f>'m region orig data'!C6</f>
        <v>4267</v>
      </c>
      <c r="I6" s="12">
        <f>'m region orig data'!G6</f>
        <v>0.0218387388</v>
      </c>
    </row>
    <row r="7" spans="1:9" ht="12.75">
      <c r="A7" s="37" t="str">
        <f ca="1" t="shared" si="1"/>
        <v>Winnipeg Region</v>
      </c>
      <c r="B7" t="s">
        <v>130</v>
      </c>
      <c r="C7" t="str">
        <f>'m region orig data'!P7</f>
        <v> </v>
      </c>
      <c r="D7" t="str">
        <f>'m region orig data'!Q7</f>
        <v> </v>
      </c>
      <c r="E7" s="23">
        <f t="shared" si="0"/>
        <v>0.0890513149</v>
      </c>
      <c r="F7" s="40">
        <f>'m region orig data'!D7</f>
        <v>0.1004537049</v>
      </c>
      <c r="G7" s="6">
        <f>'m region orig data'!B7</f>
        <v>2926</v>
      </c>
      <c r="H7" s="6">
        <f>'m region orig data'!C7</f>
        <v>31647</v>
      </c>
      <c r="I7" s="12">
        <f>'m region orig data'!G7</f>
        <v>0.0150390189</v>
      </c>
    </row>
    <row r="8" spans="1:9" ht="12.75">
      <c r="A8" s="37" t="str">
        <f ca="1" t="shared" si="1"/>
        <v>Southwest Region</v>
      </c>
      <c r="B8" t="s">
        <v>131</v>
      </c>
      <c r="C8" t="str">
        <f>'m region orig data'!P8</f>
        <v> </v>
      </c>
      <c r="D8" t="str">
        <f>'m region orig data'!Q8</f>
        <v> </v>
      </c>
      <c r="E8" s="23">
        <f t="shared" si="0"/>
        <v>0.0890513149</v>
      </c>
      <c r="F8" s="40">
        <f>'m region orig data'!D8</f>
        <v>0.0967718617</v>
      </c>
      <c r="G8" s="6">
        <f>'m region orig data'!B8</f>
        <v>777</v>
      </c>
      <c r="H8" s="6">
        <f>'m region orig data'!C8</f>
        <v>8806</v>
      </c>
      <c r="I8" s="12">
        <f>'m region orig data'!G8</f>
        <v>0.1637917668</v>
      </c>
    </row>
    <row r="9" spans="1:9" ht="12.75">
      <c r="A9" s="37" t="str">
        <f ca="1" t="shared" si="1"/>
        <v>The Pas Region (m)</v>
      </c>
      <c r="B9" t="s">
        <v>132</v>
      </c>
      <c r="C9" t="str">
        <f>'m region orig data'!P9</f>
        <v>m</v>
      </c>
      <c r="D9" t="str">
        <f>'m region orig data'!Q9</f>
        <v> </v>
      </c>
      <c r="E9" s="23">
        <f t="shared" si="0"/>
        <v>0.0890513149</v>
      </c>
      <c r="F9" s="40">
        <f>'m region orig data'!D9</f>
        <v>0.0639985159</v>
      </c>
      <c r="G9" s="6">
        <f>'m region orig data'!B9</f>
        <v>347</v>
      </c>
      <c r="H9" s="6">
        <f>'m region orig data'!C9</f>
        <v>5974</v>
      </c>
      <c r="I9" s="12">
        <f>'m region orig data'!G9</f>
        <v>5.7195445E-06</v>
      </c>
    </row>
    <row r="10" spans="1:9" ht="12.75">
      <c r="A10" s="37" t="str">
        <f ca="1" t="shared" si="1"/>
        <v>Thompson Region (m)</v>
      </c>
      <c r="B10" t="s">
        <v>133</v>
      </c>
      <c r="C10" t="str">
        <f>'m region orig data'!P10</f>
        <v>m</v>
      </c>
      <c r="D10" t="str">
        <f>'m region orig data'!Q10</f>
        <v> </v>
      </c>
      <c r="E10" s="23">
        <f t="shared" si="0"/>
        <v>0.0890513149</v>
      </c>
      <c r="F10" s="40">
        <f>'m region orig data'!D10</f>
        <v>0.0676270228</v>
      </c>
      <c r="G10" s="6">
        <f>'m region orig data'!B10</f>
        <v>230</v>
      </c>
      <c r="H10" s="6">
        <f>'m region orig data'!C10</f>
        <v>4334</v>
      </c>
      <c r="I10" s="12">
        <f>'m region orig data'!G10</f>
        <v>0.0008698584</v>
      </c>
    </row>
    <row r="11" spans="1:9" ht="12.75">
      <c r="A11" s="37"/>
      <c r="E11" s="23"/>
      <c r="F11" s="40"/>
      <c r="G11" s="6"/>
      <c r="H11" s="6"/>
      <c r="I11" s="12"/>
    </row>
    <row r="12" spans="1:9" ht="12.75">
      <c r="A12" s="37" t="str">
        <f ca="1" t="shared" si="1"/>
        <v>Manitoba</v>
      </c>
      <c r="B12" t="s">
        <v>45</v>
      </c>
      <c r="C12" t="str">
        <f>'m region orig data'!P11</f>
        <v> </v>
      </c>
      <c r="D12" t="str">
        <f>'m region orig data'!Q11</f>
        <v> </v>
      </c>
      <c r="E12" s="23">
        <f t="shared" si="0"/>
        <v>0.0890513149</v>
      </c>
      <c r="F12" s="40">
        <f>'m region orig data'!D11</f>
        <v>0.0890513149</v>
      </c>
      <c r="G12" s="6">
        <f>'m region orig data'!B11</f>
        <v>6067</v>
      </c>
      <c r="H12" s="6">
        <f>'m region orig data'!C11</f>
        <v>73016</v>
      </c>
      <c r="I12" s="12" t="str">
        <f>'m region orig data'!G11</f>
        <v> </v>
      </c>
    </row>
    <row r="13" spans="5:9" ht="12.75">
      <c r="E13" s="23"/>
      <c r="F13" s="11"/>
      <c r="G13" s="6"/>
      <c r="H13" s="6"/>
      <c r="I13" s="12"/>
    </row>
    <row r="16" ht="12.75">
      <c r="B16" s="43"/>
    </row>
  </sheetData>
  <sheetProtection/>
  <mergeCells count="1">
    <mergeCell ref="E1:I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168</v>
      </c>
    </row>
    <row r="3" spans="1:38" ht="12.75">
      <c r="A3" t="s">
        <v>0</v>
      </c>
      <c r="B3" t="s">
        <v>65</v>
      </c>
      <c r="C3" t="s">
        <v>66</v>
      </c>
      <c r="D3" t="s">
        <v>67</v>
      </c>
      <c r="E3" t="s">
        <v>68</v>
      </c>
      <c r="F3" t="s">
        <v>69</v>
      </c>
      <c r="G3" t="s">
        <v>70</v>
      </c>
      <c r="H3" t="s">
        <v>71</v>
      </c>
      <c r="I3" t="s">
        <v>72</v>
      </c>
      <c r="J3" t="s">
        <v>73</v>
      </c>
      <c r="K3" t="s">
        <v>74</v>
      </c>
      <c r="L3" t="s">
        <v>75</v>
      </c>
      <c r="M3" t="s">
        <v>165</v>
      </c>
      <c r="N3" t="s">
        <v>76</v>
      </c>
      <c r="O3" t="s">
        <v>77</v>
      </c>
      <c r="P3" t="s">
        <v>78</v>
      </c>
      <c r="Q3" t="s">
        <v>79</v>
      </c>
      <c r="R3" t="s">
        <v>80</v>
      </c>
      <c r="S3" t="s">
        <v>81</v>
      </c>
      <c r="T3" t="s">
        <v>82</v>
      </c>
      <c r="U3" t="s">
        <v>83</v>
      </c>
      <c r="V3" t="s">
        <v>84</v>
      </c>
      <c r="W3" t="s">
        <v>85</v>
      </c>
      <c r="X3" t="s">
        <v>86</v>
      </c>
      <c r="Y3" t="s">
        <v>87</v>
      </c>
      <c r="Z3" t="s">
        <v>88</v>
      </c>
      <c r="AA3" t="s">
        <v>166</v>
      </c>
      <c r="AB3" t="s">
        <v>89</v>
      </c>
      <c r="AC3" t="s">
        <v>90</v>
      </c>
      <c r="AD3" t="s">
        <v>91</v>
      </c>
      <c r="AE3" t="s">
        <v>92</v>
      </c>
      <c r="AF3" t="s">
        <v>93</v>
      </c>
      <c r="AG3" t="s">
        <v>94</v>
      </c>
      <c r="AH3" t="s">
        <v>95</v>
      </c>
      <c r="AI3" t="s">
        <v>96</v>
      </c>
      <c r="AJ3" t="s">
        <v>97</v>
      </c>
      <c r="AK3" t="s">
        <v>98</v>
      </c>
      <c r="AL3" t="s">
        <v>99</v>
      </c>
    </row>
    <row r="4" spans="1:38" ht="12.75">
      <c r="A4" t="s">
        <v>3</v>
      </c>
      <c r="B4">
        <v>414</v>
      </c>
      <c r="C4">
        <v>5688</v>
      </c>
      <c r="D4">
        <v>0.076833743</v>
      </c>
      <c r="E4">
        <v>0.0679219035</v>
      </c>
      <c r="F4">
        <v>0.0869148795</v>
      </c>
      <c r="G4">
        <v>0.0205067227</v>
      </c>
      <c r="H4">
        <v>0.0727848101</v>
      </c>
      <c r="I4">
        <v>0.003444537</v>
      </c>
      <c r="J4">
        <v>-0.1457</v>
      </c>
      <c r="K4">
        <v>-0.269</v>
      </c>
      <c r="L4">
        <v>-0.0225</v>
      </c>
      <c r="M4">
        <v>0.8643823217</v>
      </c>
      <c r="N4">
        <v>0.7641238132</v>
      </c>
      <c r="O4">
        <v>0.9777954635</v>
      </c>
      <c r="P4">
        <v>4127</v>
      </c>
      <c r="Q4">
        <v>56390</v>
      </c>
      <c r="R4">
        <v>0.0809629048</v>
      </c>
      <c r="S4">
        <v>0.0753826308</v>
      </c>
      <c r="T4">
        <v>0.086956264</v>
      </c>
      <c r="U4">
        <v>0.7169990686</v>
      </c>
      <c r="V4">
        <v>0.0731867352</v>
      </c>
      <c r="W4">
        <v>0.0010967591</v>
      </c>
      <c r="X4">
        <v>0.0132</v>
      </c>
      <c r="Y4">
        <v>-0.0582</v>
      </c>
      <c r="Z4">
        <v>0.0846</v>
      </c>
      <c r="AA4">
        <v>1.0132948192</v>
      </c>
      <c r="AB4">
        <v>0.9434546531</v>
      </c>
      <c r="AC4">
        <v>1.0883049728</v>
      </c>
      <c r="AD4">
        <v>0.4101171946</v>
      </c>
      <c r="AE4">
        <v>0.0523</v>
      </c>
      <c r="AF4">
        <v>-0.0722</v>
      </c>
      <c r="AG4">
        <v>0.1769</v>
      </c>
      <c r="AH4" t="s">
        <v>62</v>
      </c>
      <c r="AI4" t="s">
        <v>62</v>
      </c>
      <c r="AJ4" t="s">
        <v>62</v>
      </c>
      <c r="AK4" t="s">
        <v>62</v>
      </c>
      <c r="AL4" t="s">
        <v>62</v>
      </c>
    </row>
    <row r="5" spans="1:38" ht="12.75">
      <c r="A5" t="s">
        <v>1</v>
      </c>
      <c r="B5">
        <v>377</v>
      </c>
      <c r="C5">
        <v>4558</v>
      </c>
      <c r="D5">
        <v>0.0877072418</v>
      </c>
      <c r="E5">
        <v>0.0772480953</v>
      </c>
      <c r="F5">
        <v>0.0995825234</v>
      </c>
      <c r="G5">
        <v>0.836390574</v>
      </c>
      <c r="H5">
        <v>0.0827117157</v>
      </c>
      <c r="I5">
        <v>0.0040798977</v>
      </c>
      <c r="J5">
        <v>-0.0134</v>
      </c>
      <c r="K5">
        <v>-0.1404</v>
      </c>
      <c r="L5">
        <v>0.1136</v>
      </c>
      <c r="M5">
        <v>0.9867095673</v>
      </c>
      <c r="N5">
        <v>0.8690438002</v>
      </c>
      <c r="O5">
        <v>1.120306905</v>
      </c>
      <c r="P5">
        <v>7509</v>
      </c>
      <c r="Q5">
        <v>97358</v>
      </c>
      <c r="R5">
        <v>0.079694631</v>
      </c>
      <c r="S5">
        <v>0.0745315309</v>
      </c>
      <c r="T5">
        <v>0.0852153999</v>
      </c>
      <c r="U5">
        <v>0.9397818658</v>
      </c>
      <c r="V5">
        <v>0.0771277142</v>
      </c>
      <c r="W5">
        <v>0.0008550474</v>
      </c>
      <c r="X5">
        <v>-0.0026</v>
      </c>
      <c r="Y5">
        <v>-0.0696</v>
      </c>
      <c r="Z5">
        <v>0.0644</v>
      </c>
      <c r="AA5">
        <v>0.9974216825</v>
      </c>
      <c r="AB5">
        <v>0.9328026745</v>
      </c>
      <c r="AC5">
        <v>1.0665171101</v>
      </c>
      <c r="AD5">
        <v>0.1357778026</v>
      </c>
      <c r="AE5">
        <v>-0.0958</v>
      </c>
      <c r="AF5">
        <v>-0.2217</v>
      </c>
      <c r="AG5">
        <v>0.0301</v>
      </c>
      <c r="AH5" t="s">
        <v>62</v>
      </c>
      <c r="AI5" t="s">
        <v>62</v>
      </c>
      <c r="AJ5" t="s">
        <v>62</v>
      </c>
      <c r="AK5" t="s">
        <v>62</v>
      </c>
      <c r="AL5" t="s">
        <v>62</v>
      </c>
    </row>
    <row r="6" spans="1:38" ht="12.75">
      <c r="A6" t="s">
        <v>10</v>
      </c>
      <c r="B6">
        <v>201</v>
      </c>
      <c r="C6">
        <v>2127</v>
      </c>
      <c r="D6">
        <v>0.099314</v>
      </c>
      <c r="E6">
        <v>0.0847083377</v>
      </c>
      <c r="F6">
        <v>0.1164380137</v>
      </c>
      <c r="G6">
        <v>0.1717970893</v>
      </c>
      <c r="H6">
        <v>0.0944992948</v>
      </c>
      <c r="I6">
        <v>0.0063427112</v>
      </c>
      <c r="J6">
        <v>0.1109</v>
      </c>
      <c r="K6">
        <v>-0.0482</v>
      </c>
      <c r="L6">
        <v>0.27</v>
      </c>
      <c r="M6">
        <v>1.1172860068</v>
      </c>
      <c r="N6">
        <v>0.9529717908</v>
      </c>
      <c r="O6">
        <v>1.309931766</v>
      </c>
      <c r="P6">
        <v>5989</v>
      </c>
      <c r="Q6">
        <v>65909</v>
      </c>
      <c r="R6">
        <v>0.0845882224</v>
      </c>
      <c r="S6">
        <v>0.0789691098</v>
      </c>
      <c r="T6">
        <v>0.0906071675</v>
      </c>
      <c r="U6">
        <v>0.1040381717</v>
      </c>
      <c r="V6">
        <v>0.0908677115</v>
      </c>
      <c r="W6">
        <v>0.0011195564</v>
      </c>
      <c r="X6">
        <v>0.057</v>
      </c>
      <c r="Y6">
        <v>-0.0117</v>
      </c>
      <c r="Z6">
        <v>0.1257</v>
      </c>
      <c r="AA6">
        <v>1.0586676422</v>
      </c>
      <c r="AB6">
        <v>0.9883413902</v>
      </c>
      <c r="AC6">
        <v>1.1339980171</v>
      </c>
      <c r="AD6">
        <v>0.0478247935</v>
      </c>
      <c r="AE6">
        <v>-0.1605</v>
      </c>
      <c r="AF6">
        <v>-0.3194</v>
      </c>
      <c r="AG6">
        <v>-0.0015</v>
      </c>
      <c r="AH6" t="s">
        <v>62</v>
      </c>
      <c r="AI6" t="s">
        <v>62</v>
      </c>
      <c r="AJ6" t="s">
        <v>100</v>
      </c>
      <c r="AK6" t="s">
        <v>62</v>
      </c>
      <c r="AL6" t="s">
        <v>62</v>
      </c>
    </row>
    <row r="7" spans="1:38" ht="12.75">
      <c r="A7" t="s">
        <v>9</v>
      </c>
      <c r="B7">
        <v>214</v>
      </c>
      <c r="C7">
        <v>2336</v>
      </c>
      <c r="D7">
        <v>0.1151082958</v>
      </c>
      <c r="E7">
        <v>0.0985439851</v>
      </c>
      <c r="F7">
        <v>0.1344569103</v>
      </c>
      <c r="G7">
        <v>0.0011110316</v>
      </c>
      <c r="H7">
        <v>0.091609589</v>
      </c>
      <c r="I7">
        <v>0.0059685704</v>
      </c>
      <c r="J7">
        <v>0.2585</v>
      </c>
      <c r="K7">
        <v>0.1031</v>
      </c>
      <c r="L7">
        <v>0.4139</v>
      </c>
      <c r="M7">
        <v>1.2949723929</v>
      </c>
      <c r="N7">
        <v>1.1086233123</v>
      </c>
      <c r="O7">
        <v>1.5126449892</v>
      </c>
      <c r="P7">
        <v>4801</v>
      </c>
      <c r="Q7">
        <v>47185</v>
      </c>
      <c r="R7">
        <v>0.1006086037</v>
      </c>
      <c r="S7">
        <v>0.0937817285</v>
      </c>
      <c r="T7">
        <v>0.1079324438</v>
      </c>
      <c r="U7" s="4">
        <v>1.292891E-10</v>
      </c>
      <c r="V7">
        <v>0.101748437</v>
      </c>
      <c r="W7">
        <v>0.0013917489</v>
      </c>
      <c r="X7">
        <v>0.2305</v>
      </c>
      <c r="Y7">
        <v>0.1602</v>
      </c>
      <c r="Z7">
        <v>0.3007</v>
      </c>
      <c r="AA7">
        <v>1.2591714344</v>
      </c>
      <c r="AB7">
        <v>1.1737293753</v>
      </c>
      <c r="AC7">
        <v>1.3508332793</v>
      </c>
      <c r="AD7">
        <v>0.0905335045</v>
      </c>
      <c r="AE7">
        <v>-0.1346</v>
      </c>
      <c r="AF7">
        <v>-0.2905</v>
      </c>
      <c r="AG7">
        <v>0.0213</v>
      </c>
      <c r="AH7" t="s">
        <v>126</v>
      </c>
      <c r="AI7" t="s">
        <v>101</v>
      </c>
      <c r="AJ7" t="s">
        <v>62</v>
      </c>
      <c r="AK7" t="s">
        <v>62</v>
      </c>
      <c r="AL7" t="s">
        <v>62</v>
      </c>
    </row>
    <row r="8" spans="1:38" ht="12.75">
      <c r="A8" t="s">
        <v>11</v>
      </c>
      <c r="B8">
        <v>2927</v>
      </c>
      <c r="C8">
        <v>31647</v>
      </c>
      <c r="D8">
        <v>0.10042441</v>
      </c>
      <c r="E8">
        <v>0.0908546789</v>
      </c>
      <c r="F8">
        <v>0.1110021216</v>
      </c>
      <c r="G8">
        <v>0.0177788594</v>
      </c>
      <c r="H8">
        <v>0.0924890195</v>
      </c>
      <c r="I8">
        <v>0.0016285637</v>
      </c>
      <c r="J8">
        <v>0.1211</v>
      </c>
      <c r="K8">
        <v>0.021</v>
      </c>
      <c r="L8">
        <v>0.2212</v>
      </c>
      <c r="M8">
        <v>1.1287428899</v>
      </c>
      <c r="N8">
        <v>1.0211817317</v>
      </c>
      <c r="O8">
        <v>1.247633474</v>
      </c>
      <c r="P8">
        <v>51725</v>
      </c>
      <c r="Q8">
        <v>633772</v>
      </c>
      <c r="R8">
        <v>0.0787642579</v>
      </c>
      <c r="S8">
        <v>0.0726530636</v>
      </c>
      <c r="T8">
        <v>0.0853894937</v>
      </c>
      <c r="U8">
        <v>0.7281208562</v>
      </c>
      <c r="V8">
        <v>0.0816145238</v>
      </c>
      <c r="W8">
        <v>0.000343898</v>
      </c>
      <c r="X8">
        <v>-0.0143</v>
      </c>
      <c r="Y8">
        <v>-0.0951</v>
      </c>
      <c r="Z8">
        <v>0.0664</v>
      </c>
      <c r="AA8">
        <v>0.9857775569</v>
      </c>
      <c r="AB8">
        <v>0.9092926347</v>
      </c>
      <c r="AC8">
        <v>1.068695989</v>
      </c>
      <c r="AD8" s="4">
        <v>4.7674533E-07</v>
      </c>
      <c r="AE8">
        <v>-0.2429</v>
      </c>
      <c r="AF8">
        <v>-0.3375</v>
      </c>
      <c r="AG8">
        <v>-0.1484</v>
      </c>
      <c r="AH8" t="s">
        <v>62</v>
      </c>
      <c r="AI8" t="s">
        <v>62</v>
      </c>
      <c r="AJ8" t="s">
        <v>100</v>
      </c>
      <c r="AK8" t="s">
        <v>62</v>
      </c>
      <c r="AL8" t="s">
        <v>62</v>
      </c>
    </row>
    <row r="9" spans="1:38" ht="12.75">
      <c r="A9" t="s">
        <v>4</v>
      </c>
      <c r="B9">
        <v>753</v>
      </c>
      <c r="C9">
        <v>8817</v>
      </c>
      <c r="D9">
        <v>0.083071953</v>
      </c>
      <c r="E9">
        <v>0.0748064022</v>
      </c>
      <c r="F9">
        <v>0.0922507856</v>
      </c>
      <c r="G9">
        <v>0.2056401858</v>
      </c>
      <c r="H9">
        <v>0.0854031984</v>
      </c>
      <c r="I9">
        <v>0.0029764013</v>
      </c>
      <c r="J9">
        <v>-0.0677</v>
      </c>
      <c r="K9">
        <v>-0.1725</v>
      </c>
      <c r="L9">
        <v>0.0371</v>
      </c>
      <c r="M9">
        <v>0.9345624046</v>
      </c>
      <c r="N9">
        <v>0.8415746664</v>
      </c>
      <c r="O9">
        <v>1.0378245959</v>
      </c>
      <c r="P9">
        <v>5426</v>
      </c>
      <c r="Q9">
        <v>67996</v>
      </c>
      <c r="R9">
        <v>0.0757481721</v>
      </c>
      <c r="S9">
        <v>0.0706228941</v>
      </c>
      <c r="T9">
        <v>0.0812454042</v>
      </c>
      <c r="U9">
        <v>0.1354263311</v>
      </c>
      <c r="V9">
        <v>0.0797988117</v>
      </c>
      <c r="W9">
        <v>0.0010391971</v>
      </c>
      <c r="X9">
        <v>-0.0534</v>
      </c>
      <c r="Y9">
        <v>-0.1234</v>
      </c>
      <c r="Z9">
        <v>0.0167</v>
      </c>
      <c r="AA9">
        <v>0.9480296018</v>
      </c>
      <c r="AB9">
        <v>0.8838839583</v>
      </c>
      <c r="AC9">
        <v>1.0168304531</v>
      </c>
      <c r="AD9">
        <v>0.0861589576</v>
      </c>
      <c r="AE9">
        <v>-0.0923</v>
      </c>
      <c r="AF9">
        <v>-0.1977</v>
      </c>
      <c r="AG9">
        <v>0.0131</v>
      </c>
      <c r="AH9" t="s">
        <v>62</v>
      </c>
      <c r="AI9" t="s">
        <v>62</v>
      </c>
      <c r="AJ9" t="s">
        <v>62</v>
      </c>
      <c r="AK9" t="s">
        <v>62</v>
      </c>
      <c r="AL9" t="s">
        <v>62</v>
      </c>
    </row>
    <row r="10" spans="1:38" ht="12.75">
      <c r="A10" t="s">
        <v>2</v>
      </c>
      <c r="B10">
        <v>311</v>
      </c>
      <c r="C10">
        <v>3470</v>
      </c>
      <c r="D10">
        <v>0.0906090222</v>
      </c>
      <c r="E10">
        <v>0.0790713462</v>
      </c>
      <c r="F10">
        <v>0.1038302153</v>
      </c>
      <c r="G10">
        <v>0.7826609314</v>
      </c>
      <c r="H10">
        <v>0.0896253602</v>
      </c>
      <c r="I10">
        <v>0.0048490961</v>
      </c>
      <c r="J10">
        <v>0.0192</v>
      </c>
      <c r="K10">
        <v>-0.117</v>
      </c>
      <c r="L10">
        <v>0.1554</v>
      </c>
      <c r="M10">
        <v>1.0193546992</v>
      </c>
      <c r="N10">
        <v>0.8895554372</v>
      </c>
      <c r="O10">
        <v>1.1680935885</v>
      </c>
      <c r="P10">
        <v>2811</v>
      </c>
      <c r="Q10">
        <v>36809</v>
      </c>
      <c r="R10">
        <v>0.0734817121</v>
      </c>
      <c r="S10">
        <v>0.0681016895</v>
      </c>
      <c r="T10">
        <v>0.0792867556</v>
      </c>
      <c r="U10">
        <v>0.0308673808</v>
      </c>
      <c r="V10">
        <v>0.0763671928</v>
      </c>
      <c r="W10">
        <v>0.0013842868</v>
      </c>
      <c r="X10">
        <v>-0.0837</v>
      </c>
      <c r="Y10">
        <v>-0.1598</v>
      </c>
      <c r="Z10">
        <v>-0.0077</v>
      </c>
      <c r="AA10">
        <v>0.919663621</v>
      </c>
      <c r="AB10">
        <v>0.8523297098</v>
      </c>
      <c r="AC10">
        <v>0.9923169004</v>
      </c>
      <c r="AD10">
        <v>0.0032922381</v>
      </c>
      <c r="AE10">
        <v>-0.2095</v>
      </c>
      <c r="AF10">
        <v>-0.3492</v>
      </c>
      <c r="AG10">
        <v>-0.0698</v>
      </c>
      <c r="AH10" t="s">
        <v>62</v>
      </c>
      <c r="AI10" t="s">
        <v>62</v>
      </c>
      <c r="AJ10" t="s">
        <v>100</v>
      </c>
      <c r="AK10" t="s">
        <v>62</v>
      </c>
      <c r="AL10" t="s">
        <v>62</v>
      </c>
    </row>
    <row r="11" spans="1:38" ht="12.75">
      <c r="A11" t="s">
        <v>6</v>
      </c>
      <c r="B11">
        <v>422</v>
      </c>
      <c r="C11">
        <v>5976</v>
      </c>
      <c r="D11">
        <v>0.0762144907</v>
      </c>
      <c r="E11">
        <v>0.0674421275</v>
      </c>
      <c r="F11">
        <v>0.0861278967</v>
      </c>
      <c r="G11">
        <v>0.0136758768</v>
      </c>
      <c r="H11">
        <v>0.0706157965</v>
      </c>
      <c r="I11">
        <v>0.0033139296</v>
      </c>
      <c r="J11">
        <v>-0.1538</v>
      </c>
      <c r="K11">
        <v>-0.2761</v>
      </c>
      <c r="L11">
        <v>-0.0316</v>
      </c>
      <c r="M11">
        <v>0.8574157117</v>
      </c>
      <c r="N11">
        <v>0.7587263159</v>
      </c>
      <c r="O11">
        <v>0.9689418795</v>
      </c>
      <c r="P11">
        <v>2852</v>
      </c>
      <c r="Q11">
        <v>35986</v>
      </c>
      <c r="R11">
        <v>0.0727318559</v>
      </c>
      <c r="S11">
        <v>0.0674762185</v>
      </c>
      <c r="T11">
        <v>0.0783968482</v>
      </c>
      <c r="U11">
        <v>0.0140311982</v>
      </c>
      <c r="V11">
        <v>0.0792530428</v>
      </c>
      <c r="W11">
        <v>0.0014240044</v>
      </c>
      <c r="X11">
        <v>-0.094</v>
      </c>
      <c r="Y11">
        <v>-0.169</v>
      </c>
      <c r="Z11">
        <v>-0.019</v>
      </c>
      <c r="AA11">
        <v>0.9102787623</v>
      </c>
      <c r="AB11">
        <v>0.8445015998</v>
      </c>
      <c r="AC11">
        <v>0.9811792249</v>
      </c>
      <c r="AD11">
        <v>0.4657851133</v>
      </c>
      <c r="AE11">
        <v>-0.0468</v>
      </c>
      <c r="AF11">
        <v>-0.1725</v>
      </c>
      <c r="AG11">
        <v>0.0789</v>
      </c>
      <c r="AH11" t="s">
        <v>62</v>
      </c>
      <c r="AI11" t="s">
        <v>62</v>
      </c>
      <c r="AJ11" t="s">
        <v>62</v>
      </c>
      <c r="AK11" t="s">
        <v>62</v>
      </c>
      <c r="AL11" t="s">
        <v>62</v>
      </c>
    </row>
    <row r="12" spans="1:38" ht="12.75">
      <c r="A12" t="s">
        <v>8</v>
      </c>
      <c r="B12">
        <v>12</v>
      </c>
      <c r="C12">
        <v>220</v>
      </c>
      <c r="D12">
        <v>0.062132073</v>
      </c>
      <c r="E12">
        <v>0.0349801376</v>
      </c>
      <c r="F12">
        <v>0.1103596142</v>
      </c>
      <c r="G12">
        <v>0.2217809093</v>
      </c>
      <c r="H12">
        <v>0.0545454545</v>
      </c>
      <c r="I12">
        <v>0.0153104611</v>
      </c>
      <c r="J12">
        <v>-0.3581</v>
      </c>
      <c r="K12">
        <v>-0.9326</v>
      </c>
      <c r="L12">
        <v>0.2164</v>
      </c>
      <c r="M12">
        <v>0.6989880156</v>
      </c>
      <c r="N12">
        <v>0.3935277839</v>
      </c>
      <c r="O12">
        <v>1.2415495575</v>
      </c>
      <c r="P12">
        <v>43</v>
      </c>
      <c r="Q12">
        <v>719</v>
      </c>
      <c r="R12">
        <v>0.0636801018</v>
      </c>
      <c r="S12">
        <v>0.0467528036</v>
      </c>
      <c r="T12">
        <v>0.0867360897</v>
      </c>
      <c r="U12">
        <v>0.1500672774</v>
      </c>
      <c r="V12">
        <v>0.0598052851</v>
      </c>
      <c r="W12">
        <v>0.0088432976</v>
      </c>
      <c r="X12">
        <v>-0.2269</v>
      </c>
      <c r="Y12">
        <v>-0.5359</v>
      </c>
      <c r="Z12">
        <v>0.0821</v>
      </c>
      <c r="AA12">
        <v>0.7969911336</v>
      </c>
      <c r="AB12">
        <v>0.5851367834</v>
      </c>
      <c r="AC12">
        <v>1.0855493709</v>
      </c>
      <c r="AD12">
        <v>0.9407128144</v>
      </c>
      <c r="AE12">
        <v>0.0246</v>
      </c>
      <c r="AF12">
        <v>-0.6239</v>
      </c>
      <c r="AG12">
        <v>0.6731</v>
      </c>
      <c r="AH12" t="s">
        <v>62</v>
      </c>
      <c r="AI12" t="s">
        <v>62</v>
      </c>
      <c r="AJ12" t="s">
        <v>62</v>
      </c>
      <c r="AK12" t="s">
        <v>62</v>
      </c>
      <c r="AL12" t="s">
        <v>62</v>
      </c>
    </row>
    <row r="13" spans="1:38" ht="12.75">
      <c r="A13" t="s">
        <v>5</v>
      </c>
      <c r="B13">
        <v>219</v>
      </c>
      <c r="C13">
        <v>4073</v>
      </c>
      <c r="D13">
        <v>0.0602783156</v>
      </c>
      <c r="E13">
        <v>0.0516739698</v>
      </c>
      <c r="F13">
        <v>0.0703153899</v>
      </c>
      <c r="G13" s="4">
        <v>7.7030937E-07</v>
      </c>
      <c r="H13">
        <v>0.0537687208</v>
      </c>
      <c r="I13">
        <v>0.0035343235</v>
      </c>
      <c r="J13">
        <v>-0.3884</v>
      </c>
      <c r="K13">
        <v>-0.5424</v>
      </c>
      <c r="L13">
        <v>-0.2344</v>
      </c>
      <c r="M13">
        <v>0.6781331796</v>
      </c>
      <c r="N13">
        <v>0.5813339852</v>
      </c>
      <c r="O13">
        <v>0.7910506196</v>
      </c>
      <c r="P13">
        <v>1089</v>
      </c>
      <c r="Q13">
        <v>20126</v>
      </c>
      <c r="R13">
        <v>0.0576689031</v>
      </c>
      <c r="S13">
        <v>0.0526918658</v>
      </c>
      <c r="T13">
        <v>0.063116049</v>
      </c>
      <c r="U13" s="4">
        <v>1.434912E-12</v>
      </c>
      <c r="V13">
        <v>0.0541091126</v>
      </c>
      <c r="W13">
        <v>0.0015946926</v>
      </c>
      <c r="X13">
        <v>-0.3261</v>
      </c>
      <c r="Y13">
        <v>-0.4163</v>
      </c>
      <c r="Z13">
        <v>-0.2358</v>
      </c>
      <c r="AA13">
        <v>0.7217577099</v>
      </c>
      <c r="AB13">
        <v>0.6594673795</v>
      </c>
      <c r="AC13">
        <v>0.7899317054</v>
      </c>
      <c r="AD13">
        <v>0.5976934045</v>
      </c>
      <c r="AE13">
        <v>-0.0443</v>
      </c>
      <c r="AF13">
        <v>-0.2086</v>
      </c>
      <c r="AG13">
        <v>0.1201</v>
      </c>
      <c r="AH13" t="s">
        <v>126</v>
      </c>
      <c r="AI13" t="s">
        <v>101</v>
      </c>
      <c r="AJ13" t="s">
        <v>62</v>
      </c>
      <c r="AK13" t="s">
        <v>62</v>
      </c>
      <c r="AL13" t="s">
        <v>62</v>
      </c>
    </row>
    <row r="14" spans="1:38" ht="12.75">
      <c r="A14" t="s">
        <v>7</v>
      </c>
      <c r="B14">
        <v>218</v>
      </c>
      <c r="C14">
        <v>4104</v>
      </c>
      <c r="D14">
        <v>0.0689135128</v>
      </c>
      <c r="E14">
        <v>0.0590667077</v>
      </c>
      <c r="F14">
        <v>0.0804018446</v>
      </c>
      <c r="G14">
        <v>0.0012140786</v>
      </c>
      <c r="H14">
        <v>0.0531189084</v>
      </c>
      <c r="I14">
        <v>0.0035008106</v>
      </c>
      <c r="J14">
        <v>-0.2545</v>
      </c>
      <c r="K14">
        <v>-0.4087</v>
      </c>
      <c r="L14">
        <v>-0.1003</v>
      </c>
      <c r="M14">
        <v>0.7752794531</v>
      </c>
      <c r="N14">
        <v>0.6645025477</v>
      </c>
      <c r="O14">
        <v>0.9045235906</v>
      </c>
      <c r="P14">
        <v>1911</v>
      </c>
      <c r="Q14">
        <v>42422</v>
      </c>
      <c r="R14">
        <v>0.0605832692</v>
      </c>
      <c r="S14">
        <v>0.0558863294</v>
      </c>
      <c r="T14">
        <v>0.0656749611</v>
      </c>
      <c r="U14" s="4">
        <v>1.793824E-11</v>
      </c>
      <c r="V14">
        <v>0.0450473811</v>
      </c>
      <c r="W14">
        <v>0.0010070015</v>
      </c>
      <c r="X14">
        <v>-0.2768</v>
      </c>
      <c r="Y14">
        <v>-0.3575</v>
      </c>
      <c r="Z14">
        <v>-0.1961</v>
      </c>
      <c r="AA14">
        <v>0.7582325882</v>
      </c>
      <c r="AB14">
        <v>0.6994478304</v>
      </c>
      <c r="AC14">
        <v>0.8219578829</v>
      </c>
      <c r="AD14">
        <v>0.1133241095</v>
      </c>
      <c r="AE14">
        <v>-0.1288</v>
      </c>
      <c r="AF14">
        <v>-0.2883</v>
      </c>
      <c r="AG14">
        <v>0.0306</v>
      </c>
      <c r="AH14" t="s">
        <v>126</v>
      </c>
      <c r="AI14" t="s">
        <v>101</v>
      </c>
      <c r="AJ14" t="s">
        <v>62</v>
      </c>
      <c r="AK14" t="s">
        <v>62</v>
      </c>
      <c r="AL14" t="s">
        <v>62</v>
      </c>
    </row>
    <row r="15" spans="1:38" ht="12.75">
      <c r="A15" t="s">
        <v>14</v>
      </c>
      <c r="B15">
        <v>992</v>
      </c>
      <c r="C15">
        <v>12373</v>
      </c>
      <c r="D15">
        <v>0.0845765419</v>
      </c>
      <c r="E15">
        <v>0.0754117403</v>
      </c>
      <c r="F15">
        <v>0.0948551435</v>
      </c>
      <c r="G15">
        <v>0.3868005281</v>
      </c>
      <c r="H15">
        <v>0.0801745737</v>
      </c>
      <c r="I15">
        <v>0.0024413696</v>
      </c>
      <c r="J15">
        <v>-0.0506</v>
      </c>
      <c r="K15">
        <v>-0.1653</v>
      </c>
      <c r="L15">
        <v>0.0641</v>
      </c>
      <c r="M15">
        <v>0.9506171894</v>
      </c>
      <c r="N15">
        <v>0.8476073266</v>
      </c>
      <c r="O15">
        <v>1.0661458584</v>
      </c>
      <c r="P15">
        <v>17614</v>
      </c>
      <c r="Q15">
        <v>219657</v>
      </c>
      <c r="R15">
        <v>0.081724869</v>
      </c>
      <c r="S15">
        <v>0.0752500039</v>
      </c>
      <c r="T15">
        <v>0.0887568619</v>
      </c>
      <c r="U15">
        <v>0.5919380121</v>
      </c>
      <c r="V15">
        <v>0.0801886578</v>
      </c>
      <c r="W15">
        <v>0.0005794732</v>
      </c>
      <c r="X15">
        <v>0.0226</v>
      </c>
      <c r="Y15">
        <v>-0.06</v>
      </c>
      <c r="Z15">
        <v>0.1051</v>
      </c>
      <c r="AA15">
        <v>1.0228312159</v>
      </c>
      <c r="AB15">
        <v>0.9417947561</v>
      </c>
      <c r="AC15">
        <v>1.1108404347</v>
      </c>
      <c r="AD15">
        <v>0.5450151484</v>
      </c>
      <c r="AE15">
        <v>-0.0343</v>
      </c>
      <c r="AF15">
        <v>-0.1454</v>
      </c>
      <c r="AG15">
        <v>0.0768</v>
      </c>
      <c r="AH15" t="s">
        <v>62</v>
      </c>
      <c r="AI15" t="s">
        <v>62</v>
      </c>
      <c r="AJ15" t="s">
        <v>62</v>
      </c>
      <c r="AK15" t="s">
        <v>62</v>
      </c>
      <c r="AL15" t="s">
        <v>62</v>
      </c>
    </row>
    <row r="16" spans="1:38" ht="12.75">
      <c r="A16" t="s">
        <v>12</v>
      </c>
      <c r="B16">
        <v>1485</v>
      </c>
      <c r="C16">
        <v>18263</v>
      </c>
      <c r="D16">
        <v>0.0808620067</v>
      </c>
      <c r="E16">
        <v>0.0725574223</v>
      </c>
      <c r="F16">
        <v>0.0901170951</v>
      </c>
      <c r="G16">
        <v>0.0839359857</v>
      </c>
      <c r="H16">
        <v>0.0813119422</v>
      </c>
      <c r="I16">
        <v>0.0020224377</v>
      </c>
      <c r="J16">
        <v>-0.0956</v>
      </c>
      <c r="K16">
        <v>-0.2039</v>
      </c>
      <c r="L16">
        <v>0.0128</v>
      </c>
      <c r="M16">
        <v>0.9088668293</v>
      </c>
      <c r="N16">
        <v>0.8155255731</v>
      </c>
      <c r="O16">
        <v>1.0128914907</v>
      </c>
      <c r="P16">
        <v>11083</v>
      </c>
      <c r="Q16">
        <v>140791</v>
      </c>
      <c r="R16">
        <v>0.0754603692</v>
      </c>
      <c r="S16">
        <v>0.0693330193</v>
      </c>
      <c r="T16">
        <v>0.0821292276</v>
      </c>
      <c r="U16">
        <v>0.1857436239</v>
      </c>
      <c r="V16">
        <v>0.0787195204</v>
      </c>
      <c r="W16">
        <v>0.0007177112</v>
      </c>
      <c r="X16">
        <v>-0.0572</v>
      </c>
      <c r="Y16">
        <v>-0.1419</v>
      </c>
      <c r="Z16">
        <v>0.0275</v>
      </c>
      <c r="AA16">
        <v>0.9444275922</v>
      </c>
      <c r="AB16">
        <v>0.8677404727</v>
      </c>
      <c r="AC16">
        <v>1.0278919849</v>
      </c>
      <c r="AD16">
        <v>0.2012821547</v>
      </c>
      <c r="AE16">
        <v>-0.0691</v>
      </c>
      <c r="AF16">
        <v>-0.1752</v>
      </c>
      <c r="AG16">
        <v>0.0369</v>
      </c>
      <c r="AH16" t="s">
        <v>62</v>
      </c>
      <c r="AI16" t="s">
        <v>62</v>
      </c>
      <c r="AJ16" t="s">
        <v>62</v>
      </c>
      <c r="AK16" t="s">
        <v>62</v>
      </c>
      <c r="AL16" t="s">
        <v>62</v>
      </c>
    </row>
    <row r="17" spans="1:38" ht="12.75">
      <c r="A17" t="s">
        <v>13</v>
      </c>
      <c r="B17">
        <v>449</v>
      </c>
      <c r="C17">
        <v>8397</v>
      </c>
      <c r="D17">
        <v>0.0623412971</v>
      </c>
      <c r="E17">
        <v>0.0544227555</v>
      </c>
      <c r="F17">
        <v>0.0714119909</v>
      </c>
      <c r="G17" s="4">
        <v>2.8697301E-07</v>
      </c>
      <c r="H17">
        <v>0.0534714779</v>
      </c>
      <c r="I17">
        <v>0.0024550813</v>
      </c>
      <c r="J17">
        <v>-0.3557</v>
      </c>
      <c r="K17">
        <v>-0.4915</v>
      </c>
      <c r="L17">
        <v>-0.2198</v>
      </c>
      <c r="M17">
        <v>0.7006991213</v>
      </c>
      <c r="N17">
        <v>0.6116968811</v>
      </c>
      <c r="O17">
        <v>0.8026512375</v>
      </c>
      <c r="P17">
        <v>3042</v>
      </c>
      <c r="Q17">
        <v>63267</v>
      </c>
      <c r="R17">
        <v>0.0572131072</v>
      </c>
      <c r="S17">
        <v>0.0521215009</v>
      </c>
      <c r="T17">
        <v>0.0628020987</v>
      </c>
      <c r="U17" s="4">
        <v>2.163616E-12</v>
      </c>
      <c r="V17">
        <v>0.0480819385</v>
      </c>
      <c r="W17">
        <v>0.0008505545</v>
      </c>
      <c r="X17">
        <v>-0.334</v>
      </c>
      <c r="Y17">
        <v>-0.4272</v>
      </c>
      <c r="Z17">
        <v>-0.2408</v>
      </c>
      <c r="AA17">
        <v>0.7160531769</v>
      </c>
      <c r="AB17">
        <v>0.6523289517</v>
      </c>
      <c r="AC17">
        <v>0.7860024468</v>
      </c>
      <c r="AD17">
        <v>0.2249642324</v>
      </c>
      <c r="AE17">
        <v>-0.0858</v>
      </c>
      <c r="AF17">
        <v>-0.2245</v>
      </c>
      <c r="AG17">
        <v>0.0528</v>
      </c>
      <c r="AH17" t="s">
        <v>126</v>
      </c>
      <c r="AI17" t="s">
        <v>101</v>
      </c>
      <c r="AJ17" t="s">
        <v>62</v>
      </c>
      <c r="AK17" t="s">
        <v>62</v>
      </c>
      <c r="AL17" t="s">
        <v>62</v>
      </c>
    </row>
    <row r="18" spans="1:38" ht="12.75">
      <c r="A18" t="s">
        <v>15</v>
      </c>
      <c r="B18">
        <v>6067</v>
      </c>
      <c r="C18">
        <v>73016</v>
      </c>
      <c r="D18">
        <v>0.0888886099</v>
      </c>
      <c r="E18" t="s">
        <v>62</v>
      </c>
      <c r="F18" t="s">
        <v>62</v>
      </c>
      <c r="G18" t="s">
        <v>62</v>
      </c>
      <c r="H18">
        <v>0.0830913772</v>
      </c>
      <c r="I18">
        <v>0.001021485</v>
      </c>
      <c r="J18" t="s">
        <v>62</v>
      </c>
      <c r="K18" t="s">
        <v>62</v>
      </c>
      <c r="L18" t="s">
        <v>62</v>
      </c>
      <c r="M18" t="s">
        <v>62</v>
      </c>
      <c r="N18" t="s">
        <v>62</v>
      </c>
      <c r="O18" t="s">
        <v>62</v>
      </c>
      <c r="P18">
        <v>88264</v>
      </c>
      <c r="Q18">
        <v>1104672</v>
      </c>
      <c r="R18">
        <v>0.0799006402</v>
      </c>
      <c r="S18" t="s">
        <v>62</v>
      </c>
      <c r="T18" t="s">
        <v>62</v>
      </c>
      <c r="U18" t="s">
        <v>62</v>
      </c>
      <c r="V18">
        <v>0.0799006402</v>
      </c>
      <c r="W18">
        <v>0.0002579739</v>
      </c>
      <c r="X18" t="s">
        <v>62</v>
      </c>
      <c r="Y18" t="s">
        <v>62</v>
      </c>
      <c r="Z18" t="s">
        <v>62</v>
      </c>
      <c r="AA18" t="s">
        <v>62</v>
      </c>
      <c r="AB18" t="s">
        <v>62</v>
      </c>
      <c r="AC18" t="s">
        <v>62</v>
      </c>
      <c r="AD18">
        <v>0.0025723713</v>
      </c>
      <c r="AE18">
        <v>-0.1066</v>
      </c>
      <c r="AF18">
        <v>-0.1759</v>
      </c>
      <c r="AG18">
        <v>-0.0373</v>
      </c>
      <c r="AH18" t="s">
        <v>62</v>
      </c>
      <c r="AI18" t="s">
        <v>62</v>
      </c>
      <c r="AJ18" t="s">
        <v>100</v>
      </c>
      <c r="AK18" t="s">
        <v>62</v>
      </c>
      <c r="AL18" t="s">
        <v>62</v>
      </c>
    </row>
    <row r="19" spans="1:38" ht="12.75">
      <c r="A19" t="s">
        <v>18</v>
      </c>
      <c r="B19">
        <v>171</v>
      </c>
      <c r="C19">
        <v>1785</v>
      </c>
      <c r="D19">
        <v>0.101525225</v>
      </c>
      <c r="E19">
        <v>0.0857184304</v>
      </c>
      <c r="F19">
        <v>0.1202468509</v>
      </c>
      <c r="G19">
        <v>0.1237100469</v>
      </c>
      <c r="H19">
        <v>0.0957983193</v>
      </c>
      <c r="I19">
        <v>0.0069661447</v>
      </c>
      <c r="J19">
        <v>0.1329</v>
      </c>
      <c r="K19">
        <v>-0.0363</v>
      </c>
      <c r="L19">
        <v>0.3022</v>
      </c>
      <c r="M19">
        <v>1.142162367</v>
      </c>
      <c r="N19">
        <v>0.9643353693</v>
      </c>
      <c r="O19">
        <v>1.3527813187</v>
      </c>
      <c r="P19">
        <v>4476</v>
      </c>
      <c r="Q19">
        <v>64498</v>
      </c>
      <c r="R19">
        <v>0.0673779703</v>
      </c>
      <c r="S19">
        <v>0.0627353415</v>
      </c>
      <c r="T19">
        <v>0.0723641695</v>
      </c>
      <c r="U19" s="4">
        <v>2.8713539E-06</v>
      </c>
      <c r="V19">
        <v>0.0693975007</v>
      </c>
      <c r="W19">
        <v>0.001000647</v>
      </c>
      <c r="X19">
        <v>-0.1705</v>
      </c>
      <c r="Y19">
        <v>-0.2419</v>
      </c>
      <c r="Z19">
        <v>-0.0991</v>
      </c>
      <c r="AA19">
        <v>0.8432719711</v>
      </c>
      <c r="AB19">
        <v>0.7851669445</v>
      </c>
      <c r="AC19">
        <v>0.9056769675</v>
      </c>
      <c r="AD19" s="4">
        <v>2.3238742E-06</v>
      </c>
      <c r="AE19">
        <v>-0.41</v>
      </c>
      <c r="AF19">
        <v>-0.5801</v>
      </c>
      <c r="AG19">
        <v>-0.2399</v>
      </c>
      <c r="AH19" t="s">
        <v>62</v>
      </c>
      <c r="AI19" t="s">
        <v>101</v>
      </c>
      <c r="AJ19" t="s">
        <v>100</v>
      </c>
      <c r="AK19" t="s">
        <v>62</v>
      </c>
      <c r="AL19" t="s">
        <v>62</v>
      </c>
    </row>
    <row r="20" spans="1:38" ht="12.75">
      <c r="A20" t="s">
        <v>17</v>
      </c>
      <c r="B20">
        <v>81</v>
      </c>
      <c r="C20">
        <v>848</v>
      </c>
      <c r="D20">
        <v>0.0996922938</v>
      </c>
      <c r="E20">
        <v>0.078977718</v>
      </c>
      <c r="F20">
        <v>0.1258399672</v>
      </c>
      <c r="G20">
        <v>0.3344456784</v>
      </c>
      <c r="H20">
        <v>0.0955188679</v>
      </c>
      <c r="I20">
        <v>0.0100936075</v>
      </c>
      <c r="J20">
        <v>0.1147</v>
      </c>
      <c r="K20">
        <v>-0.1182</v>
      </c>
      <c r="L20">
        <v>0.3476</v>
      </c>
      <c r="M20">
        <v>1.1215418256</v>
      </c>
      <c r="N20">
        <v>0.8885021162</v>
      </c>
      <c r="O20">
        <v>1.4157040751</v>
      </c>
      <c r="P20">
        <v>3243</v>
      </c>
      <c r="Q20">
        <v>35902</v>
      </c>
      <c r="R20">
        <v>0.0848268526</v>
      </c>
      <c r="S20">
        <v>0.0787408541</v>
      </c>
      <c r="T20">
        <v>0.0913832471</v>
      </c>
      <c r="U20">
        <v>0.1152486732</v>
      </c>
      <c r="V20">
        <v>0.0903292296</v>
      </c>
      <c r="W20">
        <v>0.0015128538</v>
      </c>
      <c r="X20">
        <v>0.0598</v>
      </c>
      <c r="Y20">
        <v>-0.0146</v>
      </c>
      <c r="Z20">
        <v>0.1343</v>
      </c>
      <c r="AA20">
        <v>1.0616542299</v>
      </c>
      <c r="AB20">
        <v>0.9854846459</v>
      </c>
      <c r="AC20">
        <v>1.1437110751</v>
      </c>
      <c r="AD20">
        <v>0.1772245953</v>
      </c>
      <c r="AE20">
        <v>-0.1615</v>
      </c>
      <c r="AF20">
        <v>-0.396</v>
      </c>
      <c r="AG20">
        <v>0.0731</v>
      </c>
      <c r="AH20" t="s">
        <v>62</v>
      </c>
      <c r="AI20" t="s">
        <v>62</v>
      </c>
      <c r="AJ20" t="s">
        <v>62</v>
      </c>
      <c r="AK20" t="s">
        <v>62</v>
      </c>
      <c r="AL20" t="s">
        <v>62</v>
      </c>
    </row>
    <row r="21" spans="1:38" ht="12.75">
      <c r="A21" t="s">
        <v>20</v>
      </c>
      <c r="B21">
        <v>350</v>
      </c>
      <c r="C21">
        <v>3677</v>
      </c>
      <c r="D21">
        <v>0.093501029</v>
      </c>
      <c r="E21">
        <v>0.0820820577</v>
      </c>
      <c r="F21">
        <v>0.106508568</v>
      </c>
      <c r="G21">
        <v>0.4465242088</v>
      </c>
      <c r="H21">
        <v>0.0951862932</v>
      </c>
      <c r="I21">
        <v>0.0048397171</v>
      </c>
      <c r="J21">
        <v>0.0506</v>
      </c>
      <c r="K21">
        <v>-0.0797</v>
      </c>
      <c r="L21">
        <v>0.1808</v>
      </c>
      <c r="M21">
        <v>1.0518898784</v>
      </c>
      <c r="N21">
        <v>0.9234260476</v>
      </c>
      <c r="O21">
        <v>1.1982251519</v>
      </c>
      <c r="P21">
        <v>3939</v>
      </c>
      <c r="Q21">
        <v>48107</v>
      </c>
      <c r="R21">
        <v>0.0780586812</v>
      </c>
      <c r="S21">
        <v>0.0725978237</v>
      </c>
      <c r="T21">
        <v>0.0839303081</v>
      </c>
      <c r="U21">
        <v>0.5285060046</v>
      </c>
      <c r="V21">
        <v>0.0818799759</v>
      </c>
      <c r="W21">
        <v>0.0012500703</v>
      </c>
      <c r="X21">
        <v>-0.0233</v>
      </c>
      <c r="Y21">
        <v>-0.0958</v>
      </c>
      <c r="Z21">
        <v>0.0492</v>
      </c>
      <c r="AA21">
        <v>0.9769468805</v>
      </c>
      <c r="AB21">
        <v>0.9086012768</v>
      </c>
      <c r="AC21">
        <v>1.0504334868</v>
      </c>
      <c r="AD21">
        <v>0.007356382</v>
      </c>
      <c r="AE21">
        <v>-0.1805</v>
      </c>
      <c r="AF21">
        <v>-0.3125</v>
      </c>
      <c r="AG21">
        <v>-0.0485</v>
      </c>
      <c r="AH21" t="s">
        <v>62</v>
      </c>
      <c r="AI21" t="s">
        <v>62</v>
      </c>
      <c r="AJ21" t="s">
        <v>100</v>
      </c>
      <c r="AK21" t="s">
        <v>62</v>
      </c>
      <c r="AL21" t="s">
        <v>62</v>
      </c>
    </row>
    <row r="22" spans="1:38" ht="12.75">
      <c r="A22" t="s">
        <v>19</v>
      </c>
      <c r="B22">
        <v>321</v>
      </c>
      <c r="C22">
        <v>3373</v>
      </c>
      <c r="D22">
        <v>0.0915378179</v>
      </c>
      <c r="E22">
        <v>0.0800053386</v>
      </c>
      <c r="F22">
        <v>0.1047326623</v>
      </c>
      <c r="G22">
        <v>0.6690479742</v>
      </c>
      <c r="H22">
        <v>0.0951675067</v>
      </c>
      <c r="I22">
        <v>0.0050526623</v>
      </c>
      <c r="J22">
        <v>0.0294</v>
      </c>
      <c r="K22">
        <v>-0.1053</v>
      </c>
      <c r="L22">
        <v>0.164</v>
      </c>
      <c r="M22">
        <v>1.0298036845</v>
      </c>
      <c r="N22">
        <v>0.9000628846</v>
      </c>
      <c r="O22">
        <v>1.1782461501</v>
      </c>
      <c r="P22">
        <v>4893</v>
      </c>
      <c r="Q22">
        <v>58650</v>
      </c>
      <c r="R22">
        <v>0.0774022891</v>
      </c>
      <c r="S22">
        <v>0.0721052314</v>
      </c>
      <c r="T22">
        <v>0.0830884839</v>
      </c>
      <c r="U22">
        <v>0.3797755532</v>
      </c>
      <c r="V22">
        <v>0.08342711</v>
      </c>
      <c r="W22">
        <v>0.0011418343</v>
      </c>
      <c r="X22">
        <v>-0.0318</v>
      </c>
      <c r="Y22">
        <v>-0.1027</v>
      </c>
      <c r="Z22">
        <v>0.0391</v>
      </c>
      <c r="AA22">
        <v>0.9687317761</v>
      </c>
      <c r="AB22">
        <v>0.9024362159</v>
      </c>
      <c r="AC22">
        <v>1.0398975989</v>
      </c>
      <c r="AD22">
        <v>0.015266197</v>
      </c>
      <c r="AE22">
        <v>-0.1677</v>
      </c>
      <c r="AF22">
        <v>-0.3032</v>
      </c>
      <c r="AG22">
        <v>-0.0322</v>
      </c>
      <c r="AH22" t="s">
        <v>62</v>
      </c>
      <c r="AI22" t="s">
        <v>62</v>
      </c>
      <c r="AJ22" t="s">
        <v>100</v>
      </c>
      <c r="AK22" t="s">
        <v>62</v>
      </c>
      <c r="AL22" t="s">
        <v>62</v>
      </c>
    </row>
    <row r="23" spans="1:38" ht="12.75">
      <c r="A23" t="s">
        <v>21</v>
      </c>
      <c r="B23">
        <v>164</v>
      </c>
      <c r="C23">
        <v>2126</v>
      </c>
      <c r="D23">
        <v>0.0881839159</v>
      </c>
      <c r="E23">
        <v>0.0741981381</v>
      </c>
      <c r="F23">
        <v>0.1048059052</v>
      </c>
      <c r="G23">
        <v>0.928018076</v>
      </c>
      <c r="H23">
        <v>0.0771401693</v>
      </c>
      <c r="I23">
        <v>0.0057866409</v>
      </c>
      <c r="J23">
        <v>-0.008</v>
      </c>
      <c r="K23">
        <v>-0.1806</v>
      </c>
      <c r="L23">
        <v>0.1647</v>
      </c>
      <c r="M23">
        <v>0.9920721683</v>
      </c>
      <c r="N23">
        <v>0.8347316739</v>
      </c>
      <c r="O23">
        <v>1.1790701345</v>
      </c>
      <c r="P23">
        <v>2398</v>
      </c>
      <c r="Q23">
        <v>31199</v>
      </c>
      <c r="R23">
        <v>0.072738218</v>
      </c>
      <c r="S23">
        <v>0.0672793451</v>
      </c>
      <c r="T23">
        <v>0.0786400098</v>
      </c>
      <c r="U23">
        <v>0.0182992276</v>
      </c>
      <c r="V23">
        <v>0.0768614379</v>
      </c>
      <c r="W23">
        <v>0.0015080556</v>
      </c>
      <c r="X23">
        <v>-0.0939</v>
      </c>
      <c r="Y23">
        <v>-0.1719</v>
      </c>
      <c r="Z23">
        <v>-0.0159</v>
      </c>
      <c r="AA23">
        <v>0.9103583878</v>
      </c>
      <c r="AB23">
        <v>0.8420376219</v>
      </c>
      <c r="AC23">
        <v>0.9842225247</v>
      </c>
      <c r="AD23">
        <v>0.0322701005</v>
      </c>
      <c r="AE23">
        <v>-0.1926</v>
      </c>
      <c r="AF23">
        <v>-0.3688</v>
      </c>
      <c r="AG23">
        <v>-0.0163</v>
      </c>
      <c r="AH23" t="s">
        <v>62</v>
      </c>
      <c r="AI23" t="s">
        <v>62</v>
      </c>
      <c r="AJ23" t="s">
        <v>100</v>
      </c>
      <c r="AK23" t="s">
        <v>62</v>
      </c>
      <c r="AL23" t="s">
        <v>62</v>
      </c>
    </row>
    <row r="24" spans="1:38" ht="12.75">
      <c r="A24" t="s">
        <v>27</v>
      </c>
      <c r="B24">
        <v>181</v>
      </c>
      <c r="C24">
        <v>1679</v>
      </c>
      <c r="D24">
        <v>0.1115053399</v>
      </c>
      <c r="E24">
        <v>0.0944647181</v>
      </c>
      <c r="F24">
        <v>0.1316199432</v>
      </c>
      <c r="G24">
        <v>0.0073842905</v>
      </c>
      <c r="H24">
        <v>0.1078022633</v>
      </c>
      <c r="I24">
        <v>0.0075686627</v>
      </c>
      <c r="J24">
        <v>0.2267</v>
      </c>
      <c r="K24">
        <v>0.0608</v>
      </c>
      <c r="L24">
        <v>0.3925</v>
      </c>
      <c r="M24">
        <v>1.2544390118</v>
      </c>
      <c r="N24">
        <v>1.0627314147</v>
      </c>
      <c r="O24">
        <v>1.4807290088</v>
      </c>
      <c r="P24">
        <v>5422</v>
      </c>
      <c r="Q24">
        <v>53971</v>
      </c>
      <c r="R24">
        <v>0.0899926818</v>
      </c>
      <c r="S24">
        <v>0.0839234192</v>
      </c>
      <c r="T24">
        <v>0.0965008678</v>
      </c>
      <c r="U24">
        <v>0.0008414233</v>
      </c>
      <c r="V24">
        <v>0.1004613589</v>
      </c>
      <c r="W24">
        <v>0.0012939849</v>
      </c>
      <c r="X24">
        <v>0.1189</v>
      </c>
      <c r="Y24">
        <v>0.0491</v>
      </c>
      <c r="Z24">
        <v>0.1888</v>
      </c>
      <c r="AA24">
        <v>1.126307394</v>
      </c>
      <c r="AB24">
        <v>1.0503472687</v>
      </c>
      <c r="AC24">
        <v>1.2077608841</v>
      </c>
      <c r="AD24">
        <v>0.0114428429</v>
      </c>
      <c r="AE24">
        <v>-0.2143</v>
      </c>
      <c r="AF24">
        <v>-0.3805</v>
      </c>
      <c r="AG24">
        <v>-0.0482</v>
      </c>
      <c r="AH24" t="s">
        <v>126</v>
      </c>
      <c r="AI24" t="s">
        <v>101</v>
      </c>
      <c r="AJ24" t="s">
        <v>100</v>
      </c>
      <c r="AK24" t="s">
        <v>62</v>
      </c>
      <c r="AL24" t="s">
        <v>62</v>
      </c>
    </row>
    <row r="25" spans="1:38" ht="12.75">
      <c r="A25" t="s">
        <v>22</v>
      </c>
      <c r="B25">
        <v>388</v>
      </c>
      <c r="C25">
        <v>4419</v>
      </c>
      <c r="D25">
        <v>0.0963431124</v>
      </c>
      <c r="E25">
        <v>0.0849258369</v>
      </c>
      <c r="F25">
        <v>0.1092953058</v>
      </c>
      <c r="G25">
        <v>0.2108143102</v>
      </c>
      <c r="H25">
        <v>0.0878026703</v>
      </c>
      <c r="I25">
        <v>0.0042573197</v>
      </c>
      <c r="J25">
        <v>0.0805</v>
      </c>
      <c r="K25">
        <v>-0.0456</v>
      </c>
      <c r="L25">
        <v>0.2067</v>
      </c>
      <c r="M25">
        <v>1.0838634169</v>
      </c>
      <c r="N25">
        <v>0.9554186639</v>
      </c>
      <c r="O25">
        <v>1.2295760496</v>
      </c>
      <c r="P25">
        <v>7597</v>
      </c>
      <c r="Q25">
        <v>90057</v>
      </c>
      <c r="R25">
        <v>0.0792386378</v>
      </c>
      <c r="S25">
        <v>0.0740466035</v>
      </c>
      <c r="T25">
        <v>0.0847947296</v>
      </c>
      <c r="U25">
        <v>0.8098506461</v>
      </c>
      <c r="V25">
        <v>0.0843576846</v>
      </c>
      <c r="W25">
        <v>0.0009261184</v>
      </c>
      <c r="X25">
        <v>-0.0083</v>
      </c>
      <c r="Y25">
        <v>-0.0761</v>
      </c>
      <c r="Z25">
        <v>0.0594</v>
      </c>
      <c r="AA25">
        <v>0.9917146796</v>
      </c>
      <c r="AB25">
        <v>0.9267335444</v>
      </c>
      <c r="AC25">
        <v>1.0612521923</v>
      </c>
      <c r="AD25">
        <v>0.0022566402</v>
      </c>
      <c r="AE25">
        <v>-0.1955</v>
      </c>
      <c r="AF25">
        <v>-0.3209</v>
      </c>
      <c r="AG25">
        <v>-0.07</v>
      </c>
      <c r="AH25" t="s">
        <v>62</v>
      </c>
      <c r="AI25" t="s">
        <v>62</v>
      </c>
      <c r="AJ25" t="s">
        <v>100</v>
      </c>
      <c r="AK25" t="s">
        <v>62</v>
      </c>
      <c r="AL25" t="s">
        <v>62</v>
      </c>
    </row>
    <row r="26" spans="1:38" ht="12.75">
      <c r="A26" t="s">
        <v>23</v>
      </c>
      <c r="B26">
        <v>202</v>
      </c>
      <c r="C26">
        <v>2325</v>
      </c>
      <c r="D26">
        <v>0.0941352756</v>
      </c>
      <c r="E26">
        <v>0.0802876453</v>
      </c>
      <c r="F26">
        <v>0.1103712791</v>
      </c>
      <c r="G26">
        <v>0.4799341864</v>
      </c>
      <c r="H26">
        <v>0.0868817204</v>
      </c>
      <c r="I26">
        <v>0.0058413906</v>
      </c>
      <c r="J26">
        <v>0.0573</v>
      </c>
      <c r="K26">
        <v>-0.1018</v>
      </c>
      <c r="L26">
        <v>0.2165</v>
      </c>
      <c r="M26">
        <v>1.0590251744</v>
      </c>
      <c r="N26">
        <v>0.9032388445</v>
      </c>
      <c r="O26">
        <v>1.2416807878</v>
      </c>
      <c r="P26">
        <v>4247</v>
      </c>
      <c r="Q26">
        <v>58968</v>
      </c>
      <c r="R26">
        <v>0.0676196899</v>
      </c>
      <c r="S26">
        <v>0.0629335836</v>
      </c>
      <c r="T26">
        <v>0.0726547289</v>
      </c>
      <c r="U26" s="4">
        <v>5.255537E-06</v>
      </c>
      <c r="V26">
        <v>0.0720221137</v>
      </c>
      <c r="W26">
        <v>0.0010646174</v>
      </c>
      <c r="X26">
        <v>-0.1669</v>
      </c>
      <c r="Y26">
        <v>-0.2387</v>
      </c>
      <c r="Z26">
        <v>-0.0951</v>
      </c>
      <c r="AA26">
        <v>0.8462972223</v>
      </c>
      <c r="AB26">
        <v>0.7876480523</v>
      </c>
      <c r="AC26">
        <v>0.9093134763</v>
      </c>
      <c r="AD26">
        <v>5.22535E-05</v>
      </c>
      <c r="AE26">
        <v>-0.3308</v>
      </c>
      <c r="AF26">
        <v>-0.4911</v>
      </c>
      <c r="AG26">
        <v>-0.1705</v>
      </c>
      <c r="AH26" t="s">
        <v>62</v>
      </c>
      <c r="AI26" t="s">
        <v>101</v>
      </c>
      <c r="AJ26" t="s">
        <v>100</v>
      </c>
      <c r="AK26" t="s">
        <v>62</v>
      </c>
      <c r="AL26" t="s">
        <v>62</v>
      </c>
    </row>
    <row r="27" spans="1:38" ht="12.75">
      <c r="A27" t="s">
        <v>16</v>
      </c>
      <c r="B27">
        <v>218</v>
      </c>
      <c r="C27">
        <v>2389</v>
      </c>
      <c r="D27">
        <v>0.0983486493</v>
      </c>
      <c r="E27">
        <v>0.0843393089</v>
      </c>
      <c r="F27">
        <v>0.1146850378</v>
      </c>
      <c r="G27">
        <v>0.1970838989</v>
      </c>
      <c r="H27">
        <v>0.0912515697</v>
      </c>
      <c r="I27">
        <v>0.0058916092</v>
      </c>
      <c r="J27">
        <v>0.1011</v>
      </c>
      <c r="K27">
        <v>-0.0525</v>
      </c>
      <c r="L27">
        <v>0.2548</v>
      </c>
      <c r="M27">
        <v>1.1064257784</v>
      </c>
      <c r="N27">
        <v>0.9488202033</v>
      </c>
      <c r="O27">
        <v>1.2902107257</v>
      </c>
      <c r="P27">
        <v>5284</v>
      </c>
      <c r="Q27">
        <v>55980</v>
      </c>
      <c r="R27">
        <v>0.0828021289</v>
      </c>
      <c r="S27">
        <v>0.0771903098</v>
      </c>
      <c r="T27">
        <v>0.0888219333</v>
      </c>
      <c r="U27">
        <v>0.3191628513</v>
      </c>
      <c r="V27">
        <v>0.0943908539</v>
      </c>
      <c r="W27">
        <v>0.0012357167</v>
      </c>
      <c r="X27">
        <v>0.0357</v>
      </c>
      <c r="Y27">
        <v>-0.0345</v>
      </c>
      <c r="Z27">
        <v>0.1058</v>
      </c>
      <c r="AA27">
        <v>1.0363137107</v>
      </c>
      <c r="AB27">
        <v>0.9660787405</v>
      </c>
      <c r="AC27">
        <v>1.1116548393</v>
      </c>
      <c r="AD27">
        <v>0.0286598959</v>
      </c>
      <c r="AE27">
        <v>-0.1721</v>
      </c>
      <c r="AF27">
        <v>-0.3262</v>
      </c>
      <c r="AG27">
        <v>-0.0179</v>
      </c>
      <c r="AH27" t="s">
        <v>62</v>
      </c>
      <c r="AI27" t="s">
        <v>62</v>
      </c>
      <c r="AJ27" t="s">
        <v>100</v>
      </c>
      <c r="AK27" t="s">
        <v>62</v>
      </c>
      <c r="AL27" t="s">
        <v>62</v>
      </c>
    </row>
    <row r="28" spans="1:38" ht="12.75">
      <c r="A28" t="s">
        <v>24</v>
      </c>
      <c r="B28">
        <v>173</v>
      </c>
      <c r="C28">
        <v>2022</v>
      </c>
      <c r="D28">
        <v>0.0972040606</v>
      </c>
      <c r="E28">
        <v>0.0820969571</v>
      </c>
      <c r="F28">
        <v>0.1150911036</v>
      </c>
      <c r="G28">
        <v>0.2994177621</v>
      </c>
      <c r="H28">
        <v>0.0855588526</v>
      </c>
      <c r="I28">
        <v>0.006220421</v>
      </c>
      <c r="J28">
        <v>0.0894</v>
      </c>
      <c r="K28">
        <v>-0.0795</v>
      </c>
      <c r="L28">
        <v>0.2583</v>
      </c>
      <c r="M28">
        <v>1.0935491146</v>
      </c>
      <c r="N28">
        <v>0.923593667</v>
      </c>
      <c r="O28">
        <v>1.29477898</v>
      </c>
      <c r="P28">
        <v>1538</v>
      </c>
      <c r="Q28">
        <v>30119</v>
      </c>
      <c r="R28">
        <v>0.0522043184</v>
      </c>
      <c r="S28">
        <v>0.0480005691</v>
      </c>
      <c r="T28">
        <v>0.0567762198</v>
      </c>
      <c r="U28" s="4">
        <v>2.886352E-23</v>
      </c>
      <c r="V28">
        <v>0.0510641124</v>
      </c>
      <c r="W28">
        <v>0.0012683995</v>
      </c>
      <c r="X28">
        <v>-0.4256</v>
      </c>
      <c r="Y28">
        <v>-0.5096</v>
      </c>
      <c r="Z28">
        <v>-0.3417</v>
      </c>
      <c r="AA28">
        <v>0.6533654581</v>
      </c>
      <c r="AB28">
        <v>0.6007532474</v>
      </c>
      <c r="AC28">
        <v>0.7105852921</v>
      </c>
      <c r="AD28" s="4">
        <v>3.663678E-12</v>
      </c>
      <c r="AE28">
        <v>-0.6216</v>
      </c>
      <c r="AF28">
        <v>-0.797</v>
      </c>
      <c r="AG28">
        <v>-0.4463</v>
      </c>
      <c r="AH28" t="s">
        <v>62</v>
      </c>
      <c r="AI28" t="s">
        <v>101</v>
      </c>
      <c r="AJ28" t="s">
        <v>100</v>
      </c>
      <c r="AK28" t="s">
        <v>62</v>
      </c>
      <c r="AL28" t="s">
        <v>62</v>
      </c>
    </row>
    <row r="29" spans="1:38" ht="12.75">
      <c r="A29" t="s">
        <v>26</v>
      </c>
      <c r="B29">
        <v>334</v>
      </c>
      <c r="C29">
        <v>3059</v>
      </c>
      <c r="D29">
        <v>0.1266718053</v>
      </c>
      <c r="E29">
        <v>0.1109843777</v>
      </c>
      <c r="F29">
        <v>0.1445766205</v>
      </c>
      <c r="G29" s="4">
        <v>1.5118547E-07</v>
      </c>
      <c r="H29">
        <v>0.1091860085</v>
      </c>
      <c r="I29">
        <v>0.0056388075</v>
      </c>
      <c r="J29">
        <v>0.3542</v>
      </c>
      <c r="K29">
        <v>0.222</v>
      </c>
      <c r="L29">
        <v>0.4864</v>
      </c>
      <c r="M29">
        <v>1.425062283</v>
      </c>
      <c r="N29">
        <v>1.2485781684</v>
      </c>
      <c r="O29">
        <v>1.6264920865</v>
      </c>
      <c r="P29">
        <v>5574</v>
      </c>
      <c r="Q29">
        <v>68249</v>
      </c>
      <c r="R29">
        <v>0.0828240432</v>
      </c>
      <c r="S29">
        <v>0.0772929081</v>
      </c>
      <c r="T29">
        <v>0.0887509902</v>
      </c>
      <c r="U29">
        <v>0.3081961685</v>
      </c>
      <c r="V29">
        <v>0.0816715263</v>
      </c>
      <c r="W29">
        <v>0.0010483015</v>
      </c>
      <c r="X29">
        <v>0.0359</v>
      </c>
      <c r="Y29">
        <v>-0.0332</v>
      </c>
      <c r="Z29">
        <v>0.1051</v>
      </c>
      <c r="AA29">
        <v>1.0365879799</v>
      </c>
      <c r="AB29">
        <v>0.9673628141</v>
      </c>
      <c r="AC29">
        <v>1.1107669475</v>
      </c>
      <c r="AD29" s="4">
        <v>2.982687E-10</v>
      </c>
      <c r="AE29">
        <v>-0.4249</v>
      </c>
      <c r="AF29">
        <v>-0.5571</v>
      </c>
      <c r="AG29">
        <v>-0.2927</v>
      </c>
      <c r="AH29" t="s">
        <v>126</v>
      </c>
      <c r="AI29" t="s">
        <v>62</v>
      </c>
      <c r="AJ29" t="s">
        <v>100</v>
      </c>
      <c r="AK29" t="s">
        <v>62</v>
      </c>
      <c r="AL29" t="s">
        <v>62</v>
      </c>
    </row>
    <row r="30" spans="1:38" ht="12.75">
      <c r="A30" t="s">
        <v>25</v>
      </c>
      <c r="B30">
        <v>343</v>
      </c>
      <c r="C30">
        <v>3945</v>
      </c>
      <c r="D30">
        <v>0.1081597024</v>
      </c>
      <c r="E30">
        <v>0.0948666412</v>
      </c>
      <c r="F30">
        <v>0.1233154361</v>
      </c>
      <c r="G30">
        <v>0.0033595463</v>
      </c>
      <c r="H30">
        <v>0.0869455006</v>
      </c>
      <c r="I30">
        <v>0.0044858878</v>
      </c>
      <c r="J30">
        <v>0.1962</v>
      </c>
      <c r="K30">
        <v>0.0651</v>
      </c>
      <c r="L30">
        <v>0.3274</v>
      </c>
      <c r="M30">
        <v>1.2168004718</v>
      </c>
      <c r="N30">
        <v>1.0672530632</v>
      </c>
      <c r="O30">
        <v>1.3873030111</v>
      </c>
      <c r="P30">
        <v>3095</v>
      </c>
      <c r="Q30">
        <v>38072</v>
      </c>
      <c r="R30">
        <v>0.0815425246</v>
      </c>
      <c r="S30">
        <v>0.0757412876</v>
      </c>
      <c r="T30">
        <v>0.0877880945</v>
      </c>
      <c r="U30">
        <v>0.5890610357</v>
      </c>
      <c r="V30">
        <v>0.0812933389</v>
      </c>
      <c r="W30">
        <v>0.0014005966</v>
      </c>
      <c r="X30">
        <v>0.0203</v>
      </c>
      <c r="Y30">
        <v>-0.0535</v>
      </c>
      <c r="Z30">
        <v>0.0941</v>
      </c>
      <c r="AA30">
        <v>1.0205490766</v>
      </c>
      <c r="AB30">
        <v>0.9479434387</v>
      </c>
      <c r="AC30">
        <v>1.0987157834</v>
      </c>
      <c r="AD30">
        <v>3.39695E-05</v>
      </c>
      <c r="AE30">
        <v>-0.2825</v>
      </c>
      <c r="AF30">
        <v>-0.4161</v>
      </c>
      <c r="AG30">
        <v>-0.1489</v>
      </c>
      <c r="AH30" t="s">
        <v>126</v>
      </c>
      <c r="AI30" t="s">
        <v>62</v>
      </c>
      <c r="AJ30" t="s">
        <v>100</v>
      </c>
      <c r="AK30" t="s">
        <v>62</v>
      </c>
      <c r="AL30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167</v>
      </c>
    </row>
    <row r="3" spans="1:17" ht="12.75">
      <c r="A3" t="s">
        <v>102</v>
      </c>
      <c r="B3" t="s">
        <v>103</v>
      </c>
      <c r="C3" t="s">
        <v>104</v>
      </c>
      <c r="D3" t="s">
        <v>105</v>
      </c>
      <c r="E3" t="s">
        <v>106</v>
      </c>
      <c r="F3" t="s">
        <v>107</v>
      </c>
      <c r="G3" t="s">
        <v>108</v>
      </c>
      <c r="H3" t="s">
        <v>109</v>
      </c>
      <c r="I3" t="s">
        <v>110</v>
      </c>
      <c r="J3" t="s">
        <v>111</v>
      </c>
      <c r="K3" t="s">
        <v>112</v>
      </c>
      <c r="L3" t="s">
        <v>113</v>
      </c>
      <c r="M3" t="s">
        <v>114</v>
      </c>
      <c r="N3" t="s">
        <v>115</v>
      </c>
      <c r="O3" t="s">
        <v>116</v>
      </c>
      <c r="P3" t="s">
        <v>117</v>
      </c>
      <c r="Q3" t="s">
        <v>118</v>
      </c>
    </row>
    <row r="4" spans="1:17" ht="12.75">
      <c r="A4" t="s">
        <v>119</v>
      </c>
      <c r="B4">
        <v>779</v>
      </c>
      <c r="C4">
        <v>9837</v>
      </c>
      <c r="D4">
        <v>0.0802375182</v>
      </c>
      <c r="E4">
        <v>0.0713366242</v>
      </c>
      <c r="F4">
        <v>0.0902490045</v>
      </c>
      <c r="G4">
        <v>0.0823395991</v>
      </c>
      <c r="H4">
        <v>0.0791908102</v>
      </c>
      <c r="I4">
        <v>0.0027226441</v>
      </c>
      <c r="J4">
        <v>-0.1042</v>
      </c>
      <c r="K4">
        <v>-0.2218</v>
      </c>
      <c r="L4">
        <v>0.0134</v>
      </c>
      <c r="M4">
        <v>0.9010256418</v>
      </c>
      <c r="N4">
        <v>0.8010732271</v>
      </c>
      <c r="O4">
        <v>1.0134494322</v>
      </c>
      <c r="P4" t="s">
        <v>62</v>
      </c>
      <c r="Q4" t="s">
        <v>62</v>
      </c>
    </row>
    <row r="5" spans="1:17" ht="12.75">
      <c r="A5" t="s">
        <v>120</v>
      </c>
      <c r="B5">
        <v>700</v>
      </c>
      <c r="C5">
        <v>8151</v>
      </c>
      <c r="D5">
        <v>0.0822279286</v>
      </c>
      <c r="E5">
        <v>0.0728867924</v>
      </c>
      <c r="F5">
        <v>0.0927662203</v>
      </c>
      <c r="G5">
        <v>0.195082715</v>
      </c>
      <c r="H5">
        <v>0.0858790332</v>
      </c>
      <c r="I5">
        <v>0.0031034158</v>
      </c>
      <c r="J5">
        <v>-0.0797</v>
      </c>
      <c r="K5">
        <v>-0.2003</v>
      </c>
      <c r="L5">
        <v>0.0409</v>
      </c>
      <c r="M5">
        <v>0.9233769167</v>
      </c>
      <c r="N5">
        <v>0.8184808104</v>
      </c>
      <c r="O5">
        <v>1.0417164574</v>
      </c>
      <c r="P5" t="s">
        <v>62</v>
      </c>
      <c r="Q5" t="s">
        <v>62</v>
      </c>
    </row>
    <row r="6" spans="1:17" ht="12.75">
      <c r="A6" t="s">
        <v>121</v>
      </c>
      <c r="B6">
        <v>308</v>
      </c>
      <c r="C6">
        <v>4267</v>
      </c>
      <c r="D6">
        <v>0.0749585674</v>
      </c>
      <c r="E6">
        <v>0.0646954073</v>
      </c>
      <c r="F6">
        <v>0.0868498563</v>
      </c>
      <c r="G6">
        <v>0.0218387388</v>
      </c>
      <c r="H6">
        <v>0.0721818608</v>
      </c>
      <c r="I6">
        <v>0.0039617233</v>
      </c>
      <c r="J6">
        <v>-0.1723</v>
      </c>
      <c r="K6">
        <v>-0.3195</v>
      </c>
      <c r="L6">
        <v>-0.025</v>
      </c>
      <c r="M6">
        <v>0.8417457677</v>
      </c>
      <c r="N6">
        <v>0.7264958119</v>
      </c>
      <c r="O6">
        <v>0.9752787639</v>
      </c>
      <c r="P6" t="s">
        <v>62</v>
      </c>
      <c r="Q6" t="s">
        <v>62</v>
      </c>
    </row>
    <row r="7" spans="1:17" ht="12.75">
      <c r="A7" t="s">
        <v>122</v>
      </c>
      <c r="B7">
        <v>2926</v>
      </c>
      <c r="C7">
        <v>31647</v>
      </c>
      <c r="D7">
        <v>0.1004537049</v>
      </c>
      <c r="E7">
        <v>0.0911562954</v>
      </c>
      <c r="F7">
        <v>0.1106993958</v>
      </c>
      <c r="G7">
        <v>0.0150390189</v>
      </c>
      <c r="H7">
        <v>0.0924574209</v>
      </c>
      <c r="I7">
        <v>0.0016283139</v>
      </c>
      <c r="J7">
        <v>0.1205</v>
      </c>
      <c r="K7">
        <v>0.0234</v>
      </c>
      <c r="L7">
        <v>0.2176</v>
      </c>
      <c r="M7">
        <v>1.128042916</v>
      </c>
      <c r="N7">
        <v>1.023637838</v>
      </c>
      <c r="O7">
        <v>1.2430967018</v>
      </c>
      <c r="P7" t="s">
        <v>62</v>
      </c>
      <c r="Q7" t="s">
        <v>62</v>
      </c>
    </row>
    <row r="8" spans="1:17" ht="12.75">
      <c r="A8" t="s">
        <v>123</v>
      </c>
      <c r="B8">
        <v>777</v>
      </c>
      <c r="C8">
        <v>8806</v>
      </c>
      <c r="D8">
        <v>0.0967718617</v>
      </c>
      <c r="E8">
        <v>0.0860841098</v>
      </c>
      <c r="F8">
        <v>0.1087865488</v>
      </c>
      <c r="G8">
        <v>0.1637917668</v>
      </c>
      <c r="H8">
        <v>0.0882352941</v>
      </c>
      <c r="I8">
        <v>0.0030225481</v>
      </c>
      <c r="J8">
        <v>0.0831</v>
      </c>
      <c r="K8">
        <v>-0.0339</v>
      </c>
      <c r="L8">
        <v>0.2002</v>
      </c>
      <c r="M8">
        <v>1.086697729</v>
      </c>
      <c r="N8">
        <v>0.9666798279</v>
      </c>
      <c r="O8">
        <v>1.2216164237</v>
      </c>
      <c r="P8" t="s">
        <v>62</v>
      </c>
      <c r="Q8" t="s">
        <v>62</v>
      </c>
    </row>
    <row r="9" spans="1:17" ht="12.75">
      <c r="A9" t="s">
        <v>124</v>
      </c>
      <c r="B9">
        <v>347</v>
      </c>
      <c r="C9">
        <v>5974</v>
      </c>
      <c r="D9">
        <v>0.0639985159</v>
      </c>
      <c r="E9">
        <v>0.0554861357</v>
      </c>
      <c r="F9">
        <v>0.073816819</v>
      </c>
      <c r="G9" s="4">
        <v>5.7195445E-06</v>
      </c>
      <c r="H9">
        <v>0.0580850352</v>
      </c>
      <c r="I9">
        <v>0.0030262539</v>
      </c>
      <c r="J9">
        <v>-0.3304</v>
      </c>
      <c r="K9">
        <v>-0.4731</v>
      </c>
      <c r="L9">
        <v>-0.1876</v>
      </c>
      <c r="M9">
        <v>0.7186700829</v>
      </c>
      <c r="N9">
        <v>0.6230804759</v>
      </c>
      <c r="O9">
        <v>0.8289245258</v>
      </c>
      <c r="P9" t="s">
        <v>126</v>
      </c>
      <c r="Q9" t="s">
        <v>62</v>
      </c>
    </row>
    <row r="10" spans="1:17" ht="12.75">
      <c r="A10" t="s">
        <v>125</v>
      </c>
      <c r="B10">
        <v>230</v>
      </c>
      <c r="C10">
        <v>4334</v>
      </c>
      <c r="D10">
        <v>0.0676270228</v>
      </c>
      <c r="E10">
        <v>0.0575127251</v>
      </c>
      <c r="F10">
        <v>0.0795200402</v>
      </c>
      <c r="G10">
        <v>0.0008698584</v>
      </c>
      <c r="H10">
        <v>0.0530687587</v>
      </c>
      <c r="I10">
        <v>0.0034051342</v>
      </c>
      <c r="J10">
        <v>-0.2752</v>
      </c>
      <c r="K10">
        <v>-0.4372</v>
      </c>
      <c r="L10">
        <v>-0.1132</v>
      </c>
      <c r="M10">
        <v>0.7594163307</v>
      </c>
      <c r="N10">
        <v>0.6458380228</v>
      </c>
      <c r="O10">
        <v>0.8929687367</v>
      </c>
      <c r="P10" t="s">
        <v>126</v>
      </c>
      <c r="Q10" t="s">
        <v>62</v>
      </c>
    </row>
    <row r="11" spans="1:17" ht="12.75">
      <c r="A11" t="s">
        <v>15</v>
      </c>
      <c r="B11">
        <v>6067</v>
      </c>
      <c r="C11">
        <v>73016</v>
      </c>
      <c r="D11">
        <v>0.0890513149</v>
      </c>
      <c r="E11" t="s">
        <v>62</v>
      </c>
      <c r="F11" t="s">
        <v>62</v>
      </c>
      <c r="G11" t="s">
        <v>62</v>
      </c>
      <c r="H11">
        <v>0.0830913772</v>
      </c>
      <c r="I11">
        <v>0.001021485</v>
      </c>
      <c r="J11" t="s">
        <v>62</v>
      </c>
      <c r="K11" t="s">
        <v>62</v>
      </c>
      <c r="L11" t="s">
        <v>62</v>
      </c>
      <c r="M11" t="s">
        <v>62</v>
      </c>
      <c r="N11" t="s">
        <v>62</v>
      </c>
      <c r="O11" t="s">
        <v>62</v>
      </c>
      <c r="P11" t="s">
        <v>62</v>
      </c>
      <c r="Q11" t="s">
        <v>62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2008-11-21T17:13:48Z</cp:lastPrinted>
  <dcterms:created xsi:type="dcterms:W3CDTF">2006-01-23T20:42:54Z</dcterms:created>
  <dcterms:modified xsi:type="dcterms:W3CDTF">2010-05-10T19:42:05Z</dcterms:modified>
  <cp:category/>
  <cp:version/>
  <cp:contentType/>
  <cp:contentStatus/>
</cp:coreProperties>
</file>