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86" yWindow="129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<sst xmlns="http://schemas.openxmlformats.org/spreadsheetml/2006/main" count="385" uniqueCount="145">
  <si>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</si>
  <si>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</si>
  <si>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</si>
  <si>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</si>
  <si>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</si>
  <si>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</si>
  <si>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</si>
  <si>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</si>
  <si>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</si>
  <si>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</si>
  <si>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</si>
  <si>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</si>
  <si>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</si>
  <si>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</si>
  <si>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</si>
  <si>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</si>
  <si>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</si>
  <si>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</si>
  <si>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</si>
  <si>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</si>
  <si>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</si>
  <si>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</si>
  <si>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</si>
  <si>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</si>
  <si>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</si>
  <si>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</si>
  <si>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</si>
  <si>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</si>
  <si>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</si>
  <si>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</si>
  <si>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</si>
  <si>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</si>
  <si>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</si>
  <si>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</si>
  <si>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</si>
  <si>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</si>
  <si>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</si>
  <si>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</si>
  <si>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</si>
  <si>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</si>
  <si>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</si>
  <si>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</si>
  <si>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</si>
  <si>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</si>
  <si>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</si>
  <si>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</si>
  <si>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</si>
  <si>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</si>
  <si>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</si>
  <si>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</si>
  <si>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</si>
  <si>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</si>
  <si>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</si>
  <si>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</si>
  <si>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</si>
  <si>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</si>
  <si>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</si>
  <si>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</si>
  <si>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</si>
  <si>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</si>
  <si>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</si>
  <si>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</si>
  <si>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d</t>
  </si>
  <si>
    <t>o</t>
  </si>
  <si>
    <t>mmf</t>
  </si>
  <si>
    <t>count</t>
  </si>
  <si>
    <t>pop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</si>
  <si>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</si>
  <si>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</si>
  <si>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</si>
  <si>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</si>
  <si>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</si>
  <si>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</si>
  <si>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</si>
  <si>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</si>
  <si>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</si>
  <si>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</si>
  <si>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</si>
  <si>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</si>
  <si>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</si>
  <si>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</si>
  <si>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</si>
  <si>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</si>
  <si>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</si>
  <si>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</si>
  <si>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</si>
  <si>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</si>
  <si>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</si>
  <si>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</si>
  <si>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</si>
  <si>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</si>
  <si>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</si>
  <si>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</si>
  <si>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</si>
  <si>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</si>
  <si>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</si>
  <si>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</si>
  <si>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</si>
  <si>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</si>
  <si>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</si>
  <si>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</si>
  <si>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</si>
  <si>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</si>
  <si>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</si>
  <si>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</si>
  <si>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</si>
  <si>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</si>
  <si>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</si>
  <si>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</si>
  <si>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</si>
  <si>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</si>
  <si>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</si>
  <si>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</si>
  <si>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</si>
  <si>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Lci_crd</t>
  </si>
  <si>
    <t>Uci_crd</t>
  </si>
  <si>
    <t>chisq_stat</t>
  </si>
  <si>
    <t>metis_crd_rate</t>
  </si>
  <si>
    <t>metis_Lci_crd</t>
  </si>
  <si>
    <t>metis_Uci_crd</t>
  </si>
  <si>
    <t>metisprob</t>
  </si>
  <si>
    <t>metis_std_error</t>
  </si>
  <si>
    <t>other_crd_rate</t>
  </si>
  <si>
    <t>other_Lci_crd</t>
  </si>
  <si>
    <t>other_Uci_crd</t>
  </si>
  <si>
    <t>otherprob</t>
  </si>
  <si>
    <t>other_std_error</t>
  </si>
  <si>
    <t>MetisOtherprob</t>
  </si>
  <si>
    <t>Metissign</t>
  </si>
  <si>
    <t>Othersign</t>
  </si>
  <si>
    <t>MetisOthersign</t>
  </si>
  <si>
    <t>metissuppress</t>
  </si>
  <si>
    <t>othersuppress</t>
  </si>
  <si>
    <t>Crude Rates of Antidepressant Use Follow-Up, Metis vs. Other by RHAs, FY 2004 -2006</t>
  </si>
  <si>
    <t>Crude Rates of Antidepressant Use Follow-up, Metis by MMF Regions, FY 2004-2006</t>
  </si>
  <si>
    <t>Antidepressant Prescription Follow-Up</t>
  </si>
  <si>
    <t>metis_chisq_stat</t>
  </si>
  <si>
    <t>other_chisq_stat</t>
  </si>
  <si>
    <t>MetisOther_chisq_stat</t>
  </si>
  <si>
    <t>Antidepressant Follow-Up, 2004/05-2006/07</t>
  </si>
  <si>
    <t>Crude Percent (%)</t>
  </si>
  <si>
    <t>N=490</t>
  </si>
  <si>
    <t>N=6,724</t>
  </si>
  <si>
    <t>Source: MCHP/MMF, 2010</t>
  </si>
  <si>
    <t>Appendix Table 2.61: Antidepressant Prescription Follow-Up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</si>
</sst>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92"/>
          <c:w val="0.970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(o)</c:v>
                </c:pt>
                <c:pt idx="5">
                  <c:v>Interlake (o)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(o,s)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0.5910735826</c:v>
                </c:pt>
                <c:pt idx="1">
                  <c:v>0.5910735826</c:v>
                </c:pt>
                <c:pt idx="2">
                  <c:v>0.5910735826</c:v>
                </c:pt>
                <c:pt idx="3">
                  <c:v>0.5910735826</c:v>
                </c:pt>
                <c:pt idx="4">
                  <c:v>0.5910735826</c:v>
                </c:pt>
                <c:pt idx="5">
                  <c:v>0.5910735826</c:v>
                </c:pt>
                <c:pt idx="6">
                  <c:v>0.5910735826</c:v>
                </c:pt>
                <c:pt idx="7">
                  <c:v>0.5910735826</c:v>
                </c:pt>
                <c:pt idx="8">
                  <c:v>0.5910735826</c:v>
                </c:pt>
                <c:pt idx="9">
                  <c:v>0.5910735826</c:v>
                </c:pt>
                <c:pt idx="10">
                  <c:v>0.5910735826</c:v>
                </c:pt>
                <c:pt idx="12">
                  <c:v>0.5910735826</c:v>
                </c:pt>
                <c:pt idx="13">
                  <c:v>0.5910735826</c:v>
                </c:pt>
                <c:pt idx="14">
                  <c:v>0.5910735826</c:v>
                </c:pt>
                <c:pt idx="15">
                  <c:v>0.5910735826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(o)</c:v>
                </c:pt>
                <c:pt idx="5">
                  <c:v>Interlake (o)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(o,s)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0.65</c:v>
                </c:pt>
                <c:pt idx="1">
                  <c:v>0.4126984127</c:v>
                </c:pt>
                <c:pt idx="2">
                  <c:v>0.5588235294</c:v>
                </c:pt>
                <c:pt idx="3">
                  <c:v>0.7575757576</c:v>
                </c:pt>
                <c:pt idx="4">
                  <c:v>0.6256684492</c:v>
                </c:pt>
                <c:pt idx="5">
                  <c:v>0.5339805825</c:v>
                </c:pt>
                <c:pt idx="6">
                  <c:v>0.7083333333</c:v>
                </c:pt>
                <c:pt idx="7">
                  <c:v>0.55</c:v>
                </c:pt>
                <c:pt idx="8">
                  <c:v>0</c:v>
                </c:pt>
                <c:pt idx="9">
                  <c:v>0.59375</c:v>
                </c:pt>
                <c:pt idx="10">
                  <c:v>0</c:v>
                </c:pt>
                <c:pt idx="12">
                  <c:v>0.5480225989</c:v>
                </c:pt>
                <c:pt idx="13">
                  <c:v>0.5811518325</c:v>
                </c:pt>
                <c:pt idx="14">
                  <c:v>0.4259259259</c:v>
                </c:pt>
                <c:pt idx="15">
                  <c:v>0.5910735826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(o)</c:v>
                </c:pt>
                <c:pt idx="5">
                  <c:v>Interlake (o)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(o,s)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0.5825242718</c:v>
                </c:pt>
                <c:pt idx="1">
                  <c:v>0.5403726708</c:v>
                </c:pt>
                <c:pt idx="2">
                  <c:v>0.5410225922</c:v>
                </c:pt>
                <c:pt idx="3">
                  <c:v>0.6773255814</c:v>
                </c:pt>
                <c:pt idx="4">
                  <c:v>0.6067607381</c:v>
                </c:pt>
                <c:pt idx="5">
                  <c:v>0.5372670807</c:v>
                </c:pt>
                <c:pt idx="6">
                  <c:v>0.6243781095</c:v>
                </c:pt>
                <c:pt idx="7">
                  <c:v>0.556097561</c:v>
                </c:pt>
                <c:pt idx="8">
                  <c:v>0</c:v>
                </c:pt>
                <c:pt idx="9">
                  <c:v>0.5580110497</c:v>
                </c:pt>
                <c:pt idx="10">
                  <c:v>0.3374485597</c:v>
                </c:pt>
                <c:pt idx="12">
                  <c:v>0.5513402062</c:v>
                </c:pt>
                <c:pt idx="13">
                  <c:v>0.5666208791</c:v>
                </c:pt>
                <c:pt idx="14">
                  <c:v>0.4305882353</c:v>
                </c:pt>
                <c:pt idx="15">
                  <c:v>0.5876081447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(o)</c:v>
                </c:pt>
                <c:pt idx="5">
                  <c:v>Interlake (o)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(o,s)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0.5876081447</c:v>
                </c:pt>
                <c:pt idx="1">
                  <c:v>0.5876081447</c:v>
                </c:pt>
                <c:pt idx="2">
                  <c:v>0.5876081447</c:v>
                </c:pt>
                <c:pt idx="3">
                  <c:v>0.5876081447</c:v>
                </c:pt>
                <c:pt idx="4">
                  <c:v>0.5876081447</c:v>
                </c:pt>
                <c:pt idx="5">
                  <c:v>0.5876081447</c:v>
                </c:pt>
                <c:pt idx="6">
                  <c:v>0.5876081447</c:v>
                </c:pt>
                <c:pt idx="7">
                  <c:v>0.5876081447</c:v>
                </c:pt>
                <c:pt idx="8">
                  <c:v>0.5876081447</c:v>
                </c:pt>
                <c:pt idx="9">
                  <c:v>0.5876081447</c:v>
                </c:pt>
                <c:pt idx="10">
                  <c:v>0.5876081447</c:v>
                </c:pt>
                <c:pt idx="12">
                  <c:v>0.5876081447</c:v>
                </c:pt>
                <c:pt idx="13">
                  <c:v>0.5876081447</c:v>
                </c:pt>
                <c:pt idx="14">
                  <c:v>0.5876081447</c:v>
                </c:pt>
                <c:pt idx="15">
                  <c:v>0.5876081447</c:v>
                </c:pt>
              </c:numCache>
            </c:numRef>
          </c:val>
        </c:ser>
        <c:gapWidth val="0"/>
        <c:axId val="35160435"/>
        <c:axId val="48008460"/>
      </c:barChart>
      <c:catAx>
        <c:axId val="351604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16043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75"/>
          <c:y val="0.4475"/>
          <c:w val="0.283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075"/>
          <c:w val="0.96825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0.5910735826</c:v>
                </c:pt>
                <c:pt idx="1">
                  <c:v>0.5910735826</c:v>
                </c:pt>
                <c:pt idx="2">
                  <c:v>0.5910735826</c:v>
                </c:pt>
                <c:pt idx="3">
                  <c:v>0.5910735826</c:v>
                </c:pt>
                <c:pt idx="4">
                  <c:v>0.5910735826</c:v>
                </c:pt>
                <c:pt idx="5">
                  <c:v>0.5910735826</c:v>
                </c:pt>
                <c:pt idx="6">
                  <c:v>0.5910735826</c:v>
                </c:pt>
                <c:pt idx="7">
                  <c:v>0.5910735826</c:v>
                </c:pt>
                <c:pt idx="8">
                  <c:v>0.5910735826</c:v>
                </c:pt>
                <c:pt idx="9">
                  <c:v>0.5910735826</c:v>
                </c:pt>
                <c:pt idx="10">
                  <c:v>0.5910735826</c:v>
                </c:pt>
                <c:pt idx="11">
                  <c:v>0.5910735826</c:v>
                </c:pt>
                <c:pt idx="13">
                  <c:v>0.5910735826</c:v>
                </c:pt>
                <c:pt idx="14">
                  <c:v>0.5910735826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0.6111111111</c:v>
                </c:pt>
                <c:pt idx="1">
                  <c:v>0.75</c:v>
                </c:pt>
                <c:pt idx="2">
                  <c:v>0.5714285714</c:v>
                </c:pt>
                <c:pt idx="3">
                  <c:v>0.5227272727</c:v>
                </c:pt>
                <c:pt idx="4">
                  <c:v>0.6333333333</c:v>
                </c:pt>
                <c:pt idx="5">
                  <c:v>0.5882352941</c:v>
                </c:pt>
                <c:pt idx="6">
                  <c:v>0.7272727273</c:v>
                </c:pt>
                <c:pt idx="7">
                  <c:v>0.5909090909</c:v>
                </c:pt>
                <c:pt idx="8">
                  <c:v>0.625</c:v>
                </c:pt>
                <c:pt idx="9">
                  <c:v>0.6842105263</c:v>
                </c:pt>
                <c:pt idx="10">
                  <c:v>0.6666666667</c:v>
                </c:pt>
                <c:pt idx="11">
                  <c:v>0.5952380952</c:v>
                </c:pt>
                <c:pt idx="13">
                  <c:v>0.6256684492</c:v>
                </c:pt>
                <c:pt idx="14">
                  <c:v>0.5910735826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0.6074600355</c:v>
                </c:pt>
                <c:pt idx="1">
                  <c:v>0.6456692913</c:v>
                </c:pt>
                <c:pt idx="2">
                  <c:v>0.5841121495</c:v>
                </c:pt>
                <c:pt idx="3">
                  <c:v>0.585</c:v>
                </c:pt>
                <c:pt idx="4">
                  <c:v>0.5521126761</c:v>
                </c:pt>
                <c:pt idx="5">
                  <c:v>0.6003210273</c:v>
                </c:pt>
                <c:pt idx="6">
                  <c:v>0.5884861407</c:v>
                </c:pt>
                <c:pt idx="7">
                  <c:v>0.6297709924</c:v>
                </c:pt>
                <c:pt idx="8">
                  <c:v>0.6235632184</c:v>
                </c:pt>
                <c:pt idx="9">
                  <c:v>0.6363636364</c:v>
                </c:pt>
                <c:pt idx="10">
                  <c:v>0.6199158485</c:v>
                </c:pt>
                <c:pt idx="11">
                  <c:v>0.6269430052</c:v>
                </c:pt>
                <c:pt idx="13">
                  <c:v>0.6067607381</c:v>
                </c:pt>
                <c:pt idx="14">
                  <c:v>0.5876081447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0.5876081447</c:v>
                </c:pt>
                <c:pt idx="1">
                  <c:v>0.5876081447</c:v>
                </c:pt>
                <c:pt idx="2">
                  <c:v>0.5876081447</c:v>
                </c:pt>
                <c:pt idx="3">
                  <c:v>0.5876081447</c:v>
                </c:pt>
                <c:pt idx="4">
                  <c:v>0.5876081447</c:v>
                </c:pt>
                <c:pt idx="5">
                  <c:v>0.5876081447</c:v>
                </c:pt>
                <c:pt idx="6">
                  <c:v>0.5876081447</c:v>
                </c:pt>
                <c:pt idx="7">
                  <c:v>0.5876081447</c:v>
                </c:pt>
                <c:pt idx="8">
                  <c:v>0.5876081447</c:v>
                </c:pt>
                <c:pt idx="9">
                  <c:v>0.5876081447</c:v>
                </c:pt>
                <c:pt idx="10">
                  <c:v>0.5876081447</c:v>
                </c:pt>
                <c:pt idx="11">
                  <c:v>0.5876081447</c:v>
                </c:pt>
                <c:pt idx="13">
                  <c:v>0.5876081447</c:v>
                </c:pt>
                <c:pt idx="14">
                  <c:v>0.5876081447</c:v>
                </c:pt>
              </c:numCache>
            </c:numRef>
          </c:val>
        </c:ser>
        <c:gapWidth val="0"/>
        <c:axId val="29422957"/>
        <c:axId val="63480022"/>
      </c:barChart>
      <c:catAx>
        <c:axId val="294229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42295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75"/>
          <c:y val="0.1935"/>
          <c:w val="0.28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17"/>
          <c:w val="0.976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(s)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0.5910735826</c:v>
                </c:pt>
                <c:pt idx="1">
                  <c:v>0.5910735826</c:v>
                </c:pt>
                <c:pt idx="2">
                  <c:v>0.5910735826</c:v>
                </c:pt>
                <c:pt idx="3">
                  <c:v>0.5910735826</c:v>
                </c:pt>
                <c:pt idx="4">
                  <c:v>0.5910735826</c:v>
                </c:pt>
                <c:pt idx="5">
                  <c:v>0.5910735826</c:v>
                </c:pt>
                <c:pt idx="6">
                  <c:v>0.5910735826</c:v>
                </c:pt>
                <c:pt idx="8">
                  <c:v>0.5910735826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(s)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0.6474820144</c:v>
                </c:pt>
                <c:pt idx="1">
                  <c:v>0.5543478261</c:v>
                </c:pt>
                <c:pt idx="2">
                  <c:v>0.59375</c:v>
                </c:pt>
                <c:pt idx="3">
                  <c:v>0.6256684492</c:v>
                </c:pt>
                <c:pt idx="4">
                  <c:v>0.5348837209</c:v>
                </c:pt>
                <c:pt idx="5">
                  <c:v>0.5609756098</c:v>
                </c:pt>
                <c:pt idx="6">
                  <c:v>0</c:v>
                </c:pt>
                <c:pt idx="8">
                  <c:v>0.5910735826</c:v>
                </c:pt>
              </c:numCache>
            </c:numRef>
          </c:val>
        </c:ser>
        <c:axId val="34449287"/>
        <c:axId val="41608128"/>
      </c:barChart>
      <c:catAx>
        <c:axId val="34449287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44928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25"/>
          <c:y val="0.1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425"/>
          <c:w val="0.9765"/>
          <c:h val="0.8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0.5910735826</c:v>
                </c:pt>
                <c:pt idx="1">
                  <c:v>0.5910735826</c:v>
                </c:pt>
                <c:pt idx="2">
                  <c:v>0.5910735826</c:v>
                </c:pt>
                <c:pt idx="3">
                  <c:v>0.5910735826</c:v>
                </c:pt>
                <c:pt idx="4">
                  <c:v>0.5910735826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0.5480225989</c:v>
                </c:pt>
                <c:pt idx="1">
                  <c:v>0.5811518325</c:v>
                </c:pt>
                <c:pt idx="2">
                  <c:v>0.4259259259</c:v>
                </c:pt>
                <c:pt idx="3">
                  <c:v>0.6256684492</c:v>
                </c:pt>
                <c:pt idx="4">
                  <c:v>0.5910735826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0.5513402062</c:v>
                </c:pt>
                <c:pt idx="1">
                  <c:v>0.5666208791</c:v>
                </c:pt>
                <c:pt idx="2">
                  <c:v>0.4305882353</c:v>
                </c:pt>
                <c:pt idx="3">
                  <c:v>0.6067607381</c:v>
                </c:pt>
                <c:pt idx="4">
                  <c:v>0.5876081447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0.5876081447</c:v>
                </c:pt>
                <c:pt idx="1">
                  <c:v>0.5876081447</c:v>
                </c:pt>
                <c:pt idx="2">
                  <c:v>0.5876081447</c:v>
                </c:pt>
                <c:pt idx="3">
                  <c:v>0.5876081447</c:v>
                </c:pt>
                <c:pt idx="4">
                  <c:v>0.5876081447</c:v>
                </c:pt>
              </c:numCache>
            </c:numRef>
          </c:val>
        </c:ser>
        <c:axId val="38928833"/>
        <c:axId val="14815178"/>
      </c:barChart>
      <c:catAx>
        <c:axId val="389288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892883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75"/>
          <c:y val="0.15425"/>
          <c:w val="0.28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0.87775</cdr:y>
    </cdr:from>
    <cdr:to>
      <cdr:x>0.98725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247650" y="3981450"/>
          <a:ext cx="53911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0.997</cdr:x>
      <cdr:y>0.09425</cdr:y>
    </cdr:to>
    <cdr:sp>
      <cdr:nvSpPr>
        <cdr:cNvPr id="2" name="Text Box 8"/>
        <cdr:cNvSpPr txBox="1">
          <a:spLocks noChangeArrowheads="1"/>
        </cdr:cNvSpPr>
      </cdr:nvSpPr>
      <cdr:spPr>
        <a:xfrm>
          <a:off x="0" y="0"/>
          <a:ext cx="5686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14.1.1: Antidepressant Prescription Follow-Up 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newly depressed patients who had at least three physician visits in four months</a:t>
          </a:r>
        </a:p>
      </cdr:txBody>
    </cdr:sp>
  </cdr:relSizeAnchor>
  <cdr:relSizeAnchor xmlns:cdr="http://schemas.openxmlformats.org/drawingml/2006/chartDrawing">
    <cdr:from>
      <cdr:x>0.72175</cdr:x>
      <cdr:y>0.97</cdr:y>
    </cdr:from>
    <cdr:to>
      <cdr:x>0.99625</cdr:x>
      <cdr:y>1</cdr:y>
    </cdr:to>
    <cdr:sp>
      <cdr:nvSpPr>
        <cdr:cNvPr id="3" name="Text Box 9"/>
        <cdr:cNvSpPr txBox="1">
          <a:spLocks noChangeArrowheads="1"/>
        </cdr:cNvSpPr>
      </cdr:nvSpPr>
      <cdr:spPr>
        <a:xfrm>
          <a:off x="4124325" y="4400550"/>
          <a:ext cx="1571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0.895</cdr:y>
    </cdr:from>
    <cdr:to>
      <cdr:x>0.9985</cdr:x>
      <cdr:y>1</cdr:y>
    </cdr:to>
    <cdr:sp>
      <cdr:nvSpPr>
        <cdr:cNvPr id="1" name="Text Box 9"/>
        <cdr:cNvSpPr txBox="1">
          <a:spLocks noChangeArrowheads="1"/>
        </cdr:cNvSpPr>
      </cdr:nvSpPr>
      <cdr:spPr>
        <a:xfrm>
          <a:off x="542925" y="4876800"/>
          <a:ext cx="51625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0.938</cdr:x>
      <cdr:y>0.6615</cdr:y>
    </cdr:from>
    <cdr:to>
      <cdr:x>0.998</cdr:x>
      <cdr:y>0.6965</cdr:y>
    </cdr:to>
    <cdr:sp fLocksText="0">
      <cdr:nvSpPr>
        <cdr:cNvPr id="2" name="Text Box 10"/>
        <cdr:cNvSpPr txBox="1">
          <a:spLocks noChangeArrowheads="1"/>
        </cdr:cNvSpPr>
      </cdr:nvSpPr>
      <cdr:spPr>
        <a:xfrm>
          <a:off x="5353050" y="36099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0.10875</cdr:y>
    </cdr:to>
    <cdr:sp>
      <cdr:nvSpPr>
        <cdr:cNvPr id="3" name="Text Box 12"/>
        <cdr:cNvSpPr txBox="1">
          <a:spLocks noChangeArrowheads="1"/>
        </cdr:cNvSpPr>
      </cdr:nvSpPr>
      <cdr:spPr>
        <a:xfrm>
          <a:off x="0" y="0"/>
          <a:ext cx="568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14.1.3: Antidepressant Prescription Follow-Up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newly depressed patients who had at least three physician visits in four months</a:t>
          </a:r>
        </a:p>
      </cdr:txBody>
    </cdr:sp>
  </cdr:relSizeAnchor>
  <cdr:relSizeAnchor xmlns:cdr="http://schemas.openxmlformats.org/drawingml/2006/chartDrawing">
    <cdr:from>
      <cdr:x>0.68025</cdr:x>
      <cdr:y>0.975</cdr:y>
    </cdr:from>
    <cdr:to>
      <cdr:x>0.9535</cdr:x>
      <cdr:y>1</cdr:y>
    </cdr:to>
    <cdr:sp>
      <cdr:nvSpPr>
        <cdr:cNvPr id="4" name="Text Box 13"/>
        <cdr:cNvSpPr txBox="1">
          <a:spLocks noChangeArrowheads="1"/>
        </cdr:cNvSpPr>
      </cdr:nvSpPr>
      <cdr:spPr>
        <a:xfrm>
          <a:off x="3886200" y="5314950"/>
          <a:ext cx="1562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4010025"/>
          <a:ext cx="5334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0.12425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14.1.2: Antidepressant Prescription Follow-Up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newly depressed Metis patients who had at least three physician visits in four months</a:t>
          </a:r>
        </a:p>
      </cdr:txBody>
    </cdr:sp>
  </cdr:relSizeAnchor>
  <cdr:relSizeAnchor xmlns:cdr="http://schemas.openxmlformats.org/drawingml/2006/chartDrawing">
    <cdr:from>
      <cdr:x>0.70425</cdr:x>
      <cdr:y>0.97</cdr:y>
    </cdr:from>
    <cdr:to>
      <cdr:x>0.97925</cdr:x>
      <cdr:y>1</cdr:y>
    </cdr:to>
    <cdr:sp>
      <cdr:nvSpPr>
        <cdr:cNvPr id="3" name="Text Box 6"/>
        <cdr:cNvSpPr txBox="1">
          <a:spLocks noChangeArrowheads="1"/>
        </cdr:cNvSpPr>
      </cdr:nvSpPr>
      <cdr:spPr>
        <a:xfrm>
          <a:off x="4019550" y="4400550"/>
          <a:ext cx="1571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0" y="4400550"/>
          <a:ext cx="1562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0.11775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Antidepressant Prescription Follow-Up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newly depressed patients who had at least three physician visits in four months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144</v>
      </c>
      <c r="B1" s="14"/>
      <c r="C1" s="14"/>
    </row>
    <row r="2" spans="1:10" ht="13.5" customHeight="1" thickBot="1">
      <c r="A2" s="73" t="s">
        <v>108</v>
      </c>
      <c r="B2" s="68" t="s">
        <v>139</v>
      </c>
      <c r="C2" s="69"/>
      <c r="E2" s="76" t="s">
        <v>109</v>
      </c>
      <c r="F2" s="68" t="s">
        <v>139</v>
      </c>
      <c r="G2" s="69"/>
      <c r="I2" s="73" t="s">
        <v>107</v>
      </c>
      <c r="J2" s="70" t="s">
        <v>139</v>
      </c>
    </row>
    <row r="3" spans="1:10" ht="12.75">
      <c r="A3" s="74"/>
      <c r="B3" s="15" t="s">
        <v>61</v>
      </c>
      <c r="C3" s="18" t="s">
        <v>61</v>
      </c>
      <c r="E3" s="77"/>
      <c r="F3" s="15" t="s">
        <v>61</v>
      </c>
      <c r="G3" s="18" t="s">
        <v>61</v>
      </c>
      <c r="I3" s="74"/>
      <c r="J3" s="71"/>
    </row>
    <row r="4" spans="1:10" ht="13.5" thickBot="1">
      <c r="A4" s="74"/>
      <c r="B4" s="15" t="s">
        <v>110</v>
      </c>
      <c r="C4" s="31" t="s">
        <v>110</v>
      </c>
      <c r="E4" s="77"/>
      <c r="F4" s="15" t="s">
        <v>110</v>
      </c>
      <c r="G4" s="31" t="s">
        <v>110</v>
      </c>
      <c r="I4" s="74"/>
      <c r="J4" s="72"/>
    </row>
    <row r="5" spans="1:10" ht="12.75">
      <c r="A5" s="74"/>
      <c r="B5" s="16" t="s">
        <v>111</v>
      </c>
      <c r="C5" s="32" t="s">
        <v>111</v>
      </c>
      <c r="E5" s="77"/>
      <c r="F5" s="16" t="s">
        <v>111</v>
      </c>
      <c r="G5" s="32" t="s">
        <v>111</v>
      </c>
      <c r="I5" s="74"/>
      <c r="J5" s="31" t="s">
        <v>140</v>
      </c>
    </row>
    <row r="6" spans="1:10" ht="13.5" thickBot="1">
      <c r="A6" s="75"/>
      <c r="B6" s="55" t="s">
        <v>99</v>
      </c>
      <c r="C6" s="53" t="s">
        <v>100</v>
      </c>
      <c r="E6" s="78"/>
      <c r="F6" s="55" t="s">
        <v>99</v>
      </c>
      <c r="G6" s="53" t="s">
        <v>100</v>
      </c>
      <c r="I6" s="75"/>
      <c r="J6" s="54" t="s">
        <v>101</v>
      </c>
    </row>
    <row r="7" spans="1:10" ht="12.75">
      <c r="A7" s="23" t="s">
        <v>31</v>
      </c>
      <c r="B7" s="56">
        <f>'m vs o orig data'!B4*100</f>
        <v>65</v>
      </c>
      <c r="C7" s="40">
        <f>'m vs o orig data'!H4*100</f>
        <v>58.25242718</v>
      </c>
      <c r="E7" s="24" t="s">
        <v>45</v>
      </c>
      <c r="F7" s="42">
        <f>'m vs o orig data'!B19*100</f>
        <v>61.11111111</v>
      </c>
      <c r="G7" s="40">
        <f>'m vs o orig data'!H19*100</f>
        <v>60.746003550000005</v>
      </c>
      <c r="I7" s="25" t="s">
        <v>102</v>
      </c>
      <c r="J7" s="60">
        <f>'m region orig data'!B4*100</f>
        <v>64.74820144</v>
      </c>
    </row>
    <row r="8" spans="1:10" ht="12.75">
      <c r="A8" s="25" t="s">
        <v>32</v>
      </c>
      <c r="B8" s="57">
        <f>'m vs o orig data'!B5*100</f>
        <v>41.26984127</v>
      </c>
      <c r="C8" s="40">
        <f>'m vs o orig data'!H5*100</f>
        <v>54.03726707999999</v>
      </c>
      <c r="E8" s="26" t="s">
        <v>46</v>
      </c>
      <c r="F8" s="42">
        <f>'m vs o orig data'!B20*100</f>
        <v>75</v>
      </c>
      <c r="G8" s="40">
        <f>'m vs o orig data'!H20*100</f>
        <v>64.56692912999999</v>
      </c>
      <c r="I8" s="25" t="s">
        <v>35</v>
      </c>
      <c r="J8" s="61">
        <f>'m region orig data'!B5*100</f>
        <v>55.43478261</v>
      </c>
    </row>
    <row r="9" spans="1:10" ht="12.75">
      <c r="A9" s="25" t="s">
        <v>33</v>
      </c>
      <c r="B9" s="57">
        <f>'m vs o orig data'!B6*100</f>
        <v>55.882352940000004</v>
      </c>
      <c r="C9" s="40">
        <f>'m vs o orig data'!H6*100</f>
        <v>54.10225922000001</v>
      </c>
      <c r="E9" s="26" t="s">
        <v>50</v>
      </c>
      <c r="F9" s="42">
        <f>'m vs o orig data'!B21*100</f>
        <v>57.142857140000004</v>
      </c>
      <c r="G9" s="40">
        <f>'m vs o orig data'!H21*100</f>
        <v>58.41121495</v>
      </c>
      <c r="I9" s="25" t="s">
        <v>103</v>
      </c>
      <c r="J9" s="61">
        <f>'m region orig data'!B6*100</f>
        <v>59.375</v>
      </c>
    </row>
    <row r="10" spans="1:10" ht="12.75">
      <c r="A10" s="25" t="s">
        <v>28</v>
      </c>
      <c r="B10" s="57">
        <f>'m vs o orig data'!B7*100</f>
        <v>75.75757576</v>
      </c>
      <c r="C10" s="40">
        <f>'m vs o orig data'!H7*100</f>
        <v>67.73255814</v>
      </c>
      <c r="E10" s="26" t="s">
        <v>48</v>
      </c>
      <c r="F10" s="42">
        <f>'m vs o orig data'!B22*100</f>
        <v>52.27272727</v>
      </c>
      <c r="G10" s="40">
        <f>'m vs o orig data'!H22*100</f>
        <v>58.5</v>
      </c>
      <c r="I10" s="25" t="s">
        <v>41</v>
      </c>
      <c r="J10" s="61">
        <f>'m region orig data'!B7*100</f>
        <v>62.566844919999994</v>
      </c>
    </row>
    <row r="11" spans="1:10" ht="12.75">
      <c r="A11" s="25" t="s">
        <v>41</v>
      </c>
      <c r="B11" s="57">
        <f>'m vs o orig data'!B8*100</f>
        <v>62.566844919999994</v>
      </c>
      <c r="C11" s="40">
        <f>'m vs o orig data'!H8*100</f>
        <v>60.67607381</v>
      </c>
      <c r="E11" s="26" t="s">
        <v>51</v>
      </c>
      <c r="F11" s="42">
        <f>'m vs o orig data'!B23*100</f>
        <v>63.333333329999995</v>
      </c>
      <c r="G11" s="40">
        <f>'m vs o orig data'!H23*100</f>
        <v>55.21126761</v>
      </c>
      <c r="I11" s="25" t="s">
        <v>104</v>
      </c>
      <c r="J11" s="61">
        <f>'m region orig data'!B8*100</f>
        <v>53.488372090000006</v>
      </c>
    </row>
    <row r="12" spans="1:10" ht="12.75">
      <c r="A12" s="25" t="s">
        <v>35</v>
      </c>
      <c r="B12" s="57">
        <f>'m vs o orig data'!B9*100</f>
        <v>53.398058250000005</v>
      </c>
      <c r="C12" s="40">
        <f>'m vs o orig data'!H9*100</f>
        <v>53.726708069999994</v>
      </c>
      <c r="E12" s="26" t="s">
        <v>47</v>
      </c>
      <c r="F12" s="42">
        <f>'m vs o orig data'!B24*100</f>
        <v>58.82352941</v>
      </c>
      <c r="G12" s="40">
        <f>'m vs o orig data'!H24*100</f>
        <v>60.032102730000005</v>
      </c>
      <c r="I12" s="25" t="s">
        <v>105</v>
      </c>
      <c r="J12" s="61">
        <f>'m region orig data'!B9*100</f>
        <v>56.097560980000004</v>
      </c>
    </row>
    <row r="13" spans="1:10" ht="12.75">
      <c r="A13" s="25" t="s">
        <v>36</v>
      </c>
      <c r="B13" s="57">
        <f>'m vs o orig data'!B10*100</f>
        <v>70.83333333</v>
      </c>
      <c r="C13" s="40">
        <f>'m vs o orig data'!H10*100</f>
        <v>62.43781094999999</v>
      </c>
      <c r="E13" s="26" t="s">
        <v>49</v>
      </c>
      <c r="F13" s="42">
        <f>'m vs o orig data'!B25*100</f>
        <v>72.72727273000001</v>
      </c>
      <c r="G13" s="40">
        <f>'m vs o orig data'!H25*100</f>
        <v>58.84861407</v>
      </c>
      <c r="I13" s="25" t="s">
        <v>106</v>
      </c>
      <c r="J13" s="61"/>
    </row>
    <row r="14" spans="1:10" ht="12.75">
      <c r="A14" s="25" t="s">
        <v>34</v>
      </c>
      <c r="B14" s="57">
        <f>'m vs o orig data'!B11*100</f>
        <v>55.00000000000001</v>
      </c>
      <c r="C14" s="40">
        <f>'m vs o orig data'!H11*100</f>
        <v>55.6097561</v>
      </c>
      <c r="E14" s="26" t="s">
        <v>52</v>
      </c>
      <c r="F14" s="42">
        <f>'m vs o orig data'!B26*100</f>
        <v>59.09090909</v>
      </c>
      <c r="G14" s="40">
        <f>'m vs o orig data'!H26*100</f>
        <v>62.97709924</v>
      </c>
      <c r="I14" s="27"/>
      <c r="J14" s="62"/>
    </row>
    <row r="15" spans="1:10" ht="13.5" thickBot="1">
      <c r="A15" s="25" t="s">
        <v>37</v>
      </c>
      <c r="B15" s="57"/>
      <c r="C15" s="40"/>
      <c r="E15" s="26" t="s">
        <v>53</v>
      </c>
      <c r="F15" s="42">
        <f>'m vs o orig data'!B27*100</f>
        <v>62.5</v>
      </c>
      <c r="G15" s="40">
        <f>'m vs o orig data'!H27*100</f>
        <v>62.35632183999999</v>
      </c>
      <c r="I15" s="29" t="s">
        <v>42</v>
      </c>
      <c r="J15" s="63">
        <f>'m region orig data'!B11*100</f>
        <v>59.10735826</v>
      </c>
    </row>
    <row r="16" spans="1:10" ht="12.75">
      <c r="A16" s="25" t="s">
        <v>38</v>
      </c>
      <c r="B16" s="57">
        <f>'m vs o orig data'!B13*100</f>
        <v>59.375</v>
      </c>
      <c r="C16" s="40">
        <f>'m vs o orig data'!H13*100</f>
        <v>55.801104970000004</v>
      </c>
      <c r="E16" s="26" t="s">
        <v>54</v>
      </c>
      <c r="F16" s="42">
        <f>'m vs o orig data'!B28*100</f>
        <v>68.42105263</v>
      </c>
      <c r="G16" s="40">
        <f>'m vs o orig data'!H28*100</f>
        <v>63.636363640000006</v>
      </c>
      <c r="I16" s="17" t="s">
        <v>43</v>
      </c>
      <c r="J16" s="30"/>
    </row>
    <row r="17" spans="1:10" ht="12.75">
      <c r="A17" s="25" t="s">
        <v>39</v>
      </c>
      <c r="B17" s="57"/>
      <c r="C17" s="40">
        <f>'m vs o orig data'!H14*100</f>
        <v>33.744855969999996</v>
      </c>
      <c r="E17" s="26" t="s">
        <v>55</v>
      </c>
      <c r="F17" s="42">
        <f>'m vs o orig data'!B29*100</f>
        <v>66.66666667</v>
      </c>
      <c r="G17" s="40">
        <f>'m vs o orig data'!H29*100</f>
        <v>61.99158485</v>
      </c>
      <c r="I17" s="66" t="s">
        <v>143</v>
      </c>
      <c r="J17" s="21"/>
    </row>
    <row r="18" spans="1:7" ht="12.75">
      <c r="A18" s="27"/>
      <c r="B18" s="58"/>
      <c r="C18" s="43"/>
      <c r="E18" s="26" t="s">
        <v>56</v>
      </c>
      <c r="F18" s="42">
        <f>'m vs o orig data'!B30*100</f>
        <v>59.52380952</v>
      </c>
      <c r="G18" s="40">
        <f>'m vs o orig data'!H30*100</f>
        <v>62.69430052</v>
      </c>
    </row>
    <row r="19" spans="1:7" ht="12.75">
      <c r="A19" s="25" t="s">
        <v>97</v>
      </c>
      <c r="B19" s="57">
        <f>'m vs o orig data'!B15*100</f>
        <v>54.80225989</v>
      </c>
      <c r="C19" s="40">
        <f>'m vs o orig data'!H15*100</f>
        <v>55.13402062</v>
      </c>
      <c r="E19" s="28"/>
      <c r="F19" s="39"/>
      <c r="G19" s="43"/>
    </row>
    <row r="20" spans="1:7" ht="13.5" thickBot="1">
      <c r="A20" s="25" t="s">
        <v>44</v>
      </c>
      <c r="B20" s="57">
        <f>'m vs o orig data'!B16*100</f>
        <v>58.11518325</v>
      </c>
      <c r="C20" s="40">
        <f>'m vs o orig data'!H16*100</f>
        <v>56.662087910000004</v>
      </c>
      <c r="E20" s="29" t="s">
        <v>41</v>
      </c>
      <c r="F20" s="59">
        <f>'m vs o orig data'!B8*100</f>
        <v>62.566844919999994</v>
      </c>
      <c r="G20" s="44">
        <f>'m vs o orig data'!H8*100</f>
        <v>60.67607381</v>
      </c>
    </row>
    <row r="21" spans="1:6" ht="12.75">
      <c r="A21" s="25" t="s">
        <v>40</v>
      </c>
      <c r="B21" s="57">
        <f>'m vs o orig data'!B17*100</f>
        <v>42.59259259</v>
      </c>
      <c r="C21" s="40">
        <f>'m vs o orig data'!H17*100</f>
        <v>43.05882353</v>
      </c>
      <c r="E21" s="17" t="s">
        <v>43</v>
      </c>
      <c r="F21" s="30"/>
    </row>
    <row r="22" spans="1:7" ht="12.75">
      <c r="A22" s="27"/>
      <c r="B22" s="58"/>
      <c r="C22" s="43"/>
      <c r="E22" s="67" t="s">
        <v>143</v>
      </c>
      <c r="F22" s="67"/>
      <c r="G22" s="67"/>
    </row>
    <row r="23" spans="1:3" ht="13.5" thickBot="1">
      <c r="A23" s="29" t="s">
        <v>42</v>
      </c>
      <c r="B23" s="57">
        <f>'m vs o orig data'!B18*100</f>
        <v>59.10735826</v>
      </c>
      <c r="C23" s="40">
        <f>'m vs o orig data'!H18*100</f>
        <v>58.76081447</v>
      </c>
    </row>
    <row r="24" spans="1:3" ht="13.5" thickBot="1">
      <c r="A24" s="49"/>
      <c r="B24" s="65" t="s">
        <v>141</v>
      </c>
      <c r="C24" s="64" t="s">
        <v>142</v>
      </c>
    </row>
    <row r="25" spans="1:6" ht="12.75">
      <c r="A25" s="17" t="s">
        <v>43</v>
      </c>
      <c r="B25" s="30"/>
      <c r="E25" s="46"/>
      <c r="F25" s="45"/>
    </row>
    <row r="26" spans="1:6" ht="12.75">
      <c r="A26" s="66" t="s">
        <v>143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F2:G2"/>
    <mergeCell ref="J2:J4"/>
    <mergeCell ref="A2:A6"/>
    <mergeCell ref="E2:E6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421875" style="2" bestFit="1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112</v>
      </c>
      <c r="B1" s="5" t="s">
        <v>57</v>
      </c>
      <c r="C1" s="79" t="s">
        <v>29</v>
      </c>
      <c r="D1" s="79"/>
      <c r="E1" s="79"/>
      <c r="F1" s="80" t="s">
        <v>90</v>
      </c>
      <c r="G1" s="80"/>
      <c r="H1" s="81" t="s">
        <v>135</v>
      </c>
      <c r="I1" s="81"/>
      <c r="J1" s="81"/>
      <c r="K1" s="81"/>
      <c r="L1" s="81"/>
      <c r="M1" s="7"/>
      <c r="O1" s="7"/>
    </row>
    <row r="2" spans="1:15" ht="12.75">
      <c r="A2" s="35" t="s">
        <v>113</v>
      </c>
      <c r="B2" s="52"/>
      <c r="C2" s="13"/>
      <c r="D2" s="13"/>
      <c r="E2" s="13"/>
      <c r="F2" s="37"/>
      <c r="G2" s="37"/>
      <c r="H2" s="5"/>
      <c r="I2" s="5" t="s">
        <v>98</v>
      </c>
      <c r="J2" s="5" t="s">
        <v>98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79</v>
      </c>
      <c r="D3" s="13" t="s">
        <v>63</v>
      </c>
      <c r="E3" s="13" t="s">
        <v>62</v>
      </c>
      <c r="F3" s="37" t="s">
        <v>88</v>
      </c>
      <c r="G3" s="37" t="s">
        <v>89</v>
      </c>
      <c r="H3" s="6" t="s">
        <v>91</v>
      </c>
      <c r="I3" s="3" t="s">
        <v>99</v>
      </c>
      <c r="J3" s="41" t="s">
        <v>100</v>
      </c>
      <c r="K3" s="6" t="s">
        <v>92</v>
      </c>
      <c r="L3" s="6" t="s">
        <v>93</v>
      </c>
      <c r="N3" s="6" t="s">
        <v>94</v>
      </c>
      <c r="P3" s="6" t="s">
        <v>95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31</v>
      </c>
      <c r="C4" t="str">
        <f>'m vs o orig data'!P4</f>
        <v> </v>
      </c>
      <c r="D4" t="str">
        <f>'m vs o orig data'!Q4</f>
        <v> </v>
      </c>
      <c r="E4">
        <f ca="1">IF(CELL("contents",F4)="s","s",IF(CELL("contents",G4)="s","s",IF(CELL("contents",'m vs o orig data'!R4)="d","d","")))</f>
      </c>
      <c r="F4" t="str">
        <f>'m vs o orig data'!S4</f>
        <v> </v>
      </c>
      <c r="G4" t="str">
        <f>'m vs o orig data'!T4</f>
        <v> </v>
      </c>
      <c r="H4" s="19">
        <f aca="true" t="shared" si="0" ref="H4:H14">I$19</f>
        <v>0.5910735826</v>
      </c>
      <c r="I4" s="3">
        <f>'m vs o orig data'!B4</f>
        <v>0.65</v>
      </c>
      <c r="J4" s="3">
        <f>'m vs o orig data'!H4</f>
        <v>0.5825242718</v>
      </c>
      <c r="K4" s="19">
        <f aca="true" t="shared" si="1" ref="K4:K14">J$19</f>
        <v>0.5876081447</v>
      </c>
      <c r="L4" s="12">
        <f>'m vs o orig data'!E4</f>
        <v>0.2837013097</v>
      </c>
      <c r="M4" s="8"/>
      <c r="N4" s="12">
        <f>'m vs o orig data'!K4</f>
        <v>0.7973811156</v>
      </c>
      <c r="O4" s="8"/>
      <c r="P4" s="12">
        <f>'m vs o orig data'!N4</f>
        <v>0.2481983433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(m,o,d)</v>
      </c>
      <c r="B5" t="s">
        <v>32</v>
      </c>
      <c r="C5" t="str">
        <f>'m vs o orig data'!P5</f>
        <v>m</v>
      </c>
      <c r="D5" t="str">
        <f>'m vs o orig data'!Q5</f>
        <v>o</v>
      </c>
      <c r="E5" t="str">
        <f ca="1">IF(CELL("contents",F5)="s","s",IF(CELL("contents",G5)="s","s",IF(CELL("contents",'m vs o orig data'!R5)="d","d","")))</f>
        <v>d</v>
      </c>
      <c r="F5" t="str">
        <f>'m vs o orig data'!S5</f>
        <v> </v>
      </c>
      <c r="G5" t="str">
        <f>'m vs o orig data'!T5</f>
        <v> </v>
      </c>
      <c r="H5" s="19">
        <f t="shared" si="0"/>
        <v>0.5910735826</v>
      </c>
      <c r="I5" s="3">
        <f>'m vs o orig data'!B5</f>
        <v>0.4126984127</v>
      </c>
      <c r="J5" s="3">
        <f>'m vs o orig data'!H5</f>
        <v>0.5403726708</v>
      </c>
      <c r="K5" s="19">
        <f t="shared" si="1"/>
        <v>0.5876081447</v>
      </c>
      <c r="L5" s="12">
        <f>'m vs o orig data'!E5</f>
        <v>0.0039793598</v>
      </c>
      <c r="M5" s="9"/>
      <c r="N5" s="12">
        <f>'m vs o orig data'!K5</f>
        <v>0.0028604935</v>
      </c>
      <c r="O5" s="9"/>
      <c r="P5" s="12">
        <f>'m vs o orig data'!N5</f>
        <v>0.0490774459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data'!P6</f>
        <v> </v>
      </c>
      <c r="D6" t="str">
        <f>'m vs o orig data'!Q6</f>
        <v>o</v>
      </c>
      <c r="E6">
        <f ca="1">IF(CELL("contents",F6)="s","s",IF(CELL("contents",G6)="s","s",IF(CELL("contents",'m vs o orig data'!R6)="d","d","")))</f>
      </c>
      <c r="F6" t="str">
        <f>'m vs o orig data'!S6</f>
        <v> </v>
      </c>
      <c r="G6" t="str">
        <f>'m vs o orig data'!T6</f>
        <v> </v>
      </c>
      <c r="H6" s="19">
        <f t="shared" si="0"/>
        <v>0.5910735826</v>
      </c>
      <c r="I6" s="3">
        <f>'m vs o orig data'!B6</f>
        <v>0.5588235294</v>
      </c>
      <c r="J6" s="3">
        <f>'m vs o orig data'!H6</f>
        <v>0.5410225922</v>
      </c>
      <c r="K6" s="19">
        <f t="shared" si="1"/>
        <v>0.5876081447</v>
      </c>
      <c r="L6" s="12">
        <f>'m vs o orig data'!E6</f>
        <v>0.7020937319</v>
      </c>
      <c r="M6" s="9"/>
      <c r="N6" s="12">
        <f>'m vs o orig data'!K6</f>
        <v>0.0060618242</v>
      </c>
      <c r="O6" s="9"/>
      <c r="P6" s="12">
        <f>'m vs o orig data'!N6</f>
        <v>0.8381724981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(o)</v>
      </c>
      <c r="B7" t="s">
        <v>28</v>
      </c>
      <c r="C7" t="str">
        <f>'m vs o orig data'!P7</f>
        <v> </v>
      </c>
      <c r="D7" t="str">
        <f>'m vs o orig data'!Q7</f>
        <v>o</v>
      </c>
      <c r="E7">
        <f ca="1">IF(CELL("contents",F7)="s","s",IF(CELL("contents",G7)="s","s",IF(CELL("contents",'m vs o orig data'!R7)="d","d","")))</f>
      </c>
      <c r="F7" t="str">
        <f>'m vs o orig data'!S7</f>
        <v> </v>
      </c>
      <c r="G7" t="str">
        <f>'m vs o orig data'!T7</f>
        <v> </v>
      </c>
      <c r="H7" s="19">
        <f t="shared" si="0"/>
        <v>0.5910735826</v>
      </c>
      <c r="I7" s="3">
        <f>'m vs o orig data'!B7</f>
        <v>0.7575757576</v>
      </c>
      <c r="J7" s="3">
        <f>'m vs o orig data'!H7</f>
        <v>0.6773255814</v>
      </c>
      <c r="K7" s="19">
        <f t="shared" si="1"/>
        <v>0.5876081447</v>
      </c>
      <c r="L7" s="12">
        <f>'m vs o orig data'!E7</f>
        <v>0.0517135978</v>
      </c>
      <c r="M7" s="9"/>
      <c r="N7" s="12">
        <f>'m vs o orig data'!K7</f>
        <v>1.7487115E-06</v>
      </c>
      <c r="O7" s="9"/>
      <c r="P7" s="12">
        <f>'m vs o orig data'!N7</f>
        <v>0.333951772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(o)</v>
      </c>
      <c r="B8" t="s">
        <v>41</v>
      </c>
      <c r="C8" t="str">
        <f>'m vs o orig data'!P8</f>
        <v> </v>
      </c>
      <c r="D8" t="str">
        <f>'m vs o orig data'!Q8</f>
        <v>o</v>
      </c>
      <c r="E8">
        <f ca="1">IF(CELL("contents",F8)="s","s",IF(CELL("contents",G8)="s","s",IF(CELL("contents",'m vs o orig data'!R8)="d","d","")))</f>
      </c>
      <c r="F8" t="str">
        <f>'m vs o orig data'!S8</f>
        <v> </v>
      </c>
      <c r="G8" t="str">
        <f>'m vs o orig data'!T8</f>
        <v> </v>
      </c>
      <c r="H8" s="19">
        <f t="shared" si="0"/>
        <v>0.5910735826</v>
      </c>
      <c r="I8" s="3">
        <f>'m vs o orig data'!B8</f>
        <v>0.6256684492</v>
      </c>
      <c r="J8" s="3">
        <f>'m vs o orig data'!H8</f>
        <v>0.6067607381</v>
      </c>
      <c r="K8" s="19">
        <f t="shared" si="1"/>
        <v>0.5876081447</v>
      </c>
      <c r="L8" s="12">
        <f>'m vs o orig data'!E8</f>
        <v>0.1735671936</v>
      </c>
      <c r="M8" s="9"/>
      <c r="N8" s="12">
        <f>'m vs o orig data'!K8</f>
        <v>0.0017813233</v>
      </c>
      <c r="O8" s="9"/>
      <c r="P8" s="12">
        <f>'m vs o orig data'!N8</f>
        <v>0.4665446468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(o)</v>
      </c>
      <c r="B9" t="s">
        <v>35</v>
      </c>
      <c r="C9" t="str">
        <f>'m vs o orig data'!P9</f>
        <v> </v>
      </c>
      <c r="D9" t="str">
        <f>'m vs o orig data'!Q9</f>
        <v>o</v>
      </c>
      <c r="E9">
        <f ca="1">IF(CELL("contents",F9)="s","s",IF(CELL("contents",G9)="s","s",IF(CELL("contents",'m vs o orig data'!R9)="d","d","")))</f>
      </c>
      <c r="F9" t="str">
        <f>'m vs o orig data'!S9</f>
        <v> </v>
      </c>
      <c r="G9" t="str">
        <f>'m vs o orig data'!T9</f>
        <v> </v>
      </c>
      <c r="H9" s="19">
        <f t="shared" si="0"/>
        <v>0.5910735826</v>
      </c>
      <c r="I9" s="3">
        <f>'m vs o orig data'!B9</f>
        <v>0.5339805825</v>
      </c>
      <c r="J9" s="3">
        <f>'m vs o orig data'!H9</f>
        <v>0.5372670807</v>
      </c>
      <c r="K9" s="19">
        <f t="shared" si="1"/>
        <v>0.5876081447</v>
      </c>
      <c r="L9" s="12">
        <f>'m vs o orig data'!E9</f>
        <v>0.2385664848</v>
      </c>
      <c r="M9" s="9"/>
      <c r="N9" s="12">
        <f>'m vs o orig data'!K9</f>
        <v>0.0094543209</v>
      </c>
      <c r="O9" s="9"/>
      <c r="P9" s="12">
        <f>'m vs o orig data'!N9</f>
        <v>0.9504771145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data'!P10</f>
        <v> </v>
      </c>
      <c r="D10" t="str">
        <f>'m vs o orig data'!Q10</f>
        <v> </v>
      </c>
      <c r="E10">
        <f ca="1">IF(CELL("contents",F10)="s","s",IF(CELL("contents",G10)="s","s",IF(CELL("contents",'m vs o orig data'!R10)="d","d","")))</f>
      </c>
      <c r="F10" t="str">
        <f>'m vs o orig data'!S10</f>
        <v> </v>
      </c>
      <c r="G10" t="str">
        <f>'m vs o orig data'!T10</f>
        <v> </v>
      </c>
      <c r="H10" s="19">
        <f t="shared" si="0"/>
        <v>0.5910735826</v>
      </c>
      <c r="I10" s="3">
        <f>'m vs o orig data'!B10</f>
        <v>0.7083333333</v>
      </c>
      <c r="J10" s="3">
        <f>'m vs o orig data'!H10</f>
        <v>0.6243781095</v>
      </c>
      <c r="K10" s="19">
        <f t="shared" si="1"/>
        <v>0.5876081447</v>
      </c>
      <c r="L10" s="12">
        <f>'m vs o orig data'!E10</f>
        <v>0.0984444782</v>
      </c>
      <c r="N10" s="12">
        <f>'m vs o orig data'!K10</f>
        <v>0.1342269286</v>
      </c>
      <c r="P10" s="12">
        <f>'m vs o orig data'!N10</f>
        <v>0.253938169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data'!P11</f>
        <v> </v>
      </c>
      <c r="D11" t="str">
        <f>'m vs o orig data'!Q11</f>
        <v> </v>
      </c>
      <c r="E11">
        <f ca="1">IF(CELL("contents",F11)="s","s",IF(CELL("contents",G11)="s","s",IF(CELL("contents",'m vs o orig data'!R11)="d","d","")))</f>
      </c>
      <c r="F11" t="str">
        <f>'m vs o orig data'!S11</f>
        <v> </v>
      </c>
      <c r="G11" t="str">
        <f>'m vs o orig data'!T11</f>
        <v> </v>
      </c>
      <c r="H11" s="19">
        <f t="shared" si="0"/>
        <v>0.5910735826</v>
      </c>
      <c r="I11" s="3">
        <f>'m vs o orig data'!B11</f>
        <v>0.55</v>
      </c>
      <c r="J11" s="3">
        <f>'m vs o orig data'!H11</f>
        <v>0.556097561</v>
      </c>
      <c r="K11" s="19">
        <f t="shared" si="1"/>
        <v>0.5876081447</v>
      </c>
      <c r="L11" s="12">
        <f>'m vs o orig data'!E11</f>
        <v>0.597233208</v>
      </c>
      <c r="M11" s="9"/>
      <c r="N11" s="12">
        <f>'m vs o orig data'!K11</f>
        <v>0.1949298054</v>
      </c>
      <c r="O11" s="9"/>
      <c r="P11" s="12">
        <f>'m vs o orig data'!N11</f>
        <v>0.9409469522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data'!P12</f>
        <v> </v>
      </c>
      <c r="D12" t="str">
        <f>'m vs o orig data'!Q12</f>
        <v> </v>
      </c>
      <c r="E12" t="str">
        <f ca="1">IF(CELL("contents",F12)="s","s",IF(CELL("contents",G12)="s","s",IF(CELL("contents",'m vs o orig data'!R12)="d","d","")))</f>
        <v>s</v>
      </c>
      <c r="F12" t="str">
        <f>'m vs o orig data'!S12</f>
        <v>s</v>
      </c>
      <c r="G12" t="str">
        <f>'m vs o orig data'!T12</f>
        <v>s</v>
      </c>
      <c r="H12" s="19">
        <f t="shared" si="0"/>
        <v>0.5910735826</v>
      </c>
      <c r="I12" s="3" t="str">
        <f>'m vs o orig data'!B12</f>
        <v> </v>
      </c>
      <c r="J12" s="3" t="str">
        <f>'m vs o orig data'!H12</f>
        <v> </v>
      </c>
      <c r="K12" s="19">
        <f t="shared" si="1"/>
        <v>0.5876081447</v>
      </c>
      <c r="L12" s="12" t="str">
        <f>'m vs o orig data'!E12</f>
        <v> </v>
      </c>
      <c r="M12" s="9"/>
      <c r="N12" s="12" t="str">
        <f>'m vs o orig data'!K12</f>
        <v> </v>
      </c>
      <c r="O12" s="9"/>
      <c r="P12" s="12" t="str">
        <f>'m vs o orig data'!N12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data'!P13</f>
        <v> </v>
      </c>
      <c r="D13" t="str">
        <f>'m vs o orig data'!Q13</f>
        <v> </v>
      </c>
      <c r="E13">
        <f ca="1">IF(CELL("contents",F13)="s","s",IF(CELL("contents",G13)="s","s",IF(CELL("contents",'m vs o orig data'!R13)="d","d","")))</f>
      </c>
      <c r="F13" t="str">
        <f>'m vs o orig data'!S13</f>
        <v> </v>
      </c>
      <c r="G13" t="str">
        <f>'m vs o orig data'!T13</f>
        <v> </v>
      </c>
      <c r="H13" s="19">
        <f t="shared" si="0"/>
        <v>0.5910735826</v>
      </c>
      <c r="I13" s="3">
        <f>'m vs o orig data'!B13</f>
        <v>0.59375</v>
      </c>
      <c r="J13" s="3">
        <f>'m vs o orig data'!H13</f>
        <v>0.5580110497</v>
      </c>
      <c r="K13" s="19">
        <f t="shared" si="1"/>
        <v>0.5876081447</v>
      </c>
      <c r="L13" s="12">
        <f>'m vs o orig data'!E13</f>
        <v>0.9754327304</v>
      </c>
      <c r="M13" s="9"/>
      <c r="N13" s="12">
        <f>'m vs o orig data'!K13</f>
        <v>0.4185784597</v>
      </c>
      <c r="O13" s="9"/>
      <c r="P13" s="12">
        <f>'m vs o orig data'!N13</f>
        <v>0.7070932522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(o,s)</v>
      </c>
      <c r="B14" t="s">
        <v>39</v>
      </c>
      <c r="C14" t="str">
        <f>'m vs o orig data'!P14</f>
        <v> </v>
      </c>
      <c r="D14" t="str">
        <f>'m vs o orig data'!Q14</f>
        <v>o</v>
      </c>
      <c r="E14" t="str">
        <f ca="1">IF(CELL("contents",F14)="s","s",IF(CELL("contents",G14)="s","s",IF(CELL("contents",'m vs o orig data'!R14)="d","d","")))</f>
        <v>s</v>
      </c>
      <c r="F14" t="str">
        <f>'m vs o orig data'!S14</f>
        <v>s</v>
      </c>
      <c r="G14" t="str">
        <f>'m vs o orig data'!T14</f>
        <v> </v>
      </c>
      <c r="H14" s="19">
        <f t="shared" si="0"/>
        <v>0.5910735826</v>
      </c>
      <c r="I14" s="3" t="str">
        <f>'m vs o orig data'!B14</f>
        <v> </v>
      </c>
      <c r="J14" s="3">
        <f>'m vs o orig data'!H14</f>
        <v>0.3374485597</v>
      </c>
      <c r="K14" s="19">
        <f t="shared" si="1"/>
        <v>0.5876081447</v>
      </c>
      <c r="L14" s="12" t="str">
        <f>'m vs o orig data'!E14</f>
        <v> </v>
      </c>
      <c r="M14" s="9"/>
      <c r="N14" s="12">
        <f>'m vs o orig data'!K14</f>
        <v>2.331468E-15</v>
      </c>
      <c r="O14" s="9"/>
      <c r="P14" s="12" t="str">
        <f>'m vs o orig data'!N14</f>
        <v> 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(o)</v>
      </c>
      <c r="B16" t="s">
        <v>97</v>
      </c>
      <c r="C16" t="str">
        <f>'m vs o orig data'!P15</f>
        <v> </v>
      </c>
      <c r="D16" t="str">
        <f>'m vs o orig data'!Q15</f>
        <v>o</v>
      </c>
      <c r="E16">
        <f ca="1">IF(CELL("contents",F16)="s","s",IF(CELL("contents",G16)="s","s",IF(CELL("contents",'m vs o orig data'!R15)="d","d","")))</f>
      </c>
      <c r="F16" t="str">
        <f>'m vs o orig data'!S15</f>
        <v> </v>
      </c>
      <c r="G16" t="str">
        <f>'m vs o orig data'!T15</f>
        <v> </v>
      </c>
      <c r="H16" s="19">
        <f>I$19</f>
        <v>0.5910735826</v>
      </c>
      <c r="I16" s="3">
        <f>'m vs o orig data'!B15</f>
        <v>0.5480225989</v>
      </c>
      <c r="J16" s="3">
        <f>'m vs o orig data'!H15</f>
        <v>0.5513402062</v>
      </c>
      <c r="K16" s="19">
        <f>J$19</f>
        <v>0.5876081447</v>
      </c>
      <c r="L16" s="12">
        <f>'m vs o orig data'!E15</f>
        <v>0.2440185268</v>
      </c>
      <c r="M16" s="9"/>
      <c r="N16" s="12">
        <f>'m vs o orig data'!K15</f>
        <v>0.0002855096</v>
      </c>
      <c r="O16" s="9"/>
      <c r="P16" s="12">
        <f>'m vs o orig data'!N15</f>
        <v>0.9317293207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data'!P16</f>
        <v> </v>
      </c>
      <c r="D17" t="str">
        <f>'m vs o orig data'!Q16</f>
        <v> </v>
      </c>
      <c r="E17">
        <f ca="1">IF(CELL("contents",F17)="s","s",IF(CELL("contents",G17)="s","s",IF(CELL("contents",'m vs o orig data'!R16)="d","d","")))</f>
      </c>
      <c r="F17" t="str">
        <f>'m vs o orig data'!S16</f>
        <v> </v>
      </c>
      <c r="G17" t="str">
        <f>'m vs o orig data'!T16</f>
        <v> </v>
      </c>
      <c r="H17" s="19">
        <f>I$19</f>
        <v>0.5910735826</v>
      </c>
      <c r="I17" s="3">
        <f>'m vs o orig data'!B16</f>
        <v>0.5811518325</v>
      </c>
      <c r="J17" s="3">
        <f>'m vs o orig data'!H16</f>
        <v>0.5666208791</v>
      </c>
      <c r="K17" s="19">
        <f>J$19</f>
        <v>0.5876081447</v>
      </c>
      <c r="L17" s="12">
        <f>'m vs o orig data'!E16</f>
        <v>0.7803151131</v>
      </c>
      <c r="N17" s="12">
        <f>'m vs o orig data'!K16</f>
        <v>0.1037768446</v>
      </c>
      <c r="P17" s="12">
        <f>'m vs o orig data'!N16</f>
        <v>0.7030466026</v>
      </c>
    </row>
    <row r="18" spans="1:16" ht="12.75">
      <c r="A18" s="2" t="str">
        <f ca="1" t="shared" si="2"/>
        <v>North (o)</v>
      </c>
      <c r="B18" t="s">
        <v>40</v>
      </c>
      <c r="C18" t="str">
        <f>'m vs o orig data'!P17</f>
        <v> </v>
      </c>
      <c r="D18" t="str">
        <f>'m vs o orig data'!Q17</f>
        <v>o</v>
      </c>
      <c r="E18">
        <f ca="1">IF(CELL("contents",F18)="s","s",IF(CELL("contents",G18)="s","s",IF(CELL("contents",'m vs o orig data'!R17)="d","d","")))</f>
      </c>
      <c r="F18" t="str">
        <f>'m vs o orig data'!S17</f>
        <v> </v>
      </c>
      <c r="G18" t="str">
        <f>'m vs o orig data'!T17</f>
        <v> </v>
      </c>
      <c r="H18" s="19">
        <f>I$19</f>
        <v>0.5910735826</v>
      </c>
      <c r="I18" s="3">
        <f>'m vs o orig data'!B17</f>
        <v>0.4259259259</v>
      </c>
      <c r="J18" s="3">
        <f>'m vs o orig data'!H17</f>
        <v>0.4305882353</v>
      </c>
      <c r="K18" s="19">
        <f>J$19</f>
        <v>0.5876081447</v>
      </c>
      <c r="L18" s="12">
        <f>'m vs o orig data'!E17</f>
        <v>0.0135696155</v>
      </c>
      <c r="N18" s="12">
        <f>'m vs o orig data'!K17</f>
        <v>4.838419E-11</v>
      </c>
      <c r="P18" s="12">
        <f>'m vs o orig data'!N17</f>
        <v>0.9480269925</v>
      </c>
    </row>
    <row r="19" spans="1:16" ht="12.75">
      <c r="A19" s="2" t="str">
        <f ca="1" t="shared" si="2"/>
        <v>Manitoba</v>
      </c>
      <c r="B19" t="s">
        <v>42</v>
      </c>
      <c r="C19" t="str">
        <f>'m vs o orig data'!P18</f>
        <v> </v>
      </c>
      <c r="D19" t="str">
        <f>'m vs o orig data'!Q18</f>
        <v> </v>
      </c>
      <c r="E19">
        <f ca="1">IF(CELL("contents",F19)="s","s",IF(CELL("contents",G19)="s","s",IF(CELL("contents",'m vs o orig data'!R18)="d","d","")))</f>
      </c>
      <c r="F19" t="str">
        <f>'m vs o orig data'!S18</f>
        <v> </v>
      </c>
      <c r="G19" t="str">
        <f>'m vs o orig data'!T18</f>
        <v> </v>
      </c>
      <c r="H19" s="19">
        <f>I$19</f>
        <v>0.5910735826</v>
      </c>
      <c r="I19" s="3">
        <f>'m vs o orig data'!B18</f>
        <v>0.5910735826</v>
      </c>
      <c r="J19" s="3">
        <f>'m vs o orig data'!H18</f>
        <v>0.5876081447</v>
      </c>
      <c r="K19" s="19">
        <f>J$19</f>
        <v>0.5876081447</v>
      </c>
      <c r="L19" s="12">
        <f>'m vs o orig data'!E18</f>
        <v>1</v>
      </c>
      <c r="N19" s="12">
        <f>'m vs o orig data'!K18</f>
        <v>1</v>
      </c>
      <c r="P19" s="12">
        <f>'m vs o orig data'!N18</f>
        <v>0.8448115774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data'!P19</f>
        <v> </v>
      </c>
      <c r="D20" t="str">
        <f>'m vs o orig data'!Q19</f>
        <v> </v>
      </c>
      <c r="E20">
        <f ca="1">IF(CELL("contents",F20)="s","s",IF(CELL("contents",G20)="s","s",IF(CELL("contents",'m vs o orig data'!R19)="d","d","")))</f>
      </c>
      <c r="F20" t="str">
        <f>'m vs o orig data'!S19</f>
        <v> </v>
      </c>
      <c r="G20" t="str">
        <f>'m vs o orig data'!T19</f>
        <v> </v>
      </c>
      <c r="H20" s="19">
        <f aca="true" t="shared" si="3" ref="H20:H31">I$19</f>
        <v>0.5910735826</v>
      </c>
      <c r="I20" s="3">
        <f>'m vs o orig data'!B19</f>
        <v>0.6111111111</v>
      </c>
      <c r="J20" s="3">
        <f>'m vs o orig data'!H19</f>
        <v>0.6074600355</v>
      </c>
      <c r="K20" s="19">
        <f aca="true" t="shared" si="4" ref="K20:K31">J$19</f>
        <v>0.5876081447</v>
      </c>
      <c r="L20" s="12">
        <f>'m vs o orig data'!E19</f>
        <v>0.8627168709</v>
      </c>
      <c r="N20" s="12">
        <f>'m vs o orig data'!K19</f>
        <v>0.3386282111</v>
      </c>
      <c r="P20" s="12">
        <f>'m vs o orig data'!N19</f>
        <v>0.9750876875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data'!P20</f>
        <v> </v>
      </c>
      <c r="D21" t="str">
        <f>'m vs o orig data'!Q20</f>
        <v> </v>
      </c>
      <c r="E21">
        <f ca="1">IF(CELL("contents",F21)="s","s",IF(CELL("contents",G21)="s","s",IF(CELL("contents",'m vs o orig data'!R20)="d","d","")))</f>
      </c>
      <c r="F21" t="str">
        <f>'m vs o orig data'!S20</f>
        <v> </v>
      </c>
      <c r="G21" t="str">
        <f>'m vs o orig data'!T20</f>
        <v> </v>
      </c>
      <c r="H21" s="19">
        <f t="shared" si="3"/>
        <v>0.5910735826</v>
      </c>
      <c r="I21" s="3">
        <f>'m vs o orig data'!B20</f>
        <v>0.75</v>
      </c>
      <c r="J21" s="3">
        <f>'m vs o orig data'!H20</f>
        <v>0.6456692913</v>
      </c>
      <c r="K21" s="19">
        <f t="shared" si="4"/>
        <v>0.5876081447</v>
      </c>
      <c r="L21" s="12">
        <f>'m vs o orig data'!E20</f>
        <v>0.262795818</v>
      </c>
      <c r="N21" s="12">
        <f>'m vs o orig data'!K20</f>
        <v>0.0213220723</v>
      </c>
      <c r="P21" s="12">
        <f>'m vs o orig data'!N20</f>
        <v>0.4559650898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data'!P21</f>
        <v> </v>
      </c>
      <c r="D22" t="str">
        <f>'m vs o orig data'!Q21</f>
        <v> </v>
      </c>
      <c r="E22">
        <f ca="1">IF(CELL("contents",F22)="s","s",IF(CELL("contents",G22)="s","s",IF(CELL("contents",'m vs o orig data'!R21)="d","d","")))</f>
      </c>
      <c r="F22" t="str">
        <f>'m vs o orig data'!S21</f>
        <v> </v>
      </c>
      <c r="G22" t="str">
        <f>'m vs o orig data'!T21</f>
        <v> </v>
      </c>
      <c r="H22" s="19">
        <f t="shared" si="3"/>
        <v>0.5910735826</v>
      </c>
      <c r="I22" s="3">
        <f>'m vs o orig data'!B21</f>
        <v>0.5714285714</v>
      </c>
      <c r="J22" s="3">
        <f>'m vs o orig data'!H21</f>
        <v>0.5841121495</v>
      </c>
      <c r="K22" s="19">
        <f t="shared" si="4"/>
        <v>0.5876081447</v>
      </c>
      <c r="L22" s="12">
        <f>'m vs o orig data'!E21</f>
        <v>0.7797005151</v>
      </c>
      <c r="N22" s="12">
        <f>'m vs o orig data'!K21</f>
        <v>0.8831917349</v>
      </c>
      <c r="P22" s="12">
        <f>'m vs o orig data'!N21</f>
        <v>0.864571365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data'!P22</f>
        <v> </v>
      </c>
      <c r="D23" t="str">
        <f>'m vs o orig data'!Q22</f>
        <v> </v>
      </c>
      <c r="E23">
        <f ca="1">IF(CELL("contents",F23)="s","s",IF(CELL("contents",G23)="s","s",IF(CELL("contents",'m vs o orig data'!R22)="d","d","")))</f>
      </c>
      <c r="F23" t="str">
        <f>'m vs o orig data'!S22</f>
        <v> </v>
      </c>
      <c r="G23" t="str">
        <f>'m vs o orig data'!T22</f>
        <v> </v>
      </c>
      <c r="H23" s="19">
        <f t="shared" si="3"/>
        <v>0.5910735826</v>
      </c>
      <c r="I23" s="3">
        <f>'m vs o orig data'!B22</f>
        <v>0.5227272727</v>
      </c>
      <c r="J23" s="3">
        <f>'m vs o orig data'!H22</f>
        <v>0.585</v>
      </c>
      <c r="K23" s="19">
        <f t="shared" si="4"/>
        <v>0.5876081447</v>
      </c>
      <c r="L23" s="12">
        <f>'m vs o orig data'!E22</f>
        <v>0.3564542369</v>
      </c>
      <c r="N23" s="12">
        <f>'m vs o orig data'!K22</f>
        <v>0.8967403455</v>
      </c>
      <c r="P23" s="12">
        <f>'m vs o orig data'!N22</f>
        <v>0.4190758667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data'!P23</f>
        <v> </v>
      </c>
      <c r="D24" t="str">
        <f>'m vs o orig data'!Q23</f>
        <v> </v>
      </c>
      <c r="E24">
        <f ca="1">IF(CELL("contents",F24)="s","s",IF(CELL("contents",G24)="s","s",IF(CELL("contents",'m vs o orig data'!R23)="d","d","")))</f>
      </c>
      <c r="F24" t="str">
        <f>'m vs o orig data'!S23</f>
        <v> </v>
      </c>
      <c r="G24" t="str">
        <f>'m vs o orig data'!T23</f>
        <v> </v>
      </c>
      <c r="H24" s="19">
        <f t="shared" si="3"/>
        <v>0.5910735826</v>
      </c>
      <c r="I24" s="3">
        <f>'m vs o orig data'!B23</f>
        <v>0.6333333333</v>
      </c>
      <c r="J24" s="3">
        <f>'m vs o orig data'!H23</f>
        <v>0.5521126761</v>
      </c>
      <c r="K24" s="19">
        <f t="shared" si="4"/>
        <v>0.5876081447</v>
      </c>
      <c r="L24" s="12">
        <f>'m vs o orig data'!E23</f>
        <v>0.6377775679</v>
      </c>
      <c r="N24" s="12">
        <f>'m vs o orig data'!K23</f>
        <v>0.1742768091</v>
      </c>
      <c r="P24" s="12">
        <f>'m vs o orig data'!N23</f>
        <v>0.3896476497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data'!P24</f>
        <v> </v>
      </c>
      <c r="D25" t="str">
        <f>'m vs o orig data'!Q24</f>
        <v> </v>
      </c>
      <c r="E25">
        <f ca="1">IF(CELL("contents",F25)="s","s",IF(CELL("contents",G25)="s","s",IF(CELL("contents",'m vs o orig data'!R24)="d","d","")))</f>
      </c>
      <c r="F25" t="str">
        <f>'m vs o orig data'!S24</f>
        <v> </v>
      </c>
      <c r="G25" t="str">
        <f>'m vs o orig data'!T24</f>
        <v> </v>
      </c>
      <c r="H25" s="19">
        <f t="shared" si="3"/>
        <v>0.5910735826</v>
      </c>
      <c r="I25" s="3">
        <f>'m vs o orig data'!B24</f>
        <v>0.5882352941</v>
      </c>
      <c r="J25" s="3">
        <f>'m vs o orig data'!H24</f>
        <v>0.6003210273</v>
      </c>
      <c r="K25" s="19">
        <f t="shared" si="4"/>
        <v>0.5876081447</v>
      </c>
      <c r="L25" s="12">
        <f>'m vs o orig data'!E24</f>
        <v>0.9810094872</v>
      </c>
      <c r="N25" s="12">
        <f>'m vs o orig data'!K24</f>
        <v>0.5191875755</v>
      </c>
      <c r="P25" s="12">
        <f>'m vs o orig data'!N24</f>
        <v>0.9200612352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data'!P25</f>
        <v> </v>
      </c>
      <c r="D26" t="str">
        <f>'m vs o orig data'!Q25</f>
        <v> </v>
      </c>
      <c r="E26" t="str">
        <f ca="1">IF(CELL("contents",F26)="s","s",IF(CELL("contents",G26)="s","s",IF(CELL("contents",'m vs o orig data'!R25)="d","d","")))</f>
        <v>d</v>
      </c>
      <c r="F26" t="str">
        <f>'m vs o orig data'!S25</f>
        <v> </v>
      </c>
      <c r="G26" t="str">
        <f>'m vs o orig data'!T25</f>
        <v> </v>
      </c>
      <c r="H26" s="19">
        <f t="shared" si="3"/>
        <v>0.5910735826</v>
      </c>
      <c r="I26" s="3">
        <f>'m vs o orig data'!B25</f>
        <v>0.7272727273</v>
      </c>
      <c r="J26" s="3">
        <f>'m vs o orig data'!H25</f>
        <v>0.5884861407</v>
      </c>
      <c r="K26" s="19">
        <f t="shared" si="4"/>
        <v>0.5876081447</v>
      </c>
      <c r="L26" s="12">
        <f>'m vs o orig data'!E25</f>
        <v>0.0399244781</v>
      </c>
      <c r="N26" s="12">
        <f>'m vs o orig data'!K25</f>
        <v>0.9564368639</v>
      </c>
      <c r="P26" s="12">
        <f>'m vs o orig data'!N25</f>
        <v>0.0414712963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data'!P26</f>
        <v> </v>
      </c>
      <c r="D27" t="str">
        <f>'m vs o orig data'!Q26</f>
        <v> </v>
      </c>
      <c r="E27">
        <f ca="1">IF(CELL("contents",F27)="s","s",IF(CELL("contents",G27)="s","s",IF(CELL("contents",'m vs o orig data'!R26)="d","d","")))</f>
      </c>
      <c r="F27" t="str">
        <f>'m vs o orig data'!S26</f>
        <v> </v>
      </c>
      <c r="G27" t="str">
        <f>'m vs o orig data'!T26</f>
        <v> </v>
      </c>
      <c r="H27" s="19">
        <f t="shared" si="3"/>
        <v>0.5910735826</v>
      </c>
      <c r="I27" s="3">
        <f>'m vs o orig data'!B26</f>
        <v>0.5909090909</v>
      </c>
      <c r="J27" s="3">
        <f>'m vs o orig data'!H26</f>
        <v>0.6297709924</v>
      </c>
      <c r="K27" s="19">
        <f t="shared" si="4"/>
        <v>0.5876081447</v>
      </c>
      <c r="L27" s="12">
        <f>'m vs o orig data'!E26</f>
        <v>0.9987478628</v>
      </c>
      <c r="N27" s="12">
        <f>'m vs o orig data'!K26</f>
        <v>0.0499216774</v>
      </c>
      <c r="P27" s="12">
        <f>'m vs o orig data'!N26</f>
        <v>0.7117627896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data'!P27</f>
        <v> </v>
      </c>
      <c r="D28" t="str">
        <f>'m vs o orig data'!Q27</f>
        <v> </v>
      </c>
      <c r="E28">
        <f ca="1">IF(CELL("contents",F28)="s","s",IF(CELL("contents",G28)="s","s",IF(CELL("contents",'m vs o orig data'!R27)="d","d","")))</f>
      </c>
      <c r="F28" t="str">
        <f>'m vs o orig data'!S27</f>
        <v> </v>
      </c>
      <c r="G28" t="str">
        <f>'m vs o orig data'!T27</f>
        <v> </v>
      </c>
      <c r="H28" s="19">
        <f t="shared" si="3"/>
        <v>0.5910735826</v>
      </c>
      <c r="I28" s="3">
        <f>'m vs o orig data'!B27</f>
        <v>0.625</v>
      </c>
      <c r="J28" s="3">
        <f>'m vs o orig data'!H27</f>
        <v>0.6235632184</v>
      </c>
      <c r="K28" s="19">
        <f t="shared" si="4"/>
        <v>0.5876081447</v>
      </c>
      <c r="L28" s="12">
        <f>'m vs o orig data'!E27</f>
        <v>0.7353141745</v>
      </c>
      <c r="M28" s="9"/>
      <c r="N28" s="12">
        <f>'m vs o orig data'!K27</f>
        <v>0.0539883976</v>
      </c>
      <c r="P28" s="12">
        <f>'m vs o orig data'!N27</f>
        <v>0.9886031528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data'!P28</f>
        <v> </v>
      </c>
      <c r="D29" t="str">
        <f>'m vs o orig data'!Q28</f>
        <v> </v>
      </c>
      <c r="E29">
        <f ca="1">IF(CELL("contents",F29)="s","s",IF(CELL("contents",G29)="s","s",IF(CELL("contents",'m vs o orig data'!R28)="d","d","")))</f>
      </c>
      <c r="F29" t="str">
        <f>'m vs o orig data'!S28</f>
        <v> </v>
      </c>
      <c r="G29" t="str">
        <f>'m vs o orig data'!T28</f>
        <v> </v>
      </c>
      <c r="H29" s="19">
        <f t="shared" si="3"/>
        <v>0.5910735826</v>
      </c>
      <c r="I29" s="3">
        <f>'m vs o orig data'!B28</f>
        <v>0.6842105263</v>
      </c>
      <c r="J29" s="3">
        <f>'m vs o orig data'!H28</f>
        <v>0.6363636364</v>
      </c>
      <c r="K29" s="19">
        <f t="shared" si="4"/>
        <v>0.5876081447</v>
      </c>
      <c r="L29" s="12">
        <f>'m vs o orig data'!E28</f>
        <v>0.4089385416</v>
      </c>
      <c r="M29" s="9"/>
      <c r="N29" s="12">
        <f>'m vs o orig data'!K28</f>
        <v>0.1233775531</v>
      </c>
      <c r="P29" s="12">
        <f>'m vs o orig data'!N28</f>
        <v>0.6756936916</v>
      </c>
      <c r="Q29" s="1"/>
      <c r="R29" s="1"/>
      <c r="S29" s="1"/>
    </row>
    <row r="30" spans="1:19" ht="12.75">
      <c r="A30" s="2" t="str">
        <f ca="1" t="shared" si="2"/>
        <v>Downtown</v>
      </c>
      <c r="B30" t="s">
        <v>55</v>
      </c>
      <c r="C30" t="str">
        <f>'m vs o orig data'!P29</f>
        <v> </v>
      </c>
      <c r="D30" t="str">
        <f>'m vs o orig data'!Q29</f>
        <v> </v>
      </c>
      <c r="E30">
        <f ca="1">IF(CELL("contents",F30)="s","s",IF(CELL("contents",G30)="s","s",IF(CELL("contents",'m vs o orig data'!R29)="d","d","")))</f>
      </c>
      <c r="F30" t="str">
        <f>'m vs o orig data'!S29</f>
        <v> </v>
      </c>
      <c r="G30" t="str">
        <f>'m vs o orig data'!T29</f>
        <v> </v>
      </c>
      <c r="H30" s="19">
        <f t="shared" si="3"/>
        <v>0.5910735826</v>
      </c>
      <c r="I30" s="3">
        <f>'m vs o orig data'!B29</f>
        <v>0.6666666667</v>
      </c>
      <c r="J30" s="3">
        <f>'m vs o orig data'!H29</f>
        <v>0.6199158485</v>
      </c>
      <c r="K30" s="19">
        <f t="shared" si="4"/>
        <v>0.5876081447</v>
      </c>
      <c r="L30" s="12">
        <f>'m vs o orig data'!E29</f>
        <v>0.3190228143</v>
      </c>
      <c r="M30" s="9"/>
      <c r="N30" s="12">
        <f>'m vs o orig data'!K29</f>
        <v>0.0796921072</v>
      </c>
      <c r="P30" s="12">
        <f>'m vs o orig data'!N29</f>
        <v>0.5435985214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56</v>
      </c>
      <c r="C31" t="str">
        <f>'m vs o orig data'!P30</f>
        <v> </v>
      </c>
      <c r="D31" t="str">
        <f>'m vs o orig data'!Q30</f>
        <v> </v>
      </c>
      <c r="E31">
        <f ca="1">IF(CELL("contents",F31)="s","s",IF(CELL("contents",G31)="s","s",IF(CELL("contents",'m vs o orig data'!R30)="d","d","")))</f>
      </c>
      <c r="F31" t="str">
        <f>'m vs o orig data'!S30</f>
        <v> </v>
      </c>
      <c r="G31" t="str">
        <f>'m vs o orig data'!T30</f>
        <v> </v>
      </c>
      <c r="H31" s="19">
        <f t="shared" si="3"/>
        <v>0.5910735826</v>
      </c>
      <c r="I31" s="3">
        <f>'m vs o orig data'!B30</f>
        <v>0.5952380952</v>
      </c>
      <c r="J31" s="3">
        <f>'m vs o orig data'!H30</f>
        <v>0.6269430052</v>
      </c>
      <c r="K31" s="19">
        <f t="shared" si="4"/>
        <v>0.5876081447</v>
      </c>
      <c r="L31" s="12">
        <f>'m vs o orig data'!E30</f>
        <v>0.9562208385</v>
      </c>
      <c r="M31" s="9"/>
      <c r="N31" s="12">
        <f>'m vs o orig data'!K30</f>
        <v>0.116438097</v>
      </c>
      <c r="P31" s="12">
        <f>'m vs o orig data'!N30</f>
        <v>0.6870894414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5" t="s">
        <v>96</v>
      </c>
      <c r="B1" s="5" t="s">
        <v>58</v>
      </c>
      <c r="C1" s="13" t="s">
        <v>29</v>
      </c>
      <c r="D1" s="13" t="s">
        <v>30</v>
      </c>
      <c r="E1" s="82" t="s">
        <v>135</v>
      </c>
      <c r="F1" s="82"/>
      <c r="G1" s="82"/>
      <c r="H1" s="82"/>
      <c r="I1" s="82"/>
    </row>
    <row r="2" spans="1:9" ht="12.75">
      <c r="A2" s="35"/>
      <c r="B2" s="5"/>
      <c r="C2" s="13"/>
      <c r="D2" s="13"/>
      <c r="E2" s="3"/>
      <c r="F2" s="3" t="s">
        <v>98</v>
      </c>
      <c r="G2" s="3"/>
      <c r="H2" s="3"/>
      <c r="I2" s="3"/>
    </row>
    <row r="3" spans="1:9" ht="12.75">
      <c r="A3" s="34" t="s">
        <v>0</v>
      </c>
      <c r="B3" s="5"/>
      <c r="C3" s="13" t="s">
        <v>79</v>
      </c>
      <c r="D3" s="13" t="s">
        <v>60</v>
      </c>
      <c r="E3" s="6" t="s">
        <v>87</v>
      </c>
      <c r="F3" s="3" t="s">
        <v>99</v>
      </c>
      <c r="G3" s="6" t="s">
        <v>65</v>
      </c>
      <c r="H3" s="6" t="s">
        <v>66</v>
      </c>
      <c r="I3" s="6" t="s">
        <v>67</v>
      </c>
    </row>
    <row r="4" spans="1:9" ht="12.75">
      <c r="A4" s="33" t="str">
        <f aca="true" ca="1" t="shared" si="0" ref="A4:A10">CONCATENATE(B4)&amp;(IF((CELL("contents",D4)="s")," (s)",(IF((CELL("contents",C4)="m")," (m)",""))))</f>
        <v>Southeast Region</v>
      </c>
      <c r="B4" t="s">
        <v>80</v>
      </c>
      <c r="C4" t="str">
        <f>'m region orig data'!H4</f>
        <v> </v>
      </c>
      <c r="D4" t="str">
        <f>'m region orig data'!I4</f>
        <v> </v>
      </c>
      <c r="E4" s="19">
        <f>F$12</f>
        <v>0.5910735826</v>
      </c>
      <c r="F4" s="36">
        <f>'m region orig data'!B4</f>
        <v>0.6474820144</v>
      </c>
      <c r="G4" s="6" t="e">
        <f>'m region orig data'!#REF!</f>
        <v>#REF!</v>
      </c>
      <c r="H4" s="6" t="e">
        <f>'m region orig data'!#REF!</f>
        <v>#REF!</v>
      </c>
      <c r="I4" s="12">
        <f>'m region orig data'!E4</f>
        <v>0.176144943</v>
      </c>
    </row>
    <row r="5" spans="1:9" ht="12.75">
      <c r="A5" s="33" t="str">
        <f ca="1" t="shared" si="0"/>
        <v>Interlake Region</v>
      </c>
      <c r="B5" t="s">
        <v>81</v>
      </c>
      <c r="C5" t="str">
        <f>'m region orig data'!H5</f>
        <v> </v>
      </c>
      <c r="D5" t="str">
        <f>'m region orig data'!I5</f>
        <v> </v>
      </c>
      <c r="E5" s="19">
        <f aca="true" t="shared" si="1" ref="E5:E12">F$12</f>
        <v>0.5910735826</v>
      </c>
      <c r="F5" s="36">
        <f>'m region orig data'!B5</f>
        <v>0.5543478261</v>
      </c>
      <c r="G5" s="6" t="e">
        <f>'m region orig data'!#REF!</f>
        <v>#REF!</v>
      </c>
      <c r="H5" s="6" t="e">
        <f>'m region orig data'!#REF!</f>
        <v>#REF!</v>
      </c>
      <c r="I5" s="12">
        <f>'m region orig data'!E5</f>
        <v>0.4736774624</v>
      </c>
    </row>
    <row r="6" spans="1:9" ht="12.75">
      <c r="A6" s="33" t="str">
        <f ca="1" t="shared" si="0"/>
        <v>Northwest Region</v>
      </c>
      <c r="B6" t="s">
        <v>82</v>
      </c>
      <c r="C6" t="str">
        <f>'m region orig data'!H6</f>
        <v> </v>
      </c>
      <c r="D6" t="str">
        <f>'m region orig data'!I6</f>
        <v> </v>
      </c>
      <c r="E6" s="19">
        <f t="shared" si="1"/>
        <v>0.5910735826</v>
      </c>
      <c r="F6" s="36">
        <f>'m region orig data'!B6</f>
        <v>0.59375</v>
      </c>
      <c r="G6" s="6" t="e">
        <f>'m region orig data'!#REF!</f>
        <v>#REF!</v>
      </c>
      <c r="H6" s="6" t="e">
        <f>'m region orig data'!#REF!</f>
        <v>#REF!</v>
      </c>
      <c r="I6" s="12">
        <f>'m region orig data'!E6</f>
        <v>0.9754327304</v>
      </c>
    </row>
    <row r="7" spans="1:9" ht="12.75">
      <c r="A7" s="33" t="str">
        <f ca="1" t="shared" si="0"/>
        <v>Winnipeg Region</v>
      </c>
      <c r="B7" t="s">
        <v>83</v>
      </c>
      <c r="C7" t="str">
        <f>'m region orig data'!H7</f>
        <v> </v>
      </c>
      <c r="D7" t="str">
        <f>'m region orig data'!I7</f>
        <v> </v>
      </c>
      <c r="E7" s="19">
        <f t="shared" si="1"/>
        <v>0.5910735826</v>
      </c>
      <c r="F7" s="36">
        <f>'m region orig data'!B7</f>
        <v>0.6256684492</v>
      </c>
      <c r="G7" s="6" t="e">
        <f>'m region orig data'!#REF!</f>
        <v>#REF!</v>
      </c>
      <c r="H7" s="6" t="e">
        <f>'m region orig data'!#REF!</f>
        <v>#REF!</v>
      </c>
      <c r="I7" s="12">
        <f>'m region orig data'!E7</f>
        <v>0.1735671936</v>
      </c>
    </row>
    <row r="8" spans="1:9" ht="12.75">
      <c r="A8" s="33" t="str">
        <f ca="1" t="shared" si="0"/>
        <v>Southwest Region</v>
      </c>
      <c r="B8" t="s">
        <v>84</v>
      </c>
      <c r="C8" t="str">
        <f>'m region orig data'!H8</f>
        <v> </v>
      </c>
      <c r="D8" t="str">
        <f>'m region orig data'!I8</f>
        <v> </v>
      </c>
      <c r="E8" s="19">
        <f t="shared" si="1"/>
        <v>0.5910735826</v>
      </c>
      <c r="F8" s="36">
        <f>'m region orig data'!B8</f>
        <v>0.5348837209</v>
      </c>
      <c r="G8" s="6" t="e">
        <f>'m region orig data'!#REF!</f>
        <v>#REF!</v>
      </c>
      <c r="H8" s="6" t="e">
        <f>'m region orig data'!#REF!</f>
        <v>#REF!</v>
      </c>
      <c r="I8" s="12">
        <f>'m region orig data'!E8</f>
        <v>0.1942516292</v>
      </c>
    </row>
    <row r="9" spans="1:9" ht="12.75">
      <c r="A9" s="33" t="str">
        <f ca="1" t="shared" si="0"/>
        <v>The Pas Region</v>
      </c>
      <c r="B9" t="s">
        <v>85</v>
      </c>
      <c r="C9" t="str">
        <f>'m region orig data'!H9</f>
        <v> </v>
      </c>
      <c r="D9" t="str">
        <f>'m region orig data'!I9</f>
        <v> </v>
      </c>
      <c r="E9" s="19">
        <f t="shared" si="1"/>
        <v>0.5910735826</v>
      </c>
      <c r="F9" s="36">
        <f>'m region orig data'!B9</f>
        <v>0.5609756098</v>
      </c>
      <c r="G9" s="6" t="e">
        <f>'m region orig data'!#REF!</f>
        <v>#REF!</v>
      </c>
      <c r="H9" s="6" t="e">
        <f>'m region orig data'!#REF!</f>
        <v>#REF!</v>
      </c>
      <c r="I9" s="12">
        <f>'m region orig data'!E9</f>
        <v>0.6950583811</v>
      </c>
    </row>
    <row r="10" spans="1:9" ht="12.75">
      <c r="A10" s="33" t="str">
        <f ca="1" t="shared" si="0"/>
        <v>Thompson Region (s)</v>
      </c>
      <c r="B10" t="s">
        <v>86</v>
      </c>
      <c r="C10" t="str">
        <f>'m region orig data'!H10</f>
        <v> </v>
      </c>
      <c r="D10" t="str">
        <f>'m region orig data'!I10</f>
        <v>s</v>
      </c>
      <c r="E10" s="19">
        <f t="shared" si="1"/>
        <v>0.5910735826</v>
      </c>
      <c r="F10" s="36" t="str">
        <f>'m region orig data'!B10</f>
        <v> </v>
      </c>
      <c r="G10" s="6" t="e">
        <f>'m region orig data'!#REF!</f>
        <v>#REF!</v>
      </c>
      <c r="H10" s="6" t="e">
        <f>'m region orig data'!#REF!</f>
        <v>#REF!</v>
      </c>
      <c r="I10" s="12" t="str">
        <f>'m region orig data'!E10</f>
        <v> </v>
      </c>
    </row>
    <row r="11" spans="1:9" ht="12.75">
      <c r="A11" s="33"/>
      <c r="E11" s="19"/>
      <c r="F11" s="36"/>
      <c r="G11" s="6"/>
      <c r="H11" s="6"/>
      <c r="I11" s="12"/>
    </row>
    <row r="12" spans="1:9" ht="12.75">
      <c r="A12" s="33" t="s">
        <v>42</v>
      </c>
      <c r="B12" t="s">
        <v>42</v>
      </c>
      <c r="C12" t="str">
        <f>'m region orig data'!H11</f>
        <v> </v>
      </c>
      <c r="D12" t="str">
        <f>'m region orig data'!I11</f>
        <v> </v>
      </c>
      <c r="E12" s="19">
        <f t="shared" si="1"/>
        <v>0.5910735826</v>
      </c>
      <c r="F12" s="36">
        <f>'m region orig data'!B11</f>
        <v>0.5910735826</v>
      </c>
      <c r="G12" s="6" t="e">
        <f>'m region orig data'!#REF!</f>
        <v>#REF!</v>
      </c>
      <c r="H12" s="6" t="e">
        <f>'m region orig data'!#REF!</f>
        <v>#REF!</v>
      </c>
      <c r="I12" s="12">
        <f>'m region orig data'!E11</f>
        <v>1</v>
      </c>
    </row>
    <row r="13" spans="5:9" ht="12.75">
      <c r="E13" s="19"/>
      <c r="F13" s="11"/>
      <c r="G13" s="6"/>
      <c r="H13" s="6"/>
      <c r="I13" s="12"/>
    </row>
    <row r="16" ht="12.75">
      <c r="B16" s="38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133</v>
      </c>
    </row>
    <row r="3" spans="1:20" ht="12.75">
      <c r="A3" t="s">
        <v>0</v>
      </c>
      <c r="B3" t="s">
        <v>117</v>
      </c>
      <c r="C3" t="s">
        <v>118</v>
      </c>
      <c r="D3" t="s">
        <v>119</v>
      </c>
      <c r="E3" t="s">
        <v>120</v>
      </c>
      <c r="F3" t="s">
        <v>121</v>
      </c>
      <c r="G3" t="s">
        <v>136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137</v>
      </c>
      <c r="N3" t="s">
        <v>127</v>
      </c>
      <c r="O3" t="s">
        <v>138</v>
      </c>
      <c r="P3" t="s">
        <v>128</v>
      </c>
      <c r="Q3" t="s">
        <v>129</v>
      </c>
      <c r="R3" t="s">
        <v>130</v>
      </c>
      <c r="S3" t="s">
        <v>131</v>
      </c>
      <c r="T3" t="s">
        <v>132</v>
      </c>
    </row>
    <row r="4" spans="1:20" ht="12.75">
      <c r="A4" t="s">
        <v>3</v>
      </c>
      <c r="B4">
        <v>0.65</v>
      </c>
      <c r="C4">
        <v>0.5126301052</v>
      </c>
      <c r="D4">
        <v>0.7873698948</v>
      </c>
      <c r="E4">
        <v>0.2837013097</v>
      </c>
      <c r="F4">
        <v>0.0533268225</v>
      </c>
      <c r="G4">
        <v>1.1492733731</v>
      </c>
      <c r="H4">
        <v>0.5825242718</v>
      </c>
      <c r="I4">
        <v>0.5314238778</v>
      </c>
      <c r="J4">
        <v>0.6336246659</v>
      </c>
      <c r="K4">
        <v>0.7973811156</v>
      </c>
      <c r="L4">
        <v>0.0198371095</v>
      </c>
      <c r="M4">
        <v>0.0659143468</v>
      </c>
      <c r="N4">
        <v>0.2481983433</v>
      </c>
      <c r="O4">
        <v>1.3334164092</v>
      </c>
      <c r="P4" t="s">
        <v>59</v>
      </c>
      <c r="Q4" t="s">
        <v>59</v>
      </c>
      <c r="R4" t="s">
        <v>59</v>
      </c>
      <c r="S4" t="s">
        <v>59</v>
      </c>
      <c r="T4" t="s">
        <v>59</v>
      </c>
    </row>
    <row r="5" spans="1:20" ht="12.75">
      <c r="A5" t="s">
        <v>1</v>
      </c>
      <c r="B5">
        <v>0.4126984127</v>
      </c>
      <c r="C5">
        <v>0.2529183561</v>
      </c>
      <c r="D5">
        <v>0.5724784692</v>
      </c>
      <c r="E5">
        <v>0.0039793598</v>
      </c>
      <c r="F5">
        <v>0.0620264195</v>
      </c>
      <c r="G5">
        <v>8.2932094147</v>
      </c>
      <c r="H5">
        <v>0.5403726708</v>
      </c>
      <c r="I5">
        <v>0.4990672638</v>
      </c>
      <c r="J5">
        <v>0.5816780778</v>
      </c>
      <c r="K5">
        <v>0.0028604935</v>
      </c>
      <c r="L5">
        <v>0.0160347077</v>
      </c>
      <c r="M5">
        <v>8.894382334</v>
      </c>
      <c r="N5">
        <v>0.0490774459</v>
      </c>
      <c r="O5">
        <v>3.8727021947</v>
      </c>
      <c r="P5" t="s">
        <v>79</v>
      </c>
      <c r="Q5" t="s">
        <v>63</v>
      </c>
      <c r="R5" t="s">
        <v>62</v>
      </c>
      <c r="S5" t="s">
        <v>59</v>
      </c>
      <c r="T5" t="s">
        <v>59</v>
      </c>
    </row>
    <row r="6" spans="1:20" ht="12.75">
      <c r="A6" t="s">
        <v>10</v>
      </c>
      <c r="B6">
        <v>0.5588235294</v>
      </c>
      <c r="C6">
        <v>0.3394673299</v>
      </c>
      <c r="D6">
        <v>0.7781797289</v>
      </c>
      <c r="E6">
        <v>0.7020937319</v>
      </c>
      <c r="F6">
        <v>0.0851538042</v>
      </c>
      <c r="G6">
        <v>0.146302946</v>
      </c>
      <c r="H6">
        <v>0.5410225922</v>
      </c>
      <c r="I6">
        <v>0.4967585352</v>
      </c>
      <c r="J6">
        <v>0.5852866491</v>
      </c>
      <c r="K6">
        <v>0.0060618242</v>
      </c>
      <c r="L6">
        <v>0.0171832519</v>
      </c>
      <c r="M6">
        <v>7.5318317832</v>
      </c>
      <c r="N6">
        <v>0.8381724981</v>
      </c>
      <c r="O6">
        <v>0.0417105571</v>
      </c>
      <c r="P6" t="s">
        <v>59</v>
      </c>
      <c r="Q6" t="s">
        <v>63</v>
      </c>
      <c r="R6" t="s">
        <v>59</v>
      </c>
      <c r="S6" t="s">
        <v>59</v>
      </c>
      <c r="T6" t="s">
        <v>59</v>
      </c>
    </row>
    <row r="7" spans="1:20" ht="12.75">
      <c r="A7" t="s">
        <v>9</v>
      </c>
      <c r="B7">
        <v>0.7575757576</v>
      </c>
      <c r="C7">
        <v>0.5654038298</v>
      </c>
      <c r="D7">
        <v>0.9497476853</v>
      </c>
      <c r="E7">
        <v>0.0517135978</v>
      </c>
      <c r="F7">
        <v>0.0746009036</v>
      </c>
      <c r="G7">
        <v>3.7850101156</v>
      </c>
      <c r="H7">
        <v>0.6773255814</v>
      </c>
      <c r="I7">
        <v>0.6314129011</v>
      </c>
      <c r="J7">
        <v>0.7232382617</v>
      </c>
      <c r="K7" s="4">
        <v>1.7487115E-06</v>
      </c>
      <c r="L7">
        <v>0.0178232455</v>
      </c>
      <c r="M7">
        <v>22.853055044</v>
      </c>
      <c r="N7">
        <v>0.333951772</v>
      </c>
      <c r="O7">
        <v>0.933512857</v>
      </c>
      <c r="P7" t="s">
        <v>59</v>
      </c>
      <c r="Q7" t="s">
        <v>63</v>
      </c>
      <c r="R7" t="s">
        <v>59</v>
      </c>
      <c r="S7" t="s">
        <v>59</v>
      </c>
      <c r="T7" t="s">
        <v>59</v>
      </c>
    </row>
    <row r="8" spans="1:20" ht="12.75">
      <c r="A8" t="s">
        <v>11</v>
      </c>
      <c r="B8">
        <v>0.6256684492</v>
      </c>
      <c r="C8">
        <v>0.5612054657</v>
      </c>
      <c r="D8">
        <v>0.6901314327</v>
      </c>
      <c r="E8">
        <v>0.1735671936</v>
      </c>
      <c r="F8">
        <v>0.0250244501</v>
      </c>
      <c r="G8">
        <v>1.8518602292</v>
      </c>
      <c r="H8">
        <v>0.6067607381</v>
      </c>
      <c r="I8">
        <v>0.5910918982</v>
      </c>
      <c r="J8">
        <v>0.622429578</v>
      </c>
      <c r="K8">
        <v>0.0017813233</v>
      </c>
      <c r="L8">
        <v>0.0060826242</v>
      </c>
      <c r="M8">
        <v>9.7622442106</v>
      </c>
      <c r="N8">
        <v>0.4665446468</v>
      </c>
      <c r="O8">
        <v>0.5301479931</v>
      </c>
      <c r="P8" t="s">
        <v>59</v>
      </c>
      <c r="Q8" t="s">
        <v>63</v>
      </c>
      <c r="R8" t="s">
        <v>59</v>
      </c>
      <c r="S8" t="s">
        <v>59</v>
      </c>
      <c r="T8" t="s">
        <v>59</v>
      </c>
    </row>
    <row r="9" spans="1:20" ht="12.75">
      <c r="A9" t="s">
        <v>4</v>
      </c>
      <c r="B9">
        <v>0.5339805825</v>
      </c>
      <c r="C9">
        <v>0.4073635925</v>
      </c>
      <c r="D9">
        <v>0.6605975725</v>
      </c>
      <c r="E9">
        <v>0.2385664848</v>
      </c>
      <c r="F9">
        <v>0.0491525582</v>
      </c>
      <c r="G9">
        <v>1.3890447493</v>
      </c>
      <c r="H9">
        <v>0.5372670807</v>
      </c>
      <c r="I9">
        <v>0.4866539457</v>
      </c>
      <c r="J9">
        <v>0.5878802158</v>
      </c>
      <c r="K9">
        <v>0.0094543209</v>
      </c>
      <c r="L9">
        <v>0.0196479562</v>
      </c>
      <c r="M9">
        <v>6.7349249662</v>
      </c>
      <c r="N9">
        <v>0.9504771145</v>
      </c>
      <c r="O9">
        <v>0.0038573587</v>
      </c>
      <c r="P9" t="s">
        <v>59</v>
      </c>
      <c r="Q9" t="s">
        <v>63</v>
      </c>
      <c r="R9" t="s">
        <v>59</v>
      </c>
      <c r="S9" t="s">
        <v>59</v>
      </c>
      <c r="T9" t="s">
        <v>59</v>
      </c>
    </row>
    <row r="10" spans="1:20" ht="12.75">
      <c r="A10" t="s">
        <v>2</v>
      </c>
      <c r="B10">
        <v>0.7083333333</v>
      </c>
      <c r="C10">
        <v>0.539333032</v>
      </c>
      <c r="D10">
        <v>0.8773336347</v>
      </c>
      <c r="E10">
        <v>0.0984444782</v>
      </c>
      <c r="F10">
        <v>0.065605707</v>
      </c>
      <c r="G10">
        <v>2.7305645857</v>
      </c>
      <c r="H10">
        <v>0.6243781095</v>
      </c>
      <c r="I10">
        <v>0.5621578076</v>
      </c>
      <c r="J10">
        <v>0.6865984113</v>
      </c>
      <c r="K10">
        <v>0.1342269286</v>
      </c>
      <c r="L10">
        <v>0.0241538439</v>
      </c>
      <c r="M10">
        <v>2.2429241834</v>
      </c>
      <c r="N10">
        <v>0.253938169</v>
      </c>
      <c r="O10">
        <v>1.30150682</v>
      </c>
      <c r="P10" t="s">
        <v>59</v>
      </c>
      <c r="Q10" t="s">
        <v>59</v>
      </c>
      <c r="R10" t="s">
        <v>59</v>
      </c>
      <c r="S10" t="s">
        <v>59</v>
      </c>
      <c r="T10" t="s">
        <v>59</v>
      </c>
    </row>
    <row r="11" spans="1:20" ht="12.75">
      <c r="A11" t="s">
        <v>6</v>
      </c>
      <c r="B11">
        <v>0.55</v>
      </c>
      <c r="C11">
        <v>0.3473701305</v>
      </c>
      <c r="D11">
        <v>0.7526298695</v>
      </c>
      <c r="E11">
        <v>0.597233208</v>
      </c>
      <c r="F11">
        <v>0.0786606636</v>
      </c>
      <c r="G11">
        <v>0.2791890916</v>
      </c>
      <c r="H11">
        <v>0.556097561</v>
      </c>
      <c r="I11">
        <v>0.4928893947</v>
      </c>
      <c r="J11">
        <v>0.6193057272</v>
      </c>
      <c r="K11">
        <v>0.1949298054</v>
      </c>
      <c r="L11">
        <v>0.0245373316</v>
      </c>
      <c r="M11">
        <v>1.6799597159</v>
      </c>
      <c r="N11">
        <v>0.9409469522</v>
      </c>
      <c r="O11">
        <v>0.0054878049</v>
      </c>
      <c r="P11" t="s">
        <v>59</v>
      </c>
      <c r="Q11" t="s">
        <v>59</v>
      </c>
      <c r="R11" t="s">
        <v>59</v>
      </c>
      <c r="S11" t="s">
        <v>59</v>
      </c>
      <c r="T11" t="s">
        <v>59</v>
      </c>
    </row>
    <row r="12" spans="1:20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60</v>
      </c>
      <c r="T12" t="s">
        <v>60</v>
      </c>
    </row>
    <row r="13" spans="1:20" ht="12.75">
      <c r="A13" t="s">
        <v>5</v>
      </c>
      <c r="B13">
        <v>0.59375</v>
      </c>
      <c r="C13">
        <v>0.3700997604</v>
      </c>
      <c r="D13">
        <v>0.8174002396</v>
      </c>
      <c r="E13">
        <v>0.9754327304</v>
      </c>
      <c r="F13">
        <v>0.0868207452</v>
      </c>
      <c r="G13">
        <v>0.000948355</v>
      </c>
      <c r="H13">
        <v>0.5580110497</v>
      </c>
      <c r="I13">
        <v>0.462921306</v>
      </c>
      <c r="J13">
        <v>0.6531007934</v>
      </c>
      <c r="K13">
        <v>0.4185784597</v>
      </c>
      <c r="L13">
        <v>0.0369137204</v>
      </c>
      <c r="M13">
        <v>0.6543029245</v>
      </c>
      <c r="N13">
        <v>0.7070932522</v>
      </c>
      <c r="O13">
        <v>0.1411976753</v>
      </c>
      <c r="P13" t="s">
        <v>59</v>
      </c>
      <c r="Q13" t="s">
        <v>59</v>
      </c>
      <c r="R13" t="s">
        <v>59</v>
      </c>
      <c r="S13" t="s">
        <v>59</v>
      </c>
      <c r="T13" t="s">
        <v>59</v>
      </c>
    </row>
    <row r="14" spans="1:20" ht="12.75">
      <c r="A14" t="s">
        <v>7</v>
      </c>
      <c r="B14" t="s">
        <v>59</v>
      </c>
      <c r="C14" t="s">
        <v>59</v>
      </c>
      <c r="D14" t="s">
        <v>59</v>
      </c>
      <c r="E14" t="s">
        <v>59</v>
      </c>
      <c r="F14" t="s">
        <v>59</v>
      </c>
      <c r="G14" t="s">
        <v>59</v>
      </c>
      <c r="H14">
        <v>0.3374485597</v>
      </c>
      <c r="I14">
        <v>0.2593116353</v>
      </c>
      <c r="J14">
        <v>0.415585484</v>
      </c>
      <c r="K14" s="4">
        <v>2.331468E-15</v>
      </c>
      <c r="L14">
        <v>0.030332657</v>
      </c>
      <c r="M14">
        <v>62.754183465</v>
      </c>
      <c r="N14" t="s">
        <v>59</v>
      </c>
      <c r="O14" t="s">
        <v>59</v>
      </c>
      <c r="P14" t="s">
        <v>59</v>
      </c>
      <c r="Q14" t="s">
        <v>63</v>
      </c>
      <c r="R14" t="s">
        <v>59</v>
      </c>
      <c r="S14" t="s">
        <v>60</v>
      </c>
      <c r="T14" t="s">
        <v>59</v>
      </c>
    </row>
    <row r="15" spans="1:20" ht="12.75">
      <c r="A15" t="s">
        <v>14</v>
      </c>
      <c r="B15">
        <v>0.5480225989</v>
      </c>
      <c r="C15">
        <v>0.4516581549</v>
      </c>
      <c r="D15">
        <v>0.6443870428</v>
      </c>
      <c r="E15">
        <v>0.2440185268</v>
      </c>
      <c r="F15">
        <v>0.0374085574</v>
      </c>
      <c r="G15">
        <v>1.3572276828</v>
      </c>
      <c r="H15">
        <v>0.5513402062</v>
      </c>
      <c r="I15">
        <v>0.5253231356</v>
      </c>
      <c r="J15">
        <v>0.5773572768</v>
      </c>
      <c r="K15">
        <v>0.0002855096</v>
      </c>
      <c r="L15">
        <v>0.0100997945</v>
      </c>
      <c r="M15">
        <v>13.16314298</v>
      </c>
      <c r="N15">
        <v>0.9317293207</v>
      </c>
      <c r="O15">
        <v>0.0073392261</v>
      </c>
      <c r="P15" t="s">
        <v>59</v>
      </c>
      <c r="Q15" t="s">
        <v>63</v>
      </c>
      <c r="R15" t="s">
        <v>59</v>
      </c>
      <c r="S15" t="s">
        <v>59</v>
      </c>
      <c r="T15" t="s">
        <v>59</v>
      </c>
    </row>
    <row r="16" spans="1:20" ht="12.75">
      <c r="A16" t="s">
        <v>12</v>
      </c>
      <c r="B16">
        <v>0.5811518325</v>
      </c>
      <c r="C16">
        <v>0.4891911277</v>
      </c>
      <c r="D16">
        <v>0.6731125372</v>
      </c>
      <c r="E16">
        <v>0.7803151131</v>
      </c>
      <c r="F16">
        <v>0.0356990313</v>
      </c>
      <c r="G16">
        <v>0.077789902</v>
      </c>
      <c r="H16">
        <v>0.5666208791</v>
      </c>
      <c r="I16">
        <v>0.5331670796</v>
      </c>
      <c r="J16">
        <v>0.6000746787</v>
      </c>
      <c r="K16">
        <v>0.1037768446</v>
      </c>
      <c r="L16">
        <v>0.0129867234</v>
      </c>
      <c r="M16">
        <v>2.6465201561</v>
      </c>
      <c r="N16">
        <v>0.7030466026</v>
      </c>
      <c r="O16">
        <v>0.1453219137</v>
      </c>
      <c r="P16" t="s">
        <v>59</v>
      </c>
      <c r="Q16" t="s">
        <v>59</v>
      </c>
      <c r="R16" t="s">
        <v>59</v>
      </c>
      <c r="S16" t="s">
        <v>59</v>
      </c>
      <c r="T16" t="s">
        <v>59</v>
      </c>
    </row>
    <row r="17" spans="1:20" ht="12.75">
      <c r="A17" t="s">
        <v>13</v>
      </c>
      <c r="B17">
        <v>0.4259259259</v>
      </c>
      <c r="C17">
        <v>0.2525854503</v>
      </c>
      <c r="D17">
        <v>0.5992664016</v>
      </c>
      <c r="E17">
        <v>0.0135696155</v>
      </c>
      <c r="F17">
        <v>0.0672905573</v>
      </c>
      <c r="G17">
        <v>6.0932903676</v>
      </c>
      <c r="H17">
        <v>0.4305882353</v>
      </c>
      <c r="I17">
        <v>0.3687160164</v>
      </c>
      <c r="J17">
        <v>0.4924604542</v>
      </c>
      <c r="K17" s="4">
        <v>4.838419E-11</v>
      </c>
      <c r="L17">
        <v>0.0240187185</v>
      </c>
      <c r="M17">
        <v>43.241473922</v>
      </c>
      <c r="N17">
        <v>0.9480269925</v>
      </c>
      <c r="O17">
        <v>0.004249037</v>
      </c>
      <c r="P17" t="s">
        <v>59</v>
      </c>
      <c r="Q17" t="s">
        <v>63</v>
      </c>
      <c r="R17" t="s">
        <v>59</v>
      </c>
      <c r="S17" t="s">
        <v>59</v>
      </c>
      <c r="T17" t="s">
        <v>59</v>
      </c>
    </row>
    <row r="18" spans="1:20" ht="12.75">
      <c r="A18" t="s">
        <v>15</v>
      </c>
      <c r="B18">
        <v>0.5910735826</v>
      </c>
      <c r="C18">
        <v>0.5470878376</v>
      </c>
      <c r="D18">
        <v>0.6350593276</v>
      </c>
      <c r="E18">
        <v>1</v>
      </c>
      <c r="F18">
        <v>0.0170752116</v>
      </c>
      <c r="G18" s="4">
        <v>1.612572E-29</v>
      </c>
      <c r="H18">
        <v>0.5876081447</v>
      </c>
      <c r="I18">
        <v>0.5757538737</v>
      </c>
      <c r="J18">
        <v>0.5994624158</v>
      </c>
      <c r="K18">
        <v>1</v>
      </c>
      <c r="L18">
        <v>0.0046018133</v>
      </c>
      <c r="M18">
        <v>0</v>
      </c>
      <c r="N18">
        <v>0.8448115774</v>
      </c>
      <c r="O18">
        <v>0.0383151965</v>
      </c>
      <c r="P18" t="s">
        <v>59</v>
      </c>
      <c r="Q18" t="s">
        <v>59</v>
      </c>
      <c r="R18" t="s">
        <v>59</v>
      </c>
      <c r="S18" t="s">
        <v>59</v>
      </c>
      <c r="T18" t="s">
        <v>59</v>
      </c>
    </row>
    <row r="19" spans="1:20" ht="12.75">
      <c r="A19" t="s">
        <v>18</v>
      </c>
      <c r="B19">
        <v>0.6111111111</v>
      </c>
      <c r="C19">
        <v>0.3151174138</v>
      </c>
      <c r="D19">
        <v>0.9071048084</v>
      </c>
      <c r="E19">
        <v>0.8627168709</v>
      </c>
      <c r="F19">
        <v>0.1149043856</v>
      </c>
      <c r="G19">
        <v>0.0299002</v>
      </c>
      <c r="H19">
        <v>0.6074600355</v>
      </c>
      <c r="I19">
        <v>0.5544458057</v>
      </c>
      <c r="J19">
        <v>0.6604742653</v>
      </c>
      <c r="K19">
        <v>0.3386282111</v>
      </c>
      <c r="L19">
        <v>0.0205800582</v>
      </c>
      <c r="M19">
        <v>0.9156178783</v>
      </c>
      <c r="N19">
        <v>0.9750876875</v>
      </c>
      <c r="O19">
        <v>0.0009751898</v>
      </c>
      <c r="P19" t="s">
        <v>59</v>
      </c>
      <c r="Q19" t="s">
        <v>59</v>
      </c>
      <c r="R19" t="s">
        <v>59</v>
      </c>
      <c r="S19" t="s">
        <v>59</v>
      </c>
      <c r="T19" t="s">
        <v>59</v>
      </c>
    </row>
    <row r="20" spans="1:20" ht="12.75">
      <c r="A20" t="s">
        <v>17</v>
      </c>
      <c r="B20">
        <v>0.75</v>
      </c>
      <c r="C20">
        <v>0.428</v>
      </c>
      <c r="D20">
        <v>1.072</v>
      </c>
      <c r="E20">
        <v>0.262795818</v>
      </c>
      <c r="F20">
        <v>0.125</v>
      </c>
      <c r="G20">
        <v>1.2539687556</v>
      </c>
      <c r="H20">
        <v>0.6456692913</v>
      </c>
      <c r="I20">
        <v>0.5825455353</v>
      </c>
      <c r="J20">
        <v>0.7087930474</v>
      </c>
      <c r="K20">
        <v>0.0213220723</v>
      </c>
      <c r="L20">
        <v>0.0245045637</v>
      </c>
      <c r="M20">
        <v>5.3002738135</v>
      </c>
      <c r="N20">
        <v>0.4559650898</v>
      </c>
      <c r="O20">
        <v>0.5557811587</v>
      </c>
      <c r="P20" t="s">
        <v>59</v>
      </c>
      <c r="Q20" t="s">
        <v>59</v>
      </c>
      <c r="R20" t="s">
        <v>59</v>
      </c>
      <c r="S20" t="s">
        <v>59</v>
      </c>
      <c r="T20" t="s">
        <v>59</v>
      </c>
    </row>
    <row r="21" spans="1:20" ht="12.75">
      <c r="A21" t="s">
        <v>20</v>
      </c>
      <c r="B21">
        <v>0.5714285714</v>
      </c>
      <c r="C21">
        <v>0.3893158008</v>
      </c>
      <c r="D21">
        <v>0.7535413421</v>
      </c>
      <c r="E21">
        <v>0.7797005151</v>
      </c>
      <c r="F21">
        <v>0.0706959513</v>
      </c>
      <c r="G21">
        <v>0.0782373126</v>
      </c>
      <c r="H21">
        <v>0.5841121495</v>
      </c>
      <c r="I21">
        <v>0.5227415719</v>
      </c>
      <c r="J21">
        <v>0.6454827271</v>
      </c>
      <c r="K21">
        <v>0.8831917349</v>
      </c>
      <c r="L21">
        <v>0.023823982</v>
      </c>
      <c r="M21">
        <v>0.0215867635</v>
      </c>
      <c r="N21">
        <v>0.864571365</v>
      </c>
      <c r="O21">
        <v>0.029090014</v>
      </c>
      <c r="P21" t="s">
        <v>59</v>
      </c>
      <c r="Q21" t="s">
        <v>59</v>
      </c>
      <c r="R21" t="s">
        <v>59</v>
      </c>
      <c r="S21" t="s">
        <v>59</v>
      </c>
      <c r="T21" t="s">
        <v>59</v>
      </c>
    </row>
    <row r="22" spans="1:20" ht="12.75">
      <c r="A22" t="s">
        <v>19</v>
      </c>
      <c r="B22">
        <v>0.5227272727</v>
      </c>
      <c r="C22">
        <v>0.3287546628</v>
      </c>
      <c r="D22">
        <v>0.7166998827</v>
      </c>
      <c r="E22">
        <v>0.3564542369</v>
      </c>
      <c r="F22">
        <v>0.0752999262</v>
      </c>
      <c r="G22">
        <v>0.8503468403</v>
      </c>
      <c r="H22">
        <v>0.585</v>
      </c>
      <c r="I22">
        <v>0.533183006</v>
      </c>
      <c r="J22">
        <v>0.636816994</v>
      </c>
      <c r="K22">
        <v>0.8967403455</v>
      </c>
      <c r="L22">
        <v>0.0201152927</v>
      </c>
      <c r="M22">
        <v>0.0168428947</v>
      </c>
      <c r="N22">
        <v>0.4190758667</v>
      </c>
      <c r="O22">
        <v>0.6529053098</v>
      </c>
      <c r="P22" t="s">
        <v>59</v>
      </c>
      <c r="Q22" t="s">
        <v>59</v>
      </c>
      <c r="R22" t="s">
        <v>59</v>
      </c>
      <c r="S22" t="s">
        <v>59</v>
      </c>
      <c r="T22" t="s">
        <v>59</v>
      </c>
    </row>
    <row r="23" spans="1:20" ht="12.75">
      <c r="A23" t="s">
        <v>21</v>
      </c>
      <c r="B23">
        <v>0.6333333333</v>
      </c>
      <c r="C23">
        <v>0.4066930421</v>
      </c>
      <c r="D23">
        <v>0.8599736246</v>
      </c>
      <c r="E23">
        <v>0.6377775679</v>
      </c>
      <c r="F23">
        <v>0.0879814795</v>
      </c>
      <c r="G23">
        <v>0.2216605462</v>
      </c>
      <c r="H23">
        <v>0.5521126761</v>
      </c>
      <c r="I23">
        <v>0.4841250422</v>
      </c>
      <c r="J23">
        <v>0.6201003099</v>
      </c>
      <c r="K23">
        <v>0.1742768091</v>
      </c>
      <c r="L23">
        <v>0.026392715</v>
      </c>
      <c r="M23">
        <v>1.8457645315</v>
      </c>
      <c r="N23">
        <v>0.3896476497</v>
      </c>
      <c r="O23">
        <v>0.7400412966</v>
      </c>
      <c r="P23" t="s">
        <v>59</v>
      </c>
      <c r="Q23" t="s">
        <v>59</v>
      </c>
      <c r="R23" t="s">
        <v>59</v>
      </c>
      <c r="S23" t="s">
        <v>59</v>
      </c>
      <c r="T23" t="s">
        <v>59</v>
      </c>
    </row>
    <row r="24" spans="1:20" ht="12.75">
      <c r="A24" t="s">
        <v>27</v>
      </c>
      <c r="B24">
        <v>0.5882352941</v>
      </c>
      <c r="C24">
        <v>0.2807520202</v>
      </c>
      <c r="D24">
        <v>0.8957185681</v>
      </c>
      <c r="E24">
        <v>0.9810094872</v>
      </c>
      <c r="F24">
        <v>0.119364625</v>
      </c>
      <c r="G24">
        <v>0.0005665983</v>
      </c>
      <c r="H24">
        <v>0.6003210273</v>
      </c>
      <c r="I24">
        <v>0.5497677561</v>
      </c>
      <c r="J24">
        <v>0.6508742985</v>
      </c>
      <c r="K24">
        <v>0.5191875755</v>
      </c>
      <c r="L24">
        <v>0.0196247171</v>
      </c>
      <c r="M24">
        <v>0.4155068914</v>
      </c>
      <c r="N24">
        <v>0.9200612352</v>
      </c>
      <c r="O24">
        <v>0.0100714443</v>
      </c>
      <c r="P24" t="s">
        <v>59</v>
      </c>
      <c r="Q24" t="s">
        <v>59</v>
      </c>
      <c r="R24" t="s">
        <v>59</v>
      </c>
      <c r="S24" t="s">
        <v>59</v>
      </c>
      <c r="T24" t="s">
        <v>59</v>
      </c>
    </row>
    <row r="25" spans="1:20" ht="12.75">
      <c r="A25" t="s">
        <v>22</v>
      </c>
      <c r="B25">
        <v>0.7272727273</v>
      </c>
      <c r="C25">
        <v>0.5725773095</v>
      </c>
      <c r="D25">
        <v>0.881968145</v>
      </c>
      <c r="E25">
        <v>0.0399244781</v>
      </c>
      <c r="F25">
        <v>0.060052569</v>
      </c>
      <c r="G25">
        <v>4.2210911718</v>
      </c>
      <c r="H25">
        <v>0.5884861407</v>
      </c>
      <c r="I25">
        <v>0.5470952481</v>
      </c>
      <c r="J25">
        <v>0.6298770333</v>
      </c>
      <c r="K25">
        <v>0.9564368639</v>
      </c>
      <c r="L25">
        <v>0.0160678931</v>
      </c>
      <c r="M25">
        <v>0.0029839396</v>
      </c>
      <c r="N25">
        <v>0.0414712963</v>
      </c>
      <c r="O25">
        <v>4.1566521869</v>
      </c>
      <c r="P25" t="s">
        <v>59</v>
      </c>
      <c r="Q25" t="s">
        <v>59</v>
      </c>
      <c r="R25" t="s">
        <v>62</v>
      </c>
      <c r="S25" t="s">
        <v>59</v>
      </c>
      <c r="T25" t="s">
        <v>59</v>
      </c>
    </row>
    <row r="26" spans="1:20" ht="12.75">
      <c r="A26" t="s">
        <v>23</v>
      </c>
      <c r="B26">
        <v>0.5909090909</v>
      </c>
      <c r="C26">
        <v>0.3208835975</v>
      </c>
      <c r="D26">
        <v>0.8609345843</v>
      </c>
      <c r="E26">
        <v>0.9987478628</v>
      </c>
      <c r="F26">
        <v>0.1048235611</v>
      </c>
      <c r="G26" s="4">
        <v>2.4627711E-06</v>
      </c>
      <c r="H26">
        <v>0.6297709924</v>
      </c>
      <c r="I26">
        <v>0.5754326028</v>
      </c>
      <c r="J26">
        <v>0.6841093819</v>
      </c>
      <c r="K26">
        <v>0.0499216774</v>
      </c>
      <c r="L26">
        <v>0.0210940953</v>
      </c>
      <c r="M26">
        <v>3.8440875568</v>
      </c>
      <c r="N26">
        <v>0.7117627896</v>
      </c>
      <c r="O26">
        <v>0.1365225982</v>
      </c>
      <c r="P26" t="s">
        <v>59</v>
      </c>
      <c r="Q26" t="s">
        <v>59</v>
      </c>
      <c r="R26" t="s">
        <v>59</v>
      </c>
      <c r="S26" t="s">
        <v>59</v>
      </c>
      <c r="T26" t="s">
        <v>59</v>
      </c>
    </row>
    <row r="27" spans="1:20" ht="12.75">
      <c r="A27" t="s">
        <v>16</v>
      </c>
      <c r="B27">
        <v>0.625</v>
      </c>
      <c r="C27">
        <v>0.3704366484</v>
      </c>
      <c r="D27">
        <v>0.8795633516</v>
      </c>
      <c r="E27">
        <v>0.7353141745</v>
      </c>
      <c r="F27">
        <v>0.0988211769</v>
      </c>
      <c r="G27">
        <v>0.1142879718</v>
      </c>
      <c r="H27">
        <v>0.6235632184</v>
      </c>
      <c r="I27">
        <v>0.5762559894</v>
      </c>
      <c r="J27">
        <v>0.6708704473</v>
      </c>
      <c r="K27">
        <v>0.0539883976</v>
      </c>
      <c r="L27">
        <v>0.0183646075</v>
      </c>
      <c r="M27">
        <v>3.7130578815</v>
      </c>
      <c r="N27">
        <v>0.9886031528</v>
      </c>
      <c r="O27">
        <v>0.0002040417</v>
      </c>
      <c r="P27" t="s">
        <v>59</v>
      </c>
      <c r="Q27" t="s">
        <v>59</v>
      </c>
      <c r="R27" t="s">
        <v>59</v>
      </c>
      <c r="S27" t="s">
        <v>59</v>
      </c>
      <c r="T27" t="s">
        <v>59</v>
      </c>
    </row>
    <row r="28" spans="1:20" ht="12.75">
      <c r="A28" t="s">
        <v>24</v>
      </c>
      <c r="B28">
        <v>0.6842105263</v>
      </c>
      <c r="C28">
        <v>0.4095079335</v>
      </c>
      <c r="D28">
        <v>0.9589131191</v>
      </c>
      <c r="E28">
        <v>0.4089385416</v>
      </c>
      <c r="F28">
        <v>0.1066392053</v>
      </c>
      <c r="G28">
        <v>0.681884547</v>
      </c>
      <c r="H28">
        <v>0.6363636364</v>
      </c>
      <c r="I28">
        <v>0.5567065337</v>
      </c>
      <c r="J28">
        <v>0.7160207391</v>
      </c>
      <c r="K28">
        <v>0.1233775531</v>
      </c>
      <c r="L28">
        <v>0.0309227883</v>
      </c>
      <c r="M28">
        <v>2.3739116957</v>
      </c>
      <c r="N28">
        <v>0.6756936916</v>
      </c>
      <c r="O28">
        <v>0.1750139139</v>
      </c>
      <c r="P28" t="s">
        <v>59</v>
      </c>
      <c r="Q28" t="s">
        <v>59</v>
      </c>
      <c r="R28" t="s">
        <v>59</v>
      </c>
      <c r="S28" t="s">
        <v>59</v>
      </c>
      <c r="T28" t="s">
        <v>59</v>
      </c>
    </row>
    <row r="29" spans="1:20" ht="12.75">
      <c r="A29" t="s">
        <v>26</v>
      </c>
      <c r="B29">
        <v>0.6666666667</v>
      </c>
      <c r="C29">
        <v>0.4792902383</v>
      </c>
      <c r="D29">
        <v>0.8540430951</v>
      </c>
      <c r="E29">
        <v>0.3190228143</v>
      </c>
      <c r="F29">
        <v>0.0727392967</v>
      </c>
      <c r="G29">
        <v>0.9929484478</v>
      </c>
      <c r="H29">
        <v>0.6199158485</v>
      </c>
      <c r="I29">
        <v>0.5730876615</v>
      </c>
      <c r="J29">
        <v>0.6667440355</v>
      </c>
      <c r="K29">
        <v>0.0796921072</v>
      </c>
      <c r="L29">
        <v>0.018178644</v>
      </c>
      <c r="M29">
        <v>3.0711698035</v>
      </c>
      <c r="N29">
        <v>0.5435985214</v>
      </c>
      <c r="O29">
        <v>0.3689108979</v>
      </c>
      <c r="P29" t="s">
        <v>59</v>
      </c>
      <c r="Q29" t="s">
        <v>59</v>
      </c>
      <c r="R29" t="s">
        <v>59</v>
      </c>
      <c r="S29" t="s">
        <v>59</v>
      </c>
      <c r="T29" t="s">
        <v>59</v>
      </c>
    </row>
    <row r="30" spans="1:20" ht="12.75">
      <c r="A30" t="s">
        <v>25</v>
      </c>
      <c r="B30">
        <v>0.5952380952</v>
      </c>
      <c r="C30">
        <v>0.4001339988</v>
      </c>
      <c r="D30">
        <v>0.7903421917</v>
      </c>
      <c r="E30">
        <v>0.9562208385</v>
      </c>
      <c r="F30">
        <v>0.0757391679</v>
      </c>
      <c r="G30">
        <v>0.003013637</v>
      </c>
      <c r="H30">
        <v>0.6269430052</v>
      </c>
      <c r="I30">
        <v>0.5635335779</v>
      </c>
      <c r="J30">
        <v>0.6903524325</v>
      </c>
      <c r="K30">
        <v>0.116438097</v>
      </c>
      <c r="L30">
        <v>0.0246154609</v>
      </c>
      <c r="M30">
        <v>2.464589797</v>
      </c>
      <c r="N30">
        <v>0.6870894414</v>
      </c>
      <c r="O30">
        <v>0.1622543222</v>
      </c>
      <c r="P30" t="s">
        <v>59</v>
      </c>
      <c r="Q30" t="s">
        <v>59</v>
      </c>
      <c r="R30" t="s">
        <v>59</v>
      </c>
      <c r="S30" t="s">
        <v>59</v>
      </c>
      <c r="T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134</v>
      </c>
    </row>
    <row r="3" spans="1:9" ht="12.75">
      <c r="A3" t="s">
        <v>64</v>
      </c>
      <c r="B3" t="s">
        <v>68</v>
      </c>
      <c r="C3" t="s">
        <v>114</v>
      </c>
      <c r="D3" t="s">
        <v>115</v>
      </c>
      <c r="E3" t="s">
        <v>67</v>
      </c>
      <c r="F3" t="s">
        <v>69</v>
      </c>
      <c r="G3" t="s">
        <v>116</v>
      </c>
      <c r="H3" t="s">
        <v>70</v>
      </c>
      <c r="I3" t="s">
        <v>71</v>
      </c>
    </row>
    <row r="4" spans="1:9" ht="12.75">
      <c r="A4" t="s">
        <v>72</v>
      </c>
      <c r="B4">
        <v>0.6474820144</v>
      </c>
      <c r="C4">
        <v>0.5430958469</v>
      </c>
      <c r="D4">
        <v>0.7518681819</v>
      </c>
      <c r="E4">
        <v>0.176144943</v>
      </c>
      <c r="F4">
        <v>0.0405225806</v>
      </c>
      <c r="G4">
        <v>1.8298527153</v>
      </c>
      <c r="H4" t="s">
        <v>59</v>
      </c>
      <c r="I4" t="s">
        <v>59</v>
      </c>
    </row>
    <row r="5" spans="1:9" ht="12.75">
      <c r="A5" t="s">
        <v>73</v>
      </c>
      <c r="B5">
        <v>0.5543478261</v>
      </c>
      <c r="C5">
        <v>0.4208601618</v>
      </c>
      <c r="D5">
        <v>0.6878354904</v>
      </c>
      <c r="E5">
        <v>0.4736774624</v>
      </c>
      <c r="F5">
        <v>0.0518197455</v>
      </c>
      <c r="G5">
        <v>0.5133843341</v>
      </c>
      <c r="H5" t="s">
        <v>59</v>
      </c>
      <c r="I5" t="s">
        <v>59</v>
      </c>
    </row>
    <row r="6" spans="1:9" ht="12.75">
      <c r="A6" t="s">
        <v>74</v>
      </c>
      <c r="B6">
        <v>0.59375</v>
      </c>
      <c r="C6">
        <v>0.3700997604</v>
      </c>
      <c r="D6">
        <v>0.8174002396</v>
      </c>
      <c r="E6">
        <v>0.9754327304</v>
      </c>
      <c r="F6">
        <v>0.0868207452</v>
      </c>
      <c r="G6">
        <v>0.000948355</v>
      </c>
      <c r="H6" t="s">
        <v>59</v>
      </c>
      <c r="I6" t="s">
        <v>59</v>
      </c>
    </row>
    <row r="7" spans="1:9" ht="12.75">
      <c r="A7" t="s">
        <v>75</v>
      </c>
      <c r="B7">
        <v>0.6256684492</v>
      </c>
      <c r="C7">
        <v>0.5612054657</v>
      </c>
      <c r="D7">
        <v>0.6901314327</v>
      </c>
      <c r="E7">
        <v>0.1735671936</v>
      </c>
      <c r="F7">
        <v>0.0250244501</v>
      </c>
      <c r="G7">
        <v>1.8518602292</v>
      </c>
      <c r="H7" t="s">
        <v>59</v>
      </c>
      <c r="I7" t="s">
        <v>59</v>
      </c>
    </row>
    <row r="8" spans="1:9" ht="12.75">
      <c r="A8" t="s">
        <v>76</v>
      </c>
      <c r="B8">
        <v>0.5348837209</v>
      </c>
      <c r="C8">
        <v>0.4217579729</v>
      </c>
      <c r="D8">
        <v>0.6480094689</v>
      </c>
      <c r="E8">
        <v>0.1942516292</v>
      </c>
      <c r="F8">
        <v>0.0439152748</v>
      </c>
      <c r="G8">
        <v>1.6850737743</v>
      </c>
      <c r="H8" t="s">
        <v>59</v>
      </c>
      <c r="I8" t="s">
        <v>59</v>
      </c>
    </row>
    <row r="9" spans="1:9" ht="12.75">
      <c r="A9" t="s">
        <v>77</v>
      </c>
      <c r="B9">
        <v>0.5609756098</v>
      </c>
      <c r="C9">
        <v>0.3613251824</v>
      </c>
      <c r="D9">
        <v>0.7606260371</v>
      </c>
      <c r="E9">
        <v>0.6950583811</v>
      </c>
      <c r="F9">
        <v>0.0775040479</v>
      </c>
      <c r="G9">
        <v>0.1536638225</v>
      </c>
      <c r="H9" t="s">
        <v>59</v>
      </c>
      <c r="I9" t="s">
        <v>59</v>
      </c>
    </row>
    <row r="10" spans="1:9" ht="12.75">
      <c r="A10" t="s">
        <v>78</v>
      </c>
      <c r="B10" t="s">
        <v>59</v>
      </c>
      <c r="C10" t="s">
        <v>59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60</v>
      </c>
    </row>
    <row r="11" spans="1:9" ht="12.75">
      <c r="A11" t="s">
        <v>15</v>
      </c>
      <c r="B11">
        <v>0.5910735826</v>
      </c>
      <c r="C11">
        <v>0.5470878376</v>
      </c>
      <c r="D11">
        <v>0.6350593276</v>
      </c>
      <c r="E11">
        <v>1</v>
      </c>
      <c r="F11">
        <v>0.0170752116</v>
      </c>
      <c r="G11" s="4">
        <v>1.612572E-29</v>
      </c>
      <c r="H11" t="s">
        <v>59</v>
      </c>
      <c r="I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2008-10-09T21:08:11Z</cp:lastPrinted>
  <dcterms:created xsi:type="dcterms:W3CDTF">2006-01-23T20:42:54Z</dcterms:created>
  <dcterms:modified xsi:type="dcterms:W3CDTF">2010-05-10T19:58:09Z</dcterms:modified>
  <cp:category/>
  <cp:version/>
  <cp:contentType/>
  <cp:contentStatus/>
</cp:coreProperties>
</file>