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86" yWindow="129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<sst xmlns="http://schemas.openxmlformats.org/spreadsheetml/2006/main" count="392" uniqueCount="154">
  <si>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</si>
  <si>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</si>
  <si>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</si>
  <si>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</si>
  <si>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</si>
  <si>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</si>
  <si>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</si>
  <si>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</si>
  <si>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</si>
  <si>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</si>
  <si>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</si>
  <si>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</si>
  <si>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</si>
  <si>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</si>
  <si>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</si>
  <si>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</si>
  <si>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</si>
  <si>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</si>
  <si>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</si>
  <si>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</si>
  <si>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</si>
  <si>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</si>
  <si>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</si>
  <si>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</si>
  <si>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</si>
  <si>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</si>
  <si>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</si>
  <si>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</si>
  <si>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</si>
  <si>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</si>
  <si>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</si>
  <si>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</si>
  <si>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</si>
  <si>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</si>
  <si>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</si>
  <si>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</si>
  <si>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</si>
  <si>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</si>
  <si>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</si>
  <si>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</si>
  <si>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</si>
  <si>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</si>
  <si>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</si>
  <si>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</si>
  <si>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</si>
  <si>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</si>
  <si>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</si>
  <si>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</si>
  <si>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</si>
  <si>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</si>
  <si>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</si>
  <si>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</si>
  <si>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</si>
  <si>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</si>
  <si>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</si>
  <si>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</si>
  <si>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</si>
  <si>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</si>
  <si>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</si>
  <si>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</si>
  <si>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</si>
  <si>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</si>
  <si>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</si>
  <si>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</si>
  <si>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</si>
  <si>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d</t>
  </si>
  <si>
    <t>o</t>
  </si>
  <si>
    <t>mmf</t>
  </si>
  <si>
    <t>count</t>
  </si>
  <si>
    <t>pop</t>
  </si>
  <si>
    <t>prob</t>
  </si>
  <si>
    <t>crd_rate</t>
  </si>
  <si>
    <t>std_error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</si>
  <si>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</si>
  <si>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</si>
  <si>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</si>
  <si>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</si>
  <si>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</si>
  <si>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</si>
  <si>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</si>
  <si>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</si>
  <si>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</si>
  <si>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</si>
  <si>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</si>
  <si>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</si>
  <si>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</si>
  <si>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</si>
  <si>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</si>
  <si>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</si>
  <si>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</si>
  <si>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</si>
  <si>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</si>
  <si>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</si>
  <si>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</si>
  <si>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</si>
  <si>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</si>
  <si>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</si>
  <si>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</si>
  <si>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</si>
  <si>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</si>
  <si>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</si>
  <si>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</si>
  <si>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</si>
  <si>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</si>
  <si>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</si>
  <si>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</si>
  <si>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</si>
  <si>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</si>
  <si>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</si>
  <si>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</si>
  <si>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</si>
  <si>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</si>
  <si>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</si>
  <si>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</si>
  <si>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</si>
  <si>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</si>
  <si>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</si>
  <si>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</si>
  <si>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</si>
  <si>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</si>
  <si>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</si>
  <si>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Lci_crd</t>
  </si>
  <si>
    <t>Uci_crd</t>
  </si>
  <si>
    <t>chisq_stat</t>
  </si>
  <si>
    <t>metiscount</t>
  </si>
  <si>
    <t>metispop</t>
  </si>
  <si>
    <t>metis_crd_rate</t>
  </si>
  <si>
    <t>metis_Lci_crd</t>
  </si>
  <si>
    <t>metis_Uci_crd</t>
  </si>
  <si>
    <t>metisprob</t>
  </si>
  <si>
    <t>metis_std_error</t>
  </si>
  <si>
    <t>othercount</t>
  </si>
  <si>
    <t>otherpop</t>
  </si>
  <si>
    <t>other_crd_rate</t>
  </si>
  <si>
    <t>other_Lci_crd</t>
  </si>
  <si>
    <t>other_Uci_crd</t>
  </si>
  <si>
    <t>otherprob</t>
  </si>
  <si>
    <t>other_std_error</t>
  </si>
  <si>
    <t>MetisOtherprob</t>
  </si>
  <si>
    <t>Metissign</t>
  </si>
  <si>
    <t>Othersign</t>
  </si>
  <si>
    <t>MetisOthersign</t>
  </si>
  <si>
    <t>metissuppress</t>
  </si>
  <si>
    <t>othersuppress</t>
  </si>
  <si>
    <t>Crude Proportion of Appropriate Asthmatic Care, Metis vs. Other by RHA, FY 2006</t>
  </si>
  <si>
    <t>Crude Proportion of Appropriate Asthmatic Care, Metis by MMF Regions, FY 2006</t>
  </si>
  <si>
    <t>Asthma Care: Controller Medication Use</t>
  </si>
  <si>
    <t>metis_chisq_stat</t>
  </si>
  <si>
    <t>other_chisq_stat</t>
  </si>
  <si>
    <t>MetisOther_chisq_stat</t>
  </si>
  <si>
    <t>Asthma Care: Controller Rx Use, 2006/07</t>
  </si>
  <si>
    <t>Asthma Care: Rx Use, 2006/07</t>
  </si>
  <si>
    <t>Source: MCHP/MMF, 2010</t>
  </si>
  <si>
    <t>Appendix Table 2.62: Asthma Care: Controller Medication Use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</si>
</sst>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8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" fontId="7" fillId="0" borderId="0" xfId="44" applyNumberFormat="1" applyFont="1" applyAlignment="1">
      <alignment/>
      <protection/>
    </xf>
    <xf numFmtId="1" fontId="9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27" xfId="0" applyNumberFormat="1" applyFont="1" applyFill="1" applyBorder="1" applyAlignment="1" quotePrefix="1">
      <alignment horizontal="center"/>
    </xf>
    <xf numFmtId="3" fontId="10" fillId="33" borderId="27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24" xfId="0" applyNumberFormat="1" applyFont="1" applyFill="1" applyBorder="1" applyAlignment="1" quotePrefix="1">
      <alignment horizontal="center"/>
    </xf>
    <xf numFmtId="3" fontId="10" fillId="33" borderId="24" xfId="0" applyNumberFormat="1" applyFont="1" applyFill="1" applyBorder="1" applyAlignment="1" quotePrefix="1">
      <alignment horizontal="center"/>
    </xf>
    <xf numFmtId="3" fontId="10" fillId="0" borderId="23" xfId="0" applyNumberFormat="1" applyFont="1" applyFill="1" applyBorder="1" applyAlignment="1" quotePrefix="1">
      <alignment horizontal="center"/>
    </xf>
    <xf numFmtId="3" fontId="10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125"/>
          <c:w val="0.88975"/>
          <c:h val="0.80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(m,d)</c:v>
                </c:pt>
                <c:pt idx="2">
                  <c:v>Assiniboine</c:v>
                </c:pt>
                <c:pt idx="3">
                  <c:v>Brandon (o)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0.6442838929</c:v>
                </c:pt>
                <c:pt idx="1">
                  <c:v>0.6442838929</c:v>
                </c:pt>
                <c:pt idx="2">
                  <c:v>0.6442838929</c:v>
                </c:pt>
                <c:pt idx="3">
                  <c:v>0.6442838929</c:v>
                </c:pt>
                <c:pt idx="4">
                  <c:v>0.6442838929</c:v>
                </c:pt>
                <c:pt idx="5">
                  <c:v>0.6442838929</c:v>
                </c:pt>
                <c:pt idx="6">
                  <c:v>0.6442838929</c:v>
                </c:pt>
                <c:pt idx="7">
                  <c:v>0.6442838929</c:v>
                </c:pt>
                <c:pt idx="8">
                  <c:v>0.6442838929</c:v>
                </c:pt>
                <c:pt idx="9">
                  <c:v>0.6442838929</c:v>
                </c:pt>
                <c:pt idx="10">
                  <c:v>0.6442838929</c:v>
                </c:pt>
                <c:pt idx="12">
                  <c:v>0.6442838929</c:v>
                </c:pt>
                <c:pt idx="13">
                  <c:v>0.6442838929</c:v>
                </c:pt>
                <c:pt idx="14">
                  <c:v>0.6442838929</c:v>
                </c:pt>
                <c:pt idx="15">
                  <c:v>0.6442838929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(m,d)</c:v>
                </c:pt>
                <c:pt idx="2">
                  <c:v>Assiniboine</c:v>
                </c:pt>
                <c:pt idx="3">
                  <c:v>Brandon (o)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0.6635514019</c:v>
                </c:pt>
                <c:pt idx="1">
                  <c:v>0.5379310345</c:v>
                </c:pt>
                <c:pt idx="2">
                  <c:v>0.7419354839</c:v>
                </c:pt>
                <c:pt idx="3">
                  <c:v>0.5492957746</c:v>
                </c:pt>
                <c:pt idx="4">
                  <c:v>0.6577629382</c:v>
                </c:pt>
                <c:pt idx="5">
                  <c:v>0.6516853933</c:v>
                </c:pt>
                <c:pt idx="6">
                  <c:v>0.5294117647</c:v>
                </c:pt>
                <c:pt idx="7">
                  <c:v>0.6666666667</c:v>
                </c:pt>
                <c:pt idx="8">
                  <c:v>0</c:v>
                </c:pt>
                <c:pt idx="9">
                  <c:v>0.62</c:v>
                </c:pt>
                <c:pt idx="10">
                  <c:v>0.6585365854</c:v>
                </c:pt>
                <c:pt idx="12">
                  <c:v>0.6210191083</c:v>
                </c:pt>
                <c:pt idx="13">
                  <c:v>0.6419294991</c:v>
                </c:pt>
                <c:pt idx="14">
                  <c:v>0.6406926407</c:v>
                </c:pt>
                <c:pt idx="15">
                  <c:v>0.6442838929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(m,d)</c:v>
                </c:pt>
                <c:pt idx="2">
                  <c:v>Assiniboine</c:v>
                </c:pt>
                <c:pt idx="3">
                  <c:v>Brandon (o)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0.6159737418</c:v>
                </c:pt>
                <c:pt idx="1">
                  <c:v>0.6346820809</c:v>
                </c:pt>
                <c:pt idx="2">
                  <c:v>0.6589379207</c:v>
                </c:pt>
                <c:pt idx="3">
                  <c:v>0.5862068966</c:v>
                </c:pt>
                <c:pt idx="4">
                  <c:v>0.6459370354</c:v>
                </c:pt>
                <c:pt idx="5">
                  <c:v>0.608115942</c:v>
                </c:pt>
                <c:pt idx="6">
                  <c:v>0.6587412587</c:v>
                </c:pt>
                <c:pt idx="7">
                  <c:v>0.6457073761</c:v>
                </c:pt>
                <c:pt idx="8">
                  <c:v>0.8260869565</c:v>
                </c:pt>
                <c:pt idx="9">
                  <c:v>0.6713615023</c:v>
                </c:pt>
                <c:pt idx="10">
                  <c:v>0.6756126021</c:v>
                </c:pt>
                <c:pt idx="12">
                  <c:v>0.6385330319</c:v>
                </c:pt>
                <c:pt idx="13">
                  <c:v>0.628711356</c:v>
                </c:pt>
                <c:pt idx="14">
                  <c:v>0.6768759571</c:v>
                </c:pt>
                <c:pt idx="15">
                  <c:v>0.6415124378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 (m,d)</c:v>
                </c:pt>
                <c:pt idx="2">
                  <c:v>Assiniboine</c:v>
                </c:pt>
                <c:pt idx="3">
                  <c:v>Brandon (o)</c:v>
                </c:pt>
                <c:pt idx="4">
                  <c:v>Winnipeg</c:v>
                </c:pt>
                <c:pt idx="5">
                  <c:v>Interlake (o)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0.6415124378</c:v>
                </c:pt>
                <c:pt idx="1">
                  <c:v>0.6415124378</c:v>
                </c:pt>
                <c:pt idx="2">
                  <c:v>0.6415124378</c:v>
                </c:pt>
                <c:pt idx="3">
                  <c:v>0.6415124378</c:v>
                </c:pt>
                <c:pt idx="4">
                  <c:v>0.6415124378</c:v>
                </c:pt>
                <c:pt idx="5">
                  <c:v>0.6415124378</c:v>
                </c:pt>
                <c:pt idx="6">
                  <c:v>0.6415124378</c:v>
                </c:pt>
                <c:pt idx="7">
                  <c:v>0.6415124378</c:v>
                </c:pt>
                <c:pt idx="8">
                  <c:v>0.6415124378</c:v>
                </c:pt>
                <c:pt idx="9">
                  <c:v>0.6415124378</c:v>
                </c:pt>
                <c:pt idx="10">
                  <c:v>0.6415124378</c:v>
                </c:pt>
                <c:pt idx="12">
                  <c:v>0.6415124378</c:v>
                </c:pt>
                <c:pt idx="13">
                  <c:v>0.6415124378</c:v>
                </c:pt>
                <c:pt idx="14">
                  <c:v>0.6415124378</c:v>
                </c:pt>
                <c:pt idx="15">
                  <c:v>0.6415124378</c:v>
                </c:pt>
              </c:numCache>
            </c:numRef>
          </c:val>
        </c:ser>
        <c:gapWidth val="0"/>
        <c:axId val="9303355"/>
        <c:axId val="16621332"/>
      </c:barChart>
      <c:catAx>
        <c:axId val="93033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30335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75"/>
          <c:y val="0.574"/>
          <c:w val="0.293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75"/>
          <c:w val="0.875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</c:v>
                </c:pt>
                <c:pt idx="2">
                  <c:v>St. Boniface (o)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0.6442838929</c:v>
                </c:pt>
                <c:pt idx="1">
                  <c:v>0.6442838929</c:v>
                </c:pt>
                <c:pt idx="2">
                  <c:v>0.6442838929</c:v>
                </c:pt>
                <c:pt idx="3">
                  <c:v>0.6442838929</c:v>
                </c:pt>
                <c:pt idx="4">
                  <c:v>0.6442838929</c:v>
                </c:pt>
                <c:pt idx="5">
                  <c:v>0.6442838929</c:v>
                </c:pt>
                <c:pt idx="6">
                  <c:v>0.6442838929</c:v>
                </c:pt>
                <c:pt idx="7">
                  <c:v>0.6442838929</c:v>
                </c:pt>
                <c:pt idx="8">
                  <c:v>0.6442838929</c:v>
                </c:pt>
                <c:pt idx="9">
                  <c:v>0.6442838929</c:v>
                </c:pt>
                <c:pt idx="10">
                  <c:v>0.6442838929</c:v>
                </c:pt>
                <c:pt idx="11">
                  <c:v>0.6442838929</c:v>
                </c:pt>
                <c:pt idx="13">
                  <c:v>0.6442838929</c:v>
                </c:pt>
                <c:pt idx="14">
                  <c:v>0.6442838929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</c:v>
                </c:pt>
                <c:pt idx="2">
                  <c:v>St. Boniface (o)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0.8163265306</c:v>
                </c:pt>
                <c:pt idx="1">
                  <c:v>0.65625</c:v>
                </c:pt>
                <c:pt idx="2">
                  <c:v>0.6062992126</c:v>
                </c:pt>
                <c:pt idx="3">
                  <c:v>0.6285714286</c:v>
                </c:pt>
                <c:pt idx="4">
                  <c:v>0.6785714286</c:v>
                </c:pt>
                <c:pt idx="5">
                  <c:v>0.5614035088</c:v>
                </c:pt>
                <c:pt idx="6">
                  <c:v>0.7304964539</c:v>
                </c:pt>
                <c:pt idx="7">
                  <c:v>0.6627906977</c:v>
                </c:pt>
                <c:pt idx="8">
                  <c:v>0.6231884058</c:v>
                </c:pt>
                <c:pt idx="9">
                  <c:v>0.7184466019</c:v>
                </c:pt>
                <c:pt idx="10">
                  <c:v>0.6162790698</c:v>
                </c:pt>
                <c:pt idx="11">
                  <c:v>0.6517412935</c:v>
                </c:pt>
                <c:pt idx="13">
                  <c:v>0.6577629382</c:v>
                </c:pt>
                <c:pt idx="14">
                  <c:v>0.6442838929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</c:v>
                </c:pt>
                <c:pt idx="2">
                  <c:v>St. Boniface (o)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0.687804878</c:v>
                </c:pt>
                <c:pt idx="1">
                  <c:v>0.6859259259</c:v>
                </c:pt>
                <c:pt idx="2">
                  <c:v>0.5973534972</c:v>
                </c:pt>
                <c:pt idx="3">
                  <c:v>0.6291441789</c:v>
                </c:pt>
                <c:pt idx="4">
                  <c:v>0.6099706745</c:v>
                </c:pt>
                <c:pt idx="5">
                  <c:v>0.6319498825</c:v>
                </c:pt>
                <c:pt idx="6">
                  <c:v>0.6532865028</c:v>
                </c:pt>
                <c:pt idx="7">
                  <c:v>0.6579536968</c:v>
                </c:pt>
                <c:pt idx="8">
                  <c:v>0.6525749424</c:v>
                </c:pt>
                <c:pt idx="9">
                  <c:v>0.6365795724</c:v>
                </c:pt>
                <c:pt idx="10">
                  <c:v>0.6350230415</c:v>
                </c:pt>
                <c:pt idx="11">
                  <c:v>0.6641744548</c:v>
                </c:pt>
                <c:pt idx="13">
                  <c:v>0.6459370354</c:v>
                </c:pt>
                <c:pt idx="14">
                  <c:v>0.6415124378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</c:v>
                </c:pt>
                <c:pt idx="2">
                  <c:v>St. Boniface (o)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0.6415124378</c:v>
                </c:pt>
                <c:pt idx="1">
                  <c:v>0.6415124378</c:v>
                </c:pt>
                <c:pt idx="2">
                  <c:v>0.6415124378</c:v>
                </c:pt>
                <c:pt idx="3">
                  <c:v>0.6415124378</c:v>
                </c:pt>
                <c:pt idx="4">
                  <c:v>0.6415124378</c:v>
                </c:pt>
                <c:pt idx="5">
                  <c:v>0.6415124378</c:v>
                </c:pt>
                <c:pt idx="6">
                  <c:v>0.6415124378</c:v>
                </c:pt>
                <c:pt idx="7">
                  <c:v>0.6415124378</c:v>
                </c:pt>
                <c:pt idx="8">
                  <c:v>0.6415124378</c:v>
                </c:pt>
                <c:pt idx="9">
                  <c:v>0.6415124378</c:v>
                </c:pt>
                <c:pt idx="10">
                  <c:v>0.6415124378</c:v>
                </c:pt>
                <c:pt idx="11">
                  <c:v>0.6415124378</c:v>
                </c:pt>
                <c:pt idx="13">
                  <c:v>0.6415124378</c:v>
                </c:pt>
                <c:pt idx="14">
                  <c:v>0.6415124378</c:v>
                </c:pt>
              </c:numCache>
            </c:numRef>
          </c:val>
        </c:ser>
        <c:gapWidth val="0"/>
        <c:axId val="15374261"/>
        <c:axId val="4150622"/>
      </c:barChart>
      <c:catAx>
        <c:axId val="153742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37426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325"/>
          <c:y val="0.65"/>
          <c:w val="0.28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17"/>
          <c:w val="0.9227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0.6442838929</c:v>
                </c:pt>
                <c:pt idx="1">
                  <c:v>0.6442838929</c:v>
                </c:pt>
                <c:pt idx="2">
                  <c:v>0.6442838929</c:v>
                </c:pt>
                <c:pt idx="3">
                  <c:v>0.6442838929</c:v>
                </c:pt>
                <c:pt idx="4">
                  <c:v>0.6442838929</c:v>
                </c:pt>
                <c:pt idx="5">
                  <c:v>0.6442838929</c:v>
                </c:pt>
                <c:pt idx="6">
                  <c:v>0.6442838929</c:v>
                </c:pt>
                <c:pt idx="8">
                  <c:v>0.6442838929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0.6030927835</c:v>
                </c:pt>
                <c:pt idx="1">
                  <c:v>0.6626506024</c:v>
                </c:pt>
                <c:pt idx="2">
                  <c:v>0.6617647059</c:v>
                </c:pt>
                <c:pt idx="3">
                  <c:v>0.6577629382</c:v>
                </c:pt>
                <c:pt idx="4">
                  <c:v>0.5836431227</c:v>
                </c:pt>
                <c:pt idx="5">
                  <c:v>0.6420454545</c:v>
                </c:pt>
                <c:pt idx="6">
                  <c:v>0.6564885496</c:v>
                </c:pt>
                <c:pt idx="8">
                  <c:v>0.6442838929</c:v>
                </c:pt>
              </c:numCache>
            </c:numRef>
          </c:val>
        </c:ser>
        <c:axId val="37355599"/>
        <c:axId val="656072"/>
      </c:barChart>
      <c:catAx>
        <c:axId val="37355599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35559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525"/>
          <c:y val="0.160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7"/>
          <c:w val="0.92025"/>
          <c:h val="0.81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0.6442838929</c:v>
                </c:pt>
                <c:pt idx="1">
                  <c:v>0.6442838929</c:v>
                </c:pt>
                <c:pt idx="2">
                  <c:v>0.6442838929</c:v>
                </c:pt>
                <c:pt idx="3">
                  <c:v>0.6442838929</c:v>
                </c:pt>
                <c:pt idx="4">
                  <c:v>0.6442838929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0.6210191083</c:v>
                </c:pt>
                <c:pt idx="1">
                  <c:v>0.6419294991</c:v>
                </c:pt>
                <c:pt idx="2">
                  <c:v>0.6406926407</c:v>
                </c:pt>
                <c:pt idx="3">
                  <c:v>0.6577629382</c:v>
                </c:pt>
                <c:pt idx="4">
                  <c:v>0.6442838929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0.6385330319</c:v>
                </c:pt>
                <c:pt idx="1">
                  <c:v>0.628711356</c:v>
                </c:pt>
                <c:pt idx="2">
                  <c:v>0.6768759571</c:v>
                </c:pt>
                <c:pt idx="3">
                  <c:v>0.6459370354</c:v>
                </c:pt>
                <c:pt idx="4">
                  <c:v>0.6415124378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0.6415124378</c:v>
                </c:pt>
                <c:pt idx="1">
                  <c:v>0.6415124378</c:v>
                </c:pt>
                <c:pt idx="2">
                  <c:v>0.6415124378</c:v>
                </c:pt>
                <c:pt idx="3">
                  <c:v>0.6415124378</c:v>
                </c:pt>
                <c:pt idx="4">
                  <c:v>0.6415124378</c:v>
                </c:pt>
              </c:numCache>
            </c:numRef>
          </c:val>
        </c:ser>
        <c:axId val="5904649"/>
        <c:axId val="53141842"/>
      </c:barChart>
      <c:catAx>
        <c:axId val="5904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90464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25"/>
          <c:y val="0.29125"/>
          <c:w val="0.28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0.87775</cdr:y>
    </cdr:from>
    <cdr:to>
      <cdr:x>0.98725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457200" y="3981450"/>
          <a:ext cx="5181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0.99625</cdr:x>
      <cdr:y>0.08175</cdr:y>
    </cdr:to>
    <cdr:sp>
      <cdr:nvSpPr>
        <cdr:cNvPr id="2" name="Text Box 8"/>
        <cdr:cNvSpPr txBox="1">
          <a:spLocks noChangeArrowheads="1"/>
        </cdr:cNvSpPr>
      </cdr:nvSpPr>
      <cdr:spPr>
        <a:xfrm>
          <a:off x="0" y="0"/>
          <a:ext cx="5686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14.2.1: Asthma Care: Controller Medication Use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asthmatics on appropriate long-term medications (one or more prescriptions for inhaled steriods)</a:t>
          </a:r>
        </a:p>
      </cdr:txBody>
    </cdr:sp>
  </cdr:relSizeAnchor>
  <cdr:relSizeAnchor xmlns:cdr="http://schemas.openxmlformats.org/drawingml/2006/chartDrawing">
    <cdr:from>
      <cdr:x>0.72025</cdr:x>
      <cdr:y>0.97</cdr:y>
    </cdr:from>
    <cdr:to>
      <cdr:x>0.9645</cdr:x>
      <cdr:y>1</cdr:y>
    </cdr:to>
    <cdr:sp>
      <cdr:nvSpPr>
        <cdr:cNvPr id="3" name="Text Box 9"/>
        <cdr:cNvSpPr txBox="1">
          <a:spLocks noChangeArrowheads="1"/>
        </cdr:cNvSpPr>
      </cdr:nvSpPr>
      <cdr:spPr>
        <a:xfrm>
          <a:off x="4114800" y="440055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0.89375</cdr:y>
    </cdr:from>
    <cdr:to>
      <cdr:x>0.9985</cdr:x>
      <cdr:y>0.98575</cdr:y>
    </cdr:to>
    <cdr:sp>
      <cdr:nvSpPr>
        <cdr:cNvPr id="1" name="Text Box 9"/>
        <cdr:cNvSpPr txBox="1">
          <a:spLocks noChangeArrowheads="1"/>
        </cdr:cNvSpPr>
      </cdr:nvSpPr>
      <cdr:spPr>
        <a:xfrm>
          <a:off x="542925" y="4876800"/>
          <a:ext cx="5162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0.939</cdr:x>
      <cdr:y>0.6605</cdr:y>
    </cdr:from>
    <cdr:to>
      <cdr:x>0.998</cdr:x>
      <cdr:y>0.696</cdr:y>
    </cdr:to>
    <cdr:sp fLocksText="0">
      <cdr:nvSpPr>
        <cdr:cNvPr id="2" name="Text Box 10"/>
        <cdr:cNvSpPr txBox="1">
          <a:spLocks noChangeArrowheads="1"/>
        </cdr:cNvSpPr>
      </cdr:nvSpPr>
      <cdr:spPr>
        <a:xfrm>
          <a:off x="5362575" y="36004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0.99475</cdr:x>
      <cdr:y>0.10325</cdr:y>
    </cdr:to>
    <cdr:sp>
      <cdr:nvSpPr>
        <cdr:cNvPr id="3" name="Text Box 12"/>
        <cdr:cNvSpPr txBox="1">
          <a:spLocks noChangeArrowheads="1"/>
        </cdr:cNvSpPr>
      </cdr:nvSpPr>
      <cdr:spPr>
        <a:xfrm>
          <a:off x="0" y="0"/>
          <a:ext cx="5686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14.2.3: Asthma Care: Controller Medication Use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asthmatics on appropriate long-term medications (one or more prescriptions for inhaled steriods)</a:t>
          </a:r>
        </a:p>
      </cdr:txBody>
    </cdr:sp>
  </cdr:relSizeAnchor>
  <cdr:relSizeAnchor xmlns:cdr="http://schemas.openxmlformats.org/drawingml/2006/chartDrawing">
    <cdr:from>
      <cdr:x>0.67375</cdr:x>
      <cdr:y>0.97525</cdr:y>
    </cdr:from>
    <cdr:to>
      <cdr:x>0.9185</cdr:x>
      <cdr:y>1</cdr:y>
    </cdr:to>
    <cdr:sp>
      <cdr:nvSpPr>
        <cdr:cNvPr id="4" name="Text Box 13"/>
        <cdr:cNvSpPr txBox="1">
          <a:spLocks noChangeArrowheads="1"/>
        </cdr:cNvSpPr>
      </cdr:nvSpPr>
      <cdr:spPr>
        <a:xfrm>
          <a:off x="3848100" y="531495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4010025"/>
          <a:ext cx="5248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0.99475</cdr:x>
      <cdr:y>0.12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5686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14.2.2: Asthma Care: Controller Medication Use 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Metis asthmatics on appropriate long-term medications (one or more prescriptions for inhaled steriods)</a:t>
          </a:r>
        </a:p>
      </cdr:txBody>
    </cdr:sp>
  </cdr:relSizeAnchor>
  <cdr:relSizeAnchor xmlns:cdr="http://schemas.openxmlformats.org/drawingml/2006/chartDrawing">
    <cdr:from>
      <cdr:x>0.73525</cdr:x>
      <cdr:y>0.97</cdr:y>
    </cdr:from>
    <cdr:to>
      <cdr:x>0.97975</cdr:x>
      <cdr:y>1</cdr:y>
    </cdr:to>
    <cdr:sp>
      <cdr:nvSpPr>
        <cdr:cNvPr id="3" name="Text Box 6"/>
        <cdr:cNvSpPr txBox="1">
          <a:spLocks noChangeArrowheads="1"/>
        </cdr:cNvSpPr>
      </cdr:nvSpPr>
      <cdr:spPr>
        <a:xfrm>
          <a:off x="4200525" y="440055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0.94</cdr:y>
    </cdr:from>
    <cdr:to>
      <cdr:x>0.95675</cdr:x>
      <cdr:y>0.97</cdr:y>
    </cdr:to>
    <cdr:sp>
      <cdr:nvSpPr>
        <cdr:cNvPr id="1" name="Text Box 1"/>
        <cdr:cNvSpPr txBox="1">
          <a:spLocks noChangeArrowheads="1"/>
        </cdr:cNvSpPr>
      </cdr:nvSpPr>
      <cdr:spPr>
        <a:xfrm>
          <a:off x="4067175" y="4267200"/>
          <a:ext cx="1400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</cdr:x>
      <cdr:y>0.12825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Asthma Care: Controller Medication Use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asthmatics on appropriate long-term medications (one or more prescriptions for inhaled steriods)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2.421875" style="22" customWidth="1"/>
    <col min="2" max="2" width="8.421875" style="30" customWidth="1"/>
    <col min="3" max="3" width="8.421875" style="22" customWidth="1"/>
    <col min="4" max="4" width="8.421875" style="30" customWidth="1"/>
    <col min="5" max="5" width="8.421875" style="22" customWidth="1"/>
    <col min="6" max="6" width="0.9921875" style="22" customWidth="1"/>
    <col min="7" max="7" width="18.140625" style="22" customWidth="1"/>
    <col min="8" max="8" width="8.421875" style="30" customWidth="1"/>
    <col min="9" max="9" width="8.421875" style="22" customWidth="1"/>
    <col min="10" max="10" width="8.421875" style="30" customWidth="1"/>
    <col min="11" max="11" width="8.421875" style="22" customWidth="1"/>
    <col min="12" max="12" width="0.9921875" style="22" customWidth="1"/>
    <col min="13" max="13" width="14.57421875" style="22" customWidth="1"/>
    <col min="14" max="14" width="11.8515625" style="30" customWidth="1"/>
    <col min="15" max="15" width="11.8515625" style="22" customWidth="1"/>
    <col min="16" max="16384" width="9.140625" style="22" customWidth="1"/>
  </cols>
  <sheetData>
    <row r="1" spans="1:5" ht="15.75" thickBot="1">
      <c r="A1" s="14" t="s">
        <v>153</v>
      </c>
      <c r="B1" s="59"/>
      <c r="C1" s="14"/>
      <c r="D1" s="59"/>
      <c r="E1" s="14"/>
    </row>
    <row r="2" spans="1:15" ht="13.5" customHeight="1" thickBot="1">
      <c r="A2" s="74" t="s">
        <v>115</v>
      </c>
      <c r="B2" s="85" t="s">
        <v>150</v>
      </c>
      <c r="C2" s="85"/>
      <c r="D2" s="85"/>
      <c r="E2" s="78"/>
      <c r="G2" s="82" t="s">
        <v>116</v>
      </c>
      <c r="H2" s="85" t="s">
        <v>150</v>
      </c>
      <c r="I2" s="85"/>
      <c r="J2" s="85"/>
      <c r="K2" s="78"/>
      <c r="M2" s="74" t="s">
        <v>114</v>
      </c>
      <c r="N2" s="77" t="s">
        <v>151</v>
      </c>
      <c r="O2" s="78"/>
    </row>
    <row r="3" spans="1:15" ht="12.75">
      <c r="A3" s="75"/>
      <c r="B3" s="60" t="s">
        <v>31</v>
      </c>
      <c r="C3" s="15" t="s">
        <v>64</v>
      </c>
      <c r="D3" s="62" t="s">
        <v>31</v>
      </c>
      <c r="E3" s="18" t="s">
        <v>64</v>
      </c>
      <c r="G3" s="83"/>
      <c r="H3" s="60" t="s">
        <v>31</v>
      </c>
      <c r="I3" s="15" t="s">
        <v>64</v>
      </c>
      <c r="J3" s="62" t="s">
        <v>31</v>
      </c>
      <c r="K3" s="18" t="s">
        <v>64</v>
      </c>
      <c r="M3" s="75"/>
      <c r="N3" s="60" t="s">
        <v>31</v>
      </c>
      <c r="O3" s="18" t="s">
        <v>64</v>
      </c>
    </row>
    <row r="4" spans="1:15" ht="12.75">
      <c r="A4" s="75"/>
      <c r="B4" s="60" t="s">
        <v>32</v>
      </c>
      <c r="C4" s="15" t="s">
        <v>117</v>
      </c>
      <c r="D4" s="62" t="s">
        <v>32</v>
      </c>
      <c r="E4" s="31" t="s">
        <v>117</v>
      </c>
      <c r="G4" s="83"/>
      <c r="H4" s="60" t="s">
        <v>32</v>
      </c>
      <c r="I4" s="15" t="s">
        <v>117</v>
      </c>
      <c r="J4" s="62" t="s">
        <v>32</v>
      </c>
      <c r="K4" s="31" t="s">
        <v>117</v>
      </c>
      <c r="M4" s="75"/>
      <c r="N4" s="60" t="s">
        <v>32</v>
      </c>
      <c r="O4" s="31" t="s">
        <v>117</v>
      </c>
    </row>
    <row r="5" spans="1:15" ht="12.75">
      <c r="A5" s="75"/>
      <c r="B5" s="16" t="s">
        <v>33</v>
      </c>
      <c r="C5" s="16" t="s">
        <v>118</v>
      </c>
      <c r="D5" s="63" t="s">
        <v>33</v>
      </c>
      <c r="E5" s="32" t="s">
        <v>118</v>
      </c>
      <c r="G5" s="83"/>
      <c r="H5" s="16" t="s">
        <v>33</v>
      </c>
      <c r="I5" s="16" t="s">
        <v>118</v>
      </c>
      <c r="J5" s="63" t="s">
        <v>33</v>
      </c>
      <c r="K5" s="32" t="s">
        <v>118</v>
      </c>
      <c r="M5" s="75"/>
      <c r="N5" s="16" t="s">
        <v>33</v>
      </c>
      <c r="O5" s="32" t="s">
        <v>118</v>
      </c>
    </row>
    <row r="6" spans="1:15" ht="13.5" thickBot="1">
      <c r="A6" s="76"/>
      <c r="B6" s="88" t="s">
        <v>106</v>
      </c>
      <c r="C6" s="86"/>
      <c r="D6" s="87" t="s">
        <v>107</v>
      </c>
      <c r="E6" s="80"/>
      <c r="G6" s="84"/>
      <c r="H6" s="79" t="s">
        <v>106</v>
      </c>
      <c r="I6" s="86"/>
      <c r="J6" s="87" t="s">
        <v>107</v>
      </c>
      <c r="K6" s="80"/>
      <c r="M6" s="76"/>
      <c r="N6" s="79" t="s">
        <v>108</v>
      </c>
      <c r="O6" s="80"/>
    </row>
    <row r="7" spans="1:15" ht="12.75">
      <c r="A7" s="23" t="s">
        <v>34</v>
      </c>
      <c r="B7" s="65">
        <f>'m vs o orig data'!B4</f>
        <v>71</v>
      </c>
      <c r="C7" s="47">
        <f>'m vs o orig data'!D4*100</f>
        <v>66.35514019</v>
      </c>
      <c r="D7" s="69">
        <f>'m vs o orig data'!J4</f>
        <v>563</v>
      </c>
      <c r="E7" s="42">
        <f>'m vs o orig data'!L4*100</f>
        <v>61.597374179999996</v>
      </c>
      <c r="G7" s="24" t="s">
        <v>48</v>
      </c>
      <c r="H7" s="66">
        <f>'m vs o orig data'!B19</f>
        <v>40</v>
      </c>
      <c r="I7" s="47">
        <f>'m vs o orig data'!D19*100</f>
        <v>81.63265306000001</v>
      </c>
      <c r="J7" s="69">
        <f>'m vs o orig data'!J19</f>
        <v>846</v>
      </c>
      <c r="K7" s="42">
        <f>'m vs o orig data'!L19*100</f>
        <v>68.7804878</v>
      </c>
      <c r="M7" s="25" t="s">
        <v>109</v>
      </c>
      <c r="N7" s="65">
        <f>'m region orig data'!B4</f>
        <v>117</v>
      </c>
      <c r="O7" s="44">
        <f>'m region orig data'!D4*100</f>
        <v>60.30927834999999</v>
      </c>
    </row>
    <row r="8" spans="1:15" ht="12.75">
      <c r="A8" s="25" t="s">
        <v>35</v>
      </c>
      <c r="B8" s="66">
        <f>'m vs o orig data'!B5</f>
        <v>78</v>
      </c>
      <c r="C8" s="47">
        <f>'m vs o orig data'!D5*100</f>
        <v>53.793103450000004</v>
      </c>
      <c r="D8" s="69">
        <f>'m vs o orig data'!J5</f>
        <v>1098</v>
      </c>
      <c r="E8" s="42">
        <f>'m vs o orig data'!L5*100</f>
        <v>63.46820809</v>
      </c>
      <c r="G8" s="26" t="s">
        <v>49</v>
      </c>
      <c r="H8" s="66">
        <f>'m vs o orig data'!B20</f>
        <v>21</v>
      </c>
      <c r="I8" s="47">
        <f>'m vs o orig data'!D20*100</f>
        <v>65.625</v>
      </c>
      <c r="J8" s="69">
        <f>'m vs o orig data'!J20</f>
        <v>463</v>
      </c>
      <c r="K8" s="42">
        <f>'m vs o orig data'!L20*100</f>
        <v>68.59259259</v>
      </c>
      <c r="M8" s="25" t="s">
        <v>38</v>
      </c>
      <c r="N8" s="66">
        <f>'m region orig data'!B5</f>
        <v>165</v>
      </c>
      <c r="O8" s="44">
        <f>'m region orig data'!D5*100</f>
        <v>66.26506024</v>
      </c>
    </row>
    <row r="9" spans="1:15" ht="12.75">
      <c r="A9" s="25" t="s">
        <v>36</v>
      </c>
      <c r="B9" s="66">
        <f>'m vs o orig data'!B6</f>
        <v>46</v>
      </c>
      <c r="C9" s="47">
        <f>'m vs o orig data'!D6*100</f>
        <v>74.19354839</v>
      </c>
      <c r="D9" s="69">
        <f>'m vs o orig data'!J6</f>
        <v>881</v>
      </c>
      <c r="E9" s="42">
        <f>'m vs o orig data'!L6*100</f>
        <v>65.89379207</v>
      </c>
      <c r="G9" s="26" t="s">
        <v>53</v>
      </c>
      <c r="H9" s="66">
        <f>'m vs o orig data'!B21</f>
        <v>77</v>
      </c>
      <c r="I9" s="47">
        <f>'m vs o orig data'!D21*100</f>
        <v>60.629921259999996</v>
      </c>
      <c r="J9" s="69">
        <f>'m vs o orig data'!J21</f>
        <v>632</v>
      </c>
      <c r="K9" s="42">
        <f>'m vs o orig data'!L21*100</f>
        <v>59.735349719999995</v>
      </c>
      <c r="M9" s="25" t="s">
        <v>110</v>
      </c>
      <c r="N9" s="66">
        <f>'m region orig data'!B6</f>
        <v>90</v>
      </c>
      <c r="O9" s="44">
        <f>'m region orig data'!D6*100</f>
        <v>66.17647059000001</v>
      </c>
    </row>
    <row r="10" spans="1:15" ht="12.75">
      <c r="A10" s="25" t="s">
        <v>28</v>
      </c>
      <c r="B10" s="66">
        <f>'m vs o orig data'!B7</f>
        <v>39</v>
      </c>
      <c r="C10" s="47">
        <f>'m vs o orig data'!D7*100</f>
        <v>54.929577460000004</v>
      </c>
      <c r="D10" s="69">
        <f>'m vs o orig data'!J7</f>
        <v>646</v>
      </c>
      <c r="E10" s="42">
        <f>'m vs o orig data'!L7*100</f>
        <v>58.620689660000004</v>
      </c>
      <c r="G10" s="26" t="s">
        <v>51</v>
      </c>
      <c r="H10" s="66">
        <f>'m vs o orig data'!B22</f>
        <v>66</v>
      </c>
      <c r="I10" s="47">
        <f>'m vs o orig data'!D22*100</f>
        <v>62.85714286</v>
      </c>
      <c r="J10" s="69">
        <f>'m vs o orig data'!J22</f>
        <v>816</v>
      </c>
      <c r="K10" s="42">
        <f>'m vs o orig data'!L22*100</f>
        <v>62.914417889999996</v>
      </c>
      <c r="M10" s="25" t="s">
        <v>44</v>
      </c>
      <c r="N10" s="66">
        <f>'m region orig data'!B7</f>
        <v>788</v>
      </c>
      <c r="O10" s="44">
        <f>'m region orig data'!D7*100</f>
        <v>65.77629381999999</v>
      </c>
    </row>
    <row r="11" spans="1:15" ht="12.75">
      <c r="A11" s="25" t="s">
        <v>44</v>
      </c>
      <c r="B11" s="66">
        <f>'m vs o orig data'!B8</f>
        <v>788</v>
      </c>
      <c r="C11" s="47">
        <f>'m vs o orig data'!D8*100</f>
        <v>65.77629381999999</v>
      </c>
      <c r="D11" s="69">
        <f>'m vs o orig data'!J8</f>
        <v>9992</v>
      </c>
      <c r="E11" s="42">
        <f>'m vs o orig data'!L8*100</f>
        <v>64.59370354</v>
      </c>
      <c r="G11" s="26" t="s">
        <v>54</v>
      </c>
      <c r="H11" s="66">
        <f>'m vs o orig data'!B23</f>
        <v>38</v>
      </c>
      <c r="I11" s="47">
        <f>'m vs o orig data'!D23*100</f>
        <v>67.85714286</v>
      </c>
      <c r="J11" s="69">
        <f>'m vs o orig data'!J23</f>
        <v>416</v>
      </c>
      <c r="K11" s="42">
        <f>'m vs o orig data'!L23*100</f>
        <v>60.997067449999996</v>
      </c>
      <c r="M11" s="25" t="s">
        <v>111</v>
      </c>
      <c r="N11" s="66">
        <f>'m region orig data'!B8</f>
        <v>157</v>
      </c>
      <c r="O11" s="44">
        <f>'m region orig data'!D8*100</f>
        <v>58.36431227</v>
      </c>
    </row>
    <row r="12" spans="1:15" ht="12.75">
      <c r="A12" s="25" t="s">
        <v>38</v>
      </c>
      <c r="B12" s="66">
        <f>'m vs o orig data'!B9</f>
        <v>174</v>
      </c>
      <c r="C12" s="47">
        <f>'m vs o orig data'!D9*100</f>
        <v>65.16853933</v>
      </c>
      <c r="D12" s="69">
        <f>'m vs o orig data'!J9</f>
        <v>1049</v>
      </c>
      <c r="E12" s="42">
        <f>'m vs o orig data'!L9*100</f>
        <v>60.811594199999995</v>
      </c>
      <c r="G12" s="26" t="s">
        <v>50</v>
      </c>
      <c r="H12" s="66">
        <f>'m vs o orig data'!B24</f>
        <v>32</v>
      </c>
      <c r="I12" s="47">
        <f>'m vs o orig data'!D24*100</f>
        <v>56.14035088</v>
      </c>
      <c r="J12" s="69">
        <f>'m vs o orig data'!J24</f>
        <v>807</v>
      </c>
      <c r="K12" s="42">
        <f>'m vs o orig data'!L24*100</f>
        <v>63.194988249999994</v>
      </c>
      <c r="M12" s="25" t="s">
        <v>112</v>
      </c>
      <c r="N12" s="66">
        <f>'m region orig data'!B9</f>
        <v>113</v>
      </c>
      <c r="O12" s="44">
        <f>'m region orig data'!D9*100</f>
        <v>64.20454545</v>
      </c>
    </row>
    <row r="13" spans="1:15" ht="12.75">
      <c r="A13" s="25" t="s">
        <v>39</v>
      </c>
      <c r="B13" s="66">
        <f>'m vs o orig data'!B10</f>
        <v>36</v>
      </c>
      <c r="C13" s="47">
        <f>'m vs o orig data'!D10*100</f>
        <v>52.941176469999995</v>
      </c>
      <c r="D13" s="69">
        <f>'m vs o orig data'!J10</f>
        <v>471</v>
      </c>
      <c r="E13" s="42">
        <f>'m vs o orig data'!L10*100</f>
        <v>65.87412587</v>
      </c>
      <c r="G13" s="26" t="s">
        <v>52</v>
      </c>
      <c r="H13" s="66">
        <f>'m vs o orig data'!B25</f>
        <v>103</v>
      </c>
      <c r="I13" s="47">
        <f>'m vs o orig data'!D25*100</f>
        <v>73.04964539</v>
      </c>
      <c r="J13" s="69">
        <f>'m vs o orig data'!J25</f>
        <v>1302</v>
      </c>
      <c r="K13" s="42">
        <f>'m vs o orig data'!L25*100</f>
        <v>65.32865028</v>
      </c>
      <c r="M13" s="25" t="s">
        <v>113</v>
      </c>
      <c r="N13" s="66">
        <f>'m region orig data'!B10</f>
        <v>86</v>
      </c>
      <c r="O13" s="44">
        <f>'m region orig data'!D10*100</f>
        <v>65.64885496000001</v>
      </c>
    </row>
    <row r="14" spans="1:15" ht="12.75">
      <c r="A14" s="25" t="s">
        <v>37</v>
      </c>
      <c r="B14" s="66">
        <f>'m vs o orig data'!B11</f>
        <v>136</v>
      </c>
      <c r="C14" s="47">
        <f>'m vs o orig data'!D11*100</f>
        <v>66.66666667</v>
      </c>
      <c r="D14" s="69">
        <f>'m vs o orig data'!J11</f>
        <v>534</v>
      </c>
      <c r="E14" s="42">
        <f>'m vs o orig data'!L11*100</f>
        <v>64.57073761</v>
      </c>
      <c r="G14" s="26" t="s">
        <v>55</v>
      </c>
      <c r="H14" s="66">
        <f>'m vs o orig data'!B26</f>
        <v>57</v>
      </c>
      <c r="I14" s="47">
        <f>'m vs o orig data'!D26*100</f>
        <v>66.27906976999999</v>
      </c>
      <c r="J14" s="69">
        <f>'m vs o orig data'!J26</f>
        <v>881</v>
      </c>
      <c r="K14" s="42">
        <f>'m vs o orig data'!L26*100</f>
        <v>65.79536968000001</v>
      </c>
      <c r="M14" s="27"/>
      <c r="N14" s="67"/>
      <c r="O14" s="46"/>
    </row>
    <row r="15" spans="1:15" ht="13.5" thickBot="1">
      <c r="A15" s="25" t="s">
        <v>40</v>
      </c>
      <c r="B15" s="66" t="str">
        <f>'m vs o orig data'!B12</f>
        <v> </v>
      </c>
      <c r="C15" s="47"/>
      <c r="D15" s="69">
        <f>'m vs o orig data'!J12</f>
        <v>19</v>
      </c>
      <c r="E15" s="42">
        <f>'m vs o orig data'!L12*100</f>
        <v>82.60869565</v>
      </c>
      <c r="G15" s="26" t="s">
        <v>56</v>
      </c>
      <c r="H15" s="66">
        <f>'m vs o orig data'!B27</f>
        <v>43</v>
      </c>
      <c r="I15" s="47">
        <f>'m vs o orig data'!D27*100</f>
        <v>62.31884058</v>
      </c>
      <c r="J15" s="69">
        <f>'m vs o orig data'!J27</f>
        <v>849</v>
      </c>
      <c r="K15" s="42">
        <f>'m vs o orig data'!L27*100</f>
        <v>65.25749424</v>
      </c>
      <c r="M15" s="29" t="s">
        <v>45</v>
      </c>
      <c r="N15" s="68">
        <f>'m region orig data'!B11</f>
        <v>1516</v>
      </c>
      <c r="O15" s="45">
        <f>'m region orig data'!D11*100</f>
        <v>64.42838929</v>
      </c>
    </row>
    <row r="16" spans="1:15" ht="12.75">
      <c r="A16" s="25" t="s">
        <v>41</v>
      </c>
      <c r="B16" s="66">
        <f>'m vs o orig data'!B13</f>
        <v>62</v>
      </c>
      <c r="C16" s="47">
        <f>'m vs o orig data'!D13*100</f>
        <v>62</v>
      </c>
      <c r="D16" s="69">
        <f>'m vs o orig data'!J13</f>
        <v>286</v>
      </c>
      <c r="E16" s="42">
        <f>'m vs o orig data'!L13*100</f>
        <v>67.13615023</v>
      </c>
      <c r="G16" s="26" t="s">
        <v>57</v>
      </c>
      <c r="H16" s="66">
        <f>'m vs o orig data'!B28</f>
        <v>74</v>
      </c>
      <c r="I16" s="47">
        <f>'m vs o orig data'!D28*100</f>
        <v>71.84466019</v>
      </c>
      <c r="J16" s="69">
        <f>'m vs o orig data'!J28</f>
        <v>536</v>
      </c>
      <c r="K16" s="42">
        <f>'m vs o orig data'!L28*100</f>
        <v>63.657957239999995</v>
      </c>
      <c r="M16" s="17" t="s">
        <v>46</v>
      </c>
      <c r="O16" s="30"/>
    </row>
    <row r="17" spans="1:15" ht="12.75">
      <c r="A17" s="25" t="s">
        <v>42</v>
      </c>
      <c r="B17" s="66">
        <f>'m vs o orig data'!B14</f>
        <v>81</v>
      </c>
      <c r="C17" s="47">
        <f>'m vs o orig data'!D14*100</f>
        <v>65.85365854</v>
      </c>
      <c r="D17" s="69">
        <f>'m vs o orig data'!J14</f>
        <v>579</v>
      </c>
      <c r="E17" s="42">
        <f>'m vs o orig data'!L14*100</f>
        <v>67.56126021</v>
      </c>
      <c r="G17" s="26" t="s">
        <v>58</v>
      </c>
      <c r="H17" s="66">
        <f>'m vs o orig data'!B29</f>
        <v>106</v>
      </c>
      <c r="I17" s="47">
        <f>'m vs o orig data'!D29*100</f>
        <v>61.627906980000006</v>
      </c>
      <c r="J17" s="69">
        <f>'m vs o orig data'!J29</f>
        <v>1378</v>
      </c>
      <c r="K17" s="42">
        <f>'m vs o orig data'!L29*100</f>
        <v>63.50230415</v>
      </c>
      <c r="M17" s="73" t="s">
        <v>152</v>
      </c>
      <c r="N17" s="61"/>
      <c r="O17" s="21"/>
    </row>
    <row r="18" spans="1:11" ht="12.75">
      <c r="A18" s="27"/>
      <c r="B18" s="67"/>
      <c r="C18" s="40"/>
      <c r="D18" s="70"/>
      <c r="E18" s="48"/>
      <c r="G18" s="26" t="s">
        <v>59</v>
      </c>
      <c r="H18" s="72">
        <f>'m vs o orig data'!B30</f>
        <v>131</v>
      </c>
      <c r="I18" s="47">
        <f>'m vs o orig data'!D30*100</f>
        <v>65.17412935</v>
      </c>
      <c r="J18" s="69">
        <f>'m vs o orig data'!J30</f>
        <v>1066</v>
      </c>
      <c r="K18" s="42">
        <f>'m vs o orig data'!L30*100</f>
        <v>66.41744548</v>
      </c>
    </row>
    <row r="19" spans="1:11" ht="12.75">
      <c r="A19" s="25" t="s">
        <v>104</v>
      </c>
      <c r="B19" s="66">
        <f>'m vs o orig data'!B15</f>
        <v>195</v>
      </c>
      <c r="C19" s="47">
        <f>'m vs o orig data'!D15*100</f>
        <v>62.101910829999994</v>
      </c>
      <c r="D19" s="69">
        <f>'m vs o orig data'!J15</f>
        <v>2542</v>
      </c>
      <c r="E19" s="42">
        <f>'m vs o orig data'!L15*100</f>
        <v>63.85330319</v>
      </c>
      <c r="G19" s="28"/>
      <c r="H19" s="67"/>
      <c r="I19" s="40"/>
      <c r="J19" s="70"/>
      <c r="K19" s="48"/>
    </row>
    <row r="20" spans="1:11" ht="13.5" thickBot="1">
      <c r="A20" s="25" t="s">
        <v>47</v>
      </c>
      <c r="B20" s="66">
        <f>'m vs o orig data'!B16</f>
        <v>346</v>
      </c>
      <c r="C20" s="47">
        <f>'m vs o orig data'!D16*100</f>
        <v>64.19294991</v>
      </c>
      <c r="D20" s="69">
        <f>'m vs o orig data'!J16</f>
        <v>2054</v>
      </c>
      <c r="E20" s="42">
        <f>'m vs o orig data'!L16*100</f>
        <v>62.8711356</v>
      </c>
      <c r="G20" s="29" t="s">
        <v>44</v>
      </c>
      <c r="H20" s="68">
        <f>'m vs o orig data'!B8</f>
        <v>788</v>
      </c>
      <c r="I20" s="50">
        <f>'m vs o orig data'!D8*100</f>
        <v>65.77629381999999</v>
      </c>
      <c r="J20" s="71">
        <f>'m vs o orig data'!J8</f>
        <v>9992</v>
      </c>
      <c r="K20" s="49">
        <f>'m vs o orig data'!L8*100</f>
        <v>64.59370354</v>
      </c>
    </row>
    <row r="21" spans="1:9" ht="12.75">
      <c r="A21" s="25" t="s">
        <v>43</v>
      </c>
      <c r="B21" s="66">
        <f>'m vs o orig data'!B17</f>
        <v>148</v>
      </c>
      <c r="C21" s="47">
        <f>'m vs o orig data'!D17*100</f>
        <v>64.06926407</v>
      </c>
      <c r="D21" s="69">
        <f>'m vs o orig data'!J17</f>
        <v>884</v>
      </c>
      <c r="E21" s="42">
        <f>'m vs o orig data'!L17*100</f>
        <v>67.68759571000001</v>
      </c>
      <c r="G21" s="17" t="s">
        <v>46</v>
      </c>
      <c r="I21" s="30"/>
    </row>
    <row r="22" spans="1:11" ht="12.75">
      <c r="A22" s="27"/>
      <c r="B22" s="67"/>
      <c r="C22" s="40"/>
      <c r="D22" s="70"/>
      <c r="E22" s="48"/>
      <c r="G22" s="81" t="s">
        <v>152</v>
      </c>
      <c r="H22" s="81"/>
      <c r="I22" s="81"/>
      <c r="J22" s="81"/>
      <c r="K22" s="81"/>
    </row>
    <row r="23" spans="1:5" ht="13.5" thickBot="1">
      <c r="A23" s="29" t="s">
        <v>45</v>
      </c>
      <c r="B23" s="68">
        <f>'m vs o orig data'!B18</f>
        <v>1516</v>
      </c>
      <c r="C23" s="41">
        <f>'m vs o orig data'!D18*100</f>
        <v>64.42838929</v>
      </c>
      <c r="D23" s="71">
        <f>'m vs o orig data'!J18</f>
        <v>16118</v>
      </c>
      <c r="E23" s="49">
        <f>'m vs o orig data'!L18*100</f>
        <v>64.15124378</v>
      </c>
    </row>
    <row r="24" spans="1:9" ht="12.75">
      <c r="A24" s="17" t="s">
        <v>46</v>
      </c>
      <c r="C24" s="30"/>
      <c r="G24" s="52"/>
      <c r="H24" s="54"/>
      <c r="I24" s="51"/>
    </row>
    <row r="25" spans="1:9" ht="12.75">
      <c r="A25" s="73" t="s">
        <v>152</v>
      </c>
      <c r="B25" s="61"/>
      <c r="C25" s="21"/>
      <c r="D25" s="61"/>
      <c r="E25" s="21"/>
      <c r="G25" s="52"/>
      <c r="H25" s="54"/>
      <c r="I25" s="53"/>
    </row>
    <row r="26" spans="7:9" ht="12.75">
      <c r="G26" s="52"/>
      <c r="H26" s="54"/>
      <c r="I26" s="53"/>
    </row>
    <row r="27" spans="7:9" ht="12.75">
      <c r="G27" s="52"/>
      <c r="H27" s="54"/>
      <c r="I27" s="54"/>
    </row>
    <row r="28" spans="7:9" ht="12.75">
      <c r="G28" s="52"/>
      <c r="H28" s="54"/>
      <c r="I28" s="51"/>
    </row>
    <row r="29" spans="7:9" ht="12.75">
      <c r="G29" s="55"/>
      <c r="H29" s="64"/>
      <c r="I29" s="56"/>
    </row>
    <row r="30" spans="7:9" ht="12.75">
      <c r="G30" s="55"/>
      <c r="H30" s="64"/>
      <c r="I30" s="56"/>
    </row>
    <row r="31" spans="7:9" ht="12.75">
      <c r="G31" s="55"/>
      <c r="H31" s="64"/>
      <c r="I31" s="56"/>
    </row>
    <row r="33" spans="7:9" ht="12.75">
      <c r="G33" s="55"/>
      <c r="H33" s="64"/>
      <c r="I33" s="56"/>
    </row>
    <row r="34" spans="7:9" ht="12.75">
      <c r="G34" s="55"/>
      <c r="H34" s="64"/>
      <c r="I34" s="56"/>
    </row>
    <row r="35" spans="7:9" ht="12.75">
      <c r="G35" s="55"/>
      <c r="H35" s="64"/>
      <c r="I35" s="56"/>
    </row>
    <row r="36" spans="7:9" ht="12.75">
      <c r="G36" s="57"/>
      <c r="H36" s="64"/>
      <c r="I36" s="56"/>
    </row>
    <row r="37" spans="7:9" ht="12.75">
      <c r="G37" s="55"/>
      <c r="H37" s="64"/>
      <c r="I37" s="56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U32" sqref="U3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7" width="9.140625" style="2" customWidth="1"/>
    <col min="18" max="18" width="9.421875" style="2" bestFit="1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5" t="s">
        <v>119</v>
      </c>
      <c r="B1" s="5" t="s">
        <v>60</v>
      </c>
      <c r="C1" s="89" t="s">
        <v>29</v>
      </c>
      <c r="D1" s="89"/>
      <c r="E1" s="89"/>
      <c r="F1" s="90" t="s">
        <v>93</v>
      </c>
      <c r="G1" s="90"/>
      <c r="H1" s="91" t="s">
        <v>146</v>
      </c>
      <c r="I1" s="91"/>
      <c r="J1" s="91"/>
      <c r="K1" s="91"/>
      <c r="L1" s="91"/>
      <c r="M1" s="91"/>
      <c r="N1" s="91"/>
      <c r="O1" s="7"/>
      <c r="S1" s="7"/>
    </row>
    <row r="2" spans="1:19" ht="12.75">
      <c r="A2" s="35" t="s">
        <v>120</v>
      </c>
      <c r="B2" s="58"/>
      <c r="C2" s="13"/>
      <c r="D2" s="13"/>
      <c r="E2" s="13"/>
      <c r="F2" s="37"/>
      <c r="G2" s="37"/>
      <c r="H2" s="5"/>
      <c r="I2" s="5" t="s">
        <v>105</v>
      </c>
      <c r="J2" s="5" t="s">
        <v>105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82</v>
      </c>
      <c r="D3" s="13" t="s">
        <v>66</v>
      </c>
      <c r="E3" s="13" t="s">
        <v>65</v>
      </c>
      <c r="F3" s="37" t="s">
        <v>91</v>
      </c>
      <c r="G3" s="37" t="s">
        <v>92</v>
      </c>
      <c r="H3" s="6" t="s">
        <v>94</v>
      </c>
      <c r="I3" s="3" t="s">
        <v>106</v>
      </c>
      <c r="J3" s="43" t="s">
        <v>107</v>
      </c>
      <c r="K3" s="6" t="s">
        <v>95</v>
      </c>
      <c r="L3" s="38" t="s">
        <v>96</v>
      </c>
      <c r="M3" s="6" t="s">
        <v>97</v>
      </c>
      <c r="N3" s="6" t="s">
        <v>98</v>
      </c>
      <c r="P3" s="6" t="s">
        <v>99</v>
      </c>
      <c r="Q3" s="6" t="s">
        <v>100</v>
      </c>
      <c r="R3" s="6" t="s">
        <v>101</v>
      </c>
      <c r="T3" s="6" t="s">
        <v>102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34</v>
      </c>
      <c r="C4" t="str">
        <f>'m vs o orig data'!T4</f>
        <v> </v>
      </c>
      <c r="D4" t="str">
        <f>'m vs o orig data'!U4</f>
        <v> </v>
      </c>
      <c r="E4">
        <f ca="1">IF(CELL("contents",F4)="s","s",IF(CELL("contents",G4)="s","s",IF(CELL("contents",'m vs o orig data'!V4)="d","d","")))</f>
      </c>
      <c r="F4" t="str">
        <f>'m vs o orig data'!W4</f>
        <v> </v>
      </c>
      <c r="G4" t="str">
        <f>'m vs o orig data'!X4</f>
        <v> </v>
      </c>
      <c r="H4" s="19">
        <f aca="true" t="shared" si="0" ref="H4:H14">I$19</f>
        <v>0.6442838929</v>
      </c>
      <c r="I4" s="3">
        <f>'m vs o orig data'!D4</f>
        <v>0.6635514019</v>
      </c>
      <c r="J4" s="3">
        <f>'m vs o orig data'!L4</f>
        <v>0.6159737418</v>
      </c>
      <c r="K4" s="19">
        <f aca="true" t="shared" si="1" ref="K4:K14">J$19</f>
        <v>0.6415124378</v>
      </c>
      <c r="L4" s="6">
        <f>'m vs o orig data'!B4</f>
        <v>71</v>
      </c>
      <c r="M4" s="6">
        <f>'m vs o orig data'!C4</f>
        <v>107</v>
      </c>
      <c r="N4" s="12">
        <f>'m vs o orig data'!G4</f>
        <v>0.6771760129</v>
      </c>
      <c r="O4" s="8"/>
      <c r="P4" s="6">
        <f>'m vs o orig data'!J4</f>
        <v>563</v>
      </c>
      <c r="Q4" s="6">
        <f>'m vs o orig data'!K4</f>
        <v>914</v>
      </c>
      <c r="R4" s="12">
        <f>'m vs o orig data'!O4</f>
        <v>0.107392714</v>
      </c>
      <c r="S4" s="8"/>
      <c r="T4" s="12">
        <f>'m vs o orig data'!R4</f>
        <v>0.3371557935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(m,d)</v>
      </c>
      <c r="B5" t="s">
        <v>35</v>
      </c>
      <c r="C5" t="str">
        <f>'m vs o orig data'!T5</f>
        <v>m</v>
      </c>
      <c r="D5" t="str">
        <f>'m vs o orig data'!U5</f>
        <v> </v>
      </c>
      <c r="E5" t="str">
        <f ca="1">IF(CELL("contents",F5)="s","s",IF(CELL("contents",G5)="s","s",IF(CELL("contents",'m vs o orig data'!V5)="d","d","")))</f>
        <v>d</v>
      </c>
      <c r="F5" t="str">
        <f>'m vs o orig data'!W5</f>
        <v> </v>
      </c>
      <c r="G5" t="str">
        <f>'m vs o orig data'!X5</f>
        <v> </v>
      </c>
      <c r="H5" s="19">
        <f t="shared" si="0"/>
        <v>0.6442838929</v>
      </c>
      <c r="I5" s="3">
        <f>'m vs o orig data'!D5</f>
        <v>0.5379310345</v>
      </c>
      <c r="J5" s="3">
        <f>'m vs o orig data'!L5</f>
        <v>0.6346820809</v>
      </c>
      <c r="K5" s="19">
        <f t="shared" si="1"/>
        <v>0.6415124378</v>
      </c>
      <c r="L5" s="6">
        <f>'m vs o orig data'!B5</f>
        <v>78</v>
      </c>
      <c r="M5" s="6">
        <f>'m vs o orig data'!C5</f>
        <v>145</v>
      </c>
      <c r="N5" s="12">
        <f>'m vs o orig data'!G5</f>
        <v>0.0074703196</v>
      </c>
      <c r="O5" s="9"/>
      <c r="P5" s="6">
        <f>'m vs o orig data'!J5</f>
        <v>1098</v>
      </c>
      <c r="Q5" s="6">
        <f>'m vs o orig data'!K5</f>
        <v>1730</v>
      </c>
      <c r="R5" s="12">
        <f>'m vs o orig data'!O5</f>
        <v>0.5535719803</v>
      </c>
      <c r="S5" s="9"/>
      <c r="T5" s="12">
        <f>'m vs o orig data'!R5</f>
        <v>0.0206508466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data'!T6</f>
        <v> </v>
      </c>
      <c r="D6" t="str">
        <f>'m vs o orig data'!U6</f>
        <v> </v>
      </c>
      <c r="E6">
        <f ca="1">IF(CELL("contents",F6)="s","s",IF(CELL("contents",G6)="s","s",IF(CELL("contents",'m vs o orig data'!V6)="d","d","")))</f>
      </c>
      <c r="F6" t="str">
        <f>'m vs o orig data'!W6</f>
        <v> </v>
      </c>
      <c r="G6" t="str">
        <f>'m vs o orig data'!X6</f>
        <v> </v>
      </c>
      <c r="H6" s="19">
        <f t="shared" si="0"/>
        <v>0.6442838929</v>
      </c>
      <c r="I6" s="3">
        <f>'m vs o orig data'!D6</f>
        <v>0.7419354839</v>
      </c>
      <c r="J6" s="3">
        <f>'m vs o orig data'!L6</f>
        <v>0.6589379207</v>
      </c>
      <c r="K6" s="19">
        <f t="shared" si="1"/>
        <v>0.6415124378</v>
      </c>
      <c r="L6" s="6">
        <f>'m vs o orig data'!B6</f>
        <v>46</v>
      </c>
      <c r="M6" s="6">
        <f>'m vs o orig data'!C6</f>
        <v>62</v>
      </c>
      <c r="N6" s="12">
        <f>'m vs o orig data'!G6</f>
        <v>0.1082420419</v>
      </c>
      <c r="O6" s="9"/>
      <c r="P6" s="6">
        <f>'m vs o orig data'!J6</f>
        <v>881</v>
      </c>
      <c r="Q6" s="6">
        <f>'m vs o orig data'!K6</f>
        <v>1337</v>
      </c>
      <c r="R6" s="12">
        <f>'m vs o orig data'!O6</f>
        <v>0.183963117</v>
      </c>
      <c r="S6" s="9"/>
      <c r="T6" s="12">
        <f>'m vs o orig data'!R6</f>
        <v>0.1766261495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(o)</v>
      </c>
      <c r="B7" t="s">
        <v>28</v>
      </c>
      <c r="C7" t="str">
        <f>'m vs o orig data'!T7</f>
        <v> </v>
      </c>
      <c r="D7" t="str">
        <f>'m vs o orig data'!U7</f>
        <v>o</v>
      </c>
      <c r="E7">
        <f ca="1">IF(CELL("contents",F7)="s","s",IF(CELL("contents",G7)="s","s",IF(CELL("contents",'m vs o orig data'!V7)="d","d","")))</f>
      </c>
      <c r="F7" t="str">
        <f>'m vs o orig data'!W7</f>
        <v> </v>
      </c>
      <c r="G7" t="str">
        <f>'m vs o orig data'!X7</f>
        <v> </v>
      </c>
      <c r="H7" s="19">
        <f t="shared" si="0"/>
        <v>0.6442838929</v>
      </c>
      <c r="I7" s="3">
        <f>'m vs o orig data'!D7</f>
        <v>0.5492957746</v>
      </c>
      <c r="J7" s="3">
        <f>'m vs o orig data'!L7</f>
        <v>0.5862068966</v>
      </c>
      <c r="K7" s="19">
        <f t="shared" si="1"/>
        <v>0.6415124378</v>
      </c>
      <c r="L7" s="6">
        <f>'m vs o orig data'!B7</f>
        <v>39</v>
      </c>
      <c r="M7" s="6">
        <f>'m vs o orig data'!C7</f>
        <v>71</v>
      </c>
      <c r="N7" s="12">
        <f>'m vs o orig data'!G7</f>
        <v>0.0945457448</v>
      </c>
      <c r="O7" s="9"/>
      <c r="P7" s="6">
        <f>'m vs o orig data'!J7</f>
        <v>646</v>
      </c>
      <c r="Q7" s="6">
        <f>'m vs o orig data'!K7</f>
        <v>1102</v>
      </c>
      <c r="R7" s="12">
        <f>'m vs o orig data'!O7</f>
        <v>0.0001289672</v>
      </c>
      <c r="S7" s="9"/>
      <c r="T7" s="12">
        <f>'m vs o orig data'!R7</f>
        <v>0.5407991298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44</v>
      </c>
      <c r="C8" t="str">
        <f>'m vs o orig data'!T8</f>
        <v> </v>
      </c>
      <c r="D8" t="str">
        <f>'m vs o orig data'!U8</f>
        <v> </v>
      </c>
      <c r="E8">
        <f ca="1">IF(CELL("contents",F8)="s","s",IF(CELL("contents",G8)="s","s",IF(CELL("contents",'m vs o orig data'!V8)="d","d","")))</f>
      </c>
      <c r="F8" t="str">
        <f>'m vs o orig data'!W8</f>
        <v> </v>
      </c>
      <c r="G8" t="str">
        <f>'m vs o orig data'!X8</f>
        <v> </v>
      </c>
      <c r="H8" s="19">
        <f t="shared" si="0"/>
        <v>0.6442838929</v>
      </c>
      <c r="I8" s="3">
        <f>'m vs o orig data'!D8</f>
        <v>0.6577629382</v>
      </c>
      <c r="J8" s="3">
        <f>'m vs o orig data'!L8</f>
        <v>0.6459370354</v>
      </c>
      <c r="K8" s="19">
        <f t="shared" si="1"/>
        <v>0.6415124378</v>
      </c>
      <c r="L8" s="6">
        <f>'m vs o orig data'!B8</f>
        <v>788</v>
      </c>
      <c r="M8" s="6">
        <f>'m vs o orig data'!C8</f>
        <v>1198</v>
      </c>
      <c r="N8" s="12">
        <f>'m vs o orig data'!G8</f>
        <v>0.3297913047</v>
      </c>
      <c r="O8" s="9"/>
      <c r="P8" s="6">
        <f>'m vs o orig data'!J8</f>
        <v>9992</v>
      </c>
      <c r="Q8" s="6">
        <f>'m vs o orig data'!K8</f>
        <v>15469</v>
      </c>
      <c r="R8" s="12">
        <f>'m vs o orig data'!O8</f>
        <v>0.2511612671</v>
      </c>
      <c r="S8" s="9"/>
      <c r="T8" s="12">
        <f>'m vs o orig data'!R8</f>
        <v>0.4093584253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(o)</v>
      </c>
      <c r="B9" t="s">
        <v>38</v>
      </c>
      <c r="C9" t="str">
        <f>'m vs o orig data'!T9</f>
        <v> </v>
      </c>
      <c r="D9" t="str">
        <f>'m vs o orig data'!U9</f>
        <v>o</v>
      </c>
      <c r="E9">
        <f ca="1">IF(CELL("contents",F9)="s","s",IF(CELL("contents",G9)="s","s",IF(CELL("contents",'m vs o orig data'!V9)="d","d","")))</f>
      </c>
      <c r="F9" t="str">
        <f>'m vs o orig data'!W9</f>
        <v> </v>
      </c>
      <c r="G9" t="str">
        <f>'m vs o orig data'!X9</f>
        <v> </v>
      </c>
      <c r="H9" s="19">
        <f t="shared" si="0"/>
        <v>0.6442838929</v>
      </c>
      <c r="I9" s="3">
        <f>'m vs o orig data'!D9</f>
        <v>0.6516853933</v>
      </c>
      <c r="J9" s="3">
        <f>'m vs o orig data'!L9</f>
        <v>0.608115942</v>
      </c>
      <c r="K9" s="19">
        <f t="shared" si="1"/>
        <v>0.6415124378</v>
      </c>
      <c r="L9" s="6">
        <f>'m vs o orig data'!B9</f>
        <v>174</v>
      </c>
      <c r="M9" s="6">
        <f>'m vs o orig data'!C9</f>
        <v>267</v>
      </c>
      <c r="N9" s="12">
        <f>'m vs o orig data'!G9</f>
        <v>0.8005541135</v>
      </c>
      <c r="O9" s="9"/>
      <c r="P9" s="6">
        <f>'m vs o orig data'!J9</f>
        <v>1049</v>
      </c>
      <c r="Q9" s="6">
        <f>'m vs o orig data'!K9</f>
        <v>1725</v>
      </c>
      <c r="R9" s="12">
        <f>'m vs o orig data'!O9</f>
        <v>0.0038233105</v>
      </c>
      <c r="S9" s="9"/>
      <c r="T9" s="12">
        <f>'m vs o orig data'!R9</f>
        <v>0.1735707231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39</v>
      </c>
      <c r="C10" t="str">
        <f>'m vs o orig data'!T10</f>
        <v> </v>
      </c>
      <c r="D10" t="str">
        <f>'m vs o orig data'!U10</f>
        <v> </v>
      </c>
      <c r="E10" t="str">
        <f ca="1">IF(CELL("contents",F10)="s","s",IF(CELL("contents",G10)="s","s",IF(CELL("contents",'m vs o orig data'!V10)="d","d","")))</f>
        <v>d</v>
      </c>
      <c r="F10" t="str">
        <f>'m vs o orig data'!W10</f>
        <v> </v>
      </c>
      <c r="G10" t="str">
        <f>'m vs o orig data'!X10</f>
        <v> </v>
      </c>
      <c r="H10" s="19">
        <f t="shared" si="0"/>
        <v>0.6442838929</v>
      </c>
      <c r="I10" s="3">
        <f>'m vs o orig data'!D10</f>
        <v>0.5294117647</v>
      </c>
      <c r="J10" s="3">
        <f>'m vs o orig data'!L10</f>
        <v>0.6587412587</v>
      </c>
      <c r="K10" s="19">
        <f t="shared" si="1"/>
        <v>0.6415124378</v>
      </c>
      <c r="L10" s="6">
        <f>'m vs o orig data'!B10</f>
        <v>36</v>
      </c>
      <c r="M10" s="6">
        <f>'m vs o orig data'!C10</f>
        <v>68</v>
      </c>
      <c r="N10" s="12">
        <f>'m vs o orig data'!G10</f>
        <v>0.0478504257</v>
      </c>
      <c r="P10" s="6">
        <f>'m vs o orig data'!J10</f>
        <v>471</v>
      </c>
      <c r="Q10" s="6">
        <f>'m vs o orig data'!K10</f>
        <v>715</v>
      </c>
      <c r="R10" s="12">
        <f>'m vs o orig data'!O10</f>
        <v>0.3367239468</v>
      </c>
      <c r="T10" s="12">
        <f>'m vs o orig data'!R10</f>
        <v>0.0329099982</v>
      </c>
    </row>
    <row r="11" spans="1:27" ht="12.75">
      <c r="A11" s="2" t="str">
        <f ca="1" t="shared" si="2"/>
        <v>Parkland</v>
      </c>
      <c r="B11" t="s">
        <v>37</v>
      </c>
      <c r="C11" t="str">
        <f>'m vs o orig data'!T11</f>
        <v> </v>
      </c>
      <c r="D11" t="str">
        <f>'m vs o orig data'!U11</f>
        <v> </v>
      </c>
      <c r="E11">
        <f ca="1">IF(CELL("contents",F11)="s","s",IF(CELL("contents",G11)="s","s",IF(CELL("contents",'m vs o orig data'!V11)="d","d","")))</f>
      </c>
      <c r="F11" t="str">
        <f>'m vs o orig data'!W11</f>
        <v> </v>
      </c>
      <c r="G11" t="str">
        <f>'m vs o orig data'!X11</f>
        <v> </v>
      </c>
      <c r="H11" s="19">
        <f t="shared" si="0"/>
        <v>0.6442838929</v>
      </c>
      <c r="I11" s="3">
        <f>'m vs o orig data'!D11</f>
        <v>0.6666666667</v>
      </c>
      <c r="J11" s="3">
        <f>'m vs o orig data'!L11</f>
        <v>0.6457073761</v>
      </c>
      <c r="K11" s="19">
        <f t="shared" si="1"/>
        <v>0.6415124378</v>
      </c>
      <c r="L11" s="6">
        <f>'m vs o orig data'!B11</f>
        <v>136</v>
      </c>
      <c r="M11" s="6">
        <f>'m vs o orig data'!C11</f>
        <v>204</v>
      </c>
      <c r="N11" s="12">
        <f>'m vs o orig data'!G11</f>
        <v>0.5042689514</v>
      </c>
      <c r="O11" s="9"/>
      <c r="P11" s="6">
        <f>'m vs o orig data'!J11</f>
        <v>534</v>
      </c>
      <c r="Q11" s="6">
        <f>'m vs o orig data'!K11</f>
        <v>827</v>
      </c>
      <c r="R11" s="12">
        <f>'m vs o orig data'!O11</f>
        <v>0.8013824541</v>
      </c>
      <c r="S11" s="9"/>
      <c r="T11" s="12">
        <f>'m vs o orig data'!R11</f>
        <v>0.5740750792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(s)</v>
      </c>
      <c r="B12" t="s">
        <v>40</v>
      </c>
      <c r="C12" t="str">
        <f>'m vs o orig data'!T12</f>
        <v> </v>
      </c>
      <c r="D12" t="str">
        <f>'m vs o orig data'!U12</f>
        <v> </v>
      </c>
      <c r="E12" t="str">
        <f ca="1">IF(CELL("contents",F12)="s","s",IF(CELL("contents",G12)="s","s",IF(CELL("contents",'m vs o orig data'!V12)="d","d","")))</f>
        <v>s</v>
      </c>
      <c r="F12" t="str">
        <f>'m vs o orig data'!W12</f>
        <v>s</v>
      </c>
      <c r="G12" t="str">
        <f>'m vs o orig data'!X12</f>
        <v> </v>
      </c>
      <c r="H12" s="19">
        <f t="shared" si="0"/>
        <v>0.6442838929</v>
      </c>
      <c r="I12" s="3" t="str">
        <f>'m vs o orig data'!D12</f>
        <v> </v>
      </c>
      <c r="J12" s="3">
        <f>'m vs o orig data'!L12</f>
        <v>0.8260869565</v>
      </c>
      <c r="K12" s="19">
        <f t="shared" si="1"/>
        <v>0.6415124378</v>
      </c>
      <c r="L12" s="6" t="str">
        <f>'m vs o orig data'!B12</f>
        <v> </v>
      </c>
      <c r="M12" s="6" t="str">
        <f>'m vs o orig data'!C12</f>
        <v> </v>
      </c>
      <c r="N12" s="12" t="str">
        <f>'m vs o orig data'!G12</f>
        <v> </v>
      </c>
      <c r="O12" s="9"/>
      <c r="P12" s="6">
        <f>'m vs o orig data'!J12</f>
        <v>19</v>
      </c>
      <c r="Q12" s="6">
        <f>'m vs o orig data'!K12</f>
        <v>23</v>
      </c>
      <c r="R12" s="12">
        <f>'m vs o orig data'!O12</f>
        <v>0.064914192</v>
      </c>
      <c r="S12" s="9"/>
      <c r="T12" s="12" t="str">
        <f>'m vs o orig data'!R12</f>
        <v> 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41</v>
      </c>
      <c r="C13" t="str">
        <f>'m vs o orig data'!T13</f>
        <v> </v>
      </c>
      <c r="D13" t="str">
        <f>'m vs o orig data'!U13</f>
        <v> </v>
      </c>
      <c r="E13">
        <f ca="1">IF(CELL("contents",F13)="s","s",IF(CELL("contents",G13)="s","s",IF(CELL("contents",'m vs o orig data'!V13)="d","d","")))</f>
      </c>
      <c r="F13" t="str">
        <f>'m vs o orig data'!W13</f>
        <v> </v>
      </c>
      <c r="G13" t="str">
        <f>'m vs o orig data'!X13</f>
        <v> </v>
      </c>
      <c r="H13" s="19">
        <f t="shared" si="0"/>
        <v>0.6442838929</v>
      </c>
      <c r="I13" s="3">
        <f>'m vs o orig data'!D13</f>
        <v>0.62</v>
      </c>
      <c r="J13" s="3">
        <f>'m vs o orig data'!L13</f>
        <v>0.6713615023</v>
      </c>
      <c r="K13" s="19">
        <f t="shared" si="1"/>
        <v>0.6415124378</v>
      </c>
      <c r="L13" s="6">
        <f>'m vs o orig data'!B13</f>
        <v>62</v>
      </c>
      <c r="M13" s="6">
        <f>'m vs o orig data'!C13</f>
        <v>100</v>
      </c>
      <c r="N13" s="12">
        <f>'m vs o orig data'!G13</f>
        <v>0.6119746222</v>
      </c>
      <c r="O13" s="9"/>
      <c r="P13" s="6">
        <f>'m vs o orig data'!J13</f>
        <v>286</v>
      </c>
      <c r="Q13" s="6">
        <f>'m vs o orig data'!K13</f>
        <v>426</v>
      </c>
      <c r="R13" s="12">
        <f>'m vs o orig data'!O13</f>
        <v>0.1989031219</v>
      </c>
      <c r="S13" s="9"/>
      <c r="T13" s="12">
        <f>'m vs o orig data'!R13</f>
        <v>0.3286346353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</v>
      </c>
      <c r="B14" t="s">
        <v>42</v>
      </c>
      <c r="C14" t="str">
        <f>'m vs o orig data'!T14</f>
        <v> </v>
      </c>
      <c r="D14" t="str">
        <f>'m vs o orig data'!U14</f>
        <v> </v>
      </c>
      <c r="E14">
        <f ca="1">IF(CELL("contents",F14)="s","s",IF(CELL("contents",G14)="s","s",IF(CELL("contents",'m vs o orig data'!V14)="d","d","")))</f>
      </c>
      <c r="F14" t="str">
        <f>'m vs o orig data'!W14</f>
        <v> </v>
      </c>
      <c r="G14" t="str">
        <f>'m vs o orig data'!X14</f>
        <v> </v>
      </c>
      <c r="H14" s="19">
        <f t="shared" si="0"/>
        <v>0.6442838929</v>
      </c>
      <c r="I14" s="3">
        <f>'m vs o orig data'!D14</f>
        <v>0.6585365854</v>
      </c>
      <c r="J14" s="3">
        <f>'m vs o orig data'!L14</f>
        <v>0.6756126021</v>
      </c>
      <c r="K14" s="19">
        <f t="shared" si="1"/>
        <v>0.6415124378</v>
      </c>
      <c r="L14" s="6">
        <f>'m vs o orig data'!B14</f>
        <v>81</v>
      </c>
      <c r="M14" s="6">
        <f>'m vs o orig data'!C14</f>
        <v>123</v>
      </c>
      <c r="N14" s="12">
        <f>'m vs o orig data'!G14</f>
        <v>0.7412591877</v>
      </c>
      <c r="O14" s="9"/>
      <c r="P14" s="6">
        <f>'m vs o orig data'!J14</f>
        <v>579</v>
      </c>
      <c r="Q14" s="6">
        <f>'m vs o orig data'!K14</f>
        <v>857</v>
      </c>
      <c r="R14" s="12">
        <f>'m vs o orig data'!O14</f>
        <v>0.0373746327</v>
      </c>
      <c r="S14" s="9"/>
      <c r="T14" s="12">
        <f>'m vs o orig data'!R14</f>
        <v>0.7056866553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9"/>
      <c r="I15" s="3"/>
      <c r="J15" s="3"/>
      <c r="K15" s="19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104</v>
      </c>
      <c r="C16" t="str">
        <f>'m vs o orig data'!T15</f>
        <v> </v>
      </c>
      <c r="D16" t="str">
        <f>'m vs o orig data'!U15</f>
        <v> </v>
      </c>
      <c r="E16">
        <f ca="1">IF(CELL("contents",F16)="s","s",IF(CELL("contents",G16)="s","s",IF(CELL("contents",'m vs o orig data'!V15)="d","d","")))</f>
      </c>
      <c r="F16" t="str">
        <f>'m vs o orig data'!W15</f>
        <v> </v>
      </c>
      <c r="G16" t="str">
        <f>'m vs o orig data'!X15</f>
        <v> </v>
      </c>
      <c r="H16" s="19">
        <f>I$19</f>
        <v>0.6442838929</v>
      </c>
      <c r="I16" s="3">
        <f>'m vs o orig data'!D15</f>
        <v>0.6210191083</v>
      </c>
      <c r="J16" s="3">
        <f>'m vs o orig data'!L15</f>
        <v>0.6385330319</v>
      </c>
      <c r="K16" s="19">
        <f>J$19</f>
        <v>0.6415124378</v>
      </c>
      <c r="L16" s="6">
        <f>'m vs o orig data'!B15</f>
        <v>195</v>
      </c>
      <c r="M16" s="6">
        <f>'m vs o orig data'!C15</f>
        <v>314</v>
      </c>
      <c r="N16" s="12">
        <f>'m vs o orig data'!G15</f>
        <v>0.3891612738</v>
      </c>
      <c r="O16" s="9"/>
      <c r="P16" s="6">
        <f>'m vs o orig data'!J15</f>
        <v>2542</v>
      </c>
      <c r="Q16" s="6">
        <f>'m vs o orig data'!K15</f>
        <v>3981</v>
      </c>
      <c r="R16" s="12">
        <f>'m vs o orig data'!O15</f>
        <v>0.6950581405</v>
      </c>
      <c r="S16" s="9"/>
      <c r="T16" s="12">
        <f>'m vs o orig data'!R15</f>
        <v>0.5343048717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47</v>
      </c>
      <c r="C17" t="str">
        <f>'m vs o orig data'!T16</f>
        <v> </v>
      </c>
      <c r="D17" t="str">
        <f>'m vs o orig data'!U16</f>
        <v> </v>
      </c>
      <c r="E17">
        <f ca="1">IF(CELL("contents",F17)="s","s",IF(CELL("contents",G17)="s","s",IF(CELL("contents",'m vs o orig data'!V16)="d","d","")))</f>
      </c>
      <c r="F17" t="str">
        <f>'m vs o orig data'!W16</f>
        <v> </v>
      </c>
      <c r="G17" t="str">
        <f>'m vs o orig data'!X16</f>
        <v> </v>
      </c>
      <c r="H17" s="19">
        <f>I$19</f>
        <v>0.6442838929</v>
      </c>
      <c r="I17" s="3">
        <f>'m vs o orig data'!D16</f>
        <v>0.6419294991</v>
      </c>
      <c r="J17" s="3">
        <f>'m vs o orig data'!L16</f>
        <v>0.628711356</v>
      </c>
      <c r="K17" s="19">
        <f>J$19</f>
        <v>0.6415124378</v>
      </c>
      <c r="L17" s="6">
        <f>'m vs o orig data'!B16</f>
        <v>346</v>
      </c>
      <c r="M17" s="6">
        <f>'m vs o orig data'!C16</f>
        <v>539</v>
      </c>
      <c r="N17" s="12">
        <f>'m vs o orig data'!G16</f>
        <v>0.9090965538</v>
      </c>
      <c r="P17" s="6">
        <f>'m vs o orig data'!J16</f>
        <v>2054</v>
      </c>
      <c r="Q17" s="6">
        <f>'m vs o orig data'!K16</f>
        <v>3267</v>
      </c>
      <c r="R17" s="12">
        <f>'m vs o orig data'!O16</f>
        <v>0.1270736464</v>
      </c>
      <c r="T17" s="12">
        <f>'m vs o orig data'!R16</f>
        <v>0.5558064888</v>
      </c>
    </row>
    <row r="18" spans="1:20" ht="12.75">
      <c r="A18" s="2" t="str">
        <f ca="1" t="shared" si="2"/>
        <v>North (o)</v>
      </c>
      <c r="B18" t="s">
        <v>43</v>
      </c>
      <c r="C18" t="str">
        <f>'m vs o orig data'!T17</f>
        <v> </v>
      </c>
      <c r="D18" t="str">
        <f>'m vs o orig data'!U17</f>
        <v>o</v>
      </c>
      <c r="E18">
        <f ca="1">IF(CELL("contents",F18)="s","s",IF(CELL("contents",G18)="s","s",IF(CELL("contents",'m vs o orig data'!V17)="d","d","")))</f>
      </c>
      <c r="F18" t="str">
        <f>'m vs o orig data'!W17</f>
        <v> </v>
      </c>
      <c r="G18" t="str">
        <f>'m vs o orig data'!X17</f>
        <v> </v>
      </c>
      <c r="H18" s="19">
        <f>I$19</f>
        <v>0.6442838929</v>
      </c>
      <c r="I18" s="3">
        <f>'m vs o orig data'!D17</f>
        <v>0.6406926407</v>
      </c>
      <c r="J18" s="3">
        <f>'m vs o orig data'!L17</f>
        <v>0.6768759571</v>
      </c>
      <c r="K18" s="19">
        <f>J$19</f>
        <v>0.6415124378</v>
      </c>
      <c r="L18" s="6">
        <f>'m vs o orig data'!B17</f>
        <v>148</v>
      </c>
      <c r="M18" s="6">
        <f>'m vs o orig data'!C17</f>
        <v>231</v>
      </c>
      <c r="N18" s="12">
        <f>'m vs o orig data'!G17</f>
        <v>0.9092260063</v>
      </c>
      <c r="P18" s="6">
        <f>'m vs o orig data'!J17</f>
        <v>884</v>
      </c>
      <c r="Q18" s="6">
        <f>'m vs o orig data'!K17</f>
        <v>1306</v>
      </c>
      <c r="R18" s="12">
        <f>'m vs o orig data'!O17</f>
        <v>0.0077001997</v>
      </c>
      <c r="T18" s="12">
        <f>'m vs o orig data'!R17</f>
        <v>0.2804593649</v>
      </c>
    </row>
    <row r="19" spans="1:20" ht="12.75">
      <c r="A19" s="2" t="str">
        <f ca="1" t="shared" si="2"/>
        <v>Manitoba</v>
      </c>
      <c r="B19" t="s">
        <v>45</v>
      </c>
      <c r="C19" t="str">
        <f>'m vs o orig data'!T18</f>
        <v> </v>
      </c>
      <c r="D19" t="str">
        <f>'m vs o orig data'!U18</f>
        <v> </v>
      </c>
      <c r="E19">
        <f ca="1">IF(CELL("contents",F19)="s","s",IF(CELL("contents",G19)="s","s",IF(CELL("contents",'m vs o orig data'!V18)="d","d","")))</f>
      </c>
      <c r="F19" t="str">
        <f>'m vs o orig data'!W18</f>
        <v> </v>
      </c>
      <c r="G19" t="str">
        <f>'m vs o orig data'!X18</f>
        <v> </v>
      </c>
      <c r="H19" s="19">
        <f>I$19</f>
        <v>0.6442838929</v>
      </c>
      <c r="I19" s="3">
        <f>'m vs o orig data'!D18</f>
        <v>0.6442838929</v>
      </c>
      <c r="J19" s="3">
        <f>'m vs o orig data'!L18</f>
        <v>0.6415124378</v>
      </c>
      <c r="K19" s="19">
        <f>J$19</f>
        <v>0.6415124378</v>
      </c>
      <c r="L19" s="6">
        <f>'m vs o orig data'!B18</f>
        <v>1516</v>
      </c>
      <c r="M19" s="6">
        <f>'m vs o orig data'!C18</f>
        <v>2353</v>
      </c>
      <c r="N19" s="12">
        <f>'m vs o orig data'!G18</f>
        <v>1</v>
      </c>
      <c r="P19" s="6">
        <f>'m vs o orig data'!J18</f>
        <v>16118</v>
      </c>
      <c r="Q19" s="6">
        <f>'m vs o orig data'!K18</f>
        <v>25125</v>
      </c>
      <c r="R19" s="12">
        <f>'m vs o orig data'!O18</f>
        <v>1</v>
      </c>
      <c r="T19" s="12">
        <f>'m vs o orig data'!R18</f>
        <v>0.7886193193</v>
      </c>
    </row>
    <row r="20" spans="1:20" ht="12.75">
      <c r="A20" s="2" t="str">
        <f ca="1" t="shared" si="2"/>
        <v>Fort Garry (o)</v>
      </c>
      <c r="B20" t="s">
        <v>48</v>
      </c>
      <c r="C20" t="str">
        <f>'m vs o orig data'!T19</f>
        <v> </v>
      </c>
      <c r="D20" t="str">
        <f>'m vs o orig data'!U19</f>
        <v>o</v>
      </c>
      <c r="E20">
        <f ca="1">IF(CELL("contents",F20)="s","s",IF(CELL("contents",G20)="s","s",IF(CELL("contents",'m vs o orig data'!V19)="d","d","")))</f>
      </c>
      <c r="F20" t="str">
        <f>'m vs o orig data'!W19</f>
        <v> </v>
      </c>
      <c r="G20" t="str">
        <f>'m vs o orig data'!X19</f>
        <v> </v>
      </c>
      <c r="H20" s="19">
        <f aca="true" t="shared" si="3" ref="H20:H31">I$19</f>
        <v>0.6442838929</v>
      </c>
      <c r="I20" s="3">
        <f>'m vs o orig data'!D19</f>
        <v>0.8163265306</v>
      </c>
      <c r="J20" s="3">
        <f>'m vs o orig data'!L19</f>
        <v>0.687804878</v>
      </c>
      <c r="K20" s="19">
        <f aca="true" t="shared" si="4" ref="K20:K31">J$19</f>
        <v>0.6415124378</v>
      </c>
      <c r="L20" s="6">
        <f>'m vs o orig data'!B19</f>
        <v>40</v>
      </c>
      <c r="M20" s="6">
        <f>'m vs o orig data'!C19</f>
        <v>49</v>
      </c>
      <c r="N20" s="12">
        <f>'m vs o orig data'!G19</f>
        <v>0.0118825775</v>
      </c>
      <c r="P20" s="6">
        <f>'m vs o orig data'!J19</f>
        <v>846</v>
      </c>
      <c r="Q20" s="6">
        <f>'m vs o orig data'!K19</f>
        <v>1230</v>
      </c>
      <c r="R20" s="12">
        <f>'m vs o orig data'!O19</f>
        <v>0.0007104825</v>
      </c>
      <c r="T20" s="12">
        <f>'m vs o orig data'!R19</f>
        <v>0.0558416726</v>
      </c>
    </row>
    <row r="21" spans="1:20" ht="12.75">
      <c r="A21" s="2" t="str">
        <f ca="1" t="shared" si="2"/>
        <v>Assiniboine South</v>
      </c>
      <c r="B21" t="s">
        <v>49</v>
      </c>
      <c r="C21" t="str">
        <f>'m vs o orig data'!T20</f>
        <v> </v>
      </c>
      <c r="D21" t="str">
        <f>'m vs o orig data'!U20</f>
        <v> </v>
      </c>
      <c r="E21">
        <f ca="1">IF(CELL("contents",F21)="s","s",IF(CELL("contents",G21)="s","s",IF(CELL("contents",'m vs o orig data'!V20)="d","d","")))</f>
      </c>
      <c r="F21" t="str">
        <f>'m vs o orig data'!W20</f>
        <v> </v>
      </c>
      <c r="G21" t="str">
        <f>'m vs o orig data'!X20</f>
        <v> </v>
      </c>
      <c r="H21" s="19">
        <f t="shared" si="3"/>
        <v>0.6442838929</v>
      </c>
      <c r="I21" s="3">
        <f>'m vs o orig data'!D20</f>
        <v>0.65625</v>
      </c>
      <c r="J21" s="3">
        <f>'m vs o orig data'!L20</f>
        <v>0.6859259259</v>
      </c>
      <c r="K21" s="19">
        <f t="shared" si="4"/>
        <v>0.6415124378</v>
      </c>
      <c r="L21" s="6">
        <f>'m vs o orig data'!B20</f>
        <v>21</v>
      </c>
      <c r="M21" s="6">
        <f>'m vs o orig data'!C20</f>
        <v>32</v>
      </c>
      <c r="N21" s="12">
        <f>'m vs o orig data'!G20</f>
        <v>0.8875570244</v>
      </c>
      <c r="P21" s="6">
        <f>'m vs o orig data'!J20</f>
        <v>463</v>
      </c>
      <c r="Q21" s="6">
        <f>'m vs o orig data'!K20</f>
        <v>675</v>
      </c>
      <c r="R21" s="12">
        <f>'m vs o orig data'!O20</f>
        <v>0.0161205472</v>
      </c>
      <c r="T21" s="12">
        <f>'m vs o orig data'!R20</f>
        <v>0.7240938984</v>
      </c>
    </row>
    <row r="22" spans="1:20" ht="12.75">
      <c r="A22" s="2" t="str">
        <f ca="1" t="shared" si="2"/>
        <v>St. Boniface (o)</v>
      </c>
      <c r="B22" t="s">
        <v>53</v>
      </c>
      <c r="C22" t="str">
        <f>'m vs o orig data'!T21</f>
        <v> </v>
      </c>
      <c r="D22" t="str">
        <f>'m vs o orig data'!U21</f>
        <v>o</v>
      </c>
      <c r="E22">
        <f ca="1">IF(CELL("contents",F22)="s","s",IF(CELL("contents",G22)="s","s",IF(CELL("contents",'m vs o orig data'!V21)="d","d","")))</f>
      </c>
      <c r="F22" t="str">
        <f>'m vs o orig data'!W21</f>
        <v> </v>
      </c>
      <c r="G22" t="str">
        <f>'m vs o orig data'!X21</f>
        <v> </v>
      </c>
      <c r="H22" s="19">
        <f t="shared" si="3"/>
        <v>0.6442838929</v>
      </c>
      <c r="I22" s="3">
        <f>'m vs o orig data'!D21</f>
        <v>0.6062992126</v>
      </c>
      <c r="J22" s="3">
        <f>'m vs o orig data'!L21</f>
        <v>0.5973534972</v>
      </c>
      <c r="K22" s="19">
        <f t="shared" si="4"/>
        <v>0.6415124378</v>
      </c>
      <c r="L22" s="6">
        <f>'m vs o orig data'!B21</f>
        <v>77</v>
      </c>
      <c r="M22" s="6">
        <f>'m vs o orig data'!C21</f>
        <v>127</v>
      </c>
      <c r="N22" s="12">
        <f>'m vs o orig data'!G21</f>
        <v>0.3712311186</v>
      </c>
      <c r="P22" s="6">
        <f>'m vs o orig data'!J21</f>
        <v>632</v>
      </c>
      <c r="Q22" s="6">
        <f>'m vs o orig data'!K21</f>
        <v>1058</v>
      </c>
      <c r="R22" s="12">
        <f>'m vs o orig data'!O21</f>
        <v>0.0027428934</v>
      </c>
      <c r="T22" s="12">
        <f>'m vs o orig data'!R21</f>
        <v>0.8459341359</v>
      </c>
    </row>
    <row r="23" spans="1:20" ht="12.75">
      <c r="A23" s="2" t="str">
        <f ca="1" t="shared" si="2"/>
        <v>St. Vital</v>
      </c>
      <c r="B23" t="s">
        <v>51</v>
      </c>
      <c r="C23" t="str">
        <f>'m vs o orig data'!T22</f>
        <v> </v>
      </c>
      <c r="D23" t="str">
        <f>'m vs o orig data'!U22</f>
        <v> </v>
      </c>
      <c r="E23">
        <f ca="1">IF(CELL("contents",F23)="s","s",IF(CELL("contents",G23)="s","s",IF(CELL("contents",'m vs o orig data'!V22)="d","d","")))</f>
      </c>
      <c r="F23" t="str">
        <f>'m vs o orig data'!W22</f>
        <v> </v>
      </c>
      <c r="G23" t="str">
        <f>'m vs o orig data'!X22</f>
        <v> </v>
      </c>
      <c r="H23" s="19">
        <f t="shared" si="3"/>
        <v>0.6442838929</v>
      </c>
      <c r="I23" s="3">
        <f>'m vs o orig data'!D22</f>
        <v>0.6285714286</v>
      </c>
      <c r="J23" s="3">
        <f>'m vs o orig data'!L22</f>
        <v>0.6291441789</v>
      </c>
      <c r="K23" s="19">
        <f t="shared" si="4"/>
        <v>0.6415124378</v>
      </c>
      <c r="L23" s="6">
        <f>'m vs o orig data'!B22</f>
        <v>66</v>
      </c>
      <c r="M23" s="6">
        <f>'m vs o orig data'!C22</f>
        <v>105</v>
      </c>
      <c r="N23" s="12">
        <f>'m vs o orig data'!G22</f>
        <v>0.7366319885</v>
      </c>
      <c r="P23" s="6">
        <f>'m vs o orig data'!J22</f>
        <v>816</v>
      </c>
      <c r="Q23" s="6">
        <f>'m vs o orig data'!K22</f>
        <v>1297</v>
      </c>
      <c r="R23" s="12">
        <f>'m vs o orig data'!O22</f>
        <v>0.3529741614</v>
      </c>
      <c r="T23" s="12">
        <f>'m vs o orig data'!R22</f>
        <v>0.9906760876</v>
      </c>
    </row>
    <row r="24" spans="1:20" ht="12.75">
      <c r="A24" s="2" t="str">
        <f ca="1" t="shared" si="2"/>
        <v>Transcona</v>
      </c>
      <c r="B24" t="s">
        <v>54</v>
      </c>
      <c r="C24" t="str">
        <f>'m vs o orig data'!T23</f>
        <v> </v>
      </c>
      <c r="D24" t="str">
        <f>'m vs o orig data'!U23</f>
        <v> </v>
      </c>
      <c r="E24">
        <f ca="1">IF(CELL("contents",F24)="s","s",IF(CELL("contents",G24)="s","s",IF(CELL("contents",'m vs o orig data'!V23)="d","d","")))</f>
      </c>
      <c r="F24" t="str">
        <f>'m vs o orig data'!W23</f>
        <v> </v>
      </c>
      <c r="G24" t="str">
        <f>'m vs o orig data'!X23</f>
        <v> </v>
      </c>
      <c r="H24" s="19">
        <f t="shared" si="3"/>
        <v>0.6442838929</v>
      </c>
      <c r="I24" s="3">
        <f>'m vs o orig data'!D23</f>
        <v>0.6785714286</v>
      </c>
      <c r="J24" s="3">
        <f>'m vs o orig data'!L23</f>
        <v>0.6099706745</v>
      </c>
      <c r="K24" s="19">
        <f t="shared" si="4"/>
        <v>0.6415124378</v>
      </c>
      <c r="L24" s="6">
        <f>'m vs o orig data'!B23</f>
        <v>38</v>
      </c>
      <c r="M24" s="6">
        <f>'m vs o orig data'!C23</f>
        <v>56</v>
      </c>
      <c r="N24" s="12">
        <f>'m vs o orig data'!G23</f>
        <v>0.5919797944</v>
      </c>
      <c r="P24" s="6">
        <f>'m vs o orig data'!J23</f>
        <v>416</v>
      </c>
      <c r="Q24" s="6">
        <f>'m vs o orig data'!K23</f>
        <v>682</v>
      </c>
      <c r="R24" s="12">
        <f>'m vs o orig data'!O23</f>
        <v>0.0858576625</v>
      </c>
      <c r="T24" s="12">
        <f>'m vs o orig data'!R23</f>
        <v>0.3104510441</v>
      </c>
    </row>
    <row r="25" spans="1:23" ht="12.75">
      <c r="A25" s="2" t="str">
        <f ca="1" t="shared" si="2"/>
        <v>River Heights</v>
      </c>
      <c r="B25" t="s">
        <v>50</v>
      </c>
      <c r="C25" t="str">
        <f>'m vs o orig data'!T24</f>
        <v> </v>
      </c>
      <c r="D25" t="str">
        <f>'m vs o orig data'!U24</f>
        <v> </v>
      </c>
      <c r="E25">
        <f ca="1">IF(CELL("contents",F25)="s","s",IF(CELL("contents",G25)="s","s",IF(CELL("contents",'m vs o orig data'!V24)="d","d","")))</f>
      </c>
      <c r="F25" t="str">
        <f>'m vs o orig data'!W24</f>
        <v> </v>
      </c>
      <c r="G25" t="str">
        <f>'m vs o orig data'!X24</f>
        <v> </v>
      </c>
      <c r="H25" s="19">
        <f t="shared" si="3"/>
        <v>0.6442838929</v>
      </c>
      <c r="I25" s="3">
        <f>'m vs o orig data'!D24</f>
        <v>0.5614035088</v>
      </c>
      <c r="J25" s="3">
        <f>'m vs o orig data'!L24</f>
        <v>0.6319498825</v>
      </c>
      <c r="K25" s="19">
        <f t="shared" si="4"/>
        <v>0.6415124378</v>
      </c>
      <c r="L25" s="6">
        <f>'m vs o orig data'!B24</f>
        <v>32</v>
      </c>
      <c r="M25" s="6">
        <f>'m vs o orig data'!C24</f>
        <v>57</v>
      </c>
      <c r="N25" s="12">
        <f>'m vs o orig data'!G24</f>
        <v>0.1911890065</v>
      </c>
      <c r="P25" s="6">
        <f>'m vs o orig data'!J24</f>
        <v>807</v>
      </c>
      <c r="Q25" s="6">
        <f>'m vs o orig data'!K24</f>
        <v>1277</v>
      </c>
      <c r="R25" s="12">
        <f>'m vs o orig data'!O24</f>
        <v>0.4761095592</v>
      </c>
      <c r="T25" s="12">
        <f>'m vs o orig data'!R24</f>
        <v>0.2807201259</v>
      </c>
      <c r="U25" s="1"/>
      <c r="V25" s="1"/>
      <c r="W25" s="1"/>
    </row>
    <row r="26" spans="1:23" ht="12.75">
      <c r="A26" s="2" t="str">
        <f ca="1" t="shared" si="2"/>
        <v>River East</v>
      </c>
      <c r="B26" t="s">
        <v>52</v>
      </c>
      <c r="C26" t="str">
        <f>'m vs o orig data'!T25</f>
        <v> </v>
      </c>
      <c r="D26" t="str">
        <f>'m vs o orig data'!U25</f>
        <v> </v>
      </c>
      <c r="E26">
        <f ca="1">IF(CELL("contents",F26)="s","s",IF(CELL("contents",G26)="s","s",IF(CELL("contents",'m vs o orig data'!V25)="d","d","")))</f>
      </c>
      <c r="F26" t="str">
        <f>'m vs o orig data'!W25</f>
        <v> </v>
      </c>
      <c r="G26" t="str">
        <f>'m vs o orig data'!X25</f>
        <v> </v>
      </c>
      <c r="H26" s="19">
        <f t="shared" si="3"/>
        <v>0.6442838929</v>
      </c>
      <c r="I26" s="3">
        <f>'m vs o orig data'!D25</f>
        <v>0.7304964539</v>
      </c>
      <c r="J26" s="3">
        <f>'m vs o orig data'!L25</f>
        <v>0.6532865028</v>
      </c>
      <c r="K26" s="19">
        <f t="shared" si="4"/>
        <v>0.6415124378</v>
      </c>
      <c r="L26" s="6">
        <f>'m vs o orig data'!B25</f>
        <v>103</v>
      </c>
      <c r="M26" s="6">
        <f>'m vs o orig data'!C25</f>
        <v>141</v>
      </c>
      <c r="N26" s="12">
        <f>'m vs o orig data'!G25</f>
        <v>0.0324839913</v>
      </c>
      <c r="P26" s="6">
        <f>'m vs o orig data'!J25</f>
        <v>1302</v>
      </c>
      <c r="Q26" s="6">
        <f>'m vs o orig data'!K25</f>
        <v>1993</v>
      </c>
      <c r="R26" s="12">
        <f>'m vs o orig data'!O25</f>
        <v>0.2730457138</v>
      </c>
      <c r="T26" s="12">
        <f>'m vs o orig data'!R25</f>
        <v>0.0617291661</v>
      </c>
      <c r="U26" s="1"/>
      <c r="V26" s="1"/>
      <c r="W26" s="1"/>
    </row>
    <row r="27" spans="1:23" ht="12.75">
      <c r="A27" s="2" t="str">
        <f ca="1" t="shared" si="2"/>
        <v>Seven Oaks</v>
      </c>
      <c r="B27" t="s">
        <v>55</v>
      </c>
      <c r="C27" t="str">
        <f>'m vs o orig data'!T26</f>
        <v> </v>
      </c>
      <c r="D27" t="str">
        <f>'m vs o orig data'!U26</f>
        <v> </v>
      </c>
      <c r="E27">
        <f ca="1">IF(CELL("contents",F27)="s","s",IF(CELL("contents",G27)="s","s",IF(CELL("contents",'m vs o orig data'!V26)="d","d","")))</f>
      </c>
      <c r="F27" t="str">
        <f>'m vs o orig data'!W26</f>
        <v> </v>
      </c>
      <c r="G27" t="str">
        <f>'m vs o orig data'!X26</f>
        <v> </v>
      </c>
      <c r="H27" s="19">
        <f t="shared" si="3"/>
        <v>0.6442838929</v>
      </c>
      <c r="I27" s="3">
        <f>'m vs o orig data'!D26</f>
        <v>0.6627906977</v>
      </c>
      <c r="J27" s="3">
        <f>'m vs o orig data'!L26</f>
        <v>0.6579536968</v>
      </c>
      <c r="K27" s="19">
        <f t="shared" si="4"/>
        <v>0.6415124378</v>
      </c>
      <c r="L27" s="6">
        <f>'m vs o orig data'!B26</f>
        <v>57</v>
      </c>
      <c r="M27" s="6">
        <f>'m vs o orig data'!C26</f>
        <v>86</v>
      </c>
      <c r="N27" s="12">
        <f>'m vs o orig data'!G26</f>
        <v>0.7199684843</v>
      </c>
      <c r="P27" s="6">
        <f>'m vs o orig data'!J26</f>
        <v>881</v>
      </c>
      <c r="Q27" s="6">
        <f>'m vs o orig data'!K26</f>
        <v>1339</v>
      </c>
      <c r="R27" s="12">
        <f>'m vs o orig data'!O26</f>
        <v>0.2096444752</v>
      </c>
      <c r="T27" s="12">
        <f>'m vs o orig data'!R26</f>
        <v>0.9269552051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56</v>
      </c>
      <c r="C28" t="str">
        <f>'m vs o orig data'!T27</f>
        <v> </v>
      </c>
      <c r="D28" t="str">
        <f>'m vs o orig data'!U27</f>
        <v> </v>
      </c>
      <c r="E28">
        <f ca="1">IF(CELL("contents",F28)="s","s",IF(CELL("contents",G28)="s","s",IF(CELL("contents",'m vs o orig data'!V27)="d","d","")))</f>
      </c>
      <c r="F28" t="str">
        <f>'m vs o orig data'!W27</f>
        <v> </v>
      </c>
      <c r="G28" t="str">
        <f>'m vs o orig data'!X27</f>
        <v> </v>
      </c>
      <c r="H28" s="19">
        <f t="shared" si="3"/>
        <v>0.6442838929</v>
      </c>
      <c r="I28" s="3">
        <f>'m vs o orig data'!D27</f>
        <v>0.6231884058</v>
      </c>
      <c r="J28" s="3">
        <f>'m vs o orig data'!L27</f>
        <v>0.6525749424</v>
      </c>
      <c r="K28" s="19">
        <f t="shared" si="4"/>
        <v>0.6415124378</v>
      </c>
      <c r="L28" s="6">
        <f>'m vs o orig data'!B27</f>
        <v>43</v>
      </c>
      <c r="M28" s="6">
        <f>'m vs o orig data'!C27</f>
        <v>69</v>
      </c>
      <c r="N28" s="12">
        <f>'m vs o orig data'!G27</f>
        <v>0.7143382756</v>
      </c>
      <c r="O28" s="9"/>
      <c r="P28" s="6">
        <f>'m vs o orig data'!J27</f>
        <v>849</v>
      </c>
      <c r="Q28" s="6">
        <f>'m vs o orig data'!K27</f>
        <v>1301</v>
      </c>
      <c r="R28" s="12">
        <f>'m vs o orig data'!O27</f>
        <v>0.4053773718</v>
      </c>
      <c r="T28" s="12">
        <f>'m vs o orig data'!R27</f>
        <v>0.6177187042</v>
      </c>
      <c r="U28" s="1"/>
      <c r="V28" s="1"/>
      <c r="W28" s="1"/>
    </row>
    <row r="29" spans="1:23" ht="12.75">
      <c r="A29" s="2" t="str">
        <f ca="1" t="shared" si="2"/>
        <v>Inkster</v>
      </c>
      <c r="B29" t="s">
        <v>57</v>
      </c>
      <c r="C29" t="str">
        <f>'m vs o orig data'!T28</f>
        <v> </v>
      </c>
      <c r="D29" t="str">
        <f>'m vs o orig data'!U28</f>
        <v> </v>
      </c>
      <c r="E29">
        <f ca="1">IF(CELL("contents",F29)="s","s",IF(CELL("contents",G29)="s","s",IF(CELL("contents",'m vs o orig data'!V28)="d","d","")))</f>
      </c>
      <c r="F29" t="str">
        <f>'m vs o orig data'!W28</f>
        <v> </v>
      </c>
      <c r="G29" t="str">
        <f>'m vs o orig data'!X28</f>
        <v> </v>
      </c>
      <c r="H29" s="19">
        <f t="shared" si="3"/>
        <v>0.6442838929</v>
      </c>
      <c r="I29" s="3">
        <f>'m vs o orig data'!D28</f>
        <v>0.7184466019</v>
      </c>
      <c r="J29" s="3">
        <f>'m vs o orig data'!L28</f>
        <v>0.6365795724</v>
      </c>
      <c r="K29" s="19">
        <f t="shared" si="4"/>
        <v>0.6415124378</v>
      </c>
      <c r="L29" s="6">
        <f>'m vs o orig data'!B28</f>
        <v>74</v>
      </c>
      <c r="M29" s="6">
        <f>'m vs o orig data'!C28</f>
        <v>103</v>
      </c>
      <c r="N29" s="12">
        <f>'m vs o orig data'!G28</f>
        <v>0.1158991369</v>
      </c>
      <c r="O29" s="9"/>
      <c r="P29" s="6">
        <f>'m vs o orig data'!J28</f>
        <v>536</v>
      </c>
      <c r="Q29" s="6">
        <f>'m vs o orig data'!K28</f>
        <v>842</v>
      </c>
      <c r="R29" s="12">
        <f>'m vs o orig data'!O28</f>
        <v>0.765336584</v>
      </c>
      <c r="T29" s="12">
        <f>'m vs o orig data'!R28</f>
        <v>0.1011085007</v>
      </c>
      <c r="U29" s="1"/>
      <c r="V29" s="1"/>
      <c r="W29" s="1"/>
    </row>
    <row r="30" spans="1:23" ht="12.75">
      <c r="A30" s="2" t="str">
        <f ca="1" t="shared" si="2"/>
        <v>Downtown</v>
      </c>
      <c r="B30" t="s">
        <v>58</v>
      </c>
      <c r="C30" t="str">
        <f>'m vs o orig data'!T29</f>
        <v> </v>
      </c>
      <c r="D30" t="str">
        <f>'m vs o orig data'!U29</f>
        <v> </v>
      </c>
      <c r="E30">
        <f ca="1">IF(CELL("contents",F30)="s","s",IF(CELL("contents",G30)="s","s",IF(CELL("contents",'m vs o orig data'!V29)="d","d","")))</f>
      </c>
      <c r="F30" t="str">
        <f>'m vs o orig data'!W29</f>
        <v> </v>
      </c>
      <c r="G30" t="str">
        <f>'m vs o orig data'!X29</f>
        <v> </v>
      </c>
      <c r="H30" s="19">
        <f t="shared" si="3"/>
        <v>0.6442838929</v>
      </c>
      <c r="I30" s="3">
        <f>'m vs o orig data'!D29</f>
        <v>0.6162790698</v>
      </c>
      <c r="J30" s="3">
        <f>'m vs o orig data'!L29</f>
        <v>0.6350230415</v>
      </c>
      <c r="K30" s="19">
        <f t="shared" si="4"/>
        <v>0.6415124378</v>
      </c>
      <c r="L30" s="6">
        <f>'m vs o orig data'!B29</f>
        <v>106</v>
      </c>
      <c r="M30" s="6">
        <f>'m vs o orig data'!C29</f>
        <v>172</v>
      </c>
      <c r="N30" s="12">
        <f>'m vs o orig data'!G29</f>
        <v>0.4429646491</v>
      </c>
      <c r="O30" s="9"/>
      <c r="P30" s="6">
        <f>'m vs o orig data'!J29</f>
        <v>1378</v>
      </c>
      <c r="Q30" s="6">
        <f>'m vs o orig data'!K29</f>
        <v>2170</v>
      </c>
      <c r="R30" s="12">
        <f>'m vs o orig data'!O29</f>
        <v>0.5284534426</v>
      </c>
      <c r="T30" s="12">
        <f>'m vs o orig data'!R29</f>
        <v>0.6233408241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59</v>
      </c>
      <c r="C31" t="str">
        <f>'m vs o orig data'!T30</f>
        <v> </v>
      </c>
      <c r="D31" t="str">
        <f>'m vs o orig data'!U30</f>
        <v> </v>
      </c>
      <c r="E31">
        <f ca="1">IF(CELL("contents",F31)="s","s",IF(CELL("contents",G31)="s","s",IF(CELL("contents",'m vs o orig data'!V30)="d","d","")))</f>
      </c>
      <c r="F31" t="str">
        <f>'m vs o orig data'!W30</f>
        <v> </v>
      </c>
      <c r="G31" t="str">
        <f>'m vs o orig data'!X30</f>
        <v> </v>
      </c>
      <c r="H31" s="19">
        <f t="shared" si="3"/>
        <v>0.6442838929</v>
      </c>
      <c r="I31" s="3">
        <f>'m vs o orig data'!D30</f>
        <v>0.6517412935</v>
      </c>
      <c r="J31" s="3">
        <f>'m vs o orig data'!L30</f>
        <v>0.6641744548</v>
      </c>
      <c r="K31" s="19">
        <f t="shared" si="4"/>
        <v>0.6415124378</v>
      </c>
      <c r="L31" s="6">
        <f>'m vs o orig data'!B30</f>
        <v>131</v>
      </c>
      <c r="M31" s="6">
        <f>'m vs o orig data'!C30</f>
        <v>201</v>
      </c>
      <c r="N31" s="12">
        <f>'m vs o orig data'!G30</f>
        <v>0.8252101419</v>
      </c>
      <c r="O31" s="9"/>
      <c r="P31" s="6">
        <f>'m vs o orig data'!J30</f>
        <v>1066</v>
      </c>
      <c r="Q31" s="6">
        <f>'m vs o orig data'!K30</f>
        <v>1605</v>
      </c>
      <c r="R31" s="12">
        <f>'m vs o orig data'!O30</f>
        <v>0.058331279</v>
      </c>
      <c r="T31" s="12">
        <f>'m vs o orig data'!R30</f>
        <v>0.7252163461</v>
      </c>
      <c r="U31" s="1"/>
      <c r="V31" s="1"/>
      <c r="W31" s="1"/>
    </row>
    <row r="32" spans="1:23" ht="12.75">
      <c r="B32"/>
      <c r="C32"/>
      <c r="D32"/>
      <c r="E32"/>
      <c r="F32"/>
      <c r="G32"/>
      <c r="H32" s="19"/>
      <c r="I32" s="3"/>
      <c r="J32" s="3"/>
      <c r="K32" s="19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4" sqref="F34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5" t="s">
        <v>103</v>
      </c>
      <c r="B1" s="5" t="s">
        <v>61</v>
      </c>
      <c r="C1" s="13" t="s">
        <v>29</v>
      </c>
      <c r="D1" s="13" t="s">
        <v>30</v>
      </c>
      <c r="E1" s="92" t="s">
        <v>146</v>
      </c>
      <c r="F1" s="92"/>
      <c r="G1" s="92"/>
      <c r="H1" s="92"/>
      <c r="I1" s="92"/>
    </row>
    <row r="2" spans="1:9" ht="12.75">
      <c r="A2" s="35"/>
      <c r="B2" s="5"/>
      <c r="C2" s="13"/>
      <c r="D2" s="13"/>
      <c r="E2" s="3"/>
      <c r="F2" s="3" t="s">
        <v>105</v>
      </c>
      <c r="G2" s="3"/>
      <c r="H2" s="3"/>
      <c r="I2" s="3"/>
    </row>
    <row r="3" spans="1:9" ht="12.75">
      <c r="A3" s="34" t="s">
        <v>0</v>
      </c>
      <c r="B3" s="5"/>
      <c r="C3" s="13" t="s">
        <v>82</v>
      </c>
      <c r="D3" s="13" t="s">
        <v>63</v>
      </c>
      <c r="E3" s="6" t="s">
        <v>90</v>
      </c>
      <c r="F3" s="3" t="s">
        <v>106</v>
      </c>
      <c r="G3" s="6" t="s">
        <v>68</v>
      </c>
      <c r="H3" s="6" t="s">
        <v>69</v>
      </c>
      <c r="I3" s="6" t="s">
        <v>70</v>
      </c>
    </row>
    <row r="4" spans="1:9" ht="12.75">
      <c r="A4" s="33" t="str">
        <f aca="true" ca="1" t="shared" si="0" ref="A4:A10">CONCATENATE(B4)&amp;(IF((CELL("contents",D4)="s")," (s)",(IF((CELL("contents",C4)="m")," (m)",""))))</f>
        <v>Southeast Region</v>
      </c>
      <c r="B4" t="s">
        <v>83</v>
      </c>
      <c r="C4" t="str">
        <f>'m region orig data'!J4</f>
        <v> </v>
      </c>
      <c r="D4" t="str">
        <f>'m region orig data'!K4</f>
        <v> </v>
      </c>
      <c r="E4" s="19">
        <f>F$12</f>
        <v>0.6442838929</v>
      </c>
      <c r="F4" s="36">
        <f>'m region orig data'!D4</f>
        <v>0.6030927835</v>
      </c>
      <c r="G4" s="6">
        <f>'m region orig data'!B4</f>
        <v>117</v>
      </c>
      <c r="H4" s="6">
        <f>'m region orig data'!C4</f>
        <v>194</v>
      </c>
      <c r="I4" s="12">
        <f>'m region orig data'!G4</f>
        <v>0.2307482855</v>
      </c>
    </row>
    <row r="5" spans="1:9" ht="12.75">
      <c r="A5" s="33" t="str">
        <f ca="1" t="shared" si="0"/>
        <v>Interlake Region</v>
      </c>
      <c r="B5" t="s">
        <v>84</v>
      </c>
      <c r="C5" t="str">
        <f>'m region orig data'!J5</f>
        <v> </v>
      </c>
      <c r="D5" t="str">
        <f>'m region orig data'!K5</f>
        <v> </v>
      </c>
      <c r="E5" s="19">
        <f aca="true" t="shared" si="1" ref="E5:E12">F$12</f>
        <v>0.6442838929</v>
      </c>
      <c r="F5" s="36">
        <f>'m region orig data'!D5</f>
        <v>0.6626506024</v>
      </c>
      <c r="G5" s="6">
        <f>'m region orig data'!B5</f>
        <v>165</v>
      </c>
      <c r="H5" s="6">
        <f>'m region orig data'!C5</f>
        <v>249</v>
      </c>
      <c r="I5" s="12">
        <f>'m region orig data'!G5</f>
        <v>0.5449149071</v>
      </c>
    </row>
    <row r="6" spans="1:9" ht="12.75">
      <c r="A6" s="33" t="str">
        <f ca="1" t="shared" si="0"/>
        <v>Northwest Region</v>
      </c>
      <c r="B6" t="s">
        <v>85</v>
      </c>
      <c r="C6" t="str">
        <f>'m region orig data'!J6</f>
        <v> </v>
      </c>
      <c r="D6" t="str">
        <f>'m region orig data'!K6</f>
        <v> </v>
      </c>
      <c r="E6" s="19">
        <f t="shared" si="1"/>
        <v>0.6442838929</v>
      </c>
      <c r="F6" s="36">
        <f>'m region orig data'!D6</f>
        <v>0.6617647059</v>
      </c>
      <c r="G6" s="6">
        <f>'m region orig data'!B6</f>
        <v>90</v>
      </c>
      <c r="H6" s="6">
        <f>'m region orig data'!C6</f>
        <v>136</v>
      </c>
      <c r="I6" s="12">
        <f>'m region orig data'!G6</f>
        <v>0.6702285642</v>
      </c>
    </row>
    <row r="7" spans="1:9" ht="12.75">
      <c r="A7" s="33" t="str">
        <f ca="1" t="shared" si="0"/>
        <v>Winnipeg Region</v>
      </c>
      <c r="B7" t="s">
        <v>86</v>
      </c>
      <c r="C7" t="str">
        <f>'m region orig data'!J7</f>
        <v> </v>
      </c>
      <c r="D7" t="str">
        <f>'m region orig data'!K7</f>
        <v> </v>
      </c>
      <c r="E7" s="19">
        <f t="shared" si="1"/>
        <v>0.6442838929</v>
      </c>
      <c r="F7" s="36">
        <f>'m region orig data'!D7</f>
        <v>0.6577629382</v>
      </c>
      <c r="G7" s="6">
        <f>'m region orig data'!B7</f>
        <v>788</v>
      </c>
      <c r="H7" s="6">
        <f>'m region orig data'!C7</f>
        <v>1198</v>
      </c>
      <c r="I7" s="12">
        <f>'m region orig data'!G7</f>
        <v>0.3297913047</v>
      </c>
    </row>
    <row r="8" spans="1:9" ht="12.75">
      <c r="A8" s="33" t="str">
        <f ca="1" t="shared" si="0"/>
        <v>Southwest Region</v>
      </c>
      <c r="B8" t="s">
        <v>87</v>
      </c>
      <c r="C8" t="str">
        <f>'m region orig data'!J8</f>
        <v> </v>
      </c>
      <c r="D8" t="str">
        <f>'m region orig data'!K8</f>
        <v> </v>
      </c>
      <c r="E8" s="19">
        <f t="shared" si="1"/>
        <v>0.6442838929</v>
      </c>
      <c r="F8" s="36">
        <f>'m region orig data'!D8</f>
        <v>0.5836431227</v>
      </c>
      <c r="G8" s="6">
        <f>'m region orig data'!B8</f>
        <v>157</v>
      </c>
      <c r="H8" s="6">
        <f>'m region orig data'!C8</f>
        <v>269</v>
      </c>
      <c r="I8" s="12">
        <f>'m region orig data'!G8</f>
        <v>0.0377512834</v>
      </c>
    </row>
    <row r="9" spans="1:9" ht="12.75">
      <c r="A9" s="33" t="str">
        <f ca="1" t="shared" si="0"/>
        <v>The Pas Region</v>
      </c>
      <c r="B9" t="s">
        <v>88</v>
      </c>
      <c r="C9" t="str">
        <f>'m region orig data'!J9</f>
        <v> </v>
      </c>
      <c r="D9" t="str">
        <f>'m region orig data'!K9</f>
        <v> </v>
      </c>
      <c r="E9" s="19">
        <f t="shared" si="1"/>
        <v>0.6442838929</v>
      </c>
      <c r="F9" s="36">
        <f>'m region orig data'!D9</f>
        <v>0.6420454545</v>
      </c>
      <c r="G9" s="6">
        <f>'m region orig data'!B9</f>
        <v>113</v>
      </c>
      <c r="H9" s="6">
        <f>'m region orig data'!C9</f>
        <v>176</v>
      </c>
      <c r="I9" s="12">
        <f>'m region orig data'!G9</f>
        <v>0.9505378848</v>
      </c>
    </row>
    <row r="10" spans="1:9" ht="12.75">
      <c r="A10" s="33" t="str">
        <f ca="1" t="shared" si="0"/>
        <v>Thompson Region</v>
      </c>
      <c r="B10" t="s">
        <v>89</v>
      </c>
      <c r="C10" t="str">
        <f>'m region orig data'!J10</f>
        <v> </v>
      </c>
      <c r="D10" t="str">
        <f>'m region orig data'!K10</f>
        <v> </v>
      </c>
      <c r="E10" s="19">
        <f t="shared" si="1"/>
        <v>0.6442838929</v>
      </c>
      <c r="F10" s="36">
        <f>'m region orig data'!D10</f>
        <v>0.6564885496</v>
      </c>
      <c r="G10" s="6">
        <f>'m region orig data'!B10</f>
        <v>86</v>
      </c>
      <c r="H10" s="6">
        <f>'m region orig data'!C10</f>
        <v>131</v>
      </c>
      <c r="I10" s="12">
        <f>'m region orig data'!G10</f>
        <v>0.770446981</v>
      </c>
    </row>
    <row r="11" spans="1:9" ht="12.75">
      <c r="A11" s="33"/>
      <c r="E11" s="19"/>
      <c r="F11" s="36"/>
      <c r="G11" s="6"/>
      <c r="H11" s="6"/>
      <c r="I11" s="12"/>
    </row>
    <row r="12" spans="1:9" ht="12.75">
      <c r="A12" s="33" t="s">
        <v>45</v>
      </c>
      <c r="B12" t="s">
        <v>45</v>
      </c>
      <c r="C12" t="str">
        <f>'m region orig data'!J11</f>
        <v> </v>
      </c>
      <c r="D12" t="str">
        <f>'m region orig data'!K11</f>
        <v> </v>
      </c>
      <c r="E12" s="19">
        <f t="shared" si="1"/>
        <v>0.6442838929</v>
      </c>
      <c r="F12" s="36">
        <f>'m region orig data'!D11</f>
        <v>0.6442838929</v>
      </c>
      <c r="G12" s="6">
        <f>'m region orig data'!B11</f>
        <v>1516</v>
      </c>
      <c r="H12" s="6">
        <f>'m region orig data'!C11</f>
        <v>2353</v>
      </c>
      <c r="I12" s="12">
        <f>'m region orig data'!G11</f>
        <v>1</v>
      </c>
    </row>
    <row r="13" spans="5:9" ht="12.75">
      <c r="E13" s="19"/>
      <c r="F13" s="11"/>
      <c r="G13" s="6"/>
      <c r="H13" s="6"/>
      <c r="I13" s="12"/>
    </row>
    <row r="16" ht="12.75">
      <c r="B16" s="39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144</v>
      </c>
    </row>
    <row r="3" spans="1:24" ht="12.75">
      <c r="A3" t="s">
        <v>0</v>
      </c>
      <c r="B3" t="s">
        <v>124</v>
      </c>
      <c r="C3" t="s">
        <v>125</v>
      </c>
      <c r="D3" t="s">
        <v>126</v>
      </c>
      <c r="E3" t="s">
        <v>127</v>
      </c>
      <c r="F3" t="s">
        <v>128</v>
      </c>
      <c r="G3" t="s">
        <v>129</v>
      </c>
      <c r="H3" t="s">
        <v>130</v>
      </c>
      <c r="I3" t="s">
        <v>147</v>
      </c>
      <c r="J3" t="s">
        <v>131</v>
      </c>
      <c r="K3" t="s">
        <v>132</v>
      </c>
      <c r="L3" t="s">
        <v>133</v>
      </c>
      <c r="M3" t="s">
        <v>134</v>
      </c>
      <c r="N3" t="s">
        <v>135</v>
      </c>
      <c r="O3" t="s">
        <v>136</v>
      </c>
      <c r="P3" t="s">
        <v>137</v>
      </c>
      <c r="Q3" t="s">
        <v>148</v>
      </c>
      <c r="R3" t="s">
        <v>138</v>
      </c>
      <c r="S3" t="s">
        <v>149</v>
      </c>
      <c r="T3" t="s">
        <v>139</v>
      </c>
      <c r="U3" t="s">
        <v>140</v>
      </c>
      <c r="V3" t="s">
        <v>141</v>
      </c>
      <c r="W3" t="s">
        <v>142</v>
      </c>
      <c r="X3" t="s">
        <v>143</v>
      </c>
    </row>
    <row r="4" spans="1:24" ht="12.75">
      <c r="A4" t="s">
        <v>3</v>
      </c>
      <c r="B4">
        <v>71</v>
      </c>
      <c r="C4">
        <v>107</v>
      </c>
      <c r="D4">
        <v>0.6635514019</v>
      </c>
      <c r="E4">
        <v>0.545885503</v>
      </c>
      <c r="F4">
        <v>0.7812173008</v>
      </c>
      <c r="G4">
        <v>0.6771760129</v>
      </c>
      <c r="H4">
        <v>0.0456777558</v>
      </c>
      <c r="I4">
        <v>0.1733221678</v>
      </c>
      <c r="J4">
        <v>563</v>
      </c>
      <c r="K4">
        <v>914</v>
      </c>
      <c r="L4">
        <v>0.6159737418</v>
      </c>
      <c r="M4">
        <v>0.5745323511</v>
      </c>
      <c r="N4">
        <v>0.6574151325</v>
      </c>
      <c r="O4">
        <v>0.107392714</v>
      </c>
      <c r="P4">
        <v>0.0160874964</v>
      </c>
      <c r="Q4">
        <v>2.5921758489</v>
      </c>
      <c r="R4">
        <v>0.3371557935</v>
      </c>
      <c r="S4">
        <v>0.9212163786</v>
      </c>
      <c r="T4" t="s">
        <v>62</v>
      </c>
      <c r="U4" t="s">
        <v>62</v>
      </c>
      <c r="V4" t="s">
        <v>62</v>
      </c>
      <c r="W4" t="s">
        <v>62</v>
      </c>
      <c r="X4" t="s">
        <v>62</v>
      </c>
    </row>
    <row r="5" spans="1:24" ht="12.75">
      <c r="A5" t="s">
        <v>1</v>
      </c>
      <c r="B5">
        <v>78</v>
      </c>
      <c r="C5">
        <v>145</v>
      </c>
      <c r="D5">
        <v>0.5379310345</v>
      </c>
      <c r="E5">
        <v>0.4312766882</v>
      </c>
      <c r="F5">
        <v>0.6445853807</v>
      </c>
      <c r="G5">
        <v>0.0074703196</v>
      </c>
      <c r="H5">
        <v>0.0414030847</v>
      </c>
      <c r="I5">
        <v>7.1562504436</v>
      </c>
      <c r="J5">
        <v>1098</v>
      </c>
      <c r="K5">
        <v>1730</v>
      </c>
      <c r="L5">
        <v>0.6346820809</v>
      </c>
      <c r="M5">
        <v>0.6048601051</v>
      </c>
      <c r="N5">
        <v>0.6645040567</v>
      </c>
      <c r="O5">
        <v>0.5535719803</v>
      </c>
      <c r="P5">
        <v>0.011576854</v>
      </c>
      <c r="Q5">
        <v>0.3509568489</v>
      </c>
      <c r="R5">
        <v>0.0206508466</v>
      </c>
      <c r="S5">
        <v>5.3560203925</v>
      </c>
      <c r="T5" t="s">
        <v>82</v>
      </c>
      <c r="U5" t="s">
        <v>62</v>
      </c>
      <c r="V5" t="s">
        <v>65</v>
      </c>
      <c r="W5" t="s">
        <v>62</v>
      </c>
      <c r="X5" t="s">
        <v>62</v>
      </c>
    </row>
    <row r="6" spans="1:24" ht="12.75">
      <c r="A6" t="s">
        <v>10</v>
      </c>
      <c r="B6">
        <v>46</v>
      </c>
      <c r="C6">
        <v>62</v>
      </c>
      <c r="D6">
        <v>0.7419354839</v>
      </c>
      <c r="E6">
        <v>0.598783546</v>
      </c>
      <c r="F6">
        <v>0.8850874218</v>
      </c>
      <c r="G6">
        <v>0.1082420419</v>
      </c>
      <c r="H6">
        <v>0.0555714045</v>
      </c>
      <c r="I6">
        <v>2.5797019457</v>
      </c>
      <c r="J6">
        <v>881</v>
      </c>
      <c r="K6">
        <v>1337</v>
      </c>
      <c r="L6">
        <v>0.6589379207</v>
      </c>
      <c r="M6">
        <v>0.6255400235</v>
      </c>
      <c r="N6">
        <v>0.6923358179</v>
      </c>
      <c r="O6">
        <v>0.183963117</v>
      </c>
      <c r="P6">
        <v>0.0129650222</v>
      </c>
      <c r="Q6">
        <v>1.7653136476</v>
      </c>
      <c r="R6">
        <v>0.1766261495</v>
      </c>
      <c r="S6">
        <v>1.8257855326</v>
      </c>
      <c r="T6" t="s">
        <v>62</v>
      </c>
      <c r="U6" t="s">
        <v>62</v>
      </c>
      <c r="V6" t="s">
        <v>62</v>
      </c>
      <c r="W6" t="s">
        <v>62</v>
      </c>
      <c r="X6" t="s">
        <v>62</v>
      </c>
    </row>
    <row r="7" spans="1:24" ht="12.75">
      <c r="A7" t="s">
        <v>9</v>
      </c>
      <c r="B7">
        <v>39</v>
      </c>
      <c r="C7">
        <v>71</v>
      </c>
      <c r="D7">
        <v>0.5492957746</v>
      </c>
      <c r="E7">
        <v>0.397183021</v>
      </c>
      <c r="F7">
        <v>0.7014085283</v>
      </c>
      <c r="G7">
        <v>0.0945457448</v>
      </c>
      <c r="H7">
        <v>0.059049982</v>
      </c>
      <c r="I7">
        <v>2.7952207544</v>
      </c>
      <c r="J7">
        <v>646</v>
      </c>
      <c r="K7">
        <v>1102</v>
      </c>
      <c r="L7">
        <v>0.5862068966</v>
      </c>
      <c r="M7">
        <v>0.5479885277</v>
      </c>
      <c r="N7">
        <v>0.6244252654</v>
      </c>
      <c r="O7">
        <v>0.0001289672</v>
      </c>
      <c r="P7">
        <v>0.0148363233</v>
      </c>
      <c r="Q7">
        <v>14.656818679</v>
      </c>
      <c r="R7">
        <v>0.5407991298</v>
      </c>
      <c r="S7">
        <v>0.374060675</v>
      </c>
      <c r="T7" t="s">
        <v>62</v>
      </c>
      <c r="U7" t="s">
        <v>66</v>
      </c>
      <c r="V7" t="s">
        <v>62</v>
      </c>
      <c r="W7" t="s">
        <v>62</v>
      </c>
      <c r="X7" t="s">
        <v>62</v>
      </c>
    </row>
    <row r="8" spans="1:24" ht="12.75">
      <c r="A8" t="s">
        <v>11</v>
      </c>
      <c r="B8">
        <v>788</v>
      </c>
      <c r="C8">
        <v>1198</v>
      </c>
      <c r="D8">
        <v>0.6577629382</v>
      </c>
      <c r="E8">
        <v>0.6224514787</v>
      </c>
      <c r="F8">
        <v>0.6930743978</v>
      </c>
      <c r="G8">
        <v>0.3297913047</v>
      </c>
      <c r="H8">
        <v>0.0137078647</v>
      </c>
      <c r="I8">
        <v>0.9497171502</v>
      </c>
      <c r="J8">
        <v>9992</v>
      </c>
      <c r="K8">
        <v>15469</v>
      </c>
      <c r="L8">
        <v>0.6459370354</v>
      </c>
      <c r="M8">
        <v>0.6360321356</v>
      </c>
      <c r="N8">
        <v>0.6558419351</v>
      </c>
      <c r="O8">
        <v>0.2511612671</v>
      </c>
      <c r="P8">
        <v>0.0038450698</v>
      </c>
      <c r="Q8">
        <v>1.3168327384</v>
      </c>
      <c r="R8">
        <v>0.4093584253</v>
      </c>
      <c r="S8">
        <v>0.6806632634</v>
      </c>
      <c r="T8" t="s">
        <v>62</v>
      </c>
      <c r="U8" t="s">
        <v>62</v>
      </c>
      <c r="V8" t="s">
        <v>62</v>
      </c>
      <c r="W8" t="s">
        <v>62</v>
      </c>
      <c r="X8" t="s">
        <v>62</v>
      </c>
    </row>
    <row r="9" spans="1:24" ht="12.75">
      <c r="A9" t="s">
        <v>4</v>
      </c>
      <c r="B9">
        <v>174</v>
      </c>
      <c r="C9">
        <v>267</v>
      </c>
      <c r="D9">
        <v>0.6516853933</v>
      </c>
      <c r="E9">
        <v>0.5765758597</v>
      </c>
      <c r="F9">
        <v>0.7267949268</v>
      </c>
      <c r="G9">
        <v>0.8005541135</v>
      </c>
      <c r="H9">
        <v>0.0291574276</v>
      </c>
      <c r="I9">
        <v>0.0638219376</v>
      </c>
      <c r="J9">
        <v>1049</v>
      </c>
      <c r="K9">
        <v>1725</v>
      </c>
      <c r="L9">
        <v>0.608115942</v>
      </c>
      <c r="M9">
        <v>0.5778382127</v>
      </c>
      <c r="N9">
        <v>0.6383936713</v>
      </c>
      <c r="O9">
        <v>0.0038233105</v>
      </c>
      <c r="P9">
        <v>0.0117537769</v>
      </c>
      <c r="Q9">
        <v>8.3658818234</v>
      </c>
      <c r="R9">
        <v>0.1735707231</v>
      </c>
      <c r="S9">
        <v>1.8518298395</v>
      </c>
      <c r="T9" t="s">
        <v>62</v>
      </c>
      <c r="U9" t="s">
        <v>66</v>
      </c>
      <c r="V9" t="s">
        <v>62</v>
      </c>
      <c r="W9" t="s">
        <v>62</v>
      </c>
      <c r="X9" t="s">
        <v>62</v>
      </c>
    </row>
    <row r="10" spans="1:24" ht="12.75">
      <c r="A10" t="s">
        <v>2</v>
      </c>
      <c r="B10">
        <v>36</v>
      </c>
      <c r="C10">
        <v>68</v>
      </c>
      <c r="D10">
        <v>0.5294117647</v>
      </c>
      <c r="E10">
        <v>0.3734892864</v>
      </c>
      <c r="F10">
        <v>0.6853342431</v>
      </c>
      <c r="G10">
        <v>0.0478504257</v>
      </c>
      <c r="H10">
        <v>0.0605289124</v>
      </c>
      <c r="I10">
        <v>3.9152314636</v>
      </c>
      <c r="J10">
        <v>471</v>
      </c>
      <c r="K10">
        <v>715</v>
      </c>
      <c r="L10">
        <v>0.6587412587</v>
      </c>
      <c r="M10">
        <v>0.6130648277</v>
      </c>
      <c r="N10">
        <v>0.7044176898</v>
      </c>
      <c r="O10">
        <v>0.3367239468</v>
      </c>
      <c r="P10">
        <v>0.0177315338</v>
      </c>
      <c r="Q10">
        <v>0.9228645904</v>
      </c>
      <c r="R10">
        <v>0.0329099982</v>
      </c>
      <c r="S10">
        <v>4.5504550868</v>
      </c>
      <c r="T10" t="s">
        <v>62</v>
      </c>
      <c r="U10" t="s">
        <v>62</v>
      </c>
      <c r="V10" t="s">
        <v>65</v>
      </c>
      <c r="W10" t="s">
        <v>62</v>
      </c>
      <c r="X10" t="s">
        <v>62</v>
      </c>
    </row>
    <row r="11" spans="1:24" ht="12.75">
      <c r="A11" t="s">
        <v>6</v>
      </c>
      <c r="B11">
        <v>136</v>
      </c>
      <c r="C11">
        <v>204</v>
      </c>
      <c r="D11">
        <v>0.6666666667</v>
      </c>
      <c r="E11">
        <v>0.5816459976</v>
      </c>
      <c r="F11">
        <v>0.7516873357</v>
      </c>
      <c r="G11">
        <v>0.5042689514</v>
      </c>
      <c r="H11">
        <v>0.0330049181</v>
      </c>
      <c r="I11">
        <v>0.445940763</v>
      </c>
      <c r="J11">
        <v>534</v>
      </c>
      <c r="K11">
        <v>827</v>
      </c>
      <c r="L11">
        <v>0.6457073761</v>
      </c>
      <c r="M11">
        <v>0.6028631765</v>
      </c>
      <c r="N11">
        <v>0.6885515756</v>
      </c>
      <c r="O11">
        <v>0.8013824541</v>
      </c>
      <c r="P11">
        <v>0.016632065</v>
      </c>
      <c r="Q11">
        <v>0.0632816042</v>
      </c>
      <c r="R11">
        <v>0.5740750792</v>
      </c>
      <c r="S11">
        <v>0.3159115442</v>
      </c>
      <c r="T11" t="s">
        <v>62</v>
      </c>
      <c r="U11" t="s">
        <v>62</v>
      </c>
      <c r="V11" t="s">
        <v>62</v>
      </c>
      <c r="W11" t="s">
        <v>62</v>
      </c>
      <c r="X11" t="s">
        <v>62</v>
      </c>
    </row>
    <row r="12" spans="1:24" ht="12.75">
      <c r="A12" t="s">
        <v>8</v>
      </c>
      <c r="B12" t="s">
        <v>62</v>
      </c>
      <c r="C12" t="s">
        <v>62</v>
      </c>
      <c r="D12" t="s">
        <v>62</v>
      </c>
      <c r="E12" t="s">
        <v>62</v>
      </c>
      <c r="F12" t="s">
        <v>62</v>
      </c>
      <c r="G12" t="s">
        <v>62</v>
      </c>
      <c r="H12" t="s">
        <v>62</v>
      </c>
      <c r="I12" t="s">
        <v>62</v>
      </c>
      <c r="J12">
        <v>19</v>
      </c>
      <c r="K12">
        <v>23</v>
      </c>
      <c r="L12">
        <v>0.8260869565</v>
      </c>
      <c r="M12">
        <v>0.6224948665</v>
      </c>
      <c r="N12">
        <v>1.0296790466</v>
      </c>
      <c r="O12">
        <v>0.064914192</v>
      </c>
      <c r="P12">
        <v>0.0790341964</v>
      </c>
      <c r="Q12">
        <v>3.4071570463</v>
      </c>
      <c r="R12" t="s">
        <v>62</v>
      </c>
      <c r="S12" t="s">
        <v>62</v>
      </c>
      <c r="T12" t="s">
        <v>62</v>
      </c>
      <c r="U12" t="s">
        <v>62</v>
      </c>
      <c r="V12" t="s">
        <v>62</v>
      </c>
      <c r="W12" t="s">
        <v>63</v>
      </c>
      <c r="X12" t="s">
        <v>62</v>
      </c>
    </row>
    <row r="13" spans="1:24" ht="12.75">
      <c r="A13" t="s">
        <v>5</v>
      </c>
      <c r="B13">
        <v>62</v>
      </c>
      <c r="C13">
        <v>100</v>
      </c>
      <c r="D13">
        <v>0.62</v>
      </c>
      <c r="E13">
        <v>0.494964452</v>
      </c>
      <c r="F13">
        <v>0.745035548</v>
      </c>
      <c r="G13">
        <v>0.6119746222</v>
      </c>
      <c r="H13">
        <v>0.0485386444</v>
      </c>
      <c r="I13">
        <v>0.2573094952</v>
      </c>
      <c r="J13">
        <v>286</v>
      </c>
      <c r="K13">
        <v>426</v>
      </c>
      <c r="L13">
        <v>0.6713615023</v>
      </c>
      <c r="M13">
        <v>0.6127370911</v>
      </c>
      <c r="N13">
        <v>0.7299859136</v>
      </c>
      <c r="O13">
        <v>0.1989031219</v>
      </c>
      <c r="P13">
        <v>0.0227579236</v>
      </c>
      <c r="Q13">
        <v>1.6504101115</v>
      </c>
      <c r="R13">
        <v>0.3286346353</v>
      </c>
      <c r="S13">
        <v>0.9542705785</v>
      </c>
      <c r="T13" t="s">
        <v>62</v>
      </c>
      <c r="U13" t="s">
        <v>62</v>
      </c>
      <c r="V13" t="s">
        <v>62</v>
      </c>
      <c r="W13" t="s">
        <v>62</v>
      </c>
      <c r="X13" t="s">
        <v>62</v>
      </c>
    </row>
    <row r="14" spans="1:24" ht="12.75">
      <c r="A14" t="s">
        <v>7</v>
      </c>
      <c r="B14">
        <v>81</v>
      </c>
      <c r="C14">
        <v>123</v>
      </c>
      <c r="D14">
        <v>0.6585365854</v>
      </c>
      <c r="E14">
        <v>0.5483939798</v>
      </c>
      <c r="F14">
        <v>0.768679191</v>
      </c>
      <c r="G14">
        <v>0.7412591877</v>
      </c>
      <c r="H14">
        <v>0.0427572227</v>
      </c>
      <c r="I14">
        <v>0.1090230017</v>
      </c>
      <c r="J14">
        <v>579</v>
      </c>
      <c r="K14">
        <v>857</v>
      </c>
      <c r="L14">
        <v>0.6756126021</v>
      </c>
      <c r="M14">
        <v>0.6344183801</v>
      </c>
      <c r="N14">
        <v>0.7168068241</v>
      </c>
      <c r="O14">
        <v>0.0373746327</v>
      </c>
      <c r="P14">
        <v>0.0159915458</v>
      </c>
      <c r="Q14">
        <v>4.3332584375</v>
      </c>
      <c r="R14">
        <v>0.7056866553</v>
      </c>
      <c r="S14">
        <v>0.1426235489</v>
      </c>
      <c r="T14" t="s">
        <v>62</v>
      </c>
      <c r="U14" t="s">
        <v>62</v>
      </c>
      <c r="V14" t="s">
        <v>62</v>
      </c>
      <c r="W14" t="s">
        <v>62</v>
      </c>
      <c r="X14" t="s">
        <v>62</v>
      </c>
    </row>
    <row r="15" spans="1:24" ht="12.75">
      <c r="A15" t="s">
        <v>14</v>
      </c>
      <c r="B15">
        <v>195</v>
      </c>
      <c r="C15">
        <v>314</v>
      </c>
      <c r="D15">
        <v>0.6210191083</v>
      </c>
      <c r="E15">
        <v>0.550494258</v>
      </c>
      <c r="F15">
        <v>0.6915439586</v>
      </c>
      <c r="G15">
        <v>0.3891612738</v>
      </c>
      <c r="H15">
        <v>0.0273776593</v>
      </c>
      <c r="I15">
        <v>0.7415610587</v>
      </c>
      <c r="J15">
        <v>2542</v>
      </c>
      <c r="K15">
        <v>3981</v>
      </c>
      <c r="L15">
        <v>0.6385330319</v>
      </c>
      <c r="M15">
        <v>0.6189185987</v>
      </c>
      <c r="N15">
        <v>0.6581474651</v>
      </c>
      <c r="O15">
        <v>0.6950581405</v>
      </c>
      <c r="P15">
        <v>0.0076142986</v>
      </c>
      <c r="Q15">
        <v>0.1536640778</v>
      </c>
      <c r="R15">
        <v>0.5343048717</v>
      </c>
      <c r="S15">
        <v>0.386197667</v>
      </c>
      <c r="T15" t="s">
        <v>62</v>
      </c>
      <c r="U15" t="s">
        <v>62</v>
      </c>
      <c r="V15" t="s">
        <v>62</v>
      </c>
      <c r="W15" t="s">
        <v>62</v>
      </c>
      <c r="X15" t="s">
        <v>62</v>
      </c>
    </row>
    <row r="16" spans="1:24" ht="12.75">
      <c r="A16" t="s">
        <v>12</v>
      </c>
      <c r="B16">
        <v>346</v>
      </c>
      <c r="C16">
        <v>539</v>
      </c>
      <c r="D16">
        <v>0.6419294991</v>
      </c>
      <c r="E16">
        <v>0.5887334455</v>
      </c>
      <c r="F16">
        <v>0.6951255527</v>
      </c>
      <c r="G16">
        <v>0.9090965538</v>
      </c>
      <c r="H16">
        <v>0.0206506419</v>
      </c>
      <c r="I16">
        <v>0.0130366553</v>
      </c>
      <c r="J16">
        <v>2054</v>
      </c>
      <c r="K16">
        <v>3267</v>
      </c>
      <c r="L16">
        <v>0.628711356</v>
      </c>
      <c r="M16">
        <v>0.6069366261</v>
      </c>
      <c r="N16">
        <v>0.6504860859</v>
      </c>
      <c r="O16">
        <v>0.1270736464</v>
      </c>
      <c r="P16">
        <v>0.0084529231</v>
      </c>
      <c r="Q16">
        <v>2.3278945765</v>
      </c>
      <c r="R16">
        <v>0.5558064888</v>
      </c>
      <c r="S16">
        <v>0.3470172141</v>
      </c>
      <c r="T16" t="s">
        <v>62</v>
      </c>
      <c r="U16" t="s">
        <v>62</v>
      </c>
      <c r="V16" t="s">
        <v>62</v>
      </c>
      <c r="W16" t="s">
        <v>62</v>
      </c>
      <c r="X16" t="s">
        <v>62</v>
      </c>
    </row>
    <row r="17" spans="1:24" ht="12.75">
      <c r="A17" t="s">
        <v>13</v>
      </c>
      <c r="B17">
        <v>148</v>
      </c>
      <c r="C17">
        <v>231</v>
      </c>
      <c r="D17">
        <v>0.6406926407</v>
      </c>
      <c r="E17">
        <v>0.5593725615</v>
      </c>
      <c r="F17">
        <v>0.7220127199</v>
      </c>
      <c r="G17">
        <v>0.9092260063</v>
      </c>
      <c r="H17">
        <v>0.0315683537</v>
      </c>
      <c r="I17">
        <v>0.0129993904</v>
      </c>
      <c r="J17">
        <v>884</v>
      </c>
      <c r="K17">
        <v>1306</v>
      </c>
      <c r="L17">
        <v>0.6768759571</v>
      </c>
      <c r="M17">
        <v>0.6435399599</v>
      </c>
      <c r="N17">
        <v>0.7102119543</v>
      </c>
      <c r="O17">
        <v>0.0077001997</v>
      </c>
      <c r="P17">
        <v>0.0129409927</v>
      </c>
      <c r="Q17">
        <v>7.1019066735</v>
      </c>
      <c r="R17">
        <v>0.2804593649</v>
      </c>
      <c r="S17">
        <v>1.1648625667</v>
      </c>
      <c r="T17" t="s">
        <v>62</v>
      </c>
      <c r="U17" t="s">
        <v>66</v>
      </c>
      <c r="V17" t="s">
        <v>62</v>
      </c>
      <c r="W17" t="s">
        <v>62</v>
      </c>
      <c r="X17" t="s">
        <v>62</v>
      </c>
    </row>
    <row r="18" spans="1:24" ht="12.75">
      <c r="A18" t="s">
        <v>15</v>
      </c>
      <c r="B18">
        <v>1516</v>
      </c>
      <c r="C18">
        <v>2353</v>
      </c>
      <c r="D18">
        <v>0.6442838929</v>
      </c>
      <c r="E18">
        <v>0.6188609807</v>
      </c>
      <c r="F18">
        <v>0.6697068051</v>
      </c>
      <c r="G18">
        <v>1</v>
      </c>
      <c r="H18">
        <v>0.0098691429</v>
      </c>
      <c r="I18" s="4">
        <v>1.544169E-29</v>
      </c>
      <c r="J18">
        <v>16118</v>
      </c>
      <c r="K18">
        <v>25125</v>
      </c>
      <c r="L18">
        <v>0.6415124378</v>
      </c>
      <c r="M18">
        <v>0.6337189401</v>
      </c>
      <c r="N18">
        <v>0.6493059355</v>
      </c>
      <c r="O18">
        <v>1</v>
      </c>
      <c r="P18">
        <v>0.0030254261</v>
      </c>
      <c r="Q18">
        <v>0</v>
      </c>
      <c r="R18">
        <v>0.7886193193</v>
      </c>
      <c r="S18">
        <v>0.0718797184</v>
      </c>
      <c r="T18" t="s">
        <v>62</v>
      </c>
      <c r="U18" t="s">
        <v>62</v>
      </c>
      <c r="V18" t="s">
        <v>62</v>
      </c>
      <c r="W18" t="s">
        <v>62</v>
      </c>
      <c r="X18" t="s">
        <v>62</v>
      </c>
    </row>
    <row r="19" spans="1:24" ht="12.75">
      <c r="A19" t="s">
        <v>18</v>
      </c>
      <c r="B19">
        <v>40</v>
      </c>
      <c r="C19">
        <v>49</v>
      </c>
      <c r="D19">
        <v>0.8163265306</v>
      </c>
      <c r="E19">
        <v>0.6738304271</v>
      </c>
      <c r="F19">
        <v>0.9588226342</v>
      </c>
      <c r="G19">
        <v>0.0118825775</v>
      </c>
      <c r="H19">
        <v>0.0553168104</v>
      </c>
      <c r="I19">
        <v>6.3283058393</v>
      </c>
      <c r="J19">
        <v>846</v>
      </c>
      <c r="K19">
        <v>1230</v>
      </c>
      <c r="L19">
        <v>0.687804878</v>
      </c>
      <c r="M19">
        <v>0.6537688412</v>
      </c>
      <c r="N19">
        <v>0.7218409149</v>
      </c>
      <c r="O19">
        <v>0.0007104825</v>
      </c>
      <c r="P19">
        <v>0.0132127472</v>
      </c>
      <c r="Q19">
        <v>11.461622153</v>
      </c>
      <c r="R19">
        <v>0.0558416726</v>
      </c>
      <c r="S19">
        <v>3.6567735422</v>
      </c>
      <c r="T19" t="s">
        <v>62</v>
      </c>
      <c r="U19" t="s">
        <v>66</v>
      </c>
      <c r="V19" t="s">
        <v>62</v>
      </c>
      <c r="W19" t="s">
        <v>62</v>
      </c>
      <c r="X19" t="s">
        <v>62</v>
      </c>
    </row>
    <row r="20" spans="1:24" ht="12.75">
      <c r="A20" t="s">
        <v>17</v>
      </c>
      <c r="B20">
        <v>21</v>
      </c>
      <c r="C20">
        <v>32</v>
      </c>
      <c r="D20">
        <v>0.65625</v>
      </c>
      <c r="E20">
        <v>0.4399647608</v>
      </c>
      <c r="F20">
        <v>0.8725352392</v>
      </c>
      <c r="G20">
        <v>0.8875570244</v>
      </c>
      <c r="H20">
        <v>0.0839616612</v>
      </c>
      <c r="I20">
        <v>0.0199928609</v>
      </c>
      <c r="J20">
        <v>463</v>
      </c>
      <c r="K20">
        <v>675</v>
      </c>
      <c r="L20">
        <v>0.6859259259</v>
      </c>
      <c r="M20">
        <v>0.6399057128</v>
      </c>
      <c r="N20">
        <v>0.731946139</v>
      </c>
      <c r="O20">
        <v>0.0161205472</v>
      </c>
      <c r="P20">
        <v>0.0178649896</v>
      </c>
      <c r="Q20">
        <v>5.7896773944</v>
      </c>
      <c r="R20">
        <v>0.7240938984</v>
      </c>
      <c r="S20">
        <v>0.1246038602</v>
      </c>
      <c r="T20" t="s">
        <v>62</v>
      </c>
      <c r="U20" t="s">
        <v>62</v>
      </c>
      <c r="V20" t="s">
        <v>62</v>
      </c>
      <c r="W20" t="s">
        <v>62</v>
      </c>
      <c r="X20" t="s">
        <v>62</v>
      </c>
    </row>
    <row r="21" spans="1:24" ht="12.75">
      <c r="A21" t="s">
        <v>20</v>
      </c>
      <c r="B21">
        <v>77</v>
      </c>
      <c r="C21">
        <v>127</v>
      </c>
      <c r="D21">
        <v>0.6062992126</v>
      </c>
      <c r="E21">
        <v>0.4946204375</v>
      </c>
      <c r="F21">
        <v>0.7179779877</v>
      </c>
      <c r="G21">
        <v>0.3712311186</v>
      </c>
      <c r="H21">
        <v>0.0433535618</v>
      </c>
      <c r="I21">
        <v>0.7995393948</v>
      </c>
      <c r="J21">
        <v>632</v>
      </c>
      <c r="K21">
        <v>1058</v>
      </c>
      <c r="L21">
        <v>0.5973534972</v>
      </c>
      <c r="M21">
        <v>0.5585133653</v>
      </c>
      <c r="N21">
        <v>0.636193629</v>
      </c>
      <c r="O21">
        <v>0.0027428934</v>
      </c>
      <c r="P21">
        <v>0.0150776909</v>
      </c>
      <c r="Q21">
        <v>8.9710605305</v>
      </c>
      <c r="R21">
        <v>0.8459341359</v>
      </c>
      <c r="S21">
        <v>0.0377558897</v>
      </c>
      <c r="T21" t="s">
        <v>62</v>
      </c>
      <c r="U21" t="s">
        <v>66</v>
      </c>
      <c r="V21" t="s">
        <v>62</v>
      </c>
      <c r="W21" t="s">
        <v>62</v>
      </c>
      <c r="X21" t="s">
        <v>62</v>
      </c>
    </row>
    <row r="22" spans="1:24" ht="12.75">
      <c r="A22" t="s">
        <v>19</v>
      </c>
      <c r="B22">
        <v>66</v>
      </c>
      <c r="C22">
        <v>105</v>
      </c>
      <c r="D22">
        <v>0.6285714286</v>
      </c>
      <c r="E22">
        <v>0.5071022257</v>
      </c>
      <c r="F22">
        <v>0.7500406314</v>
      </c>
      <c r="G22">
        <v>0.7366319885</v>
      </c>
      <c r="H22">
        <v>0.0471541936</v>
      </c>
      <c r="I22">
        <v>0.1131089846</v>
      </c>
      <c r="J22">
        <v>816</v>
      </c>
      <c r="K22">
        <v>1297</v>
      </c>
      <c r="L22">
        <v>0.6291441789</v>
      </c>
      <c r="M22">
        <v>0.5945937445</v>
      </c>
      <c r="N22">
        <v>0.6636946133</v>
      </c>
      <c r="O22">
        <v>0.3529741614</v>
      </c>
      <c r="P22">
        <v>0.0134124357</v>
      </c>
      <c r="Q22">
        <v>0.8627360397</v>
      </c>
      <c r="R22">
        <v>0.9906760876</v>
      </c>
      <c r="S22">
        <v>0.0001365639</v>
      </c>
      <c r="T22" t="s">
        <v>62</v>
      </c>
      <c r="U22" t="s">
        <v>62</v>
      </c>
      <c r="V22" t="s">
        <v>62</v>
      </c>
      <c r="W22" t="s">
        <v>62</v>
      </c>
      <c r="X22" t="s">
        <v>62</v>
      </c>
    </row>
    <row r="23" spans="1:24" ht="12.75">
      <c r="A23" t="s">
        <v>21</v>
      </c>
      <c r="B23">
        <v>38</v>
      </c>
      <c r="C23">
        <v>56</v>
      </c>
      <c r="D23">
        <v>0.6785714286</v>
      </c>
      <c r="E23">
        <v>0.5178062938</v>
      </c>
      <c r="F23">
        <v>0.8393365634</v>
      </c>
      <c r="G23">
        <v>0.5919797944</v>
      </c>
      <c r="H23">
        <v>0.0624088256</v>
      </c>
      <c r="I23">
        <v>0.2872630497</v>
      </c>
      <c r="J23">
        <v>416</v>
      </c>
      <c r="K23">
        <v>682</v>
      </c>
      <c r="L23">
        <v>0.6099706745</v>
      </c>
      <c r="M23">
        <v>0.5618583012</v>
      </c>
      <c r="N23">
        <v>0.6580830478</v>
      </c>
      <c r="O23">
        <v>0.0858576625</v>
      </c>
      <c r="P23">
        <v>0.0186771635</v>
      </c>
      <c r="Q23">
        <v>2.9503744514</v>
      </c>
      <c r="R23">
        <v>0.3104510441</v>
      </c>
      <c r="S23">
        <v>1.0287559259</v>
      </c>
      <c r="T23" t="s">
        <v>62</v>
      </c>
      <c r="U23" t="s">
        <v>62</v>
      </c>
      <c r="V23" t="s">
        <v>62</v>
      </c>
      <c r="W23" t="s">
        <v>62</v>
      </c>
      <c r="X23" t="s">
        <v>62</v>
      </c>
    </row>
    <row r="24" spans="1:24" ht="12.75">
      <c r="A24" t="s">
        <v>27</v>
      </c>
      <c r="B24">
        <v>32</v>
      </c>
      <c r="C24">
        <v>57</v>
      </c>
      <c r="D24">
        <v>0.5614035088</v>
      </c>
      <c r="E24">
        <v>0.3920950842</v>
      </c>
      <c r="F24">
        <v>0.7307119334</v>
      </c>
      <c r="G24">
        <v>0.1911890065</v>
      </c>
      <c r="H24">
        <v>0.0657253201</v>
      </c>
      <c r="I24">
        <v>1.7084314643</v>
      </c>
      <c r="J24">
        <v>807</v>
      </c>
      <c r="K24">
        <v>1277</v>
      </c>
      <c r="L24">
        <v>0.6319498825</v>
      </c>
      <c r="M24">
        <v>0.5971846444</v>
      </c>
      <c r="N24">
        <v>0.6667151207</v>
      </c>
      <c r="O24">
        <v>0.4761095592</v>
      </c>
      <c r="P24">
        <v>0.0134958223</v>
      </c>
      <c r="Q24">
        <v>0.5077613511</v>
      </c>
      <c r="R24">
        <v>0.2807201259</v>
      </c>
      <c r="S24">
        <v>1.1636002684</v>
      </c>
      <c r="T24" t="s">
        <v>62</v>
      </c>
      <c r="U24" t="s">
        <v>62</v>
      </c>
      <c r="V24" t="s">
        <v>62</v>
      </c>
      <c r="W24" t="s">
        <v>62</v>
      </c>
      <c r="X24" t="s">
        <v>62</v>
      </c>
    </row>
    <row r="25" spans="1:24" ht="12.75">
      <c r="A25" t="s">
        <v>22</v>
      </c>
      <c r="B25">
        <v>103</v>
      </c>
      <c r="C25">
        <v>141</v>
      </c>
      <c r="D25">
        <v>0.7304964539</v>
      </c>
      <c r="E25">
        <v>0.6342405004</v>
      </c>
      <c r="F25">
        <v>0.8267524074</v>
      </c>
      <c r="G25">
        <v>0.0324839913</v>
      </c>
      <c r="H25">
        <v>0.0373664416</v>
      </c>
      <c r="I25">
        <v>4.5727704461</v>
      </c>
      <c r="J25">
        <v>1302</v>
      </c>
      <c r="K25">
        <v>1993</v>
      </c>
      <c r="L25">
        <v>0.6532865028</v>
      </c>
      <c r="M25">
        <v>0.6258246758</v>
      </c>
      <c r="N25">
        <v>0.6807483297</v>
      </c>
      <c r="O25">
        <v>0.2730457138</v>
      </c>
      <c r="P25">
        <v>0.0106606471</v>
      </c>
      <c r="Q25">
        <v>1.2013816099</v>
      </c>
      <c r="R25">
        <v>0.0617291661</v>
      </c>
      <c r="S25">
        <v>3.4903062034</v>
      </c>
      <c r="T25" t="s">
        <v>62</v>
      </c>
      <c r="U25" t="s">
        <v>62</v>
      </c>
      <c r="V25" t="s">
        <v>62</v>
      </c>
      <c r="W25" t="s">
        <v>62</v>
      </c>
      <c r="X25" t="s">
        <v>62</v>
      </c>
    </row>
    <row r="26" spans="1:24" ht="12.75">
      <c r="A26" t="s">
        <v>23</v>
      </c>
      <c r="B26">
        <v>57</v>
      </c>
      <c r="C26">
        <v>86</v>
      </c>
      <c r="D26">
        <v>0.6627906977</v>
      </c>
      <c r="E26">
        <v>0.5314695684</v>
      </c>
      <c r="F26">
        <v>0.7941118269</v>
      </c>
      <c r="G26">
        <v>0.7199684843</v>
      </c>
      <c r="H26">
        <v>0.0509786992</v>
      </c>
      <c r="I26">
        <v>0.1285229051</v>
      </c>
      <c r="J26">
        <v>881</v>
      </c>
      <c r="K26">
        <v>1339</v>
      </c>
      <c r="L26">
        <v>0.6579536968</v>
      </c>
      <c r="M26">
        <v>0.6245576019</v>
      </c>
      <c r="N26">
        <v>0.6913497917</v>
      </c>
      <c r="O26">
        <v>0.2096444752</v>
      </c>
      <c r="P26">
        <v>0.0129643226</v>
      </c>
      <c r="Q26">
        <v>1.5738797376</v>
      </c>
      <c r="R26">
        <v>0.9269552051</v>
      </c>
      <c r="S26">
        <v>0.0084045493</v>
      </c>
      <c r="T26" t="s">
        <v>62</v>
      </c>
      <c r="U26" t="s">
        <v>62</v>
      </c>
      <c r="V26" t="s">
        <v>62</v>
      </c>
      <c r="W26" t="s">
        <v>62</v>
      </c>
      <c r="X26" t="s">
        <v>62</v>
      </c>
    </row>
    <row r="27" spans="1:24" ht="12.75">
      <c r="A27" t="s">
        <v>16</v>
      </c>
      <c r="B27">
        <v>43</v>
      </c>
      <c r="C27">
        <v>69</v>
      </c>
      <c r="D27">
        <v>0.6231884058</v>
      </c>
      <c r="E27">
        <v>0.4729111955</v>
      </c>
      <c r="F27">
        <v>0.7734656161</v>
      </c>
      <c r="G27">
        <v>0.7143382756</v>
      </c>
      <c r="H27">
        <v>0.0583374264</v>
      </c>
      <c r="I27">
        <v>0.1339822916</v>
      </c>
      <c r="J27">
        <v>849</v>
      </c>
      <c r="K27">
        <v>1301</v>
      </c>
      <c r="L27">
        <v>0.6525749424</v>
      </c>
      <c r="M27">
        <v>0.6185691439</v>
      </c>
      <c r="N27">
        <v>0.6865807408</v>
      </c>
      <c r="O27">
        <v>0.4053773718</v>
      </c>
      <c r="P27">
        <v>0.0132010087</v>
      </c>
      <c r="Q27">
        <v>0.6923170817</v>
      </c>
      <c r="R27">
        <v>0.6177187042</v>
      </c>
      <c r="S27">
        <v>0.2490869709</v>
      </c>
      <c r="T27" t="s">
        <v>62</v>
      </c>
      <c r="U27" t="s">
        <v>62</v>
      </c>
      <c r="V27" t="s">
        <v>62</v>
      </c>
      <c r="W27" t="s">
        <v>62</v>
      </c>
      <c r="X27" t="s">
        <v>62</v>
      </c>
    </row>
    <row r="28" spans="1:24" ht="12.75">
      <c r="A28" t="s">
        <v>24</v>
      </c>
      <c r="B28">
        <v>74</v>
      </c>
      <c r="C28">
        <v>103</v>
      </c>
      <c r="D28">
        <v>0.7184466019</v>
      </c>
      <c r="E28">
        <v>0.6042889886</v>
      </c>
      <c r="F28">
        <v>0.8326042153</v>
      </c>
      <c r="G28">
        <v>0.1158991369</v>
      </c>
      <c r="H28">
        <v>0.0443158437</v>
      </c>
      <c r="I28">
        <v>2.4718811786</v>
      </c>
      <c r="J28">
        <v>536</v>
      </c>
      <c r="K28">
        <v>842</v>
      </c>
      <c r="L28">
        <v>0.6365795724</v>
      </c>
      <c r="M28">
        <v>0.5938802652</v>
      </c>
      <c r="N28">
        <v>0.6792788797</v>
      </c>
      <c r="O28">
        <v>0.765336584</v>
      </c>
      <c r="P28">
        <v>0.016575818</v>
      </c>
      <c r="Q28">
        <v>0.0890905095</v>
      </c>
      <c r="R28">
        <v>0.1011085007</v>
      </c>
      <c r="S28">
        <v>2.6879708069</v>
      </c>
      <c r="T28" t="s">
        <v>62</v>
      </c>
      <c r="U28" t="s">
        <v>62</v>
      </c>
      <c r="V28" t="s">
        <v>62</v>
      </c>
      <c r="W28" t="s">
        <v>62</v>
      </c>
      <c r="X28" t="s">
        <v>62</v>
      </c>
    </row>
    <row r="29" spans="1:24" ht="12.75">
      <c r="A29" t="s">
        <v>26</v>
      </c>
      <c r="B29">
        <v>106</v>
      </c>
      <c r="C29">
        <v>172</v>
      </c>
      <c r="D29">
        <v>0.6162790698</v>
      </c>
      <c r="E29">
        <v>0.5207626383</v>
      </c>
      <c r="F29">
        <v>0.7117955012</v>
      </c>
      <c r="G29">
        <v>0.4429646491</v>
      </c>
      <c r="H29">
        <v>0.03707936</v>
      </c>
      <c r="I29">
        <v>0.5885905843</v>
      </c>
      <c r="J29">
        <v>1378</v>
      </c>
      <c r="K29">
        <v>2170</v>
      </c>
      <c r="L29">
        <v>0.6350230415</v>
      </c>
      <c r="M29">
        <v>0.6084008712</v>
      </c>
      <c r="N29">
        <v>0.6616452118</v>
      </c>
      <c r="O29">
        <v>0.5284534426</v>
      </c>
      <c r="P29">
        <v>0.0103346934</v>
      </c>
      <c r="Q29">
        <v>0.3973645858</v>
      </c>
      <c r="R29">
        <v>0.6233408241</v>
      </c>
      <c r="S29">
        <v>0.2411998997</v>
      </c>
      <c r="T29" t="s">
        <v>62</v>
      </c>
      <c r="U29" t="s">
        <v>62</v>
      </c>
      <c r="V29" t="s">
        <v>62</v>
      </c>
      <c r="W29" t="s">
        <v>62</v>
      </c>
      <c r="X29" t="s">
        <v>62</v>
      </c>
    </row>
    <row r="30" spans="1:24" ht="12.75">
      <c r="A30" t="s">
        <v>25</v>
      </c>
      <c r="B30">
        <v>131</v>
      </c>
      <c r="C30">
        <v>201</v>
      </c>
      <c r="D30">
        <v>0.6517412935</v>
      </c>
      <c r="E30">
        <v>0.5651774681</v>
      </c>
      <c r="F30">
        <v>0.7383051189</v>
      </c>
      <c r="G30">
        <v>0.8252101419</v>
      </c>
      <c r="H30">
        <v>0.0336039695</v>
      </c>
      <c r="I30">
        <v>0.0487742054</v>
      </c>
      <c r="J30">
        <v>1066</v>
      </c>
      <c r="K30">
        <v>1605</v>
      </c>
      <c r="L30">
        <v>0.6641744548</v>
      </c>
      <c r="M30">
        <v>0.6338071472</v>
      </c>
      <c r="N30">
        <v>0.6945417624</v>
      </c>
      <c r="O30">
        <v>0.058331279</v>
      </c>
      <c r="P30">
        <v>0.0117885511</v>
      </c>
      <c r="Q30">
        <v>3.5842061946</v>
      </c>
      <c r="R30">
        <v>0.7252163461</v>
      </c>
      <c r="S30">
        <v>0.1235493693</v>
      </c>
      <c r="T30" t="s">
        <v>62</v>
      </c>
      <c r="U30" t="s">
        <v>62</v>
      </c>
      <c r="V30" t="s">
        <v>62</v>
      </c>
      <c r="W30" t="s">
        <v>62</v>
      </c>
      <c r="X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145</v>
      </c>
    </row>
    <row r="3" spans="1:11" ht="12.75">
      <c r="A3" t="s">
        <v>67</v>
      </c>
      <c r="B3" t="s">
        <v>68</v>
      </c>
      <c r="C3" t="s">
        <v>69</v>
      </c>
      <c r="D3" t="s">
        <v>71</v>
      </c>
      <c r="E3" t="s">
        <v>121</v>
      </c>
      <c r="F3" t="s">
        <v>122</v>
      </c>
      <c r="G3" t="s">
        <v>70</v>
      </c>
      <c r="H3" t="s">
        <v>72</v>
      </c>
      <c r="I3" t="s">
        <v>123</v>
      </c>
      <c r="J3" t="s">
        <v>73</v>
      </c>
      <c r="K3" t="s">
        <v>74</v>
      </c>
    </row>
    <row r="4" spans="1:11" ht="12.75">
      <c r="A4" t="s">
        <v>75</v>
      </c>
      <c r="B4">
        <v>117</v>
      </c>
      <c r="C4">
        <v>194</v>
      </c>
      <c r="D4">
        <v>0.6030927835</v>
      </c>
      <c r="E4">
        <v>0.5126067487</v>
      </c>
      <c r="F4">
        <v>0.6935788183</v>
      </c>
      <c r="G4">
        <v>0.2307482855</v>
      </c>
      <c r="H4">
        <v>0.0351265663</v>
      </c>
      <c r="I4">
        <v>1.4362429267</v>
      </c>
      <c r="J4" t="s">
        <v>62</v>
      </c>
      <c r="K4" t="s">
        <v>62</v>
      </c>
    </row>
    <row r="5" spans="1:11" ht="12.75">
      <c r="A5" t="s">
        <v>76</v>
      </c>
      <c r="B5">
        <v>165</v>
      </c>
      <c r="C5">
        <v>249</v>
      </c>
      <c r="D5">
        <v>0.6626506024</v>
      </c>
      <c r="E5">
        <v>0.5854663942</v>
      </c>
      <c r="F5">
        <v>0.7398348106</v>
      </c>
      <c r="G5">
        <v>0.5449149071</v>
      </c>
      <c r="H5">
        <v>0.0299628137</v>
      </c>
      <c r="I5">
        <v>0.3665061415</v>
      </c>
      <c r="J5" t="s">
        <v>62</v>
      </c>
      <c r="K5" t="s">
        <v>62</v>
      </c>
    </row>
    <row r="6" spans="1:11" ht="12.75">
      <c r="A6" t="s">
        <v>77</v>
      </c>
      <c r="B6">
        <v>90</v>
      </c>
      <c r="C6">
        <v>136</v>
      </c>
      <c r="D6">
        <v>0.6617647059</v>
      </c>
      <c r="E6">
        <v>0.5572595622</v>
      </c>
      <c r="F6">
        <v>0.7662698496</v>
      </c>
      <c r="G6">
        <v>0.6702285642</v>
      </c>
      <c r="H6">
        <v>0.040568767</v>
      </c>
      <c r="I6">
        <v>0.181334883</v>
      </c>
      <c r="J6" t="s">
        <v>62</v>
      </c>
      <c r="K6" t="s">
        <v>62</v>
      </c>
    </row>
    <row r="7" spans="1:11" ht="12.75">
      <c r="A7" t="s">
        <v>78</v>
      </c>
      <c r="B7">
        <v>788</v>
      </c>
      <c r="C7">
        <v>1198</v>
      </c>
      <c r="D7">
        <v>0.6577629382</v>
      </c>
      <c r="E7">
        <v>0.6224514787</v>
      </c>
      <c r="F7">
        <v>0.6930743978</v>
      </c>
      <c r="G7">
        <v>0.3297913047</v>
      </c>
      <c r="H7">
        <v>0.0137078647</v>
      </c>
      <c r="I7">
        <v>0.9497171502</v>
      </c>
      <c r="J7" t="s">
        <v>62</v>
      </c>
      <c r="K7" t="s">
        <v>62</v>
      </c>
    </row>
    <row r="8" spans="1:11" ht="12.75">
      <c r="A8" t="s">
        <v>79</v>
      </c>
      <c r="B8">
        <v>157</v>
      </c>
      <c r="C8">
        <v>269</v>
      </c>
      <c r="D8">
        <v>0.5836431227</v>
      </c>
      <c r="E8">
        <v>0.506219003</v>
      </c>
      <c r="F8">
        <v>0.6610672424</v>
      </c>
      <c r="G8">
        <v>0.0377512834</v>
      </c>
      <c r="H8">
        <v>0.0300559471</v>
      </c>
      <c r="I8">
        <v>4.3161933644</v>
      </c>
      <c r="J8" t="s">
        <v>62</v>
      </c>
      <c r="K8" t="s">
        <v>62</v>
      </c>
    </row>
    <row r="9" spans="1:11" ht="12.75">
      <c r="A9" t="s">
        <v>80</v>
      </c>
      <c r="B9">
        <v>113</v>
      </c>
      <c r="C9">
        <v>176</v>
      </c>
      <c r="D9">
        <v>0.6420454545</v>
      </c>
      <c r="E9">
        <v>0.5489590291</v>
      </c>
      <c r="F9">
        <v>0.73513188</v>
      </c>
      <c r="G9">
        <v>0.9505378848</v>
      </c>
      <c r="H9">
        <v>0.0361360347</v>
      </c>
      <c r="I9">
        <v>0.0038478855</v>
      </c>
      <c r="J9" t="s">
        <v>62</v>
      </c>
      <c r="K9" t="s">
        <v>62</v>
      </c>
    </row>
    <row r="10" spans="1:11" ht="12.75">
      <c r="A10" t="s">
        <v>81</v>
      </c>
      <c r="B10">
        <v>86</v>
      </c>
      <c r="C10">
        <v>131</v>
      </c>
      <c r="D10">
        <v>0.6564885496</v>
      </c>
      <c r="E10">
        <v>0.5496090535</v>
      </c>
      <c r="F10">
        <v>0.7633680457</v>
      </c>
      <c r="G10">
        <v>0.770446981</v>
      </c>
      <c r="H10">
        <v>0.0414904876</v>
      </c>
      <c r="I10">
        <v>0.0851415648</v>
      </c>
      <c r="J10" t="s">
        <v>62</v>
      </c>
      <c r="K10" t="s">
        <v>62</v>
      </c>
    </row>
    <row r="11" spans="1:11" ht="12.75">
      <c r="A11" t="s">
        <v>15</v>
      </c>
      <c r="B11">
        <v>1516</v>
      </c>
      <c r="C11">
        <v>2353</v>
      </c>
      <c r="D11">
        <v>0.6442838929</v>
      </c>
      <c r="E11">
        <v>0.6188609807</v>
      </c>
      <c r="F11">
        <v>0.6697068051</v>
      </c>
      <c r="G11">
        <v>1</v>
      </c>
      <c r="H11">
        <v>0.0098691429</v>
      </c>
      <c r="I11" s="4">
        <v>1.544169E-29</v>
      </c>
      <c r="J11" t="s">
        <v>62</v>
      </c>
      <c r="K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2008-10-22T21:08:54Z</cp:lastPrinted>
  <dcterms:created xsi:type="dcterms:W3CDTF">2006-01-23T20:42:54Z</dcterms:created>
  <dcterms:modified xsi:type="dcterms:W3CDTF">2010-05-10T19:59:16Z</dcterms:modified>
  <cp:category/>
  <cp:version/>
  <cp:contentType/>
  <cp:contentStatus/>
</cp:coreProperties>
</file>