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8630" windowHeight="7425" tabRatio="891" activeTab="0"/>
  </bookViews>
  <sheets>
    <sheet name="m vs o rha graph " sheetId="1" r:id="rId1"/>
    <sheet name="m vs o wpg graph " sheetId="2" r:id="rId2"/>
    <sheet name="m region graph" sheetId="3" r:id="rId3"/>
    <sheet name="crd rate tbls" sheetId="4" r:id="rId4"/>
    <sheet name="m vs o graph data" sheetId="5" r:id="rId5"/>
    <sheet name="m region graph data" sheetId="6" r:id="rId6"/>
    <sheet name="m vs o orig data" sheetId="7" r:id="rId7"/>
    <sheet name="m region orig data" sheetId="8" r:id="rId8"/>
    <sheet name="agg graph " sheetId="9" r:id="rId9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<sst xmlns="http://schemas.openxmlformats.org/spreadsheetml/2006/main" count="378" uniqueCount="153">
  <si>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</si>
  <si>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</si>
  <si>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</si>
  <si>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</si>
  <si>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</si>
  <si>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</si>
  <si>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</si>
  <si>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</si>
  <si>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</si>
  <si>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</si>
  <si>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</si>
  <si>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</si>
  <si>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</si>
  <si>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</si>
  <si>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</si>
  <si>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</si>
  <si>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</si>
  <si>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</si>
  <si>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</si>
  <si>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</si>
  <si>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</si>
  <si>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</si>
  <si>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</si>
  <si>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</si>
  <si>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</si>
  <si>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</si>
  <si>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</si>
  <si>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</si>
  <si>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Brandon</t>
  </si>
  <si>
    <t>CI work</t>
  </si>
  <si>
    <t>Suppression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</si>
  <si>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</si>
  <si>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</si>
  <si>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</si>
  <si>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</si>
  <si>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</si>
  <si>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</si>
  <si>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</si>
  <si>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</si>
  <si>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</si>
  <si>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</si>
  <si>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</si>
  <si>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</si>
  <si>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</si>
  <si>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</si>
  <si>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</si>
  <si>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</si>
  <si>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</si>
  <si>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</si>
  <si>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</si>
  <si>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</si>
  <si>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</si>
  <si>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</si>
  <si>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</si>
  <si>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</si>
  <si>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</si>
  <si>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</si>
  <si>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RHAs &amp; CAs</t>
  </si>
  <si>
    <t>districts &amp; NCs</t>
  </si>
  <si>
    <t xml:space="preserve"> </t>
  </si>
  <si>
    <t>s</t>
  </si>
  <si>
    <t>Crude</t>
  </si>
  <si>
    <t>Metis_prob</t>
  </si>
  <si>
    <t>Metis_crd_rate</t>
  </si>
  <si>
    <t>Metis_std_error</t>
  </si>
  <si>
    <t>Other_prob</t>
  </si>
  <si>
    <t>Other_crd_rate</t>
  </si>
  <si>
    <t>Other_std_error</t>
  </si>
  <si>
    <t>MvsO_prob</t>
  </si>
  <si>
    <t>Metis_sign</t>
  </si>
  <si>
    <t>Other_sign</t>
  </si>
  <si>
    <t>MvsO_sign</t>
  </si>
  <si>
    <t>Metis_suppress</t>
  </si>
  <si>
    <t>Other_suppress</t>
  </si>
  <si>
    <t>d</t>
  </si>
  <si>
    <t>o</t>
  </si>
  <si>
    <t>mmf</t>
  </si>
  <si>
    <t>prob</t>
  </si>
  <si>
    <t>crd_rate</t>
  </si>
  <si>
    <t>std_error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</si>
  <si>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</si>
  <si>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</si>
  <si>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</si>
  <si>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</si>
  <si>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</si>
  <si>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</si>
  <si>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</si>
  <si>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</si>
  <si>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</si>
  <si>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</si>
  <si>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</si>
  <si>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</si>
  <si>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</si>
  <si>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</si>
  <si>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</si>
  <si>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</si>
  <si>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</si>
  <si>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</si>
  <si>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</si>
  <si>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</si>
  <si>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</si>
  <si>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</si>
  <si>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</si>
  <si>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prob</t>
  </si>
  <si>
    <t>Other prob</t>
  </si>
  <si>
    <t>MvO prob</t>
  </si>
  <si>
    <t>*Metis regions testing @ .01</t>
  </si>
  <si>
    <t>Rural South</t>
  </si>
  <si>
    <t>Metis</t>
  </si>
  <si>
    <t>All Other Manitobans</t>
  </si>
  <si>
    <t>Southeast</t>
  </si>
  <si>
    <t>Northwest</t>
  </si>
  <si>
    <t>Southwest</t>
  </si>
  <si>
    <t>The Pas</t>
  </si>
  <si>
    <t>Thompson</t>
  </si>
  <si>
    <t>Metis Region</t>
  </si>
  <si>
    <t>RHA</t>
  </si>
  <si>
    <t>Winnipeg Community Area</t>
  </si>
  <si>
    <t>*differences tested  @ .05</t>
  </si>
  <si>
    <t>*comparisons to MB avg tested @ .01</t>
  </si>
  <si>
    <t>Metis_Lci_crd</t>
  </si>
  <si>
    <t>Metis_Uci_crd</t>
  </si>
  <si>
    <t>Metis_chisq_stat</t>
  </si>
  <si>
    <t>Other_Lci_crd</t>
  </si>
  <si>
    <t>Other_Uci_crd</t>
  </si>
  <si>
    <t>Other_chisq_stat</t>
  </si>
  <si>
    <t>MvsO_chisq_stat</t>
  </si>
  <si>
    <t>Lci_crd</t>
  </si>
  <si>
    <t>Uci_crd</t>
  </si>
  <si>
    <t>chisq_stat</t>
  </si>
  <si>
    <t>crude</t>
  </si>
  <si>
    <t>Source: MCHP/MMF, 2010</t>
  </si>
  <si>
    <t>Crude Prevalence of Metis Grade 3 Students With No School Changes by Metis Region, from 2003 to 2006</t>
  </si>
  <si>
    <t xml:space="preserve">date:  December 15, 2009 </t>
  </si>
  <si>
    <t>count</t>
  </si>
  <si>
    <t>pop</t>
  </si>
  <si>
    <t>Crude Prevalence of Grade 3 Students With No School Changes by RHA, from 2003 to 2006</t>
  </si>
  <si>
    <t>Metis_count</t>
  </si>
  <si>
    <t>Metis_pop</t>
  </si>
  <si>
    <t>Other_count</t>
  </si>
  <si>
    <t>Other_pop</t>
  </si>
  <si>
    <t>Number</t>
  </si>
  <si>
    <t>Observed</t>
  </si>
  <si>
    <t>Percent</t>
  </si>
  <si>
    <t>(%)</t>
  </si>
  <si>
    <t>Metis Regions</t>
  </si>
  <si>
    <t>Other count</t>
  </si>
  <si>
    <t>Other pop</t>
  </si>
  <si>
    <t>Metis count</t>
  </si>
  <si>
    <t>Metis pop</t>
  </si>
  <si>
    <t>Grade 3 Students with No School Changes in 4 Years</t>
  </si>
  <si>
    <t>No School Changes</t>
  </si>
  <si>
    <t>Appendix Table 2.79: Grade 3 Students with No School Changes in Four Years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</si>
</sst>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Univers 45 Light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Univers 45 Light"/>
      <family val="2"/>
    </font>
    <font>
      <b/>
      <sz val="13"/>
      <color indexed="56"/>
      <name val="Univers 45 Light"/>
      <family val="2"/>
    </font>
    <font>
      <b/>
      <sz val="11"/>
      <color indexed="56"/>
      <name val="Univers 45 Light"/>
      <family val="2"/>
    </font>
    <font>
      <sz val="11"/>
      <color indexed="17"/>
      <name val="Univers 45 Light"/>
      <family val="2"/>
    </font>
    <font>
      <sz val="11"/>
      <color indexed="20"/>
      <name val="Univers 45 Light"/>
      <family val="2"/>
    </font>
    <font>
      <sz val="11"/>
      <color indexed="60"/>
      <name val="Univers 45 Light"/>
      <family val="2"/>
    </font>
    <font>
      <sz val="11"/>
      <color indexed="62"/>
      <name val="Univers 45 Light"/>
      <family val="2"/>
    </font>
    <font>
      <b/>
      <sz val="11"/>
      <color indexed="63"/>
      <name val="Univers 45 Light"/>
      <family val="2"/>
    </font>
    <font>
      <b/>
      <sz val="11"/>
      <color indexed="52"/>
      <name val="Univers 45 Light"/>
      <family val="2"/>
    </font>
    <font>
      <sz val="11"/>
      <color indexed="52"/>
      <name val="Univers 45 Light"/>
      <family val="2"/>
    </font>
    <font>
      <b/>
      <sz val="11"/>
      <color indexed="9"/>
      <name val="Univers 45 Light"/>
      <family val="2"/>
    </font>
    <font>
      <sz val="11"/>
      <color indexed="10"/>
      <name val="Univers 45 Light"/>
      <family val="2"/>
    </font>
    <font>
      <i/>
      <sz val="11"/>
      <color indexed="23"/>
      <name val="Univers 45 Light"/>
      <family val="2"/>
    </font>
    <font>
      <b/>
      <sz val="11"/>
      <color indexed="8"/>
      <name val="Univers 45 Light"/>
      <family val="2"/>
    </font>
    <font>
      <sz val="11"/>
      <color indexed="9"/>
      <name val="Univers 45 Light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sz val="11"/>
      <color theme="1"/>
      <name val="Univers 45 Light"/>
      <family val="2"/>
    </font>
    <font>
      <sz val="11"/>
      <color theme="0"/>
      <name val="Univers 45 Light"/>
      <family val="2"/>
    </font>
    <font>
      <sz val="11"/>
      <color rgb="FF9C0006"/>
      <name val="Univers 45 Light"/>
      <family val="2"/>
    </font>
    <font>
      <b/>
      <sz val="11"/>
      <color rgb="FFFA7D00"/>
      <name val="Univers 45 Light"/>
      <family val="2"/>
    </font>
    <font>
      <b/>
      <sz val="11"/>
      <color theme="0"/>
      <name val="Univers 45 Light"/>
      <family val="2"/>
    </font>
    <font>
      <i/>
      <sz val="11"/>
      <color rgb="FF7F7F7F"/>
      <name val="Univers 45 Light"/>
      <family val="2"/>
    </font>
    <font>
      <sz val="11"/>
      <color rgb="FF006100"/>
      <name val="Univers 45 Light"/>
      <family val="2"/>
    </font>
    <font>
      <b/>
      <sz val="15"/>
      <color theme="3"/>
      <name val="Univers 45 Light"/>
      <family val="2"/>
    </font>
    <font>
      <b/>
      <sz val="13"/>
      <color theme="3"/>
      <name val="Univers 45 Light"/>
      <family val="2"/>
    </font>
    <font>
      <b/>
      <sz val="11"/>
      <color theme="3"/>
      <name val="Univers 45 Light"/>
      <family val="2"/>
    </font>
    <font>
      <sz val="11"/>
      <color rgb="FF3F3F76"/>
      <name val="Univers 45 Light"/>
      <family val="2"/>
    </font>
    <font>
      <sz val="11"/>
      <color rgb="FFFA7D00"/>
      <name val="Univers 45 Light"/>
      <family val="2"/>
    </font>
    <font>
      <sz val="11"/>
      <color rgb="FF9C6500"/>
      <name val="Univers 45 Light"/>
      <family val="2"/>
    </font>
    <font>
      <b/>
      <sz val="11"/>
      <color rgb="FF3F3F3F"/>
      <name val="Univers 45 Light"/>
      <family val="2"/>
    </font>
    <font>
      <b/>
      <sz val="18"/>
      <color theme="3"/>
      <name val="Cambria"/>
      <family val="2"/>
    </font>
    <font>
      <b/>
      <sz val="11"/>
      <color theme="1"/>
      <name val="Univers 45 Light"/>
      <family val="2"/>
    </font>
    <font>
      <sz val="11"/>
      <color rgb="FFFF0000"/>
      <name val="Univers 45 Ligh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58">
      <alignment/>
      <protection/>
    </xf>
    <xf numFmtId="0" fontId="0" fillId="0" borderId="0" xfId="0" applyFont="1" applyAlignment="1">
      <alignment/>
    </xf>
    <xf numFmtId="0" fontId="5" fillId="0" borderId="0" xfId="58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0" fillId="0" borderId="0" xfId="58" applyFont="1" applyAlignment="1">
      <alignment horizontal="center"/>
      <protection/>
    </xf>
    <xf numFmtId="0" fontId="0" fillId="33" borderId="0" xfId="58" applyFont="1" applyFill="1" applyAlignment="1">
      <alignment horizontal="center"/>
      <protection/>
    </xf>
    <xf numFmtId="0" fontId="5" fillId="33" borderId="0" xfId="58" applyFont="1" applyFill="1" applyAlignment="1">
      <alignment horizontal="center"/>
      <protection/>
    </xf>
    <xf numFmtId="0" fontId="3" fillId="33" borderId="0" xfId="58" applyFill="1">
      <alignment/>
      <protection/>
    </xf>
    <xf numFmtId="0" fontId="0" fillId="33" borderId="0" xfId="0" applyFont="1" applyFill="1" applyAlignment="1">
      <alignment/>
    </xf>
    <xf numFmtId="0" fontId="5" fillId="0" borderId="0" xfId="0" applyFont="1" applyAlignment="1">
      <alignment/>
    </xf>
    <xf numFmtId="11" fontId="0" fillId="0" borderId="0" xfId="58" applyNumberFormat="1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8" fillId="0" borderId="0" xfId="44" applyFont="1" applyAlignment="1">
      <alignment/>
      <protection/>
    </xf>
    <xf numFmtId="0" fontId="11" fillId="0" borderId="0" xfId="0" applyFont="1" applyAlignment="1">
      <alignment/>
    </xf>
    <xf numFmtId="164" fontId="0" fillId="0" borderId="0" xfId="58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3" fillId="33" borderId="11" xfId="0" applyFont="1" applyFill="1" applyBorder="1" applyAlignment="1">
      <alignment/>
    </xf>
    <xf numFmtId="1" fontId="3" fillId="0" borderId="0" xfId="0" applyNumberFormat="1" applyFont="1" applyAlignment="1">
      <alignment/>
    </xf>
    <xf numFmtId="2" fontId="10" fillId="0" borderId="12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5" fontId="5" fillId="0" borderId="0" xfId="58" applyNumberFormat="1" applyFont="1" applyAlignment="1">
      <alignment horizontal="center"/>
      <protection/>
    </xf>
    <xf numFmtId="0" fontId="6" fillId="0" borderId="0" xfId="0" applyFont="1" applyAlignment="1">
      <alignment horizontal="left"/>
    </xf>
    <xf numFmtId="49" fontId="0" fillId="0" borderId="0" xfId="0" applyNumberFormat="1" applyFont="1" applyFill="1" applyAlignment="1">
      <alignment/>
    </xf>
    <xf numFmtId="2" fontId="11" fillId="33" borderId="14" xfId="0" applyNumberFormat="1" applyFont="1" applyFill="1" applyBorder="1" applyAlignment="1" quotePrefix="1">
      <alignment horizontal="center"/>
    </xf>
    <xf numFmtId="2" fontId="11" fillId="0" borderId="12" xfId="0" applyNumberFormat="1" applyFont="1" applyFill="1" applyBorder="1" applyAlignment="1">
      <alignment horizontal="center"/>
    </xf>
    <xf numFmtId="0" fontId="5" fillId="0" borderId="0" xfId="58" applyFont="1" applyAlignment="1">
      <alignment horizontal="left"/>
      <protection/>
    </xf>
    <xf numFmtId="2" fontId="11" fillId="0" borderId="12" xfId="0" applyNumberFormat="1" applyFont="1" applyFill="1" applyBorder="1" applyAlignment="1" quotePrefix="1">
      <alignment horizontal="center"/>
    </xf>
    <xf numFmtId="2" fontId="11" fillId="0" borderId="15" xfId="0" applyNumberFormat="1" applyFont="1" applyFill="1" applyBorder="1" applyAlignment="1" quotePrefix="1">
      <alignment horizontal="center"/>
    </xf>
    <xf numFmtId="2" fontId="11" fillId="33" borderId="12" xfId="0" applyNumberFormat="1" applyFont="1" applyFill="1" applyBorder="1" applyAlignment="1" quotePrefix="1">
      <alignment horizontal="center"/>
    </xf>
    <xf numFmtId="2" fontId="11" fillId="0" borderId="14" xfId="0" applyNumberFormat="1" applyFont="1" applyFill="1" applyBorder="1" applyAlignment="1" quotePrefix="1">
      <alignment horizontal="center"/>
    </xf>
    <xf numFmtId="2" fontId="11" fillId="33" borderId="12" xfId="0" applyNumberFormat="1" applyFont="1" applyFill="1" applyBorder="1" applyAlignment="1">
      <alignment horizontal="center"/>
    </xf>
    <xf numFmtId="2" fontId="11" fillId="0" borderId="15" xfId="0" applyNumberFormat="1" applyFont="1" applyFill="1" applyBorder="1" applyAlignment="1">
      <alignment horizontal="center"/>
    </xf>
    <xf numFmtId="2" fontId="11" fillId="0" borderId="16" xfId="0" applyNumberFormat="1" applyFont="1" applyFill="1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2" fontId="11" fillId="0" borderId="0" xfId="0" applyNumberFormat="1" applyFont="1" applyFill="1" applyBorder="1" applyAlignment="1" quotePrefix="1">
      <alignment horizontal="center"/>
    </xf>
    <xf numFmtId="0" fontId="10" fillId="0" borderId="0" xfId="0" applyFont="1" applyFill="1" applyBorder="1" applyAlignment="1">
      <alignment/>
    </xf>
    <xf numFmtId="0" fontId="5" fillId="34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1" fillId="0" borderId="0" xfId="56">
      <alignment/>
      <protection/>
    </xf>
    <xf numFmtId="0" fontId="31" fillId="0" borderId="0" xfId="57">
      <alignment/>
      <protection/>
    </xf>
    <xf numFmtId="11" fontId="31" fillId="0" borderId="0" xfId="57" applyNumberFormat="1">
      <alignment/>
      <protection/>
    </xf>
    <xf numFmtId="0" fontId="10" fillId="0" borderId="17" xfId="0" applyFont="1" applyBorder="1" applyAlignment="1">
      <alignment horizontal="center" vertical="center" wrapText="1"/>
    </xf>
    <xf numFmtId="2" fontId="11" fillId="0" borderId="18" xfId="0" applyNumberFormat="1" applyFont="1" applyFill="1" applyBorder="1" applyAlignment="1" quotePrefix="1">
      <alignment horizontal="center"/>
    </xf>
    <xf numFmtId="0" fontId="10" fillId="0" borderId="19" xfId="0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1" fontId="10" fillId="0" borderId="21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33" borderId="11" xfId="0" applyFont="1" applyFill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0" fillId="0" borderId="0" xfId="58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3" fillId="0" borderId="0" xfId="58" applyFill="1">
      <alignment/>
      <protection/>
    </xf>
    <xf numFmtId="0" fontId="0" fillId="0" borderId="0" xfId="58" applyFont="1" applyAlignment="1">
      <alignment horizontal="left"/>
      <protection/>
    </xf>
    <xf numFmtId="1" fontId="5" fillId="0" borderId="0" xfId="58" applyNumberFormat="1" applyFont="1" applyAlignment="1">
      <alignment horizontal="center"/>
      <protection/>
    </xf>
    <xf numFmtId="1" fontId="0" fillId="0" borderId="0" xfId="58" applyNumberFormat="1" applyFont="1" applyAlignment="1">
      <alignment horizontal="center"/>
      <protection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35" borderId="0" xfId="0" applyNumberFormat="1" applyFont="1" applyFill="1" applyBorder="1" applyAlignment="1">
      <alignment horizontal="center"/>
    </xf>
    <xf numFmtId="1" fontId="11" fillId="0" borderId="25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11" fillId="33" borderId="0" xfId="0" applyFont="1" applyFill="1" applyBorder="1" applyAlignment="1">
      <alignment horizontal="center"/>
    </xf>
    <xf numFmtId="0" fontId="3" fillId="35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1" fontId="11" fillId="0" borderId="26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1" fontId="11" fillId="33" borderId="14" xfId="0" applyNumberFormat="1" applyFont="1" applyFill="1" applyBorder="1" applyAlignment="1" quotePrefix="1">
      <alignment horizontal="center"/>
    </xf>
    <xf numFmtId="1" fontId="11" fillId="0" borderId="18" xfId="0" applyNumberFormat="1" applyFont="1" applyFill="1" applyBorder="1" applyAlignment="1" quotePrefix="1">
      <alignment horizontal="center"/>
    </xf>
    <xf numFmtId="1" fontId="11" fillId="0" borderId="27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" fontId="10" fillId="0" borderId="28" xfId="0" applyNumberFormat="1" applyFont="1" applyBorder="1" applyAlignment="1">
      <alignment horizontal="center" vertical="center" wrapText="1"/>
    </xf>
    <xf numFmtId="1" fontId="10" fillId="0" borderId="29" xfId="0" applyNumberFormat="1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58" applyFont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rmal 4" xfId="57"/>
    <cellStyle name="Normal_Sheet1" xfId="58"/>
    <cellStyle name="Note" xfId="59"/>
    <cellStyle name="Note 2" xfId="60"/>
    <cellStyle name="Note 3" xfId="61"/>
    <cellStyle name="Note 4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16"/>
          <c:w val="0.98025"/>
          <c:h val="0.77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 (d)</c:v>
                </c:pt>
                <c:pt idx="2">
                  <c:v>Assiniboine (o,d)</c:v>
                </c:pt>
                <c:pt idx="3">
                  <c:v>Brandon (d)</c:v>
                </c:pt>
                <c:pt idx="4">
                  <c:v>Winnipeg (o,d)</c:v>
                </c:pt>
                <c:pt idx="5">
                  <c:v>Interlake (o,d)</c:v>
                </c:pt>
                <c:pt idx="6">
                  <c:v>North Eastman (o)</c:v>
                </c:pt>
                <c:pt idx="7">
                  <c:v>Parkland (o,d)</c:v>
                </c:pt>
                <c:pt idx="8">
                  <c:v>Churchill</c:v>
                </c:pt>
                <c:pt idx="9">
                  <c:v>Nor-Man</c:v>
                </c:pt>
                <c:pt idx="10">
                  <c:v>Burntwood (o)</c:v>
                </c:pt>
                <c:pt idx="12">
                  <c:v>Rural South (o,d)</c:v>
                </c:pt>
                <c:pt idx="13">
                  <c:v>Mid (m,o,d)</c:v>
                </c:pt>
                <c:pt idx="14">
                  <c:v>North (o)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data'!$H$4:$H$19</c:f>
              <c:numCache>
                <c:ptCount val="16"/>
                <c:pt idx="0">
                  <c:v>0.6635750422</c:v>
                </c:pt>
                <c:pt idx="1">
                  <c:v>0.6635750422</c:v>
                </c:pt>
                <c:pt idx="2">
                  <c:v>0.6635750422</c:v>
                </c:pt>
                <c:pt idx="3">
                  <c:v>0.6635750422</c:v>
                </c:pt>
                <c:pt idx="4">
                  <c:v>0.6635750422</c:v>
                </c:pt>
                <c:pt idx="5">
                  <c:v>0.6635750422</c:v>
                </c:pt>
                <c:pt idx="6">
                  <c:v>0.6635750422</c:v>
                </c:pt>
                <c:pt idx="7">
                  <c:v>0.6635750422</c:v>
                </c:pt>
                <c:pt idx="8">
                  <c:v>0.6635750422</c:v>
                </c:pt>
                <c:pt idx="9">
                  <c:v>0.6635750422</c:v>
                </c:pt>
                <c:pt idx="10">
                  <c:v>0.6635750422</c:v>
                </c:pt>
                <c:pt idx="12">
                  <c:v>0.6635750422</c:v>
                </c:pt>
                <c:pt idx="13">
                  <c:v>0.6635750422</c:v>
                </c:pt>
                <c:pt idx="14">
                  <c:v>0.6635750422</c:v>
                </c:pt>
                <c:pt idx="15">
                  <c:v>0.6635750422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 (d)</c:v>
                </c:pt>
                <c:pt idx="2">
                  <c:v>Assiniboine (o,d)</c:v>
                </c:pt>
                <c:pt idx="3">
                  <c:v>Brandon (d)</c:v>
                </c:pt>
                <c:pt idx="4">
                  <c:v>Winnipeg (o,d)</c:v>
                </c:pt>
                <c:pt idx="5">
                  <c:v>Interlake (o,d)</c:v>
                </c:pt>
                <c:pt idx="6">
                  <c:v>North Eastman (o)</c:v>
                </c:pt>
                <c:pt idx="7">
                  <c:v>Parkland (o,d)</c:v>
                </c:pt>
                <c:pt idx="8">
                  <c:v>Churchill</c:v>
                </c:pt>
                <c:pt idx="9">
                  <c:v>Nor-Man</c:v>
                </c:pt>
                <c:pt idx="10">
                  <c:v>Burntwood (o)</c:v>
                </c:pt>
                <c:pt idx="12">
                  <c:v>Rural South (o,d)</c:v>
                </c:pt>
                <c:pt idx="13">
                  <c:v>Mid (m,o,d)</c:v>
                </c:pt>
                <c:pt idx="14">
                  <c:v>North (o)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data'!$I$4:$I$19</c:f>
              <c:numCache>
                <c:ptCount val="16"/>
                <c:pt idx="0">
                  <c:v>0.8072289157</c:v>
                </c:pt>
                <c:pt idx="1">
                  <c:v>0.5454545455</c:v>
                </c:pt>
                <c:pt idx="2">
                  <c:v>0.75</c:v>
                </c:pt>
                <c:pt idx="3">
                  <c:v>0.4857142857</c:v>
                </c:pt>
                <c:pt idx="4">
                  <c:v>0.6340996169</c:v>
                </c:pt>
                <c:pt idx="5">
                  <c:v>0.7669172932</c:v>
                </c:pt>
                <c:pt idx="6">
                  <c:v>0.7441860465</c:v>
                </c:pt>
                <c:pt idx="7">
                  <c:v>0.7127659574</c:v>
                </c:pt>
                <c:pt idx="8">
                  <c:v>0.75</c:v>
                </c:pt>
                <c:pt idx="9">
                  <c:v>0.6612903226</c:v>
                </c:pt>
                <c:pt idx="10">
                  <c:v>0.5975609756</c:v>
                </c:pt>
                <c:pt idx="12">
                  <c:v>0.6859903382</c:v>
                </c:pt>
                <c:pt idx="13">
                  <c:v>0.7444444444</c:v>
                </c:pt>
                <c:pt idx="14">
                  <c:v>0.6315789474</c:v>
                </c:pt>
                <c:pt idx="15">
                  <c:v>0.6635750422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 (d)</c:v>
                </c:pt>
                <c:pt idx="2">
                  <c:v>Assiniboine (o,d)</c:v>
                </c:pt>
                <c:pt idx="3">
                  <c:v>Brandon (d)</c:v>
                </c:pt>
                <c:pt idx="4">
                  <c:v>Winnipeg (o,d)</c:v>
                </c:pt>
                <c:pt idx="5">
                  <c:v>Interlake (o,d)</c:v>
                </c:pt>
                <c:pt idx="6">
                  <c:v>North Eastman (o)</c:v>
                </c:pt>
                <c:pt idx="7">
                  <c:v>Parkland (o,d)</c:v>
                </c:pt>
                <c:pt idx="8">
                  <c:v>Churchill</c:v>
                </c:pt>
                <c:pt idx="9">
                  <c:v>Nor-Man</c:v>
                </c:pt>
                <c:pt idx="10">
                  <c:v>Burntwood (o)</c:v>
                </c:pt>
                <c:pt idx="12">
                  <c:v>Rural South (o,d)</c:v>
                </c:pt>
                <c:pt idx="13">
                  <c:v>Mid (m,o,d)</c:v>
                </c:pt>
                <c:pt idx="14">
                  <c:v>North (o)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data'!$J$4:$J$19</c:f>
              <c:numCache>
                <c:ptCount val="16"/>
                <c:pt idx="0">
                  <c:v>0.8703208556</c:v>
                </c:pt>
                <c:pt idx="1">
                  <c:v>0.7736660929</c:v>
                </c:pt>
                <c:pt idx="2">
                  <c:v>0.8721910112</c:v>
                </c:pt>
                <c:pt idx="3">
                  <c:v>0.7598253275</c:v>
                </c:pt>
                <c:pt idx="4">
                  <c:v>0.7648893931</c:v>
                </c:pt>
                <c:pt idx="5">
                  <c:v>0.8534599729</c:v>
                </c:pt>
                <c:pt idx="6">
                  <c:v>0.8453865337</c:v>
                </c:pt>
                <c:pt idx="7">
                  <c:v>0.8731988473</c:v>
                </c:pt>
                <c:pt idx="8">
                  <c:v>0.6363636364</c:v>
                </c:pt>
                <c:pt idx="9">
                  <c:v>0.7426160338</c:v>
                </c:pt>
                <c:pt idx="10">
                  <c:v>0.5650969529</c:v>
                </c:pt>
                <c:pt idx="12">
                  <c:v>0.8279938978</c:v>
                </c:pt>
                <c:pt idx="13">
                  <c:v>0.8558922559</c:v>
                </c:pt>
                <c:pt idx="14">
                  <c:v>0.6354679803</c:v>
                </c:pt>
                <c:pt idx="15">
                  <c:v>0.7828398495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 (d)</c:v>
                </c:pt>
                <c:pt idx="2">
                  <c:v>Assiniboine (o,d)</c:v>
                </c:pt>
                <c:pt idx="3">
                  <c:v>Brandon (d)</c:v>
                </c:pt>
                <c:pt idx="4">
                  <c:v>Winnipeg (o,d)</c:v>
                </c:pt>
                <c:pt idx="5">
                  <c:v>Interlake (o,d)</c:v>
                </c:pt>
                <c:pt idx="6">
                  <c:v>North Eastman (o)</c:v>
                </c:pt>
                <c:pt idx="7">
                  <c:v>Parkland (o,d)</c:v>
                </c:pt>
                <c:pt idx="8">
                  <c:v>Churchill</c:v>
                </c:pt>
                <c:pt idx="9">
                  <c:v>Nor-Man</c:v>
                </c:pt>
                <c:pt idx="10">
                  <c:v>Burntwood (o)</c:v>
                </c:pt>
                <c:pt idx="12">
                  <c:v>Rural South (o,d)</c:v>
                </c:pt>
                <c:pt idx="13">
                  <c:v>Mid (m,o,d)</c:v>
                </c:pt>
                <c:pt idx="14">
                  <c:v>North (o)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data'!$K$4:$K$19</c:f>
              <c:numCache>
                <c:ptCount val="16"/>
                <c:pt idx="0">
                  <c:v>0.7828398495</c:v>
                </c:pt>
                <c:pt idx="1">
                  <c:v>0.7828398495</c:v>
                </c:pt>
                <c:pt idx="2">
                  <c:v>0.7828398495</c:v>
                </c:pt>
                <c:pt idx="3">
                  <c:v>0.7828398495</c:v>
                </c:pt>
                <c:pt idx="4">
                  <c:v>0.7828398495</c:v>
                </c:pt>
                <c:pt idx="5">
                  <c:v>0.7828398495</c:v>
                </c:pt>
                <c:pt idx="6">
                  <c:v>0.7828398495</c:v>
                </c:pt>
                <c:pt idx="7">
                  <c:v>0.7828398495</c:v>
                </c:pt>
                <c:pt idx="8">
                  <c:v>0.7828398495</c:v>
                </c:pt>
                <c:pt idx="9">
                  <c:v>0.7828398495</c:v>
                </c:pt>
                <c:pt idx="10">
                  <c:v>0.7828398495</c:v>
                </c:pt>
                <c:pt idx="12">
                  <c:v>0.7828398495</c:v>
                </c:pt>
                <c:pt idx="13">
                  <c:v>0.7828398495</c:v>
                </c:pt>
                <c:pt idx="14">
                  <c:v>0.7828398495</c:v>
                </c:pt>
                <c:pt idx="15">
                  <c:v>0.7828398495</c:v>
                </c:pt>
              </c:numCache>
            </c:numRef>
          </c:val>
        </c:ser>
        <c:gapWidth val="0"/>
        <c:axId val="6814509"/>
        <c:axId val="61330582"/>
      </c:barChart>
      <c:catAx>
        <c:axId val="681450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1330582"/>
        <c:crosses val="autoZero"/>
        <c:auto val="1"/>
        <c:lblOffset val="100"/>
        <c:tickLblSkip val="1"/>
        <c:noMultiLvlLbl val="0"/>
      </c:catAx>
      <c:valAx>
        <c:axId val="61330582"/>
        <c:scaling>
          <c:orientation val="minMax"/>
          <c:max val="1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814509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5075"/>
          <c:y val="0.36625"/>
          <c:w val="0.327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95"/>
          <c:w val="0.9595"/>
          <c:h val="0.79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(o)</c:v>
                </c:pt>
                <c:pt idx="1">
                  <c:v>Assiniboine South (d)</c:v>
                </c:pt>
                <c:pt idx="2">
                  <c:v>St. Boniface (o)</c:v>
                </c:pt>
                <c:pt idx="3">
                  <c:v>St. Vital (d)</c:v>
                </c:pt>
                <c:pt idx="4">
                  <c:v>Transcona (o,d)</c:v>
                </c:pt>
                <c:pt idx="5">
                  <c:v>River Heights</c:v>
                </c:pt>
                <c:pt idx="6">
                  <c:v>River East (m,o,d)</c:v>
                </c:pt>
                <c:pt idx="7">
                  <c:v>Seven Oaks</c:v>
                </c:pt>
                <c:pt idx="8">
                  <c:v>St. James - Assiniboia (o)</c:v>
                </c:pt>
                <c:pt idx="9">
                  <c:v>Inkster (d)</c:v>
                </c:pt>
                <c:pt idx="10">
                  <c:v>Downtown (o)</c:v>
                </c:pt>
                <c:pt idx="11">
                  <c:v>Point Douglas (o)</c:v>
                </c:pt>
                <c:pt idx="12">
                  <c:v>0</c:v>
                </c:pt>
                <c:pt idx="13">
                  <c:v>Winnipeg (o,d)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data'!$H$20:$H$32,'m vs o graph data'!$H$8,'m vs o graph data'!$H$19)</c:f>
              <c:numCache>
                <c:ptCount val="15"/>
                <c:pt idx="0">
                  <c:v>0.6635750422</c:v>
                </c:pt>
                <c:pt idx="1">
                  <c:v>0.6635750422</c:v>
                </c:pt>
                <c:pt idx="2">
                  <c:v>0.6635750422</c:v>
                </c:pt>
                <c:pt idx="3">
                  <c:v>0.6635750422</c:v>
                </c:pt>
                <c:pt idx="4">
                  <c:v>0.6635750422</c:v>
                </c:pt>
                <c:pt idx="5">
                  <c:v>0.6635750422</c:v>
                </c:pt>
                <c:pt idx="6">
                  <c:v>0.6635750422</c:v>
                </c:pt>
                <c:pt idx="7">
                  <c:v>0.6635750422</c:v>
                </c:pt>
                <c:pt idx="8">
                  <c:v>0.6635750422</c:v>
                </c:pt>
                <c:pt idx="9">
                  <c:v>0.6635750422</c:v>
                </c:pt>
                <c:pt idx="10">
                  <c:v>0.6635750422</c:v>
                </c:pt>
                <c:pt idx="11">
                  <c:v>0.6635750422</c:v>
                </c:pt>
                <c:pt idx="13">
                  <c:v>0.6635750422</c:v>
                </c:pt>
                <c:pt idx="14">
                  <c:v>0.6635750422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(o)</c:v>
                </c:pt>
                <c:pt idx="1">
                  <c:v>Assiniboine South (d)</c:v>
                </c:pt>
                <c:pt idx="2">
                  <c:v>St. Boniface (o)</c:v>
                </c:pt>
                <c:pt idx="3">
                  <c:v>St. Vital (d)</c:v>
                </c:pt>
                <c:pt idx="4">
                  <c:v>Transcona (o,d)</c:v>
                </c:pt>
                <c:pt idx="5">
                  <c:v>River Heights</c:v>
                </c:pt>
                <c:pt idx="6">
                  <c:v>River East (m,o,d)</c:v>
                </c:pt>
                <c:pt idx="7">
                  <c:v>Seven Oaks</c:v>
                </c:pt>
                <c:pt idx="8">
                  <c:v>St. James - Assiniboia (o)</c:v>
                </c:pt>
                <c:pt idx="9">
                  <c:v>Inkster (d)</c:v>
                </c:pt>
                <c:pt idx="10">
                  <c:v>Downtown (o)</c:v>
                </c:pt>
                <c:pt idx="11">
                  <c:v>Point Douglas (o)</c:v>
                </c:pt>
                <c:pt idx="12">
                  <c:v>0</c:v>
                </c:pt>
                <c:pt idx="13">
                  <c:v>Winnipeg (o,d)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data'!$I$20:$I$32,'m vs o graph data'!$I$8,'m vs o graph data'!$I$19)</c:f>
              <c:numCache>
                <c:ptCount val="15"/>
                <c:pt idx="0">
                  <c:v>0.7407407407</c:v>
                </c:pt>
                <c:pt idx="1">
                  <c:v>0.5454545455</c:v>
                </c:pt>
                <c:pt idx="2">
                  <c:v>0.7567567568</c:v>
                </c:pt>
                <c:pt idx="3">
                  <c:v>0.6428571429</c:v>
                </c:pt>
                <c:pt idx="4">
                  <c:v>0.7222222222</c:v>
                </c:pt>
                <c:pt idx="5">
                  <c:v>0.7916666667</c:v>
                </c:pt>
                <c:pt idx="6">
                  <c:v>0.525</c:v>
                </c:pt>
                <c:pt idx="7">
                  <c:v>0.7619047619</c:v>
                </c:pt>
                <c:pt idx="8">
                  <c:v>0.7435897436</c:v>
                </c:pt>
                <c:pt idx="9">
                  <c:v>0.5714285714</c:v>
                </c:pt>
                <c:pt idx="10">
                  <c:v>0.5087719298</c:v>
                </c:pt>
                <c:pt idx="11">
                  <c:v>0.5764705882</c:v>
                </c:pt>
                <c:pt idx="13">
                  <c:v>0.6340996169</c:v>
                </c:pt>
                <c:pt idx="14">
                  <c:v>0.6635750422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(o)</c:v>
                </c:pt>
                <c:pt idx="1">
                  <c:v>Assiniboine South (d)</c:v>
                </c:pt>
                <c:pt idx="2">
                  <c:v>St. Boniface (o)</c:v>
                </c:pt>
                <c:pt idx="3">
                  <c:v>St. Vital (d)</c:v>
                </c:pt>
                <c:pt idx="4">
                  <c:v>Transcona (o,d)</c:v>
                </c:pt>
                <c:pt idx="5">
                  <c:v>River Heights</c:v>
                </c:pt>
                <c:pt idx="6">
                  <c:v>River East (m,o,d)</c:v>
                </c:pt>
                <c:pt idx="7">
                  <c:v>Seven Oaks</c:v>
                </c:pt>
                <c:pt idx="8">
                  <c:v>St. James - Assiniboia (o)</c:v>
                </c:pt>
                <c:pt idx="9">
                  <c:v>Inkster (d)</c:v>
                </c:pt>
                <c:pt idx="10">
                  <c:v>Downtown (o)</c:v>
                </c:pt>
                <c:pt idx="11">
                  <c:v>Point Douglas (o)</c:v>
                </c:pt>
                <c:pt idx="12">
                  <c:v>0</c:v>
                </c:pt>
                <c:pt idx="13">
                  <c:v>Winnipeg (o,d)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data'!$J$20:$J$32,'m vs o graph data'!$J$8,'m vs o graph data'!$J$19)</c:f>
              <c:numCache>
                <c:ptCount val="15"/>
                <c:pt idx="0">
                  <c:v>0.8384728341</c:v>
                </c:pt>
                <c:pt idx="1">
                  <c:v>0.8019559902</c:v>
                </c:pt>
                <c:pt idx="2">
                  <c:v>0.8423005566</c:v>
                </c:pt>
                <c:pt idx="3">
                  <c:v>0.8064516129</c:v>
                </c:pt>
                <c:pt idx="4">
                  <c:v>0.8693586698</c:v>
                </c:pt>
                <c:pt idx="5">
                  <c:v>0.768907563</c:v>
                </c:pt>
                <c:pt idx="6">
                  <c:v>0.7037411527</c:v>
                </c:pt>
                <c:pt idx="7">
                  <c:v>0.7746031746</c:v>
                </c:pt>
                <c:pt idx="8">
                  <c:v>0.8502581756</c:v>
                </c:pt>
                <c:pt idx="9">
                  <c:v>0.7339667458</c:v>
                </c:pt>
                <c:pt idx="10">
                  <c:v>0.6297335203</c:v>
                </c:pt>
                <c:pt idx="11">
                  <c:v>0.6333333333</c:v>
                </c:pt>
                <c:pt idx="13">
                  <c:v>0.7648893931</c:v>
                </c:pt>
                <c:pt idx="14">
                  <c:v>0.7828398495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(o)</c:v>
                </c:pt>
                <c:pt idx="1">
                  <c:v>Assiniboine South (d)</c:v>
                </c:pt>
                <c:pt idx="2">
                  <c:v>St. Boniface (o)</c:v>
                </c:pt>
                <c:pt idx="3">
                  <c:v>St. Vital (d)</c:v>
                </c:pt>
                <c:pt idx="4">
                  <c:v>Transcona (o,d)</c:v>
                </c:pt>
                <c:pt idx="5">
                  <c:v>River Heights</c:v>
                </c:pt>
                <c:pt idx="6">
                  <c:v>River East (m,o,d)</c:v>
                </c:pt>
                <c:pt idx="7">
                  <c:v>Seven Oaks</c:v>
                </c:pt>
                <c:pt idx="8">
                  <c:v>St. James - Assiniboia (o)</c:v>
                </c:pt>
                <c:pt idx="9">
                  <c:v>Inkster (d)</c:v>
                </c:pt>
                <c:pt idx="10">
                  <c:v>Downtown (o)</c:v>
                </c:pt>
                <c:pt idx="11">
                  <c:v>Point Douglas (o)</c:v>
                </c:pt>
                <c:pt idx="12">
                  <c:v>0</c:v>
                </c:pt>
                <c:pt idx="13">
                  <c:v>Winnipeg (o,d)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data'!$K$20:$K$32,'m vs o graph data'!$K$8,'m vs o graph data'!$K$19)</c:f>
              <c:numCache>
                <c:ptCount val="15"/>
                <c:pt idx="0">
                  <c:v>0.7828398495</c:v>
                </c:pt>
                <c:pt idx="1">
                  <c:v>0.7828398495</c:v>
                </c:pt>
                <c:pt idx="2">
                  <c:v>0.7828398495</c:v>
                </c:pt>
                <c:pt idx="3">
                  <c:v>0.7828398495</c:v>
                </c:pt>
                <c:pt idx="4">
                  <c:v>0.7828398495</c:v>
                </c:pt>
                <c:pt idx="5">
                  <c:v>0.7828398495</c:v>
                </c:pt>
                <c:pt idx="6">
                  <c:v>0.7828398495</c:v>
                </c:pt>
                <c:pt idx="7">
                  <c:v>0.7828398495</c:v>
                </c:pt>
                <c:pt idx="8">
                  <c:v>0.7828398495</c:v>
                </c:pt>
                <c:pt idx="9">
                  <c:v>0.7828398495</c:v>
                </c:pt>
                <c:pt idx="10">
                  <c:v>0.7828398495</c:v>
                </c:pt>
                <c:pt idx="11">
                  <c:v>0.7828398495</c:v>
                </c:pt>
                <c:pt idx="13">
                  <c:v>0.7828398495</c:v>
                </c:pt>
                <c:pt idx="14">
                  <c:v>0.7828398495</c:v>
                </c:pt>
              </c:numCache>
            </c:numRef>
          </c:val>
        </c:ser>
        <c:gapWidth val="0"/>
        <c:axId val="15104327"/>
        <c:axId val="1721216"/>
      </c:barChart>
      <c:catAx>
        <c:axId val="1510432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721216"/>
        <c:crosses val="autoZero"/>
        <c:auto val="1"/>
        <c:lblOffset val="100"/>
        <c:tickLblSkip val="1"/>
        <c:noMultiLvlLbl val="0"/>
      </c:catAx>
      <c:valAx>
        <c:axId val="1721216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5104327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745"/>
          <c:y val="0.0995"/>
          <c:w val="0.3255"/>
          <c:h val="0.0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1275"/>
          <c:w val="0.97825"/>
          <c:h val="0.75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 (m)</c:v>
                </c:pt>
                <c:pt idx="1">
                  <c:v>Interlake Region (m)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0.6635750422</c:v>
                </c:pt>
                <c:pt idx="1">
                  <c:v>0.6635750422</c:v>
                </c:pt>
                <c:pt idx="2">
                  <c:v>0.6635750422</c:v>
                </c:pt>
                <c:pt idx="3">
                  <c:v>0.6635750422</c:v>
                </c:pt>
                <c:pt idx="4">
                  <c:v>0.6635750422</c:v>
                </c:pt>
                <c:pt idx="5">
                  <c:v>0.6635750422</c:v>
                </c:pt>
                <c:pt idx="6">
                  <c:v>0.6635750422</c:v>
                </c:pt>
                <c:pt idx="8">
                  <c:v>0.6635750422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 (m)</c:v>
                </c:pt>
                <c:pt idx="1">
                  <c:v>Interlake Region (m)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0.7777777778</c:v>
                </c:pt>
                <c:pt idx="1">
                  <c:v>0.7741935484</c:v>
                </c:pt>
                <c:pt idx="2">
                  <c:v>0.7049180328</c:v>
                </c:pt>
                <c:pt idx="3">
                  <c:v>0.6340996169</c:v>
                </c:pt>
                <c:pt idx="4">
                  <c:v>0.5759493671</c:v>
                </c:pt>
                <c:pt idx="5">
                  <c:v>0.6875</c:v>
                </c:pt>
                <c:pt idx="6">
                  <c:v>0.6111111111</c:v>
                </c:pt>
                <c:pt idx="8">
                  <c:v>0.6635750422</c:v>
                </c:pt>
              </c:numCache>
            </c:numRef>
          </c:val>
        </c:ser>
        <c:axId val="15490945"/>
        <c:axId val="5200778"/>
      </c:barChart>
      <c:catAx>
        <c:axId val="15490945"/>
        <c:scaling>
          <c:orientation val="maxMin"/>
        </c:scaling>
        <c:axPos val="l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200778"/>
        <c:crosses val="autoZero"/>
        <c:auto val="1"/>
        <c:lblOffset val="100"/>
        <c:tickLblSkip val="1"/>
        <c:noMultiLvlLbl val="0"/>
      </c:catAx>
      <c:valAx>
        <c:axId val="5200778"/>
        <c:scaling>
          <c:orientation val="minMax"/>
          <c:max val="1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5490945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83"/>
          <c:y val="0.3105"/>
          <c:w val="0.201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1275"/>
          <c:w val="0.974"/>
          <c:h val="0.74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(o,d)</c:v>
                </c:pt>
                <c:pt idx="1">
                  <c:v>Mid (m,o,d)</c:v>
                </c:pt>
                <c:pt idx="2">
                  <c:v>North (o)</c:v>
                </c:pt>
                <c:pt idx="3">
                  <c:v>Winnipeg (o,d)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ptCount val="5"/>
                <c:pt idx="0">
                  <c:v>0.6635750422</c:v>
                </c:pt>
                <c:pt idx="1">
                  <c:v>0.6635750422</c:v>
                </c:pt>
                <c:pt idx="2">
                  <c:v>0.6635750422</c:v>
                </c:pt>
                <c:pt idx="3">
                  <c:v>0.6635750422</c:v>
                </c:pt>
                <c:pt idx="4">
                  <c:v>0.6635750422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(o,d)</c:v>
                </c:pt>
                <c:pt idx="1">
                  <c:v>Mid (m,o,d)</c:v>
                </c:pt>
                <c:pt idx="2">
                  <c:v>North (o)</c:v>
                </c:pt>
                <c:pt idx="3">
                  <c:v>Winnipeg (o,d)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ptCount val="5"/>
                <c:pt idx="0">
                  <c:v>0.6859903382</c:v>
                </c:pt>
                <c:pt idx="1">
                  <c:v>0.7444444444</c:v>
                </c:pt>
                <c:pt idx="2">
                  <c:v>0.6315789474</c:v>
                </c:pt>
                <c:pt idx="3">
                  <c:v>0.6340996169</c:v>
                </c:pt>
                <c:pt idx="4">
                  <c:v>0.6635750422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(o,d)</c:v>
                </c:pt>
                <c:pt idx="1">
                  <c:v>Mid (m,o,d)</c:v>
                </c:pt>
                <c:pt idx="2">
                  <c:v>North (o)</c:v>
                </c:pt>
                <c:pt idx="3">
                  <c:v>Winnipeg (o,d)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ptCount val="5"/>
                <c:pt idx="0">
                  <c:v>0.8279938978</c:v>
                </c:pt>
                <c:pt idx="1">
                  <c:v>0.8558922559</c:v>
                </c:pt>
                <c:pt idx="2">
                  <c:v>0.6354679803</c:v>
                </c:pt>
                <c:pt idx="3">
                  <c:v>0.7648893931</c:v>
                </c:pt>
                <c:pt idx="4">
                  <c:v>0.7828398495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(o,d)</c:v>
                </c:pt>
                <c:pt idx="1">
                  <c:v>Mid (m,o,d)</c:v>
                </c:pt>
                <c:pt idx="2">
                  <c:v>North (o)</c:v>
                </c:pt>
                <c:pt idx="3">
                  <c:v>Winnipeg (o,d)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ptCount val="5"/>
                <c:pt idx="0">
                  <c:v>0.7828398495</c:v>
                </c:pt>
                <c:pt idx="1">
                  <c:v>0.7828398495</c:v>
                </c:pt>
                <c:pt idx="2">
                  <c:v>0.7828398495</c:v>
                </c:pt>
                <c:pt idx="3">
                  <c:v>0.7828398495</c:v>
                </c:pt>
                <c:pt idx="4">
                  <c:v>0.7828398495</c:v>
                </c:pt>
              </c:numCache>
            </c:numRef>
          </c:val>
        </c:ser>
        <c:axId val="46807003"/>
        <c:axId val="18609844"/>
      </c:barChart>
      <c:catAx>
        <c:axId val="4680700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8609844"/>
        <c:crosses val="autoZero"/>
        <c:auto val="1"/>
        <c:lblOffset val="100"/>
        <c:tickLblSkip val="1"/>
        <c:noMultiLvlLbl val="0"/>
      </c:catAx>
      <c:valAx>
        <c:axId val="18609844"/>
        <c:scaling>
          <c:orientation val="minMax"/>
          <c:max val="1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46807003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9825"/>
          <c:y val="0.152"/>
          <c:w val="0.32375"/>
          <c:h val="0.1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  <oddFooter>&amp;Cconfidential draft - not for distribution
&amp;F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0.878</cdr:y>
    </cdr:from>
    <cdr:to>
      <cdr:x>0.995</cdr:x>
      <cdr:y>0.99925</cdr:y>
    </cdr:to>
    <cdr:sp>
      <cdr:nvSpPr>
        <cdr:cNvPr id="1" name="Text Box 4"/>
        <cdr:cNvSpPr txBox="1">
          <a:spLocks noChangeArrowheads="1"/>
        </cdr:cNvSpPr>
      </cdr:nvSpPr>
      <cdr:spPr>
        <a:xfrm>
          <a:off x="600075" y="3981450"/>
          <a:ext cx="50863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0.75125</cdr:x>
      <cdr:y>0.968</cdr:y>
    </cdr:from>
    <cdr:to>
      <cdr:x>0.99525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286250" y="4391025"/>
          <a:ext cx="13906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  <cdr:relSizeAnchor xmlns:cdr="http://schemas.openxmlformats.org/drawingml/2006/chartDrawing">
    <cdr:from>
      <cdr:x>0.00175</cdr:x>
      <cdr:y>0</cdr:y>
    </cdr:from>
    <cdr:to>
      <cdr:x>0.99525</cdr:x>
      <cdr:y>0.1265</cdr:y>
    </cdr:to>
    <cdr:sp>
      <cdr:nvSpPr>
        <cdr:cNvPr id="3" name="Text Box 7"/>
        <cdr:cNvSpPr txBox="1">
          <a:spLocks noChangeArrowheads="1"/>
        </cdr:cNvSpPr>
      </cdr:nvSpPr>
      <cdr:spPr>
        <a:xfrm>
          <a:off x="9525" y="0"/>
          <a:ext cx="56769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16.2.1: Grade 3 Students with No School Changes in Four Years by RHA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Crude percent of students 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that did not transfer schools from 2003 to 2006</a:t>
          </a:r>
        </a:p>
      </cdr:txBody>
    </cdr:sp>
  </cdr:relSizeAnchor>
  <cdr:relSizeAnchor xmlns:cdr="http://schemas.openxmlformats.org/drawingml/2006/chartDrawing">
    <cdr:from>
      <cdr:x>0.25425</cdr:x>
      <cdr:y>0.6925</cdr:y>
    </cdr:from>
    <cdr:to>
      <cdr:x>0.4595</cdr:x>
      <cdr:y>0.7965</cdr:y>
    </cdr:to>
    <cdr:sp>
      <cdr:nvSpPr>
        <cdr:cNvPr id="4" name="Text Box 8"/>
        <cdr:cNvSpPr txBox="1">
          <a:spLocks noChangeArrowheads="1"/>
        </cdr:cNvSpPr>
      </cdr:nvSpPr>
      <cdr:spPr>
        <a:xfrm>
          <a:off x="1447800" y="3143250"/>
          <a:ext cx="1171575" cy="476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Note: Band-operated schools were excluded from the analysis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0.99825</cdr:x>
      <cdr:y>0.10325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0"/>
          <a:ext cx="57054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16.2.3: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Grade 3 Students with No School Changes in Four Years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Community Area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Crude percent of students that did not transfer schools from 2003 to 2006</a:t>
          </a:r>
        </a:p>
      </cdr:txBody>
    </cdr:sp>
  </cdr:relSizeAnchor>
  <cdr:relSizeAnchor xmlns:cdr="http://schemas.openxmlformats.org/drawingml/2006/chartDrawing">
    <cdr:from>
      <cdr:x>0.08975</cdr:x>
      <cdr:y>0.90775</cdr:y>
    </cdr:from>
    <cdr:to>
      <cdr:x>0.997</cdr:x>
      <cdr:y>1</cdr:y>
    </cdr:to>
    <cdr:sp>
      <cdr:nvSpPr>
        <cdr:cNvPr id="2" name="Text Box 9"/>
        <cdr:cNvSpPr txBox="1">
          <a:spLocks noChangeArrowheads="1"/>
        </cdr:cNvSpPr>
      </cdr:nvSpPr>
      <cdr:spPr>
        <a:xfrm>
          <a:off x="504825" y="4953000"/>
          <a:ext cx="51816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0.9395</cdr:x>
      <cdr:y>0.65925</cdr:y>
    </cdr:from>
    <cdr:to>
      <cdr:x>0.99775</cdr:x>
      <cdr:y>0.6945</cdr:y>
    </cdr:to>
    <cdr:sp fLocksText="0">
      <cdr:nvSpPr>
        <cdr:cNvPr id="3" name="Text Box 10"/>
        <cdr:cNvSpPr txBox="1">
          <a:spLocks noChangeArrowheads="1"/>
        </cdr:cNvSpPr>
      </cdr:nvSpPr>
      <cdr:spPr>
        <a:xfrm>
          <a:off x="5362575" y="3590925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0.754</cdr:x>
      <cdr:y>0.97325</cdr:y>
    </cdr:from>
    <cdr:to>
      <cdr:x>0.9985</cdr:x>
      <cdr:y>1</cdr:y>
    </cdr:to>
    <cdr:sp>
      <cdr:nvSpPr>
        <cdr:cNvPr id="4" name="mchp"/>
        <cdr:cNvSpPr txBox="1">
          <a:spLocks noChangeArrowheads="1"/>
        </cdr:cNvSpPr>
      </cdr:nvSpPr>
      <cdr:spPr>
        <a:xfrm>
          <a:off x="4305300" y="5305425"/>
          <a:ext cx="14001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0.1085</cdr:x>
      <cdr:y>0.88325</cdr:y>
    </cdr:from>
    <cdr:to>
      <cdr:x>0.997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619125" y="4010025"/>
          <a:ext cx="50768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0.00175</cdr:x>
      <cdr:y>0</cdr:y>
    </cdr:from>
    <cdr:to>
      <cdr:x>0.99525</cdr:x>
      <cdr:y>0.11775</cdr:y>
    </cdr:to>
    <cdr:sp>
      <cdr:nvSpPr>
        <cdr:cNvPr id="2" name="Text Box 3"/>
        <cdr:cNvSpPr txBox="1">
          <a:spLocks noChangeArrowheads="1"/>
        </cdr:cNvSpPr>
      </cdr:nvSpPr>
      <cdr:spPr>
        <a:xfrm>
          <a:off x="9525" y="0"/>
          <a:ext cx="56769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16.2.2: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Grade 3 Students with No School Changes in Four Years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Metis Region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Crude percent of Metis students that did not transfer schools from 2003 to 2006</a:t>
          </a:r>
        </a:p>
      </cdr:txBody>
    </cdr:sp>
  </cdr:relSizeAnchor>
  <cdr:relSizeAnchor xmlns:cdr="http://schemas.openxmlformats.org/drawingml/2006/chartDrawing">
    <cdr:from>
      <cdr:x>0.7525</cdr:x>
      <cdr:y>0.968</cdr:y>
    </cdr:from>
    <cdr:to>
      <cdr:x>0.99675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4295775" y="4391025"/>
          <a:ext cx="14001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28575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0.1325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0"/>
          <a:ext cx="57150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Grade 3 Students with No School Changes in Four Years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Aggregate RHA Area, 2006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Crude percent of students that did not transfer schools from 2003 to 2006</a:t>
          </a:r>
        </a:p>
      </cdr:txBody>
    </cdr:sp>
  </cdr:relSizeAnchor>
  <cdr:relSizeAnchor xmlns:cdr="http://schemas.openxmlformats.org/drawingml/2006/chartDrawing">
    <cdr:from>
      <cdr:x>0.20325</cdr:x>
      <cdr:y>0.354</cdr:y>
    </cdr:from>
    <cdr:to>
      <cdr:x>0.40725</cdr:x>
      <cdr:y>0.4585</cdr:y>
    </cdr:to>
    <cdr:sp>
      <cdr:nvSpPr>
        <cdr:cNvPr id="2" name="Text Box 4"/>
        <cdr:cNvSpPr txBox="1">
          <a:spLocks noChangeArrowheads="1"/>
        </cdr:cNvSpPr>
      </cdr:nvSpPr>
      <cdr:spPr>
        <a:xfrm>
          <a:off x="1152525" y="1600200"/>
          <a:ext cx="1162050" cy="476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Note: Band-operated schools were excluded from the analysis</a:t>
          </a:r>
        </a:p>
      </cdr:txBody>
    </cdr:sp>
  </cdr:relSizeAnchor>
  <cdr:relSizeAnchor xmlns:cdr="http://schemas.openxmlformats.org/drawingml/2006/chartDrawing">
    <cdr:from>
      <cdr:x>0.11525</cdr:x>
      <cdr:y>0.87325</cdr:y>
    </cdr:from>
    <cdr:to>
      <cdr:x>1</cdr:x>
      <cdr:y>1</cdr:y>
    </cdr:to>
    <cdr:sp>
      <cdr:nvSpPr>
        <cdr:cNvPr id="3" name="Text Box 5"/>
        <cdr:cNvSpPr txBox="1">
          <a:spLocks noChangeArrowheads="1"/>
        </cdr:cNvSpPr>
      </cdr:nvSpPr>
      <cdr:spPr>
        <a:xfrm>
          <a:off x="657225" y="3962400"/>
          <a:ext cx="50577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</a:t>
          </a:r>
        </a:p>
      </cdr:txBody>
    </cdr:sp>
  </cdr:relSizeAnchor>
  <cdr:relSizeAnchor xmlns:cdr="http://schemas.openxmlformats.org/drawingml/2006/chartDrawing">
    <cdr:from>
      <cdr:x>0.75625</cdr:x>
      <cdr:y>0.968</cdr:y>
    </cdr:from>
    <cdr:to>
      <cdr:x>1</cdr:x>
      <cdr:y>1</cdr:y>
    </cdr:to>
    <cdr:sp>
      <cdr:nvSpPr>
        <cdr:cNvPr id="4" name="mchp"/>
        <cdr:cNvSpPr txBox="1">
          <a:spLocks noChangeArrowheads="1"/>
        </cdr:cNvSpPr>
      </cdr:nvSpPr>
      <cdr:spPr>
        <a:xfrm>
          <a:off x="4314825" y="4391025"/>
          <a:ext cx="13906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M26" sqref="M26"/>
    </sheetView>
  </sheetViews>
  <sheetFormatPr defaultColWidth="9.140625" defaultRowHeight="12.75"/>
  <cols>
    <col min="1" max="1" width="12.421875" style="18" customWidth="1"/>
    <col min="2" max="5" width="8.421875" style="18" customWidth="1"/>
    <col min="6" max="6" width="0.9921875" style="18" customWidth="1"/>
    <col min="7" max="7" width="18.140625" style="18" customWidth="1"/>
    <col min="8" max="11" width="8.421875" style="18" customWidth="1"/>
    <col min="12" max="12" width="0.9921875" style="18" customWidth="1"/>
    <col min="13" max="13" width="14.57421875" style="18" customWidth="1"/>
    <col min="14" max="15" width="11.8515625" style="18" customWidth="1"/>
    <col min="16" max="16384" width="9.140625" style="18" customWidth="1"/>
  </cols>
  <sheetData>
    <row r="1" spans="1:5" ht="15.75" thickBot="1">
      <c r="A1" s="13" t="s">
        <v>152</v>
      </c>
      <c r="B1" s="13"/>
      <c r="C1" s="13"/>
      <c r="D1" s="13"/>
      <c r="E1" s="13"/>
    </row>
    <row r="2" spans="1:15" ht="13.5" customHeight="1" thickBot="1">
      <c r="A2" s="86" t="s">
        <v>116</v>
      </c>
      <c r="B2" s="96" t="s">
        <v>151</v>
      </c>
      <c r="C2" s="97"/>
      <c r="D2" s="97"/>
      <c r="E2" s="98"/>
      <c r="G2" s="93" t="s">
        <v>117</v>
      </c>
      <c r="H2" s="96" t="s">
        <v>151</v>
      </c>
      <c r="I2" s="97"/>
      <c r="J2" s="97"/>
      <c r="K2" s="98"/>
      <c r="L2" s="55"/>
      <c r="M2" s="86" t="s">
        <v>115</v>
      </c>
      <c r="N2" s="89" t="s">
        <v>151</v>
      </c>
      <c r="O2" s="90"/>
    </row>
    <row r="3" spans="1:15" ht="12.75">
      <c r="A3" s="87"/>
      <c r="B3" s="57" t="s">
        <v>141</v>
      </c>
      <c r="C3" s="58" t="s">
        <v>61</v>
      </c>
      <c r="D3" s="59" t="s">
        <v>141</v>
      </c>
      <c r="E3" s="23" t="s">
        <v>61</v>
      </c>
      <c r="G3" s="94"/>
      <c r="H3" s="57" t="s">
        <v>141</v>
      </c>
      <c r="I3" s="58" t="s">
        <v>61</v>
      </c>
      <c r="J3" s="59" t="s">
        <v>141</v>
      </c>
      <c r="K3" s="23" t="s">
        <v>61</v>
      </c>
      <c r="M3" s="87"/>
      <c r="N3" s="57" t="s">
        <v>141</v>
      </c>
      <c r="O3" s="23" t="s">
        <v>61</v>
      </c>
    </row>
    <row r="4" spans="1:15" ht="12.75">
      <c r="A4" s="87"/>
      <c r="B4" s="57" t="s">
        <v>142</v>
      </c>
      <c r="C4" s="58" t="s">
        <v>143</v>
      </c>
      <c r="D4" s="59" t="s">
        <v>142</v>
      </c>
      <c r="E4" s="23" t="s">
        <v>143</v>
      </c>
      <c r="G4" s="94"/>
      <c r="H4" s="57" t="s">
        <v>142</v>
      </c>
      <c r="I4" s="58" t="s">
        <v>143</v>
      </c>
      <c r="J4" s="59" t="s">
        <v>142</v>
      </c>
      <c r="K4" s="23" t="s">
        <v>143</v>
      </c>
      <c r="M4" s="87"/>
      <c r="N4" s="57" t="s">
        <v>142</v>
      </c>
      <c r="O4" s="23" t="s">
        <v>143</v>
      </c>
    </row>
    <row r="5" spans="1:15" ht="12.75">
      <c r="A5" s="87"/>
      <c r="B5" s="60"/>
      <c r="C5" s="61" t="s">
        <v>144</v>
      </c>
      <c r="D5" s="62"/>
      <c r="E5" s="24" t="s">
        <v>144</v>
      </c>
      <c r="G5" s="94"/>
      <c r="H5" s="60"/>
      <c r="I5" s="61" t="s">
        <v>144</v>
      </c>
      <c r="J5" s="62"/>
      <c r="K5" s="24" t="s">
        <v>144</v>
      </c>
      <c r="M5" s="87"/>
      <c r="N5" s="60"/>
      <c r="O5" s="24" t="s">
        <v>144</v>
      </c>
    </row>
    <row r="6" spans="1:15" ht="13.5" thickBot="1">
      <c r="A6" s="88"/>
      <c r="B6" s="91" t="s">
        <v>108</v>
      </c>
      <c r="C6" s="100"/>
      <c r="D6" s="101" t="s">
        <v>109</v>
      </c>
      <c r="E6" s="92"/>
      <c r="G6" s="95"/>
      <c r="H6" s="91" t="s">
        <v>108</v>
      </c>
      <c r="I6" s="100"/>
      <c r="J6" s="101" t="s">
        <v>109</v>
      </c>
      <c r="K6" s="92"/>
      <c r="M6" s="88"/>
      <c r="N6" s="91" t="s">
        <v>145</v>
      </c>
      <c r="O6" s="92"/>
    </row>
    <row r="7" spans="1:15" ht="12.75">
      <c r="A7" s="19" t="s">
        <v>31</v>
      </c>
      <c r="B7" s="74">
        <f>'m vs o graph data'!L4</f>
        <v>67</v>
      </c>
      <c r="C7" s="37">
        <f>'m vs o orig data'!D4*100</f>
        <v>80.72289157</v>
      </c>
      <c r="D7" s="82">
        <f>'m vs o graph data'!P4</f>
        <v>651</v>
      </c>
      <c r="E7" s="32">
        <f>'m vs o orig data'!L4*100</f>
        <v>87.03208556</v>
      </c>
      <c r="G7" s="19" t="s">
        <v>45</v>
      </c>
      <c r="H7" s="74">
        <f>'m vs o graph data'!L20</f>
        <v>20</v>
      </c>
      <c r="I7" s="37">
        <f>'m vs o orig data'!D19*100</f>
        <v>74.07407407</v>
      </c>
      <c r="J7" s="82">
        <f>'m vs o graph data'!P20</f>
        <v>571</v>
      </c>
      <c r="K7" s="32">
        <f>'m vs o orig data'!L19*100</f>
        <v>83.84728340999999</v>
      </c>
      <c r="M7" s="19" t="s">
        <v>110</v>
      </c>
      <c r="N7" s="74">
        <f>'m region graph data'!G4</f>
        <v>105</v>
      </c>
      <c r="O7" s="34">
        <f>'m region orig data'!D4*100</f>
        <v>77.77777778000001</v>
      </c>
    </row>
    <row r="8" spans="1:15" ht="12.75">
      <c r="A8" s="20" t="s">
        <v>32</v>
      </c>
      <c r="B8" s="74">
        <f>'m vs o graph data'!L5</f>
        <v>48</v>
      </c>
      <c r="C8" s="37">
        <f>'m vs o orig data'!D5*100</f>
        <v>54.54545455</v>
      </c>
      <c r="D8" s="82">
        <f>'m vs o graph data'!P5</f>
        <v>899</v>
      </c>
      <c r="E8" s="32">
        <f>'m vs o orig data'!L5*100</f>
        <v>77.36660929</v>
      </c>
      <c r="G8" s="20" t="s">
        <v>46</v>
      </c>
      <c r="H8" s="74">
        <f>'m vs o graph data'!L21</f>
        <v>6</v>
      </c>
      <c r="I8" s="37">
        <f>'m vs o orig data'!D20*100</f>
        <v>54.54545455</v>
      </c>
      <c r="J8" s="82">
        <f>'m vs o graph data'!P21</f>
        <v>328</v>
      </c>
      <c r="K8" s="32">
        <f>'m vs o orig data'!L20*100</f>
        <v>80.19559902</v>
      </c>
      <c r="M8" s="20" t="s">
        <v>35</v>
      </c>
      <c r="N8" s="74">
        <f>'m region graph data'!G5</f>
        <v>96</v>
      </c>
      <c r="O8" s="34">
        <f>'m region orig data'!D5*100</f>
        <v>77.41935484</v>
      </c>
    </row>
    <row r="9" spans="1:15" ht="12.75">
      <c r="A9" s="20" t="s">
        <v>33</v>
      </c>
      <c r="B9" s="74">
        <f>'m vs o graph data'!L6</f>
        <v>27</v>
      </c>
      <c r="C9" s="37">
        <f>'m vs o orig data'!D6*100</f>
        <v>75</v>
      </c>
      <c r="D9" s="82">
        <f>'m vs o graph data'!P6</f>
        <v>621</v>
      </c>
      <c r="E9" s="32">
        <f>'m vs o orig data'!L6*100</f>
        <v>87.21910112</v>
      </c>
      <c r="G9" s="20" t="s">
        <v>50</v>
      </c>
      <c r="H9" s="74">
        <f>'m vs o graph data'!L22</f>
        <v>28</v>
      </c>
      <c r="I9" s="37">
        <f>'m vs o orig data'!D21*100</f>
        <v>75.67567568</v>
      </c>
      <c r="J9" s="82">
        <f>'m vs o graph data'!P22</f>
        <v>454</v>
      </c>
      <c r="K9" s="32">
        <f>'m vs o orig data'!L21*100</f>
        <v>84.23005566</v>
      </c>
      <c r="M9" s="20" t="s">
        <v>111</v>
      </c>
      <c r="N9" s="74">
        <f>'m region graph data'!G6</f>
        <v>43</v>
      </c>
      <c r="O9" s="34">
        <f>'m region orig data'!D6*100</f>
        <v>70.49180328</v>
      </c>
    </row>
    <row r="10" spans="1:15" ht="12.75">
      <c r="A10" s="20" t="s">
        <v>28</v>
      </c>
      <c r="B10" s="74">
        <f>'m vs o graph data'!L7</f>
        <v>17</v>
      </c>
      <c r="C10" s="37">
        <f>'m vs o orig data'!D7*100</f>
        <v>48.57142857</v>
      </c>
      <c r="D10" s="82">
        <f>'m vs o graph data'!P7</f>
        <v>348</v>
      </c>
      <c r="E10" s="32">
        <f>'m vs o orig data'!L7*100</f>
        <v>75.98253275</v>
      </c>
      <c r="G10" s="20" t="s">
        <v>48</v>
      </c>
      <c r="H10" s="74">
        <f>'m vs o graph data'!L23</f>
        <v>27</v>
      </c>
      <c r="I10" s="37">
        <f>'m vs o orig data'!D22*100</f>
        <v>64.28571429</v>
      </c>
      <c r="J10" s="82">
        <f>'m vs o graph data'!P23</f>
        <v>550</v>
      </c>
      <c r="K10" s="32">
        <f>'m vs o orig data'!L22*100</f>
        <v>80.64516129</v>
      </c>
      <c r="M10" s="20" t="s">
        <v>41</v>
      </c>
      <c r="N10" s="74">
        <f>'m region graph data'!G7</f>
        <v>331</v>
      </c>
      <c r="O10" s="34">
        <f>'m region orig data'!D7*100</f>
        <v>63.40996169</v>
      </c>
    </row>
    <row r="11" spans="1:15" ht="12.75">
      <c r="A11" s="20" t="s">
        <v>41</v>
      </c>
      <c r="B11" s="74">
        <f>'m vs o graph data'!L8</f>
        <v>331</v>
      </c>
      <c r="C11" s="37">
        <f>'m vs o orig data'!D8*100</f>
        <v>63.40996169</v>
      </c>
      <c r="D11" s="82">
        <f>'m vs o graph data'!P8</f>
        <v>5394</v>
      </c>
      <c r="E11" s="32">
        <f>'m vs o orig data'!L8*100</f>
        <v>76.48893931</v>
      </c>
      <c r="G11" s="20" t="s">
        <v>51</v>
      </c>
      <c r="H11" s="74">
        <f>'m vs o graph data'!L24</f>
        <v>26</v>
      </c>
      <c r="I11" s="37">
        <f>'m vs o orig data'!D23*100</f>
        <v>72.22222221999999</v>
      </c>
      <c r="J11" s="82">
        <f>'m vs o graph data'!P24</f>
        <v>366</v>
      </c>
      <c r="K11" s="32">
        <f>'m vs o orig data'!L23*100</f>
        <v>86.93586698</v>
      </c>
      <c r="M11" s="20" t="s">
        <v>112</v>
      </c>
      <c r="N11" s="74">
        <f>'m region graph data'!G8</f>
        <v>91</v>
      </c>
      <c r="O11" s="34">
        <f>'m region orig data'!D8*100</f>
        <v>57.59493671</v>
      </c>
    </row>
    <row r="12" spans="1:15" ht="12.75">
      <c r="A12" s="20" t="s">
        <v>35</v>
      </c>
      <c r="B12" s="74">
        <f>'m vs o graph data'!L9</f>
        <v>102</v>
      </c>
      <c r="C12" s="37">
        <f>'m vs o orig data'!D9*100</f>
        <v>76.69172932000001</v>
      </c>
      <c r="D12" s="82">
        <f>'m vs o graph data'!P9</f>
        <v>629</v>
      </c>
      <c r="E12" s="32">
        <f>'m vs o orig data'!L9*100</f>
        <v>85.34599729</v>
      </c>
      <c r="G12" s="20" t="s">
        <v>47</v>
      </c>
      <c r="H12" s="74">
        <f>'m vs o graph data'!L25</f>
        <v>19</v>
      </c>
      <c r="I12" s="37">
        <f>'m vs o orig data'!D24*100</f>
        <v>79.16666667</v>
      </c>
      <c r="J12" s="82">
        <f>'m vs o graph data'!P25</f>
        <v>366</v>
      </c>
      <c r="K12" s="32">
        <f>'m vs o orig data'!L24*100</f>
        <v>76.89075629999999</v>
      </c>
      <c r="M12" s="20" t="s">
        <v>113</v>
      </c>
      <c r="N12" s="74">
        <f>'m region graph data'!G9</f>
        <v>66</v>
      </c>
      <c r="O12" s="34">
        <f>'m region orig data'!D9*100</f>
        <v>68.75</v>
      </c>
    </row>
    <row r="13" spans="1:15" ht="12.75">
      <c r="A13" s="20" t="s">
        <v>36</v>
      </c>
      <c r="B13" s="74">
        <f>'m vs o graph data'!L10</f>
        <v>32</v>
      </c>
      <c r="C13" s="37">
        <f>'m vs o orig data'!D10*100</f>
        <v>74.41860464999999</v>
      </c>
      <c r="D13" s="82">
        <f>'m vs o graph data'!P10</f>
        <v>339</v>
      </c>
      <c r="E13" s="32">
        <f>'m vs o orig data'!L10*100</f>
        <v>84.53865337</v>
      </c>
      <c r="G13" s="20" t="s">
        <v>49</v>
      </c>
      <c r="H13" s="74">
        <f>'m vs o graph data'!L26</f>
        <v>42</v>
      </c>
      <c r="I13" s="37">
        <f>'m vs o orig data'!D25*100</f>
        <v>52.5</v>
      </c>
      <c r="J13" s="82">
        <f>'m vs o graph data'!P26</f>
        <v>696</v>
      </c>
      <c r="K13" s="32">
        <f>'m vs o orig data'!L25*100</f>
        <v>70.37411527</v>
      </c>
      <c r="M13" s="20" t="s">
        <v>114</v>
      </c>
      <c r="N13" s="74">
        <f>'m region graph data'!G10</f>
        <v>55</v>
      </c>
      <c r="O13" s="34">
        <f>'m region orig data'!D10*100</f>
        <v>61.11111111</v>
      </c>
    </row>
    <row r="14" spans="1:15" ht="12.75">
      <c r="A14" s="20" t="s">
        <v>34</v>
      </c>
      <c r="B14" s="74">
        <f>'m vs o graph data'!L11</f>
        <v>67</v>
      </c>
      <c r="C14" s="37">
        <f>'m vs o orig data'!D11*100</f>
        <v>71.27659574</v>
      </c>
      <c r="D14" s="82">
        <f>'m vs o graph data'!P11</f>
        <v>303</v>
      </c>
      <c r="E14" s="32">
        <f>'m vs o orig data'!L11*100</f>
        <v>87.31988473</v>
      </c>
      <c r="G14" s="20" t="s">
        <v>52</v>
      </c>
      <c r="H14" s="74">
        <f>'m vs o graph data'!L27</f>
        <v>32</v>
      </c>
      <c r="I14" s="37">
        <f>'m vs o orig data'!D26*100</f>
        <v>76.19047619</v>
      </c>
      <c r="J14" s="82">
        <f>'m vs o graph data'!P27</f>
        <v>488</v>
      </c>
      <c r="K14" s="32">
        <f>'m vs o orig data'!L26*100</f>
        <v>77.46031746</v>
      </c>
      <c r="M14" s="63"/>
      <c r="N14" s="75"/>
      <c r="O14" s="36"/>
    </row>
    <row r="15" spans="1:15" ht="13.5" thickBot="1">
      <c r="A15" s="20" t="s">
        <v>37</v>
      </c>
      <c r="B15" s="74">
        <f>'m vs o graph data'!L12</f>
        <v>6</v>
      </c>
      <c r="C15" s="37">
        <f>'m vs o orig data'!D12*100</f>
        <v>75</v>
      </c>
      <c r="D15" s="82">
        <f>'m vs o graph data'!P12</f>
        <v>7</v>
      </c>
      <c r="E15" s="32">
        <f>'m vs o orig data'!L12*100</f>
        <v>63.636363640000006</v>
      </c>
      <c r="G15" s="20" t="s">
        <v>53</v>
      </c>
      <c r="H15" s="74">
        <f>'m vs o graph data'!L28</f>
        <v>29</v>
      </c>
      <c r="I15" s="37">
        <f>'m vs o orig data'!D27*100</f>
        <v>74.35897435999999</v>
      </c>
      <c r="J15" s="82">
        <f>'m vs o graph data'!P28</f>
        <v>494</v>
      </c>
      <c r="K15" s="32">
        <f>'m vs o orig data'!L27*100</f>
        <v>85.02581756000001</v>
      </c>
      <c r="M15" s="64" t="s">
        <v>42</v>
      </c>
      <c r="N15" s="76">
        <f>'m region graph data'!G12</f>
        <v>787</v>
      </c>
      <c r="O15" s="35">
        <f>'m region orig data'!D11*100</f>
        <v>66.35750422</v>
      </c>
    </row>
    <row r="16" spans="1:15" ht="12.75">
      <c r="A16" s="20" t="s">
        <v>38</v>
      </c>
      <c r="B16" s="74">
        <f>'m vs o graph data'!L13</f>
        <v>41</v>
      </c>
      <c r="C16" s="37">
        <f>'m vs o orig data'!D13*100</f>
        <v>66.12903226</v>
      </c>
      <c r="D16" s="82">
        <f>'m vs o graph data'!P13</f>
        <v>176</v>
      </c>
      <c r="E16" s="32">
        <f>'m vs o orig data'!L13*100</f>
        <v>74.26160338</v>
      </c>
      <c r="G16" s="20" t="s">
        <v>54</v>
      </c>
      <c r="H16" s="74">
        <f>'m vs o graph data'!L29</f>
        <v>24</v>
      </c>
      <c r="I16" s="37">
        <f>'m vs o orig data'!D28*100</f>
        <v>57.142857140000004</v>
      </c>
      <c r="J16" s="82">
        <f>'m vs o graph data'!P29</f>
        <v>309</v>
      </c>
      <c r="K16" s="32">
        <f>'m vs o orig data'!L28*100</f>
        <v>73.39667458</v>
      </c>
      <c r="M16" s="14" t="s">
        <v>43</v>
      </c>
      <c r="N16" s="14"/>
      <c r="O16" s="22"/>
    </row>
    <row r="17" spans="1:15" ht="12.75">
      <c r="A17" s="20" t="s">
        <v>39</v>
      </c>
      <c r="B17" s="74">
        <f>'m vs o graph data'!L14</f>
        <v>49</v>
      </c>
      <c r="C17" s="37">
        <f>'m vs o orig data'!D14*100</f>
        <v>59.75609756</v>
      </c>
      <c r="D17" s="82">
        <f>'m vs o graph data'!P14</f>
        <v>204</v>
      </c>
      <c r="E17" s="32">
        <f>'m vs o orig data'!L14*100</f>
        <v>56.509695289999996</v>
      </c>
      <c r="G17" s="20" t="s">
        <v>55</v>
      </c>
      <c r="H17" s="74">
        <f>'m vs o graph data'!L30</f>
        <v>29</v>
      </c>
      <c r="I17" s="37">
        <f>'m vs o orig data'!D29*100</f>
        <v>50.87719298</v>
      </c>
      <c r="J17" s="82">
        <f>'m vs o graph data'!P30</f>
        <v>449</v>
      </c>
      <c r="K17" s="32">
        <f>'m vs o orig data'!L29*100</f>
        <v>62.973352029999994</v>
      </c>
      <c r="M17" s="49" t="s">
        <v>131</v>
      </c>
      <c r="N17" s="50"/>
      <c r="O17" s="17"/>
    </row>
    <row r="18" spans="1:11" ht="12.75">
      <c r="A18" s="63"/>
      <c r="B18" s="78"/>
      <c r="C18" s="31"/>
      <c r="D18" s="83"/>
      <c r="E18" s="38"/>
      <c r="G18" s="20" t="s">
        <v>56</v>
      </c>
      <c r="H18" s="74">
        <f>'m vs o graph data'!L31</f>
        <v>49</v>
      </c>
      <c r="I18" s="37">
        <f>'m vs o orig data'!D30*100</f>
        <v>57.64705882</v>
      </c>
      <c r="J18" s="82">
        <f>'m vs o graph data'!P31</f>
        <v>323</v>
      </c>
      <c r="K18" s="32">
        <f>'m vs o orig data'!L30*100</f>
        <v>63.333333329999995</v>
      </c>
    </row>
    <row r="19" spans="1:11" ht="13.5" thickBot="1">
      <c r="A19" s="20" t="s">
        <v>107</v>
      </c>
      <c r="B19" s="74">
        <f>'m vs o graph data'!L16</f>
        <v>142</v>
      </c>
      <c r="C19" s="37">
        <f>'m vs o orig data'!D15*100</f>
        <v>68.59903382</v>
      </c>
      <c r="D19" s="82">
        <f>'m vs o graph data'!P16</f>
        <v>2171</v>
      </c>
      <c r="E19" s="32">
        <f>'m vs o orig data'!L15*100</f>
        <v>82.79938978</v>
      </c>
      <c r="G19" s="21"/>
      <c r="H19" s="80"/>
      <c r="I19" s="31"/>
      <c r="J19" s="83"/>
      <c r="K19" s="38"/>
    </row>
    <row r="20" spans="1:11" ht="13.5" thickBot="1">
      <c r="A20" s="20" t="s">
        <v>44</v>
      </c>
      <c r="B20" s="74">
        <f>'m vs o graph data'!L17</f>
        <v>201</v>
      </c>
      <c r="C20" s="37">
        <f>'m vs o orig data'!D16*100</f>
        <v>74.44444444</v>
      </c>
      <c r="D20" s="82">
        <f>'m vs o graph data'!P17</f>
        <v>1271</v>
      </c>
      <c r="E20" s="32">
        <f>'m vs o orig data'!L16*100</f>
        <v>85.58922559</v>
      </c>
      <c r="G20" s="65" t="s">
        <v>41</v>
      </c>
      <c r="H20" s="85">
        <f>'m vs o graph data'!L8</f>
        <v>331</v>
      </c>
      <c r="I20" s="40">
        <f>'m vs o orig data'!D8*100</f>
        <v>63.40996169</v>
      </c>
      <c r="J20" s="84">
        <f>'m vs o graph data'!P8</f>
        <v>5394</v>
      </c>
      <c r="K20" s="39">
        <f>'m vs o orig data'!L8*100</f>
        <v>76.48893931</v>
      </c>
    </row>
    <row r="21" spans="1:10" ht="12.75">
      <c r="A21" s="20" t="s">
        <v>40</v>
      </c>
      <c r="B21" s="74">
        <f>'m vs o graph data'!L18</f>
        <v>96</v>
      </c>
      <c r="C21" s="37">
        <f>'m vs o orig data'!D17*100</f>
        <v>63.157894739999996</v>
      </c>
      <c r="D21" s="82">
        <f>'m vs o graph data'!P18</f>
        <v>387</v>
      </c>
      <c r="E21" s="32">
        <f>'m vs o orig data'!L17*100</f>
        <v>63.54679803</v>
      </c>
      <c r="G21" s="14" t="s">
        <v>43</v>
      </c>
      <c r="H21" s="14"/>
      <c r="I21" s="22"/>
      <c r="J21" s="22"/>
    </row>
    <row r="22" spans="1:11" ht="12.75">
      <c r="A22" s="63"/>
      <c r="B22" s="79"/>
      <c r="C22" s="31"/>
      <c r="D22" s="83"/>
      <c r="E22" s="38"/>
      <c r="G22" s="99" t="s">
        <v>131</v>
      </c>
      <c r="H22" s="99"/>
      <c r="I22" s="99"/>
      <c r="J22" s="99"/>
      <c r="K22" s="99"/>
    </row>
    <row r="23" spans="1:5" ht="13.5" thickBot="1">
      <c r="A23" s="64" t="s">
        <v>42</v>
      </c>
      <c r="B23" s="81">
        <f>'m vs o graph data'!L19</f>
        <v>787</v>
      </c>
      <c r="C23" s="56">
        <f>'m vs o orig data'!D18*100</f>
        <v>66.35750422</v>
      </c>
      <c r="D23" s="84">
        <f>'m vs o graph data'!M19</f>
        <v>1186</v>
      </c>
      <c r="E23" s="39">
        <f>'m vs o orig data'!L18*100</f>
        <v>78.28398494999999</v>
      </c>
    </row>
    <row r="24" spans="1:10" ht="12.75">
      <c r="A24" s="14" t="s">
        <v>43</v>
      </c>
      <c r="B24" s="14"/>
      <c r="C24" s="22"/>
      <c r="D24" s="22"/>
      <c r="G24" s="42"/>
      <c r="H24" s="42"/>
      <c r="I24" s="41"/>
      <c r="J24" s="41"/>
    </row>
    <row r="25" spans="1:10" ht="12.75">
      <c r="A25" s="49" t="s">
        <v>131</v>
      </c>
      <c r="B25" s="50"/>
      <c r="C25" s="17"/>
      <c r="D25" s="50"/>
      <c r="E25" s="17"/>
      <c r="G25" s="42"/>
      <c r="H25" s="42"/>
      <c r="I25" s="43"/>
      <c r="J25" s="43"/>
    </row>
    <row r="26" spans="7:10" ht="12.75">
      <c r="G26" s="42"/>
      <c r="H26" s="42"/>
      <c r="I26" s="43"/>
      <c r="J26" s="43"/>
    </row>
    <row r="27" spans="7:10" ht="12.75">
      <c r="G27" s="42"/>
      <c r="H27" s="42"/>
      <c r="I27" s="44"/>
      <c r="J27" s="44"/>
    </row>
    <row r="28" spans="7:10" ht="12.75">
      <c r="G28" s="42"/>
      <c r="H28" s="42"/>
      <c r="I28" s="41"/>
      <c r="J28" s="41"/>
    </row>
    <row r="29" spans="7:10" ht="12.75">
      <c r="G29" s="45"/>
      <c r="H29" s="45"/>
      <c r="I29" s="46"/>
      <c r="J29" s="46"/>
    </row>
    <row r="30" spans="7:10" ht="12.75">
      <c r="G30" s="45"/>
      <c r="H30" s="45"/>
      <c r="I30" s="46"/>
      <c r="J30" s="46"/>
    </row>
    <row r="31" spans="7:10" ht="12.75">
      <c r="G31" s="45"/>
      <c r="H31" s="45"/>
      <c r="I31" s="46"/>
      <c r="J31" s="46"/>
    </row>
    <row r="33" spans="7:10" ht="12.75">
      <c r="G33" s="45"/>
      <c r="H33" s="45"/>
      <c r="I33" s="46"/>
      <c r="J33" s="46"/>
    </row>
    <row r="34" spans="7:10" ht="12.75">
      <c r="G34" s="45"/>
      <c r="H34" s="45"/>
      <c r="I34" s="46"/>
      <c r="J34" s="46"/>
    </row>
    <row r="35" spans="7:10" ht="12.75">
      <c r="G35" s="45"/>
      <c r="H35" s="45"/>
      <c r="I35" s="46"/>
      <c r="J35" s="46"/>
    </row>
    <row r="36" spans="7:10" ht="12.75">
      <c r="G36" s="47"/>
      <c r="H36" s="47"/>
      <c r="I36" s="46"/>
      <c r="J36" s="46"/>
    </row>
    <row r="37" spans="7:10" ht="12.75">
      <c r="G37" s="45"/>
      <c r="H37" s="45"/>
      <c r="I37" s="46"/>
      <c r="J37" s="46"/>
    </row>
  </sheetData>
  <sheetProtection/>
  <mergeCells count="12">
    <mergeCell ref="G22:K22"/>
    <mergeCell ref="H6:I6"/>
    <mergeCell ref="J6:K6"/>
    <mergeCell ref="B6:C6"/>
    <mergeCell ref="D6:E6"/>
    <mergeCell ref="M2:M6"/>
    <mergeCell ref="N2:O2"/>
    <mergeCell ref="N6:O6"/>
    <mergeCell ref="A2:A6"/>
    <mergeCell ref="G2:G6"/>
    <mergeCell ref="B2:E2"/>
    <mergeCell ref="H2:K2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20" sqref="A20:IV20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0" customWidth="1"/>
    <col min="11" max="14" width="9.140625" style="2" customWidth="1"/>
    <col min="15" max="15" width="2.8515625" style="9" customWidth="1"/>
    <col min="16" max="17" width="11.8515625" style="67" customWidth="1"/>
    <col min="18" max="18" width="9.140625" style="2" customWidth="1"/>
    <col min="19" max="19" width="2.8515625" style="9" customWidth="1"/>
    <col min="20" max="20" width="9.28125" style="2" bestFit="1" customWidth="1"/>
    <col min="21" max="16384" width="9.140625" style="2" customWidth="1"/>
  </cols>
  <sheetData>
    <row r="1" spans="1:19" ht="12.75">
      <c r="A1" s="27" t="s">
        <v>118</v>
      </c>
      <c r="B1" s="4" t="s">
        <v>57</v>
      </c>
      <c r="C1" s="102" t="s">
        <v>29</v>
      </c>
      <c r="D1" s="102"/>
      <c r="E1" s="102"/>
      <c r="F1" s="103" t="s">
        <v>100</v>
      </c>
      <c r="G1" s="103"/>
      <c r="H1" s="104" t="s">
        <v>150</v>
      </c>
      <c r="I1" s="104"/>
      <c r="J1" s="104"/>
      <c r="K1" s="104"/>
      <c r="L1" s="104"/>
      <c r="M1" s="104"/>
      <c r="N1" s="104"/>
      <c r="O1" s="6"/>
      <c r="P1" s="66"/>
      <c r="Q1" s="66"/>
      <c r="S1" s="6"/>
    </row>
    <row r="2" spans="1:19" ht="12.75">
      <c r="A2" s="27" t="s">
        <v>119</v>
      </c>
      <c r="B2" s="48"/>
      <c r="C2" s="12"/>
      <c r="D2" s="12"/>
      <c r="E2" s="12"/>
      <c r="F2" s="29"/>
      <c r="G2" s="29"/>
      <c r="H2" s="4"/>
      <c r="I2" s="4" t="s">
        <v>130</v>
      </c>
      <c r="J2" s="4" t="s">
        <v>130</v>
      </c>
      <c r="K2" s="4"/>
      <c r="L2" s="51"/>
      <c r="M2" s="51"/>
      <c r="N2" s="4"/>
      <c r="O2" s="6"/>
      <c r="P2" s="66"/>
      <c r="Q2" s="66"/>
      <c r="S2" s="6"/>
    </row>
    <row r="3" spans="1:27" ht="12.75">
      <c r="A3" s="4" t="s">
        <v>0</v>
      </c>
      <c r="B3" s="4"/>
      <c r="C3" s="12" t="s">
        <v>89</v>
      </c>
      <c r="D3" s="12" t="s">
        <v>75</v>
      </c>
      <c r="E3" s="12" t="s">
        <v>74</v>
      </c>
      <c r="F3" s="29" t="s">
        <v>98</v>
      </c>
      <c r="G3" s="29" t="s">
        <v>99</v>
      </c>
      <c r="H3" s="5" t="s">
        <v>101</v>
      </c>
      <c r="I3" s="3" t="s">
        <v>108</v>
      </c>
      <c r="J3" s="33" t="s">
        <v>109</v>
      </c>
      <c r="K3" s="5" t="s">
        <v>102</v>
      </c>
      <c r="L3" s="69" t="s">
        <v>148</v>
      </c>
      <c r="M3" s="5" t="s">
        <v>149</v>
      </c>
      <c r="N3" s="5" t="s">
        <v>103</v>
      </c>
      <c r="P3" s="5" t="s">
        <v>146</v>
      </c>
      <c r="Q3" s="5" t="s">
        <v>147</v>
      </c>
      <c r="R3" s="5" t="s">
        <v>104</v>
      </c>
      <c r="T3" s="5" t="s">
        <v>105</v>
      </c>
      <c r="U3" s="5"/>
      <c r="V3" s="5"/>
      <c r="W3" s="5"/>
      <c r="X3" s="5"/>
      <c r="Y3" s="5"/>
      <c r="Z3" s="5"/>
      <c r="AA3" s="5"/>
    </row>
    <row r="4" spans="1:27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 (m,o)</v>
      </c>
      <c r="B4" t="s">
        <v>31</v>
      </c>
      <c r="C4" t="str">
        <f>'m vs o orig data'!T4</f>
        <v>m</v>
      </c>
      <c r="D4" t="str">
        <f>'m vs o orig data'!U4</f>
        <v>o</v>
      </c>
      <c r="E4">
        <f ca="1">IF(CELL("contents",F4)="s","s",IF(CELL("contents",G4)="s","s",IF(CELL("contents",'m vs o orig data'!V4)="d","d","")))</f>
      </c>
      <c r="F4" t="str">
        <f>'m vs o orig data'!W4</f>
        <v> </v>
      </c>
      <c r="G4" t="str">
        <f>'m vs o orig data'!X4</f>
        <v> </v>
      </c>
      <c r="H4" s="15">
        <f aca="true" t="shared" si="0" ref="H4:H14">I$19</f>
        <v>0.6635750422</v>
      </c>
      <c r="I4" s="3">
        <f>'m vs o orig data'!D4</f>
        <v>0.8072289157</v>
      </c>
      <c r="J4" s="3">
        <f>'m vs o orig data'!L4</f>
        <v>0.8703208556</v>
      </c>
      <c r="K4" s="15">
        <f aca="true" t="shared" si="1" ref="K4:K14">J$19</f>
        <v>0.7828398495</v>
      </c>
      <c r="L4" s="71">
        <f>'m vs o orig data'!B4</f>
        <v>67</v>
      </c>
      <c r="M4" s="71">
        <f>'m vs o orig data'!C4</f>
        <v>83</v>
      </c>
      <c r="N4" s="11">
        <f>'m vs o orig data'!G4</f>
        <v>0.0056070023</v>
      </c>
      <c r="O4" s="7"/>
      <c r="P4" s="66">
        <f>'m vs o orig data'!J4</f>
        <v>651</v>
      </c>
      <c r="Q4" s="66">
        <f>'m vs o orig data'!K4</f>
        <v>748</v>
      </c>
      <c r="R4" s="11">
        <f>'m vs o orig data'!O4</f>
        <v>6.5214296E-09</v>
      </c>
      <c r="S4" s="7"/>
      <c r="T4" s="11">
        <f>'m vs o orig data'!R4</f>
        <v>0.1116156646</v>
      </c>
      <c r="U4" s="3"/>
      <c r="V4" s="3"/>
      <c r="W4" s="3"/>
      <c r="X4" s="3"/>
      <c r="Y4" s="3"/>
      <c r="Z4" s="3"/>
      <c r="AA4" s="3"/>
    </row>
    <row r="5" spans="1:27" ht="12.75">
      <c r="A5" s="2" t="str">
        <f aca="true" ca="1" t="shared" si="2" ref="A5:A30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 (d)</v>
      </c>
      <c r="B5" t="s">
        <v>32</v>
      </c>
      <c r="C5" t="str">
        <f>'m vs o orig data'!T5</f>
        <v> </v>
      </c>
      <c r="D5" t="str">
        <f>'m vs o orig data'!U5</f>
        <v> </v>
      </c>
      <c r="E5" t="str">
        <f ca="1">IF(CELL("contents",F5)="s","s",IF(CELL("contents",G5)="s","s",IF(CELL("contents",'m vs o orig data'!V5)="d","d","")))</f>
        <v>d</v>
      </c>
      <c r="F5" t="str">
        <f>'m vs o orig data'!W5</f>
        <v> </v>
      </c>
      <c r="G5" t="str">
        <f>'m vs o orig data'!X5</f>
        <v> </v>
      </c>
      <c r="H5" s="15">
        <f t="shared" si="0"/>
        <v>0.6635750422</v>
      </c>
      <c r="I5" s="3">
        <f>'m vs o orig data'!D5</f>
        <v>0.5454545455</v>
      </c>
      <c r="J5" s="3">
        <f>'m vs o orig data'!L5</f>
        <v>0.7736660929</v>
      </c>
      <c r="K5" s="15">
        <f t="shared" si="1"/>
        <v>0.7828398495</v>
      </c>
      <c r="L5" s="71">
        <f>'m vs o orig data'!B5</f>
        <v>48</v>
      </c>
      <c r="M5" s="71">
        <f>'m vs o orig data'!C5</f>
        <v>88</v>
      </c>
      <c r="N5" s="11">
        <f>'m vs o orig data'!G5</f>
        <v>0.0190175394</v>
      </c>
      <c r="O5" s="8"/>
      <c r="P5" s="66">
        <f>'m vs o orig data'!J5</f>
        <v>899</v>
      </c>
      <c r="Q5" s="66">
        <f>'m vs o orig data'!K5</f>
        <v>1162</v>
      </c>
      <c r="R5" s="11">
        <f>'m vs o orig data'!O5</f>
        <v>0.4481849896</v>
      </c>
      <c r="S5" s="8"/>
      <c r="T5" s="11">
        <f>'m vs o orig data'!R5</f>
        <v>1.4602388E-06</v>
      </c>
      <c r="U5" s="1"/>
      <c r="V5" s="1"/>
      <c r="W5" s="1"/>
      <c r="X5" s="1"/>
      <c r="Y5" s="1"/>
      <c r="Z5" s="1"/>
      <c r="AA5" s="1"/>
    </row>
    <row r="6" spans="1:27" ht="12.75">
      <c r="A6" s="2" t="str">
        <f ca="1" t="shared" si="2"/>
        <v>Assiniboine (o,d)</v>
      </c>
      <c r="B6" t="s">
        <v>33</v>
      </c>
      <c r="C6" t="str">
        <f>'m vs o orig data'!T6</f>
        <v> </v>
      </c>
      <c r="D6" t="str">
        <f>'m vs o orig data'!U6</f>
        <v>o</v>
      </c>
      <c r="E6" t="str">
        <f ca="1">IF(CELL("contents",F6)="s","s",IF(CELL("contents",G6)="s","s",IF(CELL("contents",'m vs o orig data'!V6)="d","d","")))</f>
        <v>d</v>
      </c>
      <c r="F6" t="str">
        <f>'m vs o orig data'!W6</f>
        <v> </v>
      </c>
      <c r="G6" t="str">
        <f>'m vs o orig data'!X6</f>
        <v> </v>
      </c>
      <c r="H6" s="15">
        <f t="shared" si="0"/>
        <v>0.6635750422</v>
      </c>
      <c r="I6" s="3">
        <f>'m vs o orig data'!D6</f>
        <v>0.75</v>
      </c>
      <c r="J6" s="3">
        <f>'m vs o orig data'!L6</f>
        <v>0.8721910112</v>
      </c>
      <c r="K6" s="15">
        <f t="shared" si="1"/>
        <v>0.7828398495</v>
      </c>
      <c r="L6" s="71">
        <f>'m vs o orig data'!B6</f>
        <v>27</v>
      </c>
      <c r="M6" s="71">
        <f>'m vs o orig data'!C6</f>
        <v>36</v>
      </c>
      <c r="N6" s="11">
        <f>'m vs o orig data'!G6</f>
        <v>0.2724264438</v>
      </c>
      <c r="O6" s="8"/>
      <c r="P6" s="66">
        <f>'m vs o orig data'!J6</f>
        <v>621</v>
      </c>
      <c r="Q6" s="66">
        <f>'m vs o orig data'!K6</f>
        <v>712</v>
      </c>
      <c r="R6" s="11">
        <f>'m vs o orig data'!O6</f>
        <v>7.3610052E-09</v>
      </c>
      <c r="S6" s="8"/>
      <c r="T6" s="11">
        <f>'m vs o orig data'!R6</f>
        <v>0.0355697751</v>
      </c>
      <c r="U6" s="1"/>
      <c r="V6" s="1"/>
      <c r="W6" s="1"/>
      <c r="X6" s="1"/>
      <c r="Y6" s="1"/>
      <c r="Z6" s="1"/>
      <c r="AA6" s="1"/>
    </row>
    <row r="7" spans="1:27" ht="12.75">
      <c r="A7" s="2" t="str">
        <f ca="1" t="shared" si="2"/>
        <v>Brandon (d)</v>
      </c>
      <c r="B7" t="s">
        <v>28</v>
      </c>
      <c r="C7" t="str">
        <f>'m vs o orig data'!T7</f>
        <v> </v>
      </c>
      <c r="D7" t="str">
        <f>'m vs o orig data'!U7</f>
        <v> </v>
      </c>
      <c r="E7" t="str">
        <f ca="1">IF(CELL("contents",F7)="s","s",IF(CELL("contents",G7)="s","s",IF(CELL("contents",'m vs o orig data'!V7)="d","d","")))</f>
        <v>d</v>
      </c>
      <c r="F7" t="str">
        <f>'m vs o orig data'!W7</f>
        <v> </v>
      </c>
      <c r="G7" t="str">
        <f>'m vs o orig data'!X7</f>
        <v> </v>
      </c>
      <c r="H7" s="15">
        <f t="shared" si="0"/>
        <v>0.6635750422</v>
      </c>
      <c r="I7" s="3">
        <f>'m vs o orig data'!D7</f>
        <v>0.4857142857</v>
      </c>
      <c r="J7" s="3">
        <f>'m vs o orig data'!L7</f>
        <v>0.7598253275</v>
      </c>
      <c r="K7" s="15">
        <f t="shared" si="1"/>
        <v>0.7828398495</v>
      </c>
      <c r="L7" s="71">
        <f>'m vs o orig data'!B7</f>
        <v>17</v>
      </c>
      <c r="M7" s="71">
        <f>'m vs o orig data'!C7</f>
        <v>35</v>
      </c>
      <c r="N7" s="11">
        <f>'m vs o orig data'!G7</f>
        <v>0.0259456236</v>
      </c>
      <c r="O7" s="8"/>
      <c r="P7" s="66">
        <f>'m vs o orig data'!J7</f>
        <v>348</v>
      </c>
      <c r="Q7" s="66">
        <f>'m vs o orig data'!K7</f>
        <v>458</v>
      </c>
      <c r="R7" s="11">
        <f>'m vs o orig data'!O7</f>
        <v>0.2322587698</v>
      </c>
      <c r="S7" s="8"/>
      <c r="T7" s="11">
        <f>'m vs o orig data'!R7</f>
        <v>0.0003637901</v>
      </c>
      <c r="U7" s="1"/>
      <c r="V7" s="1"/>
      <c r="W7" s="1"/>
      <c r="X7" s="1"/>
      <c r="Y7" s="1"/>
      <c r="Z7" s="1"/>
      <c r="AA7" s="1"/>
    </row>
    <row r="8" spans="1:27" ht="12.75">
      <c r="A8" s="2" t="str">
        <f ca="1" t="shared" si="2"/>
        <v>Winnipeg (o,d)</v>
      </c>
      <c r="B8" t="s">
        <v>41</v>
      </c>
      <c r="C8" t="str">
        <f>'m vs o orig data'!T8</f>
        <v> </v>
      </c>
      <c r="D8" t="str">
        <f>'m vs o orig data'!U8</f>
        <v>o</v>
      </c>
      <c r="E8" t="str">
        <f ca="1">IF(CELL("contents",F8)="s","s",IF(CELL("contents",G8)="s","s",IF(CELL("contents",'m vs o orig data'!V8)="d","d","")))</f>
        <v>d</v>
      </c>
      <c r="F8" t="str">
        <f>'m vs o orig data'!W8</f>
        <v> </v>
      </c>
      <c r="G8" t="str">
        <f>'m vs o orig data'!X8</f>
        <v> </v>
      </c>
      <c r="H8" s="15">
        <f t="shared" si="0"/>
        <v>0.6635750422</v>
      </c>
      <c r="I8" s="3">
        <f>'m vs o orig data'!D8</f>
        <v>0.6340996169</v>
      </c>
      <c r="J8" s="3">
        <f>'m vs o orig data'!L8</f>
        <v>0.7648893931</v>
      </c>
      <c r="K8" s="15">
        <f t="shared" si="1"/>
        <v>0.7828398495</v>
      </c>
      <c r="L8" s="71">
        <f>'m vs o orig data'!B8</f>
        <v>331</v>
      </c>
      <c r="M8" s="71">
        <f>'m vs o orig data'!C8</f>
        <v>522</v>
      </c>
      <c r="N8" s="11">
        <f>'m vs o orig data'!G8</f>
        <v>0.1540705745</v>
      </c>
      <c r="O8" s="8"/>
      <c r="P8" s="66">
        <f>'m vs o orig data'!J8</f>
        <v>5394</v>
      </c>
      <c r="Q8" s="66">
        <f>'m vs o orig data'!K8</f>
        <v>7052</v>
      </c>
      <c r="R8" s="11">
        <f>'m vs o orig data'!O8</f>
        <v>0.0002561903</v>
      </c>
      <c r="S8" s="8"/>
      <c r="T8" s="11">
        <f>'m vs o orig data'!R8</f>
        <v>1.915744E-11</v>
      </c>
      <c r="U8" s="1"/>
      <c r="V8" s="1"/>
      <c r="W8" s="1"/>
      <c r="X8" s="1"/>
      <c r="Y8" s="1"/>
      <c r="Z8" s="1"/>
      <c r="AA8" s="1"/>
    </row>
    <row r="9" spans="1:27" ht="12.75">
      <c r="A9" s="2" t="str">
        <f ca="1" t="shared" si="2"/>
        <v>Interlake (o,d)</v>
      </c>
      <c r="B9" t="s">
        <v>35</v>
      </c>
      <c r="C9" t="str">
        <f>'m vs o orig data'!T9</f>
        <v> </v>
      </c>
      <c r="D9" t="str">
        <f>'m vs o orig data'!U9</f>
        <v>o</v>
      </c>
      <c r="E9" t="str">
        <f ca="1">IF(CELL("contents",F9)="s","s",IF(CELL("contents",G9)="s","s",IF(CELL("contents",'m vs o orig data'!V9)="d","d","")))</f>
        <v>d</v>
      </c>
      <c r="F9" t="str">
        <f>'m vs o orig data'!W9</f>
        <v> </v>
      </c>
      <c r="G9" t="str">
        <f>'m vs o orig data'!X9</f>
        <v> </v>
      </c>
      <c r="H9" s="15">
        <f t="shared" si="0"/>
        <v>0.6635750422</v>
      </c>
      <c r="I9" s="3">
        <f>'m vs o orig data'!D9</f>
        <v>0.7669172932</v>
      </c>
      <c r="J9" s="3">
        <f>'m vs o orig data'!L9</f>
        <v>0.8534599729</v>
      </c>
      <c r="K9" s="15">
        <f t="shared" si="1"/>
        <v>0.7828398495</v>
      </c>
      <c r="L9" s="71">
        <f>'m vs o orig data'!B9</f>
        <v>102</v>
      </c>
      <c r="M9" s="71">
        <f>'m vs o orig data'!C9</f>
        <v>133</v>
      </c>
      <c r="N9" s="11">
        <f>'m vs o orig data'!G9</f>
        <v>0.0116555824</v>
      </c>
      <c r="O9" s="8"/>
      <c r="P9" s="66">
        <f>'m vs o orig data'!J9</f>
        <v>629</v>
      </c>
      <c r="Q9" s="66">
        <f>'m vs o orig data'!K9</f>
        <v>737</v>
      </c>
      <c r="R9" s="11">
        <f>'m vs o orig data'!O9</f>
        <v>3.3223269E-06</v>
      </c>
      <c r="S9" s="8"/>
      <c r="T9" s="11">
        <f>'m vs o orig data'!R9</f>
        <v>0.0121702844</v>
      </c>
      <c r="U9" s="1"/>
      <c r="V9" s="1"/>
      <c r="W9" s="1"/>
      <c r="X9" s="1"/>
      <c r="Y9" s="1"/>
      <c r="Z9" s="1"/>
      <c r="AA9" s="1"/>
    </row>
    <row r="10" spans="1:20" ht="12.75">
      <c r="A10" s="2" t="str">
        <f ca="1" t="shared" si="2"/>
        <v>North Eastman (o)</v>
      </c>
      <c r="B10" t="s">
        <v>36</v>
      </c>
      <c r="C10" t="str">
        <f>'m vs o orig data'!T10</f>
        <v> </v>
      </c>
      <c r="D10" t="str">
        <f>'m vs o orig data'!U10</f>
        <v>o</v>
      </c>
      <c r="E10">
        <f ca="1">IF(CELL("contents",F10)="s","s",IF(CELL("contents",G10)="s","s",IF(CELL("contents",'m vs o orig data'!V10)="d","d","")))</f>
      </c>
      <c r="F10" t="str">
        <f>'m vs o orig data'!W10</f>
        <v> </v>
      </c>
      <c r="G10" t="str">
        <f>'m vs o orig data'!X10</f>
        <v> </v>
      </c>
      <c r="H10" s="15">
        <f t="shared" si="0"/>
        <v>0.6635750422</v>
      </c>
      <c r="I10" s="3">
        <f>'m vs o orig data'!D10</f>
        <v>0.7441860465</v>
      </c>
      <c r="J10" s="3">
        <f>'m vs o orig data'!L10</f>
        <v>0.8453865337</v>
      </c>
      <c r="K10" s="15">
        <f t="shared" si="1"/>
        <v>0.7828398495</v>
      </c>
      <c r="L10" s="71">
        <f>'m vs o orig data'!B10</f>
        <v>32</v>
      </c>
      <c r="M10" s="71">
        <f>'m vs o orig data'!C10</f>
        <v>43</v>
      </c>
      <c r="N10" s="11">
        <f>'m vs o orig data'!G10</f>
        <v>0.2632397872</v>
      </c>
      <c r="P10" s="66">
        <f>'m vs o orig data'!J10</f>
        <v>339</v>
      </c>
      <c r="Q10" s="66">
        <f>'m vs o orig data'!K10</f>
        <v>401</v>
      </c>
      <c r="R10" s="11">
        <f>'m vs o orig data'!O10</f>
        <v>0.0023836312</v>
      </c>
      <c r="T10" s="11">
        <f>'m vs o orig data'!R10</f>
        <v>0.0888490173</v>
      </c>
    </row>
    <row r="11" spans="1:27" ht="12.75">
      <c r="A11" s="2" t="str">
        <f ca="1" t="shared" si="2"/>
        <v>Parkland (o,d)</v>
      </c>
      <c r="B11" t="s">
        <v>34</v>
      </c>
      <c r="C11" t="str">
        <f>'m vs o orig data'!T11</f>
        <v> </v>
      </c>
      <c r="D11" t="str">
        <f>'m vs o orig data'!U11</f>
        <v>o</v>
      </c>
      <c r="E11" t="str">
        <f ca="1">IF(CELL("contents",F11)="s","s",IF(CELL("contents",G11)="s","s",IF(CELL("contents",'m vs o orig data'!V11)="d","d","")))</f>
        <v>d</v>
      </c>
      <c r="F11" t="str">
        <f>'m vs o orig data'!W11</f>
        <v> </v>
      </c>
      <c r="G11" t="str">
        <f>'m vs o orig data'!X11</f>
        <v> </v>
      </c>
      <c r="H11" s="15">
        <f t="shared" si="0"/>
        <v>0.6635750422</v>
      </c>
      <c r="I11" s="3">
        <f>'m vs o orig data'!D11</f>
        <v>0.7127659574</v>
      </c>
      <c r="J11" s="3">
        <f>'m vs o orig data'!L11</f>
        <v>0.8731988473</v>
      </c>
      <c r="K11" s="15">
        <f t="shared" si="1"/>
        <v>0.7828398495</v>
      </c>
      <c r="L11" s="71">
        <f>'m vs o orig data'!B11</f>
        <v>67</v>
      </c>
      <c r="M11" s="71">
        <f>'m vs o orig data'!C11</f>
        <v>94</v>
      </c>
      <c r="N11" s="11">
        <f>'m vs o orig data'!G11</f>
        <v>0.3127868442</v>
      </c>
      <c r="O11" s="8"/>
      <c r="P11" s="66">
        <f>'m vs o orig data'!J11</f>
        <v>303</v>
      </c>
      <c r="Q11" s="66">
        <f>'m vs o orig data'!K11</f>
        <v>347</v>
      </c>
      <c r="R11" s="11">
        <f>'m vs o orig data'!O11</f>
        <v>4.45837E-05</v>
      </c>
      <c r="S11" s="8"/>
      <c r="T11" s="11">
        <f>'m vs o orig data'!R11</f>
        <v>0.0001739324</v>
      </c>
      <c r="U11" s="1"/>
      <c r="V11" s="1"/>
      <c r="W11" s="1"/>
      <c r="X11" s="1"/>
      <c r="Y11" s="1"/>
      <c r="Z11" s="1"/>
      <c r="AA11" s="1"/>
    </row>
    <row r="12" spans="1:27" ht="12.75">
      <c r="A12" s="2" t="str">
        <f ca="1" t="shared" si="2"/>
        <v>Churchill</v>
      </c>
      <c r="B12" t="s">
        <v>37</v>
      </c>
      <c r="C12" t="str">
        <f>'m vs o orig data'!T12</f>
        <v> </v>
      </c>
      <c r="D12" t="str">
        <f>'m vs o orig data'!U12</f>
        <v> </v>
      </c>
      <c r="E12">
        <f ca="1">IF(CELL("contents",F12)="s","s",IF(CELL("contents",G12)="s","s",IF(CELL("contents",'m vs o orig data'!V12)="d","d","")))</f>
      </c>
      <c r="F12" t="str">
        <f>'m vs o orig data'!W12</f>
        <v> </v>
      </c>
      <c r="G12" t="str">
        <f>'m vs o orig data'!X12</f>
        <v> </v>
      </c>
      <c r="H12" s="15">
        <f t="shared" si="0"/>
        <v>0.6635750422</v>
      </c>
      <c r="I12" s="3">
        <f>'m vs o orig data'!D12</f>
        <v>0.75</v>
      </c>
      <c r="J12" s="3">
        <f>'m vs o orig data'!L12</f>
        <v>0.6363636364</v>
      </c>
      <c r="K12" s="15">
        <f t="shared" si="1"/>
        <v>0.7828398495</v>
      </c>
      <c r="L12" s="71">
        <f>'m vs o orig data'!B12</f>
        <v>6</v>
      </c>
      <c r="M12" s="71">
        <f>'m vs o orig data'!C12</f>
        <v>8</v>
      </c>
      <c r="N12" s="11">
        <f>'m vs o orig data'!G12</f>
        <v>0.6049030504</v>
      </c>
      <c r="O12" s="8"/>
      <c r="P12" s="66">
        <f>'m vs o orig data'!J12</f>
        <v>7</v>
      </c>
      <c r="Q12" s="66">
        <f>'m vs o orig data'!K12</f>
        <v>11</v>
      </c>
      <c r="R12" s="11">
        <f>'m vs o orig data'!O12</f>
        <v>0.2386975295</v>
      </c>
      <c r="S12" s="8"/>
      <c r="T12" s="11">
        <f>'m vs o orig data'!R12</f>
        <v>0.5988020125</v>
      </c>
      <c r="U12" s="1"/>
      <c r="V12" s="1"/>
      <c r="W12" s="1"/>
      <c r="X12" s="1"/>
      <c r="Y12" s="1"/>
      <c r="Z12" s="1"/>
      <c r="AA12" s="1"/>
    </row>
    <row r="13" spans="1:27" ht="12.75">
      <c r="A13" s="2" t="str">
        <f ca="1" t="shared" si="2"/>
        <v>Nor-Man</v>
      </c>
      <c r="B13" t="s">
        <v>38</v>
      </c>
      <c r="C13" t="str">
        <f>'m vs o orig data'!T13</f>
        <v> </v>
      </c>
      <c r="D13" t="str">
        <f>'m vs o orig data'!U13</f>
        <v> </v>
      </c>
      <c r="E13">
        <f ca="1">IF(CELL("contents",F13)="s","s",IF(CELL("contents",G13)="s","s",IF(CELL("contents",'m vs o orig data'!V13)="d","d","")))</f>
      </c>
      <c r="F13" t="str">
        <f>'m vs o orig data'!W13</f>
        <v> </v>
      </c>
      <c r="G13" t="str">
        <f>'m vs o orig data'!X13</f>
        <v> </v>
      </c>
      <c r="H13" s="15">
        <f t="shared" si="0"/>
        <v>0.6635750422</v>
      </c>
      <c r="I13" s="3">
        <f>'m vs o orig data'!D13</f>
        <v>0.6612903226</v>
      </c>
      <c r="J13" s="3">
        <f>'m vs o orig data'!L13</f>
        <v>0.7426160338</v>
      </c>
      <c r="K13" s="15">
        <f t="shared" si="1"/>
        <v>0.7828398495</v>
      </c>
      <c r="L13" s="71">
        <f>'m vs o orig data'!B13</f>
        <v>41</v>
      </c>
      <c r="M13" s="71">
        <f>'m vs o orig data'!C13</f>
        <v>62</v>
      </c>
      <c r="N13" s="11">
        <f>'m vs o orig data'!G13</f>
        <v>0.9696279042</v>
      </c>
      <c r="O13" s="8"/>
      <c r="P13" s="66">
        <f>'m vs o orig data'!J13</f>
        <v>176</v>
      </c>
      <c r="Q13" s="66">
        <f>'m vs o orig data'!K13</f>
        <v>237</v>
      </c>
      <c r="R13" s="11">
        <f>'m vs o orig data'!O13</f>
        <v>0.133131965</v>
      </c>
      <c r="S13" s="8"/>
      <c r="T13" s="11">
        <f>'m vs o orig data'!R13</f>
        <v>0.2012848765</v>
      </c>
      <c r="U13" s="1"/>
      <c r="V13" s="1"/>
      <c r="W13" s="1"/>
      <c r="X13" s="1"/>
      <c r="Y13" s="1"/>
      <c r="Z13" s="1"/>
      <c r="AA13" s="1"/>
    </row>
    <row r="14" spans="1:27" ht="12.75">
      <c r="A14" s="2" t="str">
        <f ca="1" t="shared" si="2"/>
        <v>Burntwood (o)</v>
      </c>
      <c r="B14" t="s">
        <v>39</v>
      </c>
      <c r="C14" t="str">
        <f>'m vs o orig data'!T14</f>
        <v> </v>
      </c>
      <c r="D14" t="str">
        <f>'m vs o orig data'!U14</f>
        <v>o</v>
      </c>
      <c r="E14">
        <f ca="1">IF(CELL("contents",F14)="s","s",IF(CELL("contents",G14)="s","s",IF(CELL("contents",'m vs o orig data'!V14)="d","d","")))</f>
      </c>
      <c r="F14" t="str">
        <f>'m vs o orig data'!W14</f>
        <v> </v>
      </c>
      <c r="G14" t="str">
        <f>'m vs o orig data'!X14</f>
        <v> </v>
      </c>
      <c r="H14" s="15">
        <f t="shared" si="0"/>
        <v>0.6635750422</v>
      </c>
      <c r="I14" s="3">
        <f>'m vs o orig data'!D14</f>
        <v>0.5975609756</v>
      </c>
      <c r="J14" s="3">
        <f>'m vs o orig data'!L14</f>
        <v>0.5650969529</v>
      </c>
      <c r="K14" s="15">
        <f t="shared" si="1"/>
        <v>0.7828398495</v>
      </c>
      <c r="L14" s="71">
        <f>'m vs o orig data'!B14</f>
        <v>49</v>
      </c>
      <c r="M14" s="71">
        <f>'m vs o orig data'!C14</f>
        <v>82</v>
      </c>
      <c r="N14" s="11">
        <f>'m vs o orig data'!G14</f>
        <v>0.2058047535</v>
      </c>
      <c r="O14" s="8"/>
      <c r="P14" s="66">
        <f>'m vs o orig data'!J14</f>
        <v>204</v>
      </c>
      <c r="Q14" s="66">
        <f>'m vs o orig data'!K14</f>
        <v>361</v>
      </c>
      <c r="R14" s="11">
        <f>'m vs o orig data'!O14</f>
        <v>1E-100</v>
      </c>
      <c r="S14" s="8"/>
      <c r="T14" s="11">
        <f>'m vs o orig data'!R14</f>
        <v>0.5918196058</v>
      </c>
      <c r="U14" s="1"/>
      <c r="V14" s="1"/>
      <c r="W14" s="1"/>
      <c r="X14" s="1"/>
      <c r="Y14" s="1"/>
      <c r="Z14" s="1"/>
      <c r="AA14" s="1"/>
    </row>
    <row r="15" spans="1:27" ht="12.75">
      <c r="B15"/>
      <c r="C15"/>
      <c r="D15"/>
      <c r="E15"/>
      <c r="F15"/>
      <c r="G15"/>
      <c r="H15" s="15"/>
      <c r="I15" s="3"/>
      <c r="J15" s="3"/>
      <c r="K15" s="15"/>
      <c r="L15" s="77"/>
      <c r="M15" s="77"/>
      <c r="N15" s="11"/>
      <c r="O15" s="8"/>
      <c r="R15" s="11"/>
      <c r="S15" s="8"/>
      <c r="T15" s="11"/>
      <c r="U15" s="1"/>
      <c r="V15" s="1"/>
      <c r="W15" s="1"/>
      <c r="X15" s="1"/>
      <c r="Y15" s="1"/>
      <c r="Z15" s="1"/>
      <c r="AA15" s="1"/>
    </row>
    <row r="16" spans="1:27" ht="12.75">
      <c r="A16" s="2" t="str">
        <f ca="1" t="shared" si="2"/>
        <v>Rural South (o,d)</v>
      </c>
      <c r="B16" t="s">
        <v>107</v>
      </c>
      <c r="C16" t="str">
        <f>'m vs o orig data'!T15</f>
        <v> </v>
      </c>
      <c r="D16" t="str">
        <f>'m vs o orig data'!U15</f>
        <v>o</v>
      </c>
      <c r="E16" t="str">
        <f ca="1">IF(CELL("contents",F16)="s","s",IF(CELL("contents",G16)="s","s",IF(CELL("contents",'m vs o orig data'!V15)="d","d","")))</f>
        <v>d</v>
      </c>
      <c r="F16" t="str">
        <f>'m vs o orig data'!W15</f>
        <v> </v>
      </c>
      <c r="G16" t="str">
        <f>'m vs o orig data'!X15</f>
        <v> </v>
      </c>
      <c r="H16" s="15">
        <f>I$19</f>
        <v>0.6635750422</v>
      </c>
      <c r="I16" s="3">
        <f>'m vs o orig data'!D15</f>
        <v>0.6859903382</v>
      </c>
      <c r="J16" s="3">
        <f>'m vs o orig data'!L15</f>
        <v>0.8279938978</v>
      </c>
      <c r="K16" s="15">
        <f>J$19</f>
        <v>0.7828398495</v>
      </c>
      <c r="L16" s="71">
        <f>'m vs o orig data'!B15</f>
        <v>142</v>
      </c>
      <c r="M16" s="71">
        <f>'m vs o orig data'!C15</f>
        <v>207</v>
      </c>
      <c r="N16" s="11">
        <f>'m vs o orig data'!G15</f>
        <v>0.4948852227</v>
      </c>
      <c r="O16" s="8"/>
      <c r="P16" s="66">
        <f>'m vs o orig data'!J15</f>
        <v>2171</v>
      </c>
      <c r="Q16" s="66">
        <f>'m vs o orig data'!K15</f>
        <v>2622</v>
      </c>
      <c r="R16" s="11">
        <f>'m vs o orig data'!O15</f>
        <v>2.0500648E-08</v>
      </c>
      <c r="S16" s="8"/>
      <c r="T16" s="11">
        <f>'m vs o orig data'!R15</f>
        <v>3.517689E-07</v>
      </c>
      <c r="U16" s="1"/>
      <c r="V16" s="1"/>
      <c r="W16" s="1"/>
      <c r="X16" s="1"/>
      <c r="Y16" s="1"/>
      <c r="Z16" s="1"/>
      <c r="AA16" s="1"/>
    </row>
    <row r="17" spans="1:20" ht="12.75">
      <c r="A17" s="2" t="str">
        <f ca="1" t="shared" si="2"/>
        <v>Mid (m,o,d)</v>
      </c>
      <c r="B17" t="s">
        <v>44</v>
      </c>
      <c r="C17" t="str">
        <f>'m vs o orig data'!T16</f>
        <v>m</v>
      </c>
      <c r="D17" t="str">
        <f>'m vs o orig data'!U16</f>
        <v>o</v>
      </c>
      <c r="E17" t="str">
        <f ca="1">IF(CELL("contents",F17)="s","s",IF(CELL("contents",G17)="s","s",IF(CELL("contents",'m vs o orig data'!V16)="d","d","")))</f>
        <v>d</v>
      </c>
      <c r="F17" t="str">
        <f>'m vs o orig data'!W16</f>
        <v> </v>
      </c>
      <c r="G17" t="str">
        <f>'m vs o orig data'!X16</f>
        <v> </v>
      </c>
      <c r="H17" s="15">
        <f>I$19</f>
        <v>0.6635750422</v>
      </c>
      <c r="I17" s="3">
        <f>'m vs o orig data'!D16</f>
        <v>0.7444444444</v>
      </c>
      <c r="J17" s="3">
        <f>'m vs o orig data'!L16</f>
        <v>0.8558922559</v>
      </c>
      <c r="K17" s="15">
        <f>J$19</f>
        <v>0.7828398495</v>
      </c>
      <c r="L17" s="71">
        <f>'m vs o orig data'!B16</f>
        <v>201</v>
      </c>
      <c r="M17" s="71">
        <f>'m vs o orig data'!C16</f>
        <v>270</v>
      </c>
      <c r="N17" s="11">
        <f>'m vs o orig data'!G16</f>
        <v>0.0049173409</v>
      </c>
      <c r="P17" s="66">
        <f>'m vs o orig data'!J16</f>
        <v>1271</v>
      </c>
      <c r="Q17" s="66">
        <f>'m vs o orig data'!K16</f>
        <v>1485</v>
      </c>
      <c r="R17" s="11">
        <f>'m vs o orig data'!O16</f>
        <v>8.631762E-12</v>
      </c>
      <c r="T17" s="11">
        <f>'m vs o orig data'!R16</f>
        <v>4.6397784E-06</v>
      </c>
    </row>
    <row r="18" spans="1:20" ht="12.75">
      <c r="A18" s="2" t="str">
        <f ca="1" t="shared" si="2"/>
        <v>North (o)</v>
      </c>
      <c r="B18" t="s">
        <v>40</v>
      </c>
      <c r="C18" t="str">
        <f>'m vs o orig data'!T17</f>
        <v> </v>
      </c>
      <c r="D18" t="str">
        <f>'m vs o orig data'!U17</f>
        <v>o</v>
      </c>
      <c r="E18">
        <f ca="1">IF(CELL("contents",F18)="s","s",IF(CELL("contents",G18)="s","s",IF(CELL("contents",'m vs o orig data'!V17)="d","d","")))</f>
      </c>
      <c r="F18" t="str">
        <f>'m vs o orig data'!W17</f>
        <v> </v>
      </c>
      <c r="G18" t="str">
        <f>'m vs o orig data'!X17</f>
        <v> </v>
      </c>
      <c r="H18" s="15">
        <f>I$19</f>
        <v>0.6635750422</v>
      </c>
      <c r="I18" s="3">
        <f>'m vs o orig data'!D17</f>
        <v>0.6315789474</v>
      </c>
      <c r="J18" s="3">
        <f>'m vs o orig data'!L17</f>
        <v>0.6354679803</v>
      </c>
      <c r="K18" s="15">
        <f>J$19</f>
        <v>0.7828398495</v>
      </c>
      <c r="L18" s="71">
        <f>'m vs o orig data'!B17</f>
        <v>96</v>
      </c>
      <c r="M18" s="71">
        <f>'m vs o orig data'!C17</f>
        <v>152</v>
      </c>
      <c r="N18" s="11">
        <f>'m vs o orig data'!G17</f>
        <v>0.4037792295</v>
      </c>
      <c r="P18" s="66">
        <f>'m vs o orig data'!J17</f>
        <v>387</v>
      </c>
      <c r="Q18" s="66">
        <f>'m vs o orig data'!K17</f>
        <v>609</v>
      </c>
      <c r="R18" s="11">
        <f>'m vs o orig data'!O17</f>
        <v>1E-100</v>
      </c>
      <c r="T18" s="11">
        <f>'m vs o orig data'!R17</f>
        <v>0.9290202526</v>
      </c>
    </row>
    <row r="19" spans="1:20" ht="12.75">
      <c r="A19" s="2" t="str">
        <f ca="1" t="shared" si="2"/>
        <v>Manitoba (d)</v>
      </c>
      <c r="B19" t="s">
        <v>42</v>
      </c>
      <c r="C19" t="str">
        <f>'m vs o orig data'!T18</f>
        <v> </v>
      </c>
      <c r="D19" t="str">
        <f>'m vs o orig data'!U18</f>
        <v> </v>
      </c>
      <c r="E19" t="str">
        <f ca="1">IF(CELL("contents",F19)="s","s",IF(CELL("contents",G19)="s","s",IF(CELL("contents",'m vs o orig data'!V18)="d","d","")))</f>
        <v>d</v>
      </c>
      <c r="F19" t="str">
        <f>'m vs o orig data'!W18</f>
        <v> </v>
      </c>
      <c r="G19" t="str">
        <f>'m vs o orig data'!X18</f>
        <v> </v>
      </c>
      <c r="H19" s="15">
        <f>I$19</f>
        <v>0.6635750422</v>
      </c>
      <c r="I19" s="3">
        <f>'m vs o orig data'!D18</f>
        <v>0.6635750422</v>
      </c>
      <c r="J19" s="3">
        <f>'m vs o orig data'!L18</f>
        <v>0.7828398495</v>
      </c>
      <c r="K19" s="15">
        <f>J$19</f>
        <v>0.7828398495</v>
      </c>
      <c r="L19" s="71">
        <f>'m vs o orig data'!B18</f>
        <v>787</v>
      </c>
      <c r="M19" s="71">
        <f>'m vs o orig data'!C18</f>
        <v>1186</v>
      </c>
      <c r="N19" s="11">
        <f>'m vs o orig data'!G18</f>
        <v>1</v>
      </c>
      <c r="P19" s="66">
        <f>'m vs o orig data'!J18</f>
        <v>9571</v>
      </c>
      <c r="Q19" s="66">
        <f>'m vs o orig data'!K18</f>
        <v>12226</v>
      </c>
      <c r="R19" s="11">
        <f>'m vs o orig data'!O18</f>
        <v>1</v>
      </c>
      <c r="T19" s="11">
        <f>'m vs o orig data'!R18</f>
        <v>8.65917E-21</v>
      </c>
    </row>
    <row r="20" spans="1:20" ht="12.75">
      <c r="A20" s="2" t="str">
        <f ca="1" t="shared" si="2"/>
        <v>Fort Garry (o)</v>
      </c>
      <c r="B20" t="s">
        <v>45</v>
      </c>
      <c r="C20" t="str">
        <f>'m vs o orig data'!T19</f>
        <v> </v>
      </c>
      <c r="D20" t="str">
        <f>'m vs o orig data'!U19</f>
        <v>o</v>
      </c>
      <c r="E20">
        <f ca="1">IF(CELL("contents",F20)="s","s",IF(CELL("contents",G20)="s","s",IF(CELL("contents",'m vs o orig data'!V19)="d","d","")))</f>
      </c>
      <c r="F20" t="str">
        <f>'m vs o orig data'!W19</f>
        <v> </v>
      </c>
      <c r="G20" t="str">
        <f>'m vs o orig data'!X19</f>
        <v> </v>
      </c>
      <c r="H20" s="15">
        <f aca="true" t="shared" si="3" ref="H20:H31">I$19</f>
        <v>0.6635750422</v>
      </c>
      <c r="I20" s="3">
        <f>'m vs o orig data'!D19</f>
        <v>0.7407407407</v>
      </c>
      <c r="J20" s="3">
        <f>'m vs o orig data'!L19</f>
        <v>0.8384728341</v>
      </c>
      <c r="K20" s="15">
        <f aca="true" t="shared" si="4" ref="K20:K31">J$19</f>
        <v>0.7828398495</v>
      </c>
      <c r="L20" s="71">
        <f>'m vs o orig data'!B19</f>
        <v>20</v>
      </c>
      <c r="M20" s="71">
        <f>'m vs o orig data'!C19</f>
        <v>27</v>
      </c>
      <c r="N20" s="11">
        <f>'m vs o orig data'!G19</f>
        <v>0.3960886561</v>
      </c>
      <c r="P20" s="66">
        <f>'m vs o orig data'!J19</f>
        <v>571</v>
      </c>
      <c r="Q20" s="66">
        <f>'m vs o orig data'!K19</f>
        <v>681</v>
      </c>
      <c r="R20" s="11">
        <f>'m vs o orig data'!O19</f>
        <v>0.000429747</v>
      </c>
      <c r="T20" s="11">
        <f>'m vs o orig data'!R19</f>
        <v>0.1799266495</v>
      </c>
    </row>
    <row r="21" spans="1:20" ht="12.75">
      <c r="A21" s="2" t="str">
        <f ca="1" t="shared" si="2"/>
        <v>Assiniboine South (d)</v>
      </c>
      <c r="B21" t="s">
        <v>46</v>
      </c>
      <c r="C21" t="str">
        <f>'m vs o orig data'!T20</f>
        <v> </v>
      </c>
      <c r="D21" t="str">
        <f>'m vs o orig data'!U20</f>
        <v> </v>
      </c>
      <c r="E21" t="str">
        <f ca="1">IF(CELL("contents",F21)="s","s",IF(CELL("contents",G21)="s","s",IF(CELL("contents",'m vs o orig data'!V20)="d","d","")))</f>
        <v>d</v>
      </c>
      <c r="F21" t="str">
        <f>'m vs o orig data'!W20</f>
        <v> </v>
      </c>
      <c r="G21" t="str">
        <f>'m vs o orig data'!X20</f>
        <v> </v>
      </c>
      <c r="H21" s="15">
        <f t="shared" si="3"/>
        <v>0.6635750422</v>
      </c>
      <c r="I21" s="3">
        <f>'m vs o orig data'!D20</f>
        <v>0.5454545455</v>
      </c>
      <c r="J21" s="3">
        <f>'m vs o orig data'!L20</f>
        <v>0.8019559902</v>
      </c>
      <c r="K21" s="15">
        <f t="shared" si="4"/>
        <v>0.7828398495</v>
      </c>
      <c r="L21" s="71">
        <f>'m vs o orig data'!B20</f>
        <v>6</v>
      </c>
      <c r="M21" s="71">
        <f>'m vs o orig data'!C20</f>
        <v>11</v>
      </c>
      <c r="N21" s="11">
        <f>'m vs o orig data'!G20</f>
        <v>0.4070202067</v>
      </c>
      <c r="P21" s="66">
        <f>'m vs o orig data'!J20</f>
        <v>328</v>
      </c>
      <c r="Q21" s="66">
        <f>'m vs o orig data'!K20</f>
        <v>409</v>
      </c>
      <c r="R21" s="11">
        <f>'m vs o orig data'!O20</f>
        <v>0.3484303166</v>
      </c>
      <c r="T21" s="11">
        <f>'m vs o orig data'!R20</f>
        <v>0.0374874749</v>
      </c>
    </row>
    <row r="22" spans="1:20" ht="12.75">
      <c r="A22" s="2" t="str">
        <f ca="1" t="shared" si="2"/>
        <v>St. Boniface (o)</v>
      </c>
      <c r="B22" t="s">
        <v>50</v>
      </c>
      <c r="C22" t="str">
        <f>'m vs o orig data'!T21</f>
        <v> </v>
      </c>
      <c r="D22" t="str">
        <f>'m vs o orig data'!U21</f>
        <v>o</v>
      </c>
      <c r="E22">
        <f ca="1">IF(CELL("contents",F22)="s","s",IF(CELL("contents",G22)="s","s",IF(CELL("contents",'m vs o orig data'!V21)="d","d","")))</f>
      </c>
      <c r="F22" t="str">
        <f>'m vs o orig data'!W21</f>
        <v> </v>
      </c>
      <c r="G22" t="str">
        <f>'m vs o orig data'!X21</f>
        <v> </v>
      </c>
      <c r="H22" s="15">
        <f t="shared" si="3"/>
        <v>0.6635750422</v>
      </c>
      <c r="I22" s="3">
        <f>'m vs o orig data'!D21</f>
        <v>0.7567567568</v>
      </c>
      <c r="J22" s="3">
        <f>'m vs o orig data'!L21</f>
        <v>0.8423005566</v>
      </c>
      <c r="K22" s="15">
        <f t="shared" si="4"/>
        <v>0.7828398495</v>
      </c>
      <c r="L22" s="71">
        <f>'m vs o orig data'!B21</f>
        <v>28</v>
      </c>
      <c r="M22" s="71">
        <f>'m vs o orig data'!C21</f>
        <v>37</v>
      </c>
      <c r="N22" s="11">
        <f>'m vs o orig data'!G21</f>
        <v>0.2302883112</v>
      </c>
      <c r="P22" s="66">
        <f>'m vs o orig data'!J21</f>
        <v>454</v>
      </c>
      <c r="Q22" s="66">
        <f>'m vs o orig data'!K21</f>
        <v>539</v>
      </c>
      <c r="R22" s="11">
        <f>'m vs o orig data'!O21</f>
        <v>0.0008136877</v>
      </c>
      <c r="T22" s="11">
        <f>'m vs o orig data'!R21</f>
        <v>0.1731677286</v>
      </c>
    </row>
    <row r="23" spans="1:20" ht="12.75">
      <c r="A23" s="2" t="str">
        <f ca="1" t="shared" si="2"/>
        <v>St. Vital (d)</v>
      </c>
      <c r="B23" t="s">
        <v>48</v>
      </c>
      <c r="C23" t="str">
        <f>'m vs o orig data'!T22</f>
        <v> </v>
      </c>
      <c r="D23" t="str">
        <f>'m vs o orig data'!U22</f>
        <v> </v>
      </c>
      <c r="E23" t="str">
        <f ca="1">IF(CELL("contents",F23)="s","s",IF(CELL("contents",G23)="s","s",IF(CELL("contents",'m vs o orig data'!V22)="d","d","")))</f>
        <v>d</v>
      </c>
      <c r="F23" t="str">
        <f>'m vs o orig data'!W22</f>
        <v> </v>
      </c>
      <c r="G23" t="str">
        <f>'m vs o orig data'!X22</f>
        <v> </v>
      </c>
      <c r="H23" s="15">
        <f t="shared" si="3"/>
        <v>0.6635750422</v>
      </c>
      <c r="I23" s="3">
        <f>'m vs o orig data'!D22</f>
        <v>0.6428571429</v>
      </c>
      <c r="J23" s="3">
        <f>'m vs o orig data'!L22</f>
        <v>0.8064516129</v>
      </c>
      <c r="K23" s="15">
        <f t="shared" si="4"/>
        <v>0.7828398495</v>
      </c>
      <c r="L23" s="71">
        <f>'m vs o orig data'!B22</f>
        <v>27</v>
      </c>
      <c r="M23" s="71">
        <f>'m vs o orig data'!C22</f>
        <v>42</v>
      </c>
      <c r="N23" s="11">
        <f>'m vs o orig data'!G22</f>
        <v>0.776278595</v>
      </c>
      <c r="P23" s="66">
        <f>'m vs o orig data'!J22</f>
        <v>550</v>
      </c>
      <c r="Q23" s="66">
        <f>'m vs o orig data'!K22</f>
        <v>682</v>
      </c>
      <c r="R23" s="11">
        <f>'m vs o orig data'!O22</f>
        <v>0.1347771181</v>
      </c>
      <c r="T23" s="11">
        <f>'m vs o orig data'!R22</f>
        <v>0.0105262504</v>
      </c>
    </row>
    <row r="24" spans="1:20" ht="12.75">
      <c r="A24" s="2" t="str">
        <f ca="1" t="shared" si="2"/>
        <v>Transcona (o,d)</v>
      </c>
      <c r="B24" t="s">
        <v>51</v>
      </c>
      <c r="C24" t="str">
        <f>'m vs o orig data'!T23</f>
        <v> </v>
      </c>
      <c r="D24" t="str">
        <f>'m vs o orig data'!U23</f>
        <v>o</v>
      </c>
      <c r="E24" t="str">
        <f ca="1">IF(CELL("contents",F24)="s","s",IF(CELL("contents",G24)="s","s",IF(CELL("contents",'m vs o orig data'!V23)="d","d","")))</f>
        <v>d</v>
      </c>
      <c r="F24" t="str">
        <f>'m vs o orig data'!W23</f>
        <v> </v>
      </c>
      <c r="G24" t="str">
        <f>'m vs o orig data'!X23</f>
        <v> </v>
      </c>
      <c r="H24" s="15">
        <f t="shared" si="3"/>
        <v>0.6635750422</v>
      </c>
      <c r="I24" s="3">
        <f>'m vs o orig data'!D23</f>
        <v>0.7222222222</v>
      </c>
      <c r="J24" s="3">
        <f>'m vs o orig data'!L23</f>
        <v>0.8693586698</v>
      </c>
      <c r="K24" s="15">
        <f t="shared" si="4"/>
        <v>0.7828398495</v>
      </c>
      <c r="L24" s="71">
        <f>'m vs o orig data'!B23</f>
        <v>26</v>
      </c>
      <c r="M24" s="71">
        <f>'m vs o orig data'!C23</f>
        <v>36</v>
      </c>
      <c r="N24" s="11">
        <f>'m vs o orig data'!G23</f>
        <v>0.4564241644</v>
      </c>
      <c r="P24" s="66">
        <f>'m vs o orig data'!J23</f>
        <v>366</v>
      </c>
      <c r="Q24" s="66">
        <f>'m vs o orig data'!K23</f>
        <v>421</v>
      </c>
      <c r="R24" s="11">
        <f>'m vs o orig data'!O23</f>
        <v>1.66598E-05</v>
      </c>
      <c r="T24" s="11">
        <f>'m vs o orig data'!R23</f>
        <v>0.0152709337</v>
      </c>
    </row>
    <row r="25" spans="1:23" ht="12.75">
      <c r="A25" s="2" t="str">
        <f ca="1" t="shared" si="2"/>
        <v>River Heights</v>
      </c>
      <c r="B25" t="s">
        <v>47</v>
      </c>
      <c r="C25" t="str">
        <f>'m vs o orig data'!T24</f>
        <v> </v>
      </c>
      <c r="D25" t="str">
        <f>'m vs o orig data'!U24</f>
        <v> </v>
      </c>
      <c r="E25">
        <f ca="1">IF(CELL("contents",F25)="s","s",IF(CELL("contents",G25)="s","s",IF(CELL("contents",'m vs o orig data'!V24)="d","d","")))</f>
      </c>
      <c r="F25" t="str">
        <f>'m vs o orig data'!W24</f>
        <v> </v>
      </c>
      <c r="G25" t="str">
        <f>'m vs o orig data'!X24</f>
        <v> </v>
      </c>
      <c r="H25" s="15">
        <f t="shared" si="3"/>
        <v>0.6635750422</v>
      </c>
      <c r="I25" s="3">
        <f>'m vs o orig data'!D24</f>
        <v>0.7916666667</v>
      </c>
      <c r="J25" s="3">
        <f>'m vs o orig data'!L24</f>
        <v>0.768907563</v>
      </c>
      <c r="K25" s="15">
        <f t="shared" si="4"/>
        <v>0.7828398495</v>
      </c>
      <c r="L25" s="71">
        <f>'m vs o orig data'!B24</f>
        <v>19</v>
      </c>
      <c r="M25" s="71">
        <f>'m vs o orig data'!C24</f>
        <v>24</v>
      </c>
      <c r="N25" s="11">
        <f>'m vs o orig data'!G24</f>
        <v>0.1841385555</v>
      </c>
      <c r="P25" s="66">
        <f>'m vs o orig data'!J24</f>
        <v>366</v>
      </c>
      <c r="Q25" s="66">
        <f>'m vs o orig data'!K24</f>
        <v>476</v>
      </c>
      <c r="R25" s="11">
        <f>'m vs o orig data'!O24</f>
        <v>0.4609862669</v>
      </c>
      <c r="T25" s="11">
        <f>'m vs o orig data'!R24</f>
        <v>0.7960167219</v>
      </c>
      <c r="U25" s="1"/>
      <c r="V25" s="1"/>
      <c r="W25" s="1"/>
    </row>
    <row r="26" spans="1:23" ht="12.75">
      <c r="A26" s="2" t="str">
        <f ca="1" t="shared" si="2"/>
        <v>River East (m,o,d)</v>
      </c>
      <c r="B26" t="s">
        <v>49</v>
      </c>
      <c r="C26" t="str">
        <f>'m vs o orig data'!T25</f>
        <v>m</v>
      </c>
      <c r="D26" t="str">
        <f>'m vs o orig data'!U25</f>
        <v>o</v>
      </c>
      <c r="E26" t="str">
        <f ca="1">IF(CELL("contents",F26)="s","s",IF(CELL("contents",G26)="s","s",IF(CELL("contents",'m vs o orig data'!V25)="d","d","")))</f>
        <v>d</v>
      </c>
      <c r="F26" t="str">
        <f>'m vs o orig data'!W25</f>
        <v> </v>
      </c>
      <c r="G26" t="str">
        <f>'m vs o orig data'!X25</f>
        <v> </v>
      </c>
      <c r="H26" s="15">
        <f t="shared" si="3"/>
        <v>0.6635750422</v>
      </c>
      <c r="I26" s="3">
        <f>'m vs o orig data'!D25</f>
        <v>0.525</v>
      </c>
      <c r="J26" s="3">
        <f>'m vs o orig data'!L25</f>
        <v>0.7037411527</v>
      </c>
      <c r="K26" s="15">
        <f t="shared" si="4"/>
        <v>0.7828398495</v>
      </c>
      <c r="L26" s="71">
        <f>'m vs o orig data'!B25</f>
        <v>42</v>
      </c>
      <c r="M26" s="71">
        <f>'m vs o orig data'!C25</f>
        <v>80</v>
      </c>
      <c r="N26" s="11">
        <f>'m vs o orig data'!G25</f>
        <v>0.0087093475</v>
      </c>
      <c r="P26" s="66">
        <f>'m vs o orig data'!J25</f>
        <v>696</v>
      </c>
      <c r="Q26" s="66">
        <f>'m vs o orig data'!K25</f>
        <v>989</v>
      </c>
      <c r="R26" s="11">
        <f>'m vs o orig data'!O25</f>
        <v>1.6083799E-09</v>
      </c>
      <c r="T26" s="11">
        <f>'m vs o orig data'!R25</f>
        <v>0.00088121</v>
      </c>
      <c r="U26" s="1"/>
      <c r="V26" s="1"/>
      <c r="W26" s="1"/>
    </row>
    <row r="27" spans="1:23" ht="12.75">
      <c r="A27" s="2" t="str">
        <f ca="1" t="shared" si="2"/>
        <v>Seven Oaks</v>
      </c>
      <c r="B27" t="s">
        <v>52</v>
      </c>
      <c r="C27" t="str">
        <f>'m vs o orig data'!T26</f>
        <v> </v>
      </c>
      <c r="D27" t="str">
        <f>'m vs o orig data'!U26</f>
        <v> </v>
      </c>
      <c r="E27">
        <f ca="1">IF(CELL("contents",F27)="s","s",IF(CELL("contents",G27)="s","s",IF(CELL("contents",'m vs o orig data'!V26)="d","d","")))</f>
      </c>
      <c r="F27" t="str">
        <f>'m vs o orig data'!W26</f>
        <v> </v>
      </c>
      <c r="G27" t="str">
        <f>'m vs o orig data'!X26</f>
        <v> </v>
      </c>
      <c r="H27" s="15">
        <f t="shared" si="3"/>
        <v>0.6635750422</v>
      </c>
      <c r="I27" s="3">
        <f>'m vs o orig data'!D26</f>
        <v>0.7619047619</v>
      </c>
      <c r="J27" s="3">
        <f>'m vs o orig data'!L26</f>
        <v>0.7746031746</v>
      </c>
      <c r="K27" s="15">
        <f t="shared" si="4"/>
        <v>0.7828398495</v>
      </c>
      <c r="L27" s="71">
        <f>'m vs o orig data'!B26</f>
        <v>32</v>
      </c>
      <c r="M27" s="71">
        <f>'m vs o orig data'!C26</f>
        <v>42</v>
      </c>
      <c r="N27" s="11">
        <f>'m vs o orig data'!G26</f>
        <v>0.177428392</v>
      </c>
      <c r="P27" s="66">
        <f>'m vs o orig data'!J26</f>
        <v>488</v>
      </c>
      <c r="Q27" s="66">
        <f>'m vs o orig data'!K26</f>
        <v>630</v>
      </c>
      <c r="R27" s="11">
        <f>'m vs o orig data'!O26</f>
        <v>0.6160804272</v>
      </c>
      <c r="T27" s="11">
        <f>'m vs o orig data'!R26</f>
        <v>0.8489480841</v>
      </c>
      <c r="U27" s="1"/>
      <c r="V27" s="1"/>
      <c r="W27" s="1"/>
    </row>
    <row r="28" spans="1:23" ht="12.75">
      <c r="A28" s="2" t="str">
        <f ca="1" t="shared" si="2"/>
        <v>St. James - Assiniboia (o)</v>
      </c>
      <c r="B28" t="s">
        <v>53</v>
      </c>
      <c r="C28" t="str">
        <f>'m vs o orig data'!T27</f>
        <v> </v>
      </c>
      <c r="D28" t="str">
        <f>'m vs o orig data'!U27</f>
        <v>o</v>
      </c>
      <c r="E28">
        <f ca="1">IF(CELL("contents",F28)="s","s",IF(CELL("contents",G28)="s","s",IF(CELL("contents",'m vs o orig data'!V27)="d","d","")))</f>
      </c>
      <c r="F28" t="str">
        <f>'m vs o orig data'!W27</f>
        <v> </v>
      </c>
      <c r="G28" t="str">
        <f>'m vs o orig data'!X27</f>
        <v> </v>
      </c>
      <c r="H28" s="15">
        <f t="shared" si="3"/>
        <v>0.6635750422</v>
      </c>
      <c r="I28" s="3">
        <f>'m vs o orig data'!D27</f>
        <v>0.7435897436</v>
      </c>
      <c r="J28" s="3">
        <f>'m vs o orig data'!L27</f>
        <v>0.8502581756</v>
      </c>
      <c r="K28" s="15">
        <f t="shared" si="4"/>
        <v>0.7828398495</v>
      </c>
      <c r="L28" s="71">
        <f>'m vs o orig data'!B27</f>
        <v>29</v>
      </c>
      <c r="M28" s="71">
        <f>'m vs o orig data'!C27</f>
        <v>39</v>
      </c>
      <c r="N28" s="11">
        <f>'m vs o orig data'!G27</f>
        <v>0.2902472552</v>
      </c>
      <c r="O28" s="8"/>
      <c r="P28" s="66">
        <f>'m vs o orig data'!J27</f>
        <v>494</v>
      </c>
      <c r="Q28" s="66">
        <f>'m vs o orig data'!K27</f>
        <v>581</v>
      </c>
      <c r="R28" s="11">
        <f>'m vs o orig data'!O27</f>
        <v>8.10412E-05</v>
      </c>
      <c r="T28" s="11">
        <f>'m vs o orig data'!R27</f>
        <v>0.0758863772</v>
      </c>
      <c r="U28" s="1"/>
      <c r="V28" s="1"/>
      <c r="W28" s="1"/>
    </row>
    <row r="29" spans="1:23" ht="12.75">
      <c r="A29" s="2" t="str">
        <f ca="1" t="shared" si="2"/>
        <v>Inkster (d)</v>
      </c>
      <c r="B29" t="s">
        <v>54</v>
      </c>
      <c r="C29" t="str">
        <f>'m vs o orig data'!T28</f>
        <v> </v>
      </c>
      <c r="D29" t="str">
        <f>'m vs o orig data'!U28</f>
        <v> </v>
      </c>
      <c r="E29" t="str">
        <f ca="1">IF(CELL("contents",F29)="s","s",IF(CELL("contents",G29)="s","s",IF(CELL("contents",'m vs o orig data'!V28)="d","d","")))</f>
        <v>d</v>
      </c>
      <c r="F29" t="str">
        <f>'m vs o orig data'!W28</f>
        <v> </v>
      </c>
      <c r="G29" t="str">
        <f>'m vs o orig data'!X28</f>
        <v> </v>
      </c>
      <c r="H29" s="15">
        <f t="shared" si="3"/>
        <v>0.6635750422</v>
      </c>
      <c r="I29" s="3">
        <f>'m vs o orig data'!D28</f>
        <v>0.5714285714</v>
      </c>
      <c r="J29" s="3">
        <f>'m vs o orig data'!L28</f>
        <v>0.7339667458</v>
      </c>
      <c r="K29" s="15">
        <f t="shared" si="4"/>
        <v>0.7828398495</v>
      </c>
      <c r="L29" s="71">
        <f>'m vs o orig data'!B28</f>
        <v>24</v>
      </c>
      <c r="M29" s="71">
        <f>'m vs o orig data'!C28</f>
        <v>42</v>
      </c>
      <c r="N29" s="11">
        <f>'m vs o orig data'!G28</f>
        <v>0.2062643417</v>
      </c>
      <c r="O29" s="8"/>
      <c r="P29" s="66">
        <f>'m vs o orig data'!J28</f>
        <v>309</v>
      </c>
      <c r="Q29" s="66">
        <f>'m vs o orig data'!K28</f>
        <v>421</v>
      </c>
      <c r="R29" s="11">
        <f>'m vs o orig data'!O28</f>
        <v>0.0150108634</v>
      </c>
      <c r="T29" s="11">
        <f>'m vs o orig data'!R28</f>
        <v>0.0254037539</v>
      </c>
      <c r="U29" s="1"/>
      <c r="V29" s="1"/>
      <c r="W29" s="1"/>
    </row>
    <row r="30" spans="1:23" ht="12.75">
      <c r="A30" s="2" t="str">
        <f ca="1" t="shared" si="2"/>
        <v>Downtown (o)</v>
      </c>
      <c r="B30" t="s">
        <v>55</v>
      </c>
      <c r="C30" t="str">
        <f>'m vs o orig data'!T29</f>
        <v> </v>
      </c>
      <c r="D30" t="str">
        <f>'m vs o orig data'!U29</f>
        <v>o</v>
      </c>
      <c r="E30">
        <f ca="1">IF(CELL("contents",F30)="s","s",IF(CELL("contents",G30)="s","s",IF(CELL("contents",'m vs o orig data'!V29)="d","d","")))</f>
      </c>
      <c r="F30" t="str">
        <f>'m vs o orig data'!W29</f>
        <v> </v>
      </c>
      <c r="G30" t="str">
        <f>'m vs o orig data'!X29</f>
        <v> </v>
      </c>
      <c r="H30" s="15">
        <f t="shared" si="3"/>
        <v>0.6635750422</v>
      </c>
      <c r="I30" s="3">
        <f>'m vs o orig data'!D29</f>
        <v>0.5087719298</v>
      </c>
      <c r="J30" s="3">
        <f>'m vs o orig data'!L29</f>
        <v>0.6297335203</v>
      </c>
      <c r="K30" s="15">
        <f t="shared" si="4"/>
        <v>0.7828398495</v>
      </c>
      <c r="L30" s="71">
        <f>'m vs o orig data'!B29</f>
        <v>29</v>
      </c>
      <c r="M30" s="71">
        <f>'m vs o orig data'!C29</f>
        <v>57</v>
      </c>
      <c r="N30" s="11">
        <f>'m vs o orig data'!G29</f>
        <v>0.0133762523</v>
      </c>
      <c r="O30" s="8"/>
      <c r="P30" s="66">
        <f>'m vs o orig data'!J29</f>
        <v>449</v>
      </c>
      <c r="Q30" s="66">
        <f>'m vs o orig data'!K29</f>
        <v>713</v>
      </c>
      <c r="R30" s="11">
        <f>'m vs o orig data'!O29</f>
        <v>1E-100</v>
      </c>
      <c r="T30" s="11">
        <f>'m vs o orig data'!R29</f>
        <v>0.0701077941</v>
      </c>
      <c r="U30" s="1"/>
      <c r="V30" s="1"/>
      <c r="W30" s="1"/>
    </row>
    <row r="31" spans="1:23" ht="12.75">
      <c r="A31" s="2" t="str">
        <f ca="1">CONCATENATE(B31)&amp;(IF((CELL("contents",C31)="m")*AND((CELL("contents",D31))="o")*AND((CELL("contents",E31))&lt;&gt;"")," (m,o,"&amp;CELL("contents",E31)&amp;")",(IF((CELL("contents",C31)="m")*OR((CELL("contents",D31))="o")," (m,o)",(IF((CELL("contents",C31)="m")*OR((CELL("contents",E31))&lt;&gt;"")," (m,"&amp;CELL("contents",E31)&amp;")",(IF((CELL("contents",D31)="o")*OR((CELL("contents",E31))&lt;&gt;"")," (o,"&amp;CELL("contents",E31)&amp;")",(IF((CELL("contents",C31))="m"," (m)",(IF((CELL("contents",D31)="o")," (o)",(IF((CELL("contents",E31)&lt;&gt;"")," ("&amp;CELL("contents",E31)&amp;")",""))))))))))))))</f>
        <v>Point Douglas (o)</v>
      </c>
      <c r="B31" t="s">
        <v>56</v>
      </c>
      <c r="C31" t="str">
        <f>'m vs o orig data'!T30</f>
        <v> </v>
      </c>
      <c r="D31" t="str">
        <f>'m vs o orig data'!U30</f>
        <v>o</v>
      </c>
      <c r="E31">
        <f ca="1">IF(CELL("contents",F31)="s","s",IF(CELL("contents",G31)="s","s",IF(CELL("contents",'m vs o orig data'!V30)="d","d","")))</f>
      </c>
      <c r="F31" t="str">
        <f>'m vs o orig data'!W30</f>
        <v> </v>
      </c>
      <c r="G31" t="str">
        <f>'m vs o orig data'!X30</f>
        <v> </v>
      </c>
      <c r="H31" s="15">
        <f t="shared" si="3"/>
        <v>0.6635750422</v>
      </c>
      <c r="I31" s="3">
        <f>'m vs o orig data'!D30</f>
        <v>0.5764705882</v>
      </c>
      <c r="J31" s="3">
        <f>'m vs o orig data'!L30</f>
        <v>0.6333333333</v>
      </c>
      <c r="K31" s="15">
        <f t="shared" si="4"/>
        <v>0.7828398495</v>
      </c>
      <c r="L31" s="71">
        <f>'m vs o orig data'!B30</f>
        <v>49</v>
      </c>
      <c r="M31" s="71">
        <f>'m vs o orig data'!C30</f>
        <v>85</v>
      </c>
      <c r="N31" s="11">
        <f>'m vs o orig data'!G30</f>
        <v>0.0891958943</v>
      </c>
      <c r="O31" s="8"/>
      <c r="P31" s="66">
        <f>'m vs o orig data'!J30</f>
        <v>323</v>
      </c>
      <c r="Q31" s="66">
        <f>'m vs o orig data'!K30</f>
        <v>510</v>
      </c>
      <c r="R31" s="11">
        <f>'m vs o orig data'!O30</f>
        <v>2.220446E-16</v>
      </c>
      <c r="T31" s="11">
        <f>'m vs o orig data'!R30</f>
        <v>0.316021298</v>
      </c>
      <c r="U31" s="1"/>
      <c r="V31" s="1"/>
      <c r="W31" s="1"/>
    </row>
    <row r="32" spans="1:23" ht="12.75">
      <c r="B32"/>
      <c r="C32"/>
      <c r="D32"/>
      <c r="E32"/>
      <c r="F32"/>
      <c r="G32"/>
      <c r="H32" s="15"/>
      <c r="I32" s="3"/>
      <c r="J32" s="3"/>
      <c r="K32" s="15"/>
      <c r="L32" s="15"/>
      <c r="M32" s="15"/>
      <c r="N32" s="11"/>
      <c r="O32" s="8"/>
      <c r="P32" s="68"/>
      <c r="Q32" s="68"/>
      <c r="R32" s="11"/>
      <c r="T32" s="11"/>
      <c r="U32" s="1"/>
      <c r="V32" s="1"/>
      <c r="W32" s="1"/>
    </row>
    <row r="33" spans="2:8" ht="12.75">
      <c r="B33"/>
      <c r="C33"/>
      <c r="D33"/>
      <c r="E33"/>
      <c r="F33"/>
      <c r="G33"/>
      <c r="H33" s="16"/>
    </row>
    <row r="34" spans="2:8" ht="12.75">
      <c r="B34"/>
      <c r="C34"/>
      <c r="D34"/>
      <c r="E34"/>
      <c r="F34"/>
      <c r="G34"/>
      <c r="H34" s="16"/>
    </row>
    <row r="35" spans="2:8" ht="12.75">
      <c r="B35"/>
      <c r="C35"/>
      <c r="D35"/>
      <c r="E35"/>
      <c r="F35"/>
      <c r="G35"/>
      <c r="H35" s="16"/>
    </row>
    <row r="36" spans="2:8" ht="12.75">
      <c r="B36"/>
      <c r="C36"/>
      <c r="D36"/>
      <c r="E36"/>
      <c r="F36"/>
      <c r="G36"/>
      <c r="H36" s="16"/>
    </row>
    <row r="37" spans="2:8" ht="12.75">
      <c r="B37"/>
      <c r="C37"/>
      <c r="D37"/>
      <c r="E37"/>
      <c r="F37"/>
      <c r="G37"/>
      <c r="H37" s="16"/>
    </row>
    <row r="38" spans="2:8" ht="12.75">
      <c r="B38"/>
      <c r="C38"/>
      <c r="D38"/>
      <c r="E38"/>
      <c r="F38"/>
      <c r="G38"/>
      <c r="H38" s="16"/>
    </row>
    <row r="39" spans="2:8" ht="12.75">
      <c r="B39"/>
      <c r="C39"/>
      <c r="D39"/>
      <c r="E39"/>
      <c r="F39"/>
      <c r="G39"/>
      <c r="H39" s="16"/>
    </row>
    <row r="40" ht="12.75">
      <c r="H40" s="16"/>
    </row>
    <row r="41" ht="12.75">
      <c r="H41" s="16"/>
    </row>
    <row r="42" ht="12.75">
      <c r="H42" s="16"/>
    </row>
    <row r="43" ht="12.75">
      <c r="H43" s="16"/>
    </row>
    <row r="44" ht="12.75">
      <c r="H44" s="16"/>
    </row>
    <row r="45" ht="12.75">
      <c r="H45" s="16"/>
    </row>
  </sheetData>
  <sheetProtection/>
  <mergeCells count="3">
    <mergeCell ref="C1:E1"/>
    <mergeCell ref="F1:G1"/>
    <mergeCell ref="H1:N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4" sqref="G4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  <col min="7" max="8" width="14.421875" style="72" customWidth="1"/>
  </cols>
  <sheetData>
    <row r="1" spans="1:9" ht="12.75">
      <c r="A1" s="27" t="s">
        <v>106</v>
      </c>
      <c r="B1" s="4" t="s">
        <v>58</v>
      </c>
      <c r="C1" s="12" t="s">
        <v>29</v>
      </c>
      <c r="D1" s="12" t="s">
        <v>30</v>
      </c>
      <c r="E1" s="105" t="s">
        <v>150</v>
      </c>
      <c r="F1" s="105"/>
      <c r="G1" s="105"/>
      <c r="H1" s="105"/>
      <c r="I1" s="105"/>
    </row>
    <row r="2" spans="1:9" ht="12.75">
      <c r="A2" s="27"/>
      <c r="B2" s="4"/>
      <c r="C2" s="12"/>
      <c r="D2" s="12"/>
      <c r="E2" s="3"/>
      <c r="F2" s="3" t="s">
        <v>130</v>
      </c>
      <c r="G2" s="70"/>
      <c r="H2" s="70"/>
      <c r="I2" s="3"/>
    </row>
    <row r="3" spans="1:9" ht="12.75">
      <c r="A3" s="26" t="s">
        <v>0</v>
      </c>
      <c r="B3" s="4"/>
      <c r="C3" s="12" t="s">
        <v>89</v>
      </c>
      <c r="D3" s="12" t="s">
        <v>60</v>
      </c>
      <c r="E3" s="5" t="s">
        <v>97</v>
      </c>
      <c r="F3" s="3" t="s">
        <v>108</v>
      </c>
      <c r="G3" s="71" t="s">
        <v>134</v>
      </c>
      <c r="H3" s="71" t="s">
        <v>135</v>
      </c>
      <c r="I3" s="5" t="s">
        <v>77</v>
      </c>
    </row>
    <row r="4" spans="1:9" ht="12.75">
      <c r="A4" s="25" t="str">
        <f ca="1">CONCATENATE(B4)&amp;(IF((CELL("contents",D4)="s")," (s)",(IF((CELL("contents",C4)="m")," (m)",""))))</f>
        <v>Southeast Region (m)</v>
      </c>
      <c r="B4" t="s">
        <v>90</v>
      </c>
      <c r="C4" t="str">
        <f>'m region orig data'!J4</f>
        <v>m</v>
      </c>
      <c r="D4" t="str">
        <f>'m region orig data'!K4</f>
        <v> </v>
      </c>
      <c r="E4" s="15">
        <f>F$12</f>
        <v>0.6635750422</v>
      </c>
      <c r="F4" s="28">
        <f>'m region orig data'!D4</f>
        <v>0.7777777778</v>
      </c>
      <c r="G4" s="70">
        <f>'m region orig data'!B4</f>
        <v>105</v>
      </c>
      <c r="H4" s="70">
        <f>'m region orig data'!C4</f>
        <v>135</v>
      </c>
      <c r="I4" s="11">
        <f>'m region orig data'!G4</f>
        <v>0.004979304</v>
      </c>
    </row>
    <row r="5" spans="1:9" ht="12.75">
      <c r="A5" s="25" t="str">
        <f ca="1">CONCATENATE(B5)&amp;(IF((CELL("contents",D5)="s")," (s)",(IF((CELL("contents",C5)="m")," (m)",""))))</f>
        <v>Interlake Region (m)</v>
      </c>
      <c r="B5" t="s">
        <v>91</v>
      </c>
      <c r="C5" t="str">
        <f>'m region orig data'!J5</f>
        <v>m</v>
      </c>
      <c r="D5" t="str">
        <f>'m region orig data'!K5</f>
        <v> </v>
      </c>
      <c r="E5" s="15">
        <f aca="true" t="shared" si="0" ref="E5:E12">F$12</f>
        <v>0.6635750422</v>
      </c>
      <c r="F5" s="28">
        <f>'m region orig data'!D5</f>
        <v>0.7741935484</v>
      </c>
      <c r="G5" s="70">
        <f>'m region orig data'!B5</f>
        <v>96</v>
      </c>
      <c r="H5" s="70">
        <f>'m region orig data'!C5</f>
        <v>124</v>
      </c>
      <c r="I5" s="11">
        <f>'m region orig data'!G5</f>
        <v>0.0091325789</v>
      </c>
    </row>
    <row r="6" spans="1:9" ht="12.75">
      <c r="A6" s="25" t="str">
        <f aca="true" ca="1" t="shared" si="1" ref="A6:A12">CONCATENATE(B6)&amp;(IF((CELL("contents",D6)="s")," (s)",(IF((CELL("contents",C6)="m")," (m)",""))))</f>
        <v>Northwest Region</v>
      </c>
      <c r="B6" t="s">
        <v>92</v>
      </c>
      <c r="C6" t="str">
        <f>'m region orig data'!J6</f>
        <v> </v>
      </c>
      <c r="D6" t="str">
        <f>'m region orig data'!K6</f>
        <v> </v>
      </c>
      <c r="E6" s="15">
        <f t="shared" si="0"/>
        <v>0.6635750422</v>
      </c>
      <c r="F6" s="28">
        <f>'m region orig data'!D6</f>
        <v>0.7049180328</v>
      </c>
      <c r="G6" s="70">
        <f>'m region orig data'!B6</f>
        <v>43</v>
      </c>
      <c r="H6" s="70">
        <f>'m region orig data'!C6</f>
        <v>61</v>
      </c>
      <c r="I6" s="11">
        <f>'m region orig data'!G6</f>
        <v>0.4943514291</v>
      </c>
    </row>
    <row r="7" spans="1:9" ht="12.75">
      <c r="A7" s="25" t="str">
        <f ca="1" t="shared" si="1"/>
        <v>Winnipeg Region</v>
      </c>
      <c r="B7" t="s">
        <v>93</v>
      </c>
      <c r="C7" t="str">
        <f>'m region orig data'!J7</f>
        <v> </v>
      </c>
      <c r="D7" t="str">
        <f>'m region orig data'!K7</f>
        <v> </v>
      </c>
      <c r="E7" s="15">
        <f t="shared" si="0"/>
        <v>0.6635750422</v>
      </c>
      <c r="F7" s="28">
        <f>'m region orig data'!D7</f>
        <v>0.6340996169</v>
      </c>
      <c r="G7" s="70">
        <f>'m region orig data'!B7</f>
        <v>331</v>
      </c>
      <c r="H7" s="70">
        <f>'m region orig data'!C7</f>
        <v>522</v>
      </c>
      <c r="I7" s="11">
        <f>'m region orig data'!G7</f>
        <v>0.1540705745</v>
      </c>
    </row>
    <row r="8" spans="1:9" ht="12.75">
      <c r="A8" s="25" t="str">
        <f ca="1" t="shared" si="1"/>
        <v>Southwest Region</v>
      </c>
      <c r="B8" t="s">
        <v>94</v>
      </c>
      <c r="C8" t="str">
        <f>'m region orig data'!J8</f>
        <v> </v>
      </c>
      <c r="D8" t="str">
        <f>'m region orig data'!K8</f>
        <v> </v>
      </c>
      <c r="E8" s="15">
        <f t="shared" si="0"/>
        <v>0.6635750422</v>
      </c>
      <c r="F8" s="28">
        <f>'m region orig data'!D8</f>
        <v>0.5759493671</v>
      </c>
      <c r="G8" s="70">
        <f>'m region orig data'!B8</f>
        <v>91</v>
      </c>
      <c r="H8" s="70">
        <f>'m region orig data'!C8</f>
        <v>158</v>
      </c>
      <c r="I8" s="11">
        <f>'m region orig data'!G8</f>
        <v>0.0197452887</v>
      </c>
    </row>
    <row r="9" spans="1:9" ht="12.75">
      <c r="A9" s="25" t="str">
        <f ca="1" t="shared" si="1"/>
        <v>The Pas Region</v>
      </c>
      <c r="B9" t="s">
        <v>95</v>
      </c>
      <c r="C9" t="str">
        <f>'m region orig data'!J9</f>
        <v> </v>
      </c>
      <c r="D9" t="str">
        <f>'m region orig data'!K9</f>
        <v> </v>
      </c>
      <c r="E9" s="15">
        <f t="shared" si="0"/>
        <v>0.6635750422</v>
      </c>
      <c r="F9" s="28">
        <f>'m region orig data'!D9</f>
        <v>0.6875</v>
      </c>
      <c r="G9" s="70">
        <f>'m region orig data'!B9</f>
        <v>66</v>
      </c>
      <c r="H9" s="70">
        <f>'m region orig data'!C9</f>
        <v>96</v>
      </c>
      <c r="I9" s="11">
        <f>'m region orig data'!G9</f>
        <v>0.6198009343</v>
      </c>
    </row>
    <row r="10" spans="1:9" ht="12.75">
      <c r="A10" s="25" t="str">
        <f ca="1" t="shared" si="1"/>
        <v>Thompson Region</v>
      </c>
      <c r="B10" t="s">
        <v>96</v>
      </c>
      <c r="C10" t="str">
        <f>'m region orig data'!J10</f>
        <v> </v>
      </c>
      <c r="D10" t="str">
        <f>'m region orig data'!K10</f>
        <v> </v>
      </c>
      <c r="E10" s="15">
        <f t="shared" si="0"/>
        <v>0.6635750422</v>
      </c>
      <c r="F10" s="28">
        <f>'m region orig data'!D10</f>
        <v>0.6111111111</v>
      </c>
      <c r="G10" s="70">
        <f>'m region orig data'!B10</f>
        <v>55</v>
      </c>
      <c r="H10" s="70">
        <f>'m region orig data'!C10</f>
        <v>90</v>
      </c>
      <c r="I10" s="11">
        <f>'m region orig data'!G10</f>
        <v>0.2921580995</v>
      </c>
    </row>
    <row r="11" spans="1:9" ht="12.75">
      <c r="A11" s="25"/>
      <c r="E11" s="15"/>
      <c r="F11" s="28"/>
      <c r="I11" s="11"/>
    </row>
    <row r="12" spans="1:9" ht="12.75">
      <c r="A12" s="25" t="str">
        <f ca="1" t="shared" si="1"/>
        <v>Manitoba</v>
      </c>
      <c r="B12" t="s">
        <v>42</v>
      </c>
      <c r="C12" t="str">
        <f>'m region orig data'!J11</f>
        <v> </v>
      </c>
      <c r="D12" t="str">
        <f>'m region orig data'!K11</f>
        <v> </v>
      </c>
      <c r="E12" s="15">
        <f t="shared" si="0"/>
        <v>0.6635750422</v>
      </c>
      <c r="F12" s="28">
        <f>'m region orig data'!D11</f>
        <v>0.6635750422</v>
      </c>
      <c r="G12" s="70">
        <f>'m region orig data'!B11</f>
        <v>787</v>
      </c>
      <c r="H12" s="70">
        <f>'m region orig data'!C11</f>
        <v>1186</v>
      </c>
      <c r="I12" s="11">
        <f>'m region orig data'!G11</f>
        <v>1</v>
      </c>
    </row>
    <row r="13" spans="5:9" ht="12.75">
      <c r="E13" s="15"/>
      <c r="F13" s="10"/>
      <c r="G13" s="73"/>
      <c r="H13" s="73"/>
      <c r="I13" s="11"/>
    </row>
    <row r="16" ht="12.75">
      <c r="B16" s="30"/>
    </row>
  </sheetData>
  <sheetProtection/>
  <mergeCells count="1">
    <mergeCell ref="E1:I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20.57421875" style="0" customWidth="1"/>
    <col min="15" max="15" width="11.28125" style="0" customWidth="1"/>
  </cols>
  <sheetData>
    <row r="1" spans="1:24" ht="15">
      <c r="A1" s="53" t="s">
        <v>136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ht="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ht="15">
      <c r="A3" s="53" t="s">
        <v>0</v>
      </c>
      <c r="B3" s="53" t="s">
        <v>137</v>
      </c>
      <c r="C3" s="53" t="s">
        <v>138</v>
      </c>
      <c r="D3" s="53" t="s">
        <v>63</v>
      </c>
      <c r="E3" s="53" t="s">
        <v>120</v>
      </c>
      <c r="F3" s="53" t="s">
        <v>121</v>
      </c>
      <c r="G3" s="53" t="s">
        <v>62</v>
      </c>
      <c r="H3" s="53" t="s">
        <v>64</v>
      </c>
      <c r="I3" s="53" t="s">
        <v>122</v>
      </c>
      <c r="J3" s="53" t="s">
        <v>139</v>
      </c>
      <c r="K3" s="53" t="s">
        <v>140</v>
      </c>
      <c r="L3" s="53" t="s">
        <v>66</v>
      </c>
      <c r="M3" s="53" t="s">
        <v>123</v>
      </c>
      <c r="N3" s="53" t="s">
        <v>124</v>
      </c>
      <c r="O3" s="53" t="s">
        <v>65</v>
      </c>
      <c r="P3" s="53" t="s">
        <v>67</v>
      </c>
      <c r="Q3" s="53" t="s">
        <v>125</v>
      </c>
      <c r="R3" s="53" t="s">
        <v>68</v>
      </c>
      <c r="S3" s="53" t="s">
        <v>126</v>
      </c>
      <c r="T3" s="53" t="s">
        <v>69</v>
      </c>
      <c r="U3" s="53" t="s">
        <v>70</v>
      </c>
      <c r="V3" s="53" t="s">
        <v>71</v>
      </c>
      <c r="W3" s="53" t="s">
        <v>72</v>
      </c>
      <c r="X3" s="53" t="s">
        <v>73</v>
      </c>
    </row>
    <row r="4" spans="1:24" ht="15">
      <c r="A4" s="53" t="s">
        <v>3</v>
      </c>
      <c r="B4" s="53">
        <v>67</v>
      </c>
      <c r="C4" s="53">
        <v>83</v>
      </c>
      <c r="D4" s="53">
        <v>0.8072289157</v>
      </c>
      <c r="E4" s="53">
        <v>0.6956900784</v>
      </c>
      <c r="F4" s="53">
        <v>0.9187677529</v>
      </c>
      <c r="G4" s="53">
        <v>0.0056070023</v>
      </c>
      <c r="H4" s="53">
        <v>0.0432992381</v>
      </c>
      <c r="I4" s="53">
        <v>7.6724580776</v>
      </c>
      <c r="J4" s="53">
        <v>651</v>
      </c>
      <c r="K4" s="53">
        <v>748</v>
      </c>
      <c r="L4" s="53">
        <v>0.8703208556</v>
      </c>
      <c r="M4" s="53">
        <v>0.838678426</v>
      </c>
      <c r="N4" s="53">
        <v>0.9019632853</v>
      </c>
      <c r="O4" s="54">
        <v>6.5214296E-09</v>
      </c>
      <c r="P4" s="53">
        <v>0.0122835519</v>
      </c>
      <c r="Q4" s="53">
        <v>33.672555508</v>
      </c>
      <c r="R4" s="53">
        <v>0.1116156646</v>
      </c>
      <c r="S4" s="53">
        <v>2.5311949125</v>
      </c>
      <c r="T4" s="53" t="s">
        <v>89</v>
      </c>
      <c r="U4" s="53" t="s">
        <v>75</v>
      </c>
      <c r="V4" s="53" t="s">
        <v>59</v>
      </c>
      <c r="W4" s="53" t="s">
        <v>59</v>
      </c>
      <c r="X4" s="53" t="s">
        <v>59</v>
      </c>
    </row>
    <row r="5" spans="1:24" ht="15">
      <c r="A5" s="53" t="s">
        <v>1</v>
      </c>
      <c r="B5" s="53">
        <v>48</v>
      </c>
      <c r="C5" s="53">
        <v>88</v>
      </c>
      <c r="D5" s="53">
        <v>0.5454545455</v>
      </c>
      <c r="E5" s="53">
        <v>0.4087218218</v>
      </c>
      <c r="F5" s="53">
        <v>0.6821872691</v>
      </c>
      <c r="G5" s="53">
        <v>0.0190175394</v>
      </c>
      <c r="H5" s="53">
        <v>0.0530794735</v>
      </c>
      <c r="I5" s="53">
        <v>5.4999020017</v>
      </c>
      <c r="J5" s="53">
        <v>899</v>
      </c>
      <c r="K5" s="53">
        <v>1162</v>
      </c>
      <c r="L5" s="53">
        <v>0.7736660929</v>
      </c>
      <c r="M5" s="53">
        <v>0.7420437251</v>
      </c>
      <c r="N5" s="53">
        <v>0.8052884608</v>
      </c>
      <c r="O5" s="53">
        <v>0.4481849896</v>
      </c>
      <c r="P5" s="53">
        <v>0.0122757639</v>
      </c>
      <c r="Q5" s="53">
        <v>0.5752378993</v>
      </c>
      <c r="R5" s="54">
        <v>1.4602388E-06</v>
      </c>
      <c r="S5" s="53">
        <v>23.199650243</v>
      </c>
      <c r="T5" s="53" t="s">
        <v>59</v>
      </c>
      <c r="U5" s="53" t="s">
        <v>59</v>
      </c>
      <c r="V5" s="53" t="s">
        <v>74</v>
      </c>
      <c r="W5" s="53" t="s">
        <v>59</v>
      </c>
      <c r="X5" s="53" t="s">
        <v>59</v>
      </c>
    </row>
    <row r="6" spans="1:24" ht="15">
      <c r="A6" s="53" t="s">
        <v>10</v>
      </c>
      <c r="B6" s="53">
        <v>27</v>
      </c>
      <c r="C6" s="53">
        <v>36</v>
      </c>
      <c r="D6" s="53">
        <v>0.75</v>
      </c>
      <c r="E6" s="53">
        <v>0.5640932133</v>
      </c>
      <c r="F6" s="53">
        <v>0.9359067867</v>
      </c>
      <c r="G6" s="53">
        <v>0.2724264438</v>
      </c>
      <c r="H6" s="53">
        <v>0.0721687836</v>
      </c>
      <c r="I6" s="53">
        <v>1.2044883492</v>
      </c>
      <c r="J6" s="53">
        <v>621</v>
      </c>
      <c r="K6" s="53">
        <v>712</v>
      </c>
      <c r="L6" s="53">
        <v>0.8721910112</v>
      </c>
      <c r="M6" s="53">
        <v>0.839958632</v>
      </c>
      <c r="N6" s="53">
        <v>0.9044233905</v>
      </c>
      <c r="O6" s="54">
        <v>7.3610052E-09</v>
      </c>
      <c r="P6" s="53">
        <v>0.0125125696</v>
      </c>
      <c r="Q6" s="53">
        <v>33.437002831</v>
      </c>
      <c r="R6" s="53">
        <v>0.0355697751</v>
      </c>
      <c r="S6" s="53">
        <v>4.4176123596</v>
      </c>
      <c r="T6" s="53" t="s">
        <v>59</v>
      </c>
      <c r="U6" s="53" t="s">
        <v>75</v>
      </c>
      <c r="V6" s="53" t="s">
        <v>74</v>
      </c>
      <c r="W6" s="53" t="s">
        <v>59</v>
      </c>
      <c r="X6" s="53" t="s">
        <v>59</v>
      </c>
    </row>
    <row r="7" spans="1:24" ht="15">
      <c r="A7" s="53" t="s">
        <v>9</v>
      </c>
      <c r="B7" s="53">
        <v>17</v>
      </c>
      <c r="C7" s="53">
        <v>35</v>
      </c>
      <c r="D7" s="53">
        <v>0.4857142857</v>
      </c>
      <c r="E7" s="53">
        <v>0.2680914298</v>
      </c>
      <c r="F7" s="53">
        <v>0.7033371417</v>
      </c>
      <c r="G7" s="53">
        <v>0.0259456236</v>
      </c>
      <c r="H7" s="53">
        <v>0.0844809223</v>
      </c>
      <c r="I7" s="53">
        <v>4.9596389776</v>
      </c>
      <c r="J7" s="53">
        <v>348</v>
      </c>
      <c r="K7" s="53">
        <v>458</v>
      </c>
      <c r="L7" s="53">
        <v>0.7598253275</v>
      </c>
      <c r="M7" s="53">
        <v>0.7084051459</v>
      </c>
      <c r="N7" s="53">
        <v>0.8112455091</v>
      </c>
      <c r="O7" s="53">
        <v>0.2322587698</v>
      </c>
      <c r="P7" s="53">
        <v>0.0199612506</v>
      </c>
      <c r="Q7" s="53">
        <v>1.4269749108</v>
      </c>
      <c r="R7" s="53">
        <v>0.0003637901</v>
      </c>
      <c r="S7" s="53">
        <v>12.709564456</v>
      </c>
      <c r="T7" s="53" t="s">
        <v>59</v>
      </c>
      <c r="U7" s="53" t="s">
        <v>59</v>
      </c>
      <c r="V7" s="53" t="s">
        <v>74</v>
      </c>
      <c r="W7" s="53" t="s">
        <v>59</v>
      </c>
      <c r="X7" s="53" t="s">
        <v>59</v>
      </c>
    </row>
    <row r="8" spans="1:24" ht="15">
      <c r="A8" s="53" t="s">
        <v>11</v>
      </c>
      <c r="B8" s="53">
        <v>331</v>
      </c>
      <c r="C8" s="53">
        <v>522</v>
      </c>
      <c r="D8" s="53">
        <v>0.6340996169</v>
      </c>
      <c r="E8" s="53">
        <v>0.5797907446</v>
      </c>
      <c r="F8" s="53">
        <v>0.6884084891</v>
      </c>
      <c r="G8" s="53">
        <v>0.1540705745</v>
      </c>
      <c r="H8" s="53">
        <v>0.0210826368</v>
      </c>
      <c r="I8" s="53">
        <v>2.0314793566</v>
      </c>
      <c r="J8" s="53">
        <v>5394</v>
      </c>
      <c r="K8" s="53">
        <v>7052</v>
      </c>
      <c r="L8" s="53">
        <v>0.7648893931</v>
      </c>
      <c r="M8" s="53">
        <v>0.7518809555</v>
      </c>
      <c r="N8" s="53">
        <v>0.7778978307</v>
      </c>
      <c r="O8" s="53">
        <v>0.0002561903</v>
      </c>
      <c r="P8" s="53">
        <v>0.0050498593</v>
      </c>
      <c r="Q8" s="53">
        <v>13.366270206</v>
      </c>
      <c r="R8" s="54">
        <v>1.915744E-11</v>
      </c>
      <c r="S8" s="53">
        <v>45.055031604</v>
      </c>
      <c r="T8" s="53" t="s">
        <v>59</v>
      </c>
      <c r="U8" s="53" t="s">
        <v>75</v>
      </c>
      <c r="V8" s="53" t="s">
        <v>74</v>
      </c>
      <c r="W8" s="53" t="s">
        <v>59</v>
      </c>
      <c r="X8" s="53" t="s">
        <v>59</v>
      </c>
    </row>
    <row r="9" spans="1:24" ht="15">
      <c r="A9" s="53" t="s">
        <v>4</v>
      </c>
      <c r="B9" s="53">
        <v>102</v>
      </c>
      <c r="C9" s="53">
        <v>133</v>
      </c>
      <c r="D9" s="53">
        <v>0.7669172932</v>
      </c>
      <c r="E9" s="53">
        <v>0.672478739</v>
      </c>
      <c r="F9" s="53">
        <v>0.8613558475</v>
      </c>
      <c r="G9" s="53">
        <v>0.0116555824</v>
      </c>
      <c r="H9" s="53">
        <v>0.0366609295</v>
      </c>
      <c r="I9" s="53">
        <v>6.3625209569</v>
      </c>
      <c r="J9" s="53">
        <v>629</v>
      </c>
      <c r="K9" s="53">
        <v>737</v>
      </c>
      <c r="L9" s="53">
        <v>0.8534599729</v>
      </c>
      <c r="M9" s="53">
        <v>0.8199030734</v>
      </c>
      <c r="N9" s="53">
        <v>0.8870168724</v>
      </c>
      <c r="O9" s="54">
        <v>3.3223269E-06</v>
      </c>
      <c r="P9" s="53">
        <v>0.0130267467</v>
      </c>
      <c r="Q9" s="53">
        <v>21.620780756</v>
      </c>
      <c r="R9" s="53">
        <v>0.0121702844</v>
      </c>
      <c r="S9" s="53">
        <v>6.285891502</v>
      </c>
      <c r="T9" s="53" t="s">
        <v>59</v>
      </c>
      <c r="U9" s="53" t="s">
        <v>75</v>
      </c>
      <c r="V9" s="53" t="s">
        <v>74</v>
      </c>
      <c r="W9" s="53" t="s">
        <v>59</v>
      </c>
      <c r="X9" s="53" t="s">
        <v>59</v>
      </c>
    </row>
    <row r="10" spans="1:24" ht="15">
      <c r="A10" s="53" t="s">
        <v>2</v>
      </c>
      <c r="B10" s="53">
        <v>32</v>
      </c>
      <c r="C10" s="53">
        <v>43</v>
      </c>
      <c r="D10" s="53">
        <v>0.7441860465</v>
      </c>
      <c r="E10" s="53">
        <v>0.5727845904</v>
      </c>
      <c r="F10" s="53">
        <v>0.9155875026</v>
      </c>
      <c r="G10" s="53">
        <v>0.2632397872</v>
      </c>
      <c r="H10" s="53">
        <v>0.0665378323</v>
      </c>
      <c r="I10" s="53">
        <v>1.2516383746</v>
      </c>
      <c r="J10" s="53">
        <v>339</v>
      </c>
      <c r="K10" s="53">
        <v>401</v>
      </c>
      <c r="L10" s="53">
        <v>0.8453865337</v>
      </c>
      <c r="M10" s="53">
        <v>0.7988788196</v>
      </c>
      <c r="N10" s="53">
        <v>0.8918942477</v>
      </c>
      <c r="O10" s="53">
        <v>0.0023836312</v>
      </c>
      <c r="P10" s="53">
        <v>0.0180542368</v>
      </c>
      <c r="Q10" s="53">
        <v>9.2278366053</v>
      </c>
      <c r="R10" s="53">
        <v>0.0888490173</v>
      </c>
      <c r="S10" s="53">
        <v>2.8951044359</v>
      </c>
      <c r="T10" s="53" t="s">
        <v>59</v>
      </c>
      <c r="U10" s="53" t="s">
        <v>75</v>
      </c>
      <c r="V10" s="53" t="s">
        <v>59</v>
      </c>
      <c r="W10" s="53" t="s">
        <v>59</v>
      </c>
      <c r="X10" s="53" t="s">
        <v>59</v>
      </c>
    </row>
    <row r="11" spans="1:24" ht="15">
      <c r="A11" s="53" t="s">
        <v>6</v>
      </c>
      <c r="B11" s="53">
        <v>67</v>
      </c>
      <c r="C11" s="53">
        <v>94</v>
      </c>
      <c r="D11" s="53">
        <v>0.7127659574</v>
      </c>
      <c r="E11" s="53">
        <v>0.5925468881</v>
      </c>
      <c r="F11" s="53">
        <v>0.8329850268</v>
      </c>
      <c r="G11" s="53">
        <v>0.3127868442</v>
      </c>
      <c r="H11" s="53">
        <v>0.0466688934</v>
      </c>
      <c r="I11" s="53">
        <v>1.0188714914</v>
      </c>
      <c r="J11" s="53">
        <v>303</v>
      </c>
      <c r="K11" s="53">
        <v>347</v>
      </c>
      <c r="L11" s="53">
        <v>0.8731988473</v>
      </c>
      <c r="M11" s="53">
        <v>0.8271838608</v>
      </c>
      <c r="N11" s="53">
        <v>0.9192138338</v>
      </c>
      <c r="O11" s="53">
        <v>4.45837E-05</v>
      </c>
      <c r="P11" s="53">
        <v>0.0178629606</v>
      </c>
      <c r="Q11" s="53">
        <v>16.665533711</v>
      </c>
      <c r="R11" s="53">
        <v>0.0001739324</v>
      </c>
      <c r="S11" s="53">
        <v>14.09362325</v>
      </c>
      <c r="T11" s="53" t="s">
        <v>59</v>
      </c>
      <c r="U11" s="53" t="s">
        <v>75</v>
      </c>
      <c r="V11" s="53" t="s">
        <v>74</v>
      </c>
      <c r="W11" s="53" t="s">
        <v>59</v>
      </c>
      <c r="X11" s="53" t="s">
        <v>59</v>
      </c>
    </row>
    <row r="12" spans="1:24" ht="15">
      <c r="A12" s="53" t="s">
        <v>8</v>
      </c>
      <c r="B12" s="53">
        <v>6</v>
      </c>
      <c r="C12" s="53">
        <v>8</v>
      </c>
      <c r="D12" s="53">
        <v>0.75</v>
      </c>
      <c r="E12" s="53">
        <v>0.3556321514</v>
      </c>
      <c r="F12" s="53">
        <v>1.1443678486</v>
      </c>
      <c r="G12" s="53">
        <v>0.6049030504</v>
      </c>
      <c r="H12" s="53">
        <v>0.1530931089</v>
      </c>
      <c r="I12" s="53">
        <v>0.2676640776</v>
      </c>
      <c r="J12" s="53">
        <v>7</v>
      </c>
      <c r="K12" s="53">
        <v>11</v>
      </c>
      <c r="L12" s="53">
        <v>0.6363636364</v>
      </c>
      <c r="M12" s="53">
        <v>0.2627387064</v>
      </c>
      <c r="N12" s="53">
        <v>1.0099885663</v>
      </c>
      <c r="O12" s="53">
        <v>0.2386975295</v>
      </c>
      <c r="P12" s="53">
        <v>0.1450407337</v>
      </c>
      <c r="Q12" s="53">
        <v>1.3882696636</v>
      </c>
      <c r="R12" s="53">
        <v>0.5988020125</v>
      </c>
      <c r="S12" s="53">
        <v>0.2768065268</v>
      </c>
      <c r="T12" s="53" t="s">
        <v>59</v>
      </c>
      <c r="U12" s="53" t="s">
        <v>59</v>
      </c>
      <c r="V12" s="53" t="s">
        <v>59</v>
      </c>
      <c r="W12" s="53" t="s">
        <v>59</v>
      </c>
      <c r="X12" s="53" t="s">
        <v>59</v>
      </c>
    </row>
    <row r="13" spans="1:24" ht="15">
      <c r="A13" s="53" t="s">
        <v>5</v>
      </c>
      <c r="B13" s="53">
        <v>41</v>
      </c>
      <c r="C13" s="53">
        <v>62</v>
      </c>
      <c r="D13" s="53">
        <v>0.6612903226</v>
      </c>
      <c r="E13" s="53">
        <v>0.5064586162</v>
      </c>
      <c r="F13" s="53">
        <v>0.816122029</v>
      </c>
      <c r="G13" s="53">
        <v>0.9696279042</v>
      </c>
      <c r="H13" s="53">
        <v>0.0601054761</v>
      </c>
      <c r="I13" s="53">
        <v>0.0014497037</v>
      </c>
      <c r="J13" s="53">
        <v>176</v>
      </c>
      <c r="K13" s="53">
        <v>237</v>
      </c>
      <c r="L13" s="53">
        <v>0.7426160338</v>
      </c>
      <c r="M13" s="53">
        <v>0.6694609367</v>
      </c>
      <c r="N13" s="53">
        <v>0.8157711309</v>
      </c>
      <c r="O13" s="53">
        <v>0.133131965</v>
      </c>
      <c r="P13" s="53">
        <v>0.0283987178</v>
      </c>
      <c r="Q13" s="53">
        <v>2.2555986216</v>
      </c>
      <c r="R13" s="53">
        <v>0.2012848765</v>
      </c>
      <c r="S13" s="53">
        <v>1.6330270446</v>
      </c>
      <c r="T13" s="53" t="s">
        <v>59</v>
      </c>
      <c r="U13" s="53" t="s">
        <v>59</v>
      </c>
      <c r="V13" s="53" t="s">
        <v>59</v>
      </c>
      <c r="W13" s="53" t="s">
        <v>59</v>
      </c>
      <c r="X13" s="53" t="s">
        <v>59</v>
      </c>
    </row>
    <row r="14" spans="1:24" ht="15">
      <c r="A14" s="53" t="s">
        <v>7</v>
      </c>
      <c r="B14" s="53">
        <v>49</v>
      </c>
      <c r="C14" s="53">
        <v>82</v>
      </c>
      <c r="D14" s="53">
        <v>0.5975609756</v>
      </c>
      <c r="E14" s="53">
        <v>0.4580590861</v>
      </c>
      <c r="F14" s="53">
        <v>0.7370628651</v>
      </c>
      <c r="G14" s="53">
        <v>0.2058047535</v>
      </c>
      <c r="H14" s="53">
        <v>0.0541544602</v>
      </c>
      <c r="I14" s="53">
        <v>1.6006949534</v>
      </c>
      <c r="J14" s="53">
        <v>204</v>
      </c>
      <c r="K14" s="53">
        <v>361</v>
      </c>
      <c r="L14" s="53">
        <v>0.5650969529</v>
      </c>
      <c r="M14" s="53">
        <v>0.4978844659</v>
      </c>
      <c r="N14" s="53">
        <v>0.6323094399</v>
      </c>
      <c r="O14" s="54">
        <v>1E-100</v>
      </c>
      <c r="P14" s="53">
        <v>0.026091804</v>
      </c>
      <c r="Q14" s="53">
        <v>100.67975153</v>
      </c>
      <c r="R14" s="53">
        <v>0.5918196058</v>
      </c>
      <c r="S14" s="53">
        <v>0.2875115693</v>
      </c>
      <c r="T14" s="53" t="s">
        <v>59</v>
      </c>
      <c r="U14" s="53" t="s">
        <v>75</v>
      </c>
      <c r="V14" s="53" t="s">
        <v>59</v>
      </c>
      <c r="W14" s="53" t="s">
        <v>59</v>
      </c>
      <c r="X14" s="53" t="s">
        <v>59</v>
      </c>
    </row>
    <row r="15" spans="1:24" ht="15">
      <c r="A15" s="53" t="s">
        <v>14</v>
      </c>
      <c r="B15" s="53">
        <v>142</v>
      </c>
      <c r="C15" s="53">
        <v>207</v>
      </c>
      <c r="D15" s="53">
        <v>0.6859903382</v>
      </c>
      <c r="E15" s="53">
        <v>0.6028922196</v>
      </c>
      <c r="F15" s="53">
        <v>0.7690884567</v>
      </c>
      <c r="G15" s="53">
        <v>0.4948852227</v>
      </c>
      <c r="H15" s="53">
        <v>0.0322585864</v>
      </c>
      <c r="I15" s="53">
        <v>0.4658874934</v>
      </c>
      <c r="J15" s="53">
        <v>2171</v>
      </c>
      <c r="K15" s="53">
        <v>2622</v>
      </c>
      <c r="L15" s="53">
        <v>0.8279938978</v>
      </c>
      <c r="M15" s="53">
        <v>0.8090087051</v>
      </c>
      <c r="N15" s="53">
        <v>0.8469790905</v>
      </c>
      <c r="O15" s="54">
        <v>2.0500648E-08</v>
      </c>
      <c r="P15" s="53">
        <v>0.0073700282</v>
      </c>
      <c r="Q15" s="53">
        <v>31.446550637</v>
      </c>
      <c r="R15" s="54">
        <v>3.517689E-07</v>
      </c>
      <c r="S15" s="53">
        <v>25.942337674</v>
      </c>
      <c r="T15" s="53" t="s">
        <v>59</v>
      </c>
      <c r="U15" s="53" t="s">
        <v>75</v>
      </c>
      <c r="V15" s="53" t="s">
        <v>74</v>
      </c>
      <c r="W15" s="53" t="s">
        <v>59</v>
      </c>
      <c r="X15" s="53" t="s">
        <v>59</v>
      </c>
    </row>
    <row r="16" spans="1:24" ht="15">
      <c r="A16" s="53" t="s">
        <v>12</v>
      </c>
      <c r="B16" s="53">
        <v>201</v>
      </c>
      <c r="C16" s="53">
        <v>270</v>
      </c>
      <c r="D16" s="53">
        <v>0.7444444444</v>
      </c>
      <c r="E16" s="53">
        <v>0.6760654379</v>
      </c>
      <c r="F16" s="53">
        <v>0.8128234509</v>
      </c>
      <c r="G16" s="53">
        <v>0.0049173409</v>
      </c>
      <c r="H16" s="53">
        <v>0.0265446454</v>
      </c>
      <c r="I16" s="53">
        <v>7.909590155</v>
      </c>
      <c r="J16" s="53">
        <v>1271</v>
      </c>
      <c r="K16" s="53">
        <v>1485</v>
      </c>
      <c r="L16" s="53">
        <v>0.8558922559</v>
      </c>
      <c r="M16" s="53">
        <v>0.8324156213</v>
      </c>
      <c r="N16" s="53">
        <v>0.8793688905</v>
      </c>
      <c r="O16" s="54">
        <v>8.631762E-12</v>
      </c>
      <c r="P16" s="53">
        <v>0.0091136004</v>
      </c>
      <c r="Q16" s="53">
        <v>46.616798886</v>
      </c>
      <c r="R16" s="54">
        <v>4.6397784E-06</v>
      </c>
      <c r="S16" s="53">
        <v>20.980516815</v>
      </c>
      <c r="T16" s="53" t="s">
        <v>89</v>
      </c>
      <c r="U16" s="53" t="s">
        <v>75</v>
      </c>
      <c r="V16" s="53" t="s">
        <v>74</v>
      </c>
      <c r="W16" s="53" t="s">
        <v>59</v>
      </c>
      <c r="X16" s="53" t="s">
        <v>59</v>
      </c>
    </row>
    <row r="17" spans="1:24" ht="15">
      <c r="A17" s="53" t="s">
        <v>13</v>
      </c>
      <c r="B17" s="53">
        <v>96</v>
      </c>
      <c r="C17" s="53">
        <v>152</v>
      </c>
      <c r="D17" s="53">
        <v>0.6315789474</v>
      </c>
      <c r="E17" s="53">
        <v>0.5307906504</v>
      </c>
      <c r="F17" s="53">
        <v>0.7323672443</v>
      </c>
      <c r="G17" s="53">
        <v>0.4037792295</v>
      </c>
      <c r="H17" s="53">
        <v>0.0391258917</v>
      </c>
      <c r="I17" s="53">
        <v>0.6970425462</v>
      </c>
      <c r="J17" s="53">
        <v>387</v>
      </c>
      <c r="K17" s="53">
        <v>609</v>
      </c>
      <c r="L17" s="53">
        <v>0.6354679803</v>
      </c>
      <c r="M17" s="53">
        <v>0.585227719</v>
      </c>
      <c r="N17" s="53">
        <v>0.6857082416</v>
      </c>
      <c r="O17" s="54">
        <v>1E-100</v>
      </c>
      <c r="P17" s="53">
        <v>0.019503207</v>
      </c>
      <c r="Q17" s="53">
        <v>77.802475921</v>
      </c>
      <c r="R17" s="53">
        <v>0.9290202526</v>
      </c>
      <c r="S17" s="53">
        <v>0.0079348158</v>
      </c>
      <c r="T17" s="53" t="s">
        <v>59</v>
      </c>
      <c r="U17" s="53" t="s">
        <v>75</v>
      </c>
      <c r="V17" s="53" t="s">
        <v>59</v>
      </c>
      <c r="W17" s="53" t="s">
        <v>59</v>
      </c>
      <c r="X17" s="53" t="s">
        <v>59</v>
      </c>
    </row>
    <row r="18" spans="1:24" ht="15">
      <c r="A18" s="53" t="s">
        <v>15</v>
      </c>
      <c r="B18" s="53">
        <v>787</v>
      </c>
      <c r="C18" s="53">
        <v>1186</v>
      </c>
      <c r="D18" s="53">
        <v>0.6635750422</v>
      </c>
      <c r="E18" s="53">
        <v>0.6282329187</v>
      </c>
      <c r="F18" s="53">
        <v>0.6989171656</v>
      </c>
      <c r="G18" s="53">
        <v>1</v>
      </c>
      <c r="H18" s="53">
        <v>0.0137197684</v>
      </c>
      <c r="I18" s="53">
        <v>0</v>
      </c>
      <c r="J18" s="53">
        <v>9571</v>
      </c>
      <c r="K18" s="53">
        <v>12226</v>
      </c>
      <c r="L18" s="53">
        <v>0.7828398495</v>
      </c>
      <c r="M18" s="53">
        <v>0.7732341235</v>
      </c>
      <c r="N18" s="53">
        <v>0.7924455755</v>
      </c>
      <c r="O18" s="53">
        <v>1</v>
      </c>
      <c r="P18" s="53">
        <v>0.0037289309</v>
      </c>
      <c r="Q18" s="54">
        <v>7.788895E-29</v>
      </c>
      <c r="R18" s="54">
        <v>8.65917E-21</v>
      </c>
      <c r="S18" s="53">
        <v>87.446475035</v>
      </c>
      <c r="T18" s="53" t="s">
        <v>59</v>
      </c>
      <c r="U18" s="53" t="s">
        <v>59</v>
      </c>
      <c r="V18" s="53" t="s">
        <v>74</v>
      </c>
      <c r="W18" s="53" t="s">
        <v>59</v>
      </c>
      <c r="X18" s="53" t="s">
        <v>59</v>
      </c>
    </row>
    <row r="19" spans="1:24" ht="15">
      <c r="A19" s="53" t="s">
        <v>18</v>
      </c>
      <c r="B19" s="53">
        <v>20</v>
      </c>
      <c r="C19" s="53">
        <v>27</v>
      </c>
      <c r="D19" s="53">
        <v>0.7407407407</v>
      </c>
      <c r="E19" s="53">
        <v>0.5234885171</v>
      </c>
      <c r="F19" s="53">
        <v>0.9579929644</v>
      </c>
      <c r="G19" s="53">
        <v>0.3960886561</v>
      </c>
      <c r="H19" s="53">
        <v>0.0843370433</v>
      </c>
      <c r="I19" s="53">
        <v>0.720168462</v>
      </c>
      <c r="J19" s="53">
        <v>571</v>
      </c>
      <c r="K19" s="53">
        <v>681</v>
      </c>
      <c r="L19" s="53">
        <v>0.8384728341</v>
      </c>
      <c r="M19" s="53">
        <v>0.8021449931</v>
      </c>
      <c r="N19" s="53">
        <v>0.874800675</v>
      </c>
      <c r="O19" s="53">
        <v>0.000429747</v>
      </c>
      <c r="P19" s="53">
        <v>0.0141024227</v>
      </c>
      <c r="Q19" s="53">
        <v>12.398203826</v>
      </c>
      <c r="R19" s="53">
        <v>0.1799266495</v>
      </c>
      <c r="S19" s="53">
        <v>1.7982298114</v>
      </c>
      <c r="T19" s="53" t="s">
        <v>59</v>
      </c>
      <c r="U19" s="53" t="s">
        <v>75</v>
      </c>
      <c r="V19" s="53" t="s">
        <v>59</v>
      </c>
      <c r="W19" s="53" t="s">
        <v>59</v>
      </c>
      <c r="X19" s="53" t="s">
        <v>59</v>
      </c>
    </row>
    <row r="20" spans="1:24" ht="15">
      <c r="A20" s="53" t="s">
        <v>17</v>
      </c>
      <c r="B20" s="53">
        <v>6</v>
      </c>
      <c r="C20" s="53">
        <v>11</v>
      </c>
      <c r="D20" s="53">
        <v>0.5454545455</v>
      </c>
      <c r="E20" s="53">
        <v>0.1587160011</v>
      </c>
      <c r="F20" s="53">
        <v>0.9321930899</v>
      </c>
      <c r="G20" s="53">
        <v>0.4070202067</v>
      </c>
      <c r="H20" s="53">
        <v>0.1501314225</v>
      </c>
      <c r="I20" s="53">
        <v>0.6874877502</v>
      </c>
      <c r="J20" s="53">
        <v>328</v>
      </c>
      <c r="K20" s="53">
        <v>409</v>
      </c>
      <c r="L20" s="53">
        <v>0.8019559902</v>
      </c>
      <c r="M20" s="53">
        <v>0.7511938028</v>
      </c>
      <c r="N20" s="53">
        <v>0.8527181776</v>
      </c>
      <c r="O20" s="53">
        <v>0.3484303166</v>
      </c>
      <c r="P20" s="53">
        <v>0.0197058181</v>
      </c>
      <c r="Q20" s="53">
        <v>0.8791656005</v>
      </c>
      <c r="R20" s="53">
        <v>0.0374874749</v>
      </c>
      <c r="S20" s="53">
        <v>4.3281270105</v>
      </c>
      <c r="T20" s="53" t="s">
        <v>59</v>
      </c>
      <c r="U20" s="53" t="s">
        <v>59</v>
      </c>
      <c r="V20" s="53" t="s">
        <v>74</v>
      </c>
      <c r="W20" s="53" t="s">
        <v>59</v>
      </c>
      <c r="X20" s="53" t="s">
        <v>59</v>
      </c>
    </row>
    <row r="21" spans="1:24" ht="15">
      <c r="A21" s="53" t="s">
        <v>20</v>
      </c>
      <c r="B21" s="53">
        <v>28</v>
      </c>
      <c r="C21" s="53">
        <v>37</v>
      </c>
      <c r="D21" s="53">
        <v>0.7567567568</v>
      </c>
      <c r="E21" s="53">
        <v>0.5750615197</v>
      </c>
      <c r="F21" s="53">
        <v>0.9384519938</v>
      </c>
      <c r="G21" s="53">
        <v>0.2302883112</v>
      </c>
      <c r="H21" s="53">
        <v>0.0705338653</v>
      </c>
      <c r="I21" s="53">
        <v>1.439079773</v>
      </c>
      <c r="J21" s="53">
        <v>454</v>
      </c>
      <c r="K21" s="53">
        <v>539</v>
      </c>
      <c r="L21" s="53">
        <v>0.8423005566</v>
      </c>
      <c r="M21" s="53">
        <v>0.8018615852</v>
      </c>
      <c r="N21" s="53">
        <v>0.882739528</v>
      </c>
      <c r="O21" s="53">
        <v>0.0008136877</v>
      </c>
      <c r="P21" s="53">
        <v>0.0156983585</v>
      </c>
      <c r="Q21" s="53">
        <v>11.209747887</v>
      </c>
      <c r="R21" s="53">
        <v>0.1731677286</v>
      </c>
      <c r="S21" s="53">
        <v>1.8553043208</v>
      </c>
      <c r="T21" s="53" t="s">
        <v>59</v>
      </c>
      <c r="U21" s="53" t="s">
        <v>75</v>
      </c>
      <c r="V21" s="53" t="s">
        <v>59</v>
      </c>
      <c r="W21" s="53" t="s">
        <v>59</v>
      </c>
      <c r="X21" s="53" t="s">
        <v>59</v>
      </c>
    </row>
    <row r="22" spans="1:24" ht="15">
      <c r="A22" s="53" t="s">
        <v>19</v>
      </c>
      <c r="B22" s="53">
        <v>27</v>
      </c>
      <c r="C22" s="53">
        <v>42</v>
      </c>
      <c r="D22" s="53">
        <v>0.6428571429</v>
      </c>
      <c r="E22" s="53">
        <v>0.4523990485</v>
      </c>
      <c r="F22" s="53">
        <v>0.8333152372</v>
      </c>
      <c r="G22" s="53">
        <v>0.776278595</v>
      </c>
      <c r="H22" s="53">
        <v>0.0739355956</v>
      </c>
      <c r="I22" s="53">
        <v>0.0807537086</v>
      </c>
      <c r="J22" s="53">
        <v>550</v>
      </c>
      <c r="K22" s="53">
        <v>682</v>
      </c>
      <c r="L22" s="53">
        <v>0.8064516129</v>
      </c>
      <c r="M22" s="53">
        <v>0.7674809667</v>
      </c>
      <c r="N22" s="53">
        <v>0.8454222591</v>
      </c>
      <c r="O22" s="53">
        <v>0.1347771181</v>
      </c>
      <c r="P22" s="53">
        <v>0.0151283564</v>
      </c>
      <c r="Q22" s="53">
        <v>2.2365991809</v>
      </c>
      <c r="R22" s="53">
        <v>0.0105262504</v>
      </c>
      <c r="S22" s="53">
        <v>6.543593642</v>
      </c>
      <c r="T22" s="53" t="s">
        <v>59</v>
      </c>
      <c r="U22" s="53" t="s">
        <v>59</v>
      </c>
      <c r="V22" s="53" t="s">
        <v>74</v>
      </c>
      <c r="W22" s="53" t="s">
        <v>59</v>
      </c>
      <c r="X22" s="53" t="s">
        <v>59</v>
      </c>
    </row>
    <row r="23" spans="1:24" ht="15">
      <c r="A23" s="53" t="s">
        <v>21</v>
      </c>
      <c r="B23" s="53">
        <v>26</v>
      </c>
      <c r="C23" s="53">
        <v>36</v>
      </c>
      <c r="D23" s="53">
        <v>0.7222222222</v>
      </c>
      <c r="E23" s="53">
        <v>0.5299224448</v>
      </c>
      <c r="F23" s="53">
        <v>0.9145219996</v>
      </c>
      <c r="G23" s="53">
        <v>0.4564241644</v>
      </c>
      <c r="H23" s="53">
        <v>0.0746505347</v>
      </c>
      <c r="I23" s="53">
        <v>0.5546493652</v>
      </c>
      <c r="J23" s="53">
        <v>366</v>
      </c>
      <c r="K23" s="53">
        <v>421</v>
      </c>
      <c r="L23" s="53">
        <v>0.8693586698</v>
      </c>
      <c r="M23" s="53">
        <v>0.8270485162</v>
      </c>
      <c r="N23" s="53">
        <v>0.9116688235</v>
      </c>
      <c r="O23" s="53">
        <v>1.66598E-05</v>
      </c>
      <c r="P23" s="53">
        <v>0.0164247491</v>
      </c>
      <c r="Q23" s="53">
        <v>18.53745952</v>
      </c>
      <c r="R23" s="53">
        <v>0.0152709337</v>
      </c>
      <c r="S23" s="53">
        <v>5.8849381917</v>
      </c>
      <c r="T23" s="53" t="s">
        <v>59</v>
      </c>
      <c r="U23" s="53" t="s">
        <v>75</v>
      </c>
      <c r="V23" s="53" t="s">
        <v>74</v>
      </c>
      <c r="W23" s="53" t="s">
        <v>59</v>
      </c>
      <c r="X23" s="53" t="s">
        <v>59</v>
      </c>
    </row>
    <row r="24" spans="1:24" ht="15">
      <c r="A24" s="53" t="s">
        <v>27</v>
      </c>
      <c r="B24" s="53">
        <v>19</v>
      </c>
      <c r="C24" s="53">
        <v>24</v>
      </c>
      <c r="D24" s="53">
        <v>0.7916666667</v>
      </c>
      <c r="E24" s="53">
        <v>0.5781209824</v>
      </c>
      <c r="F24" s="53">
        <v>1.0052123509</v>
      </c>
      <c r="G24" s="53">
        <v>0.1841385555</v>
      </c>
      <c r="H24" s="53">
        <v>0.0828981693</v>
      </c>
      <c r="I24" s="53">
        <v>1.7639020253</v>
      </c>
      <c r="J24" s="53">
        <v>366</v>
      </c>
      <c r="K24" s="53">
        <v>476</v>
      </c>
      <c r="L24" s="53">
        <v>0.768907563</v>
      </c>
      <c r="M24" s="53">
        <v>0.7191370274</v>
      </c>
      <c r="N24" s="53">
        <v>0.8186780987</v>
      </c>
      <c r="O24" s="53">
        <v>0.4609862669</v>
      </c>
      <c r="P24" s="53">
        <v>0.0193208601</v>
      </c>
      <c r="Q24" s="53">
        <v>0.5434989203</v>
      </c>
      <c r="R24" s="53">
        <v>0.7960167219</v>
      </c>
      <c r="S24" s="53">
        <v>0.066825149</v>
      </c>
      <c r="T24" s="53" t="s">
        <v>59</v>
      </c>
      <c r="U24" s="53" t="s">
        <v>59</v>
      </c>
      <c r="V24" s="53" t="s">
        <v>59</v>
      </c>
      <c r="W24" s="53" t="s">
        <v>59</v>
      </c>
      <c r="X24" s="53" t="s">
        <v>59</v>
      </c>
    </row>
    <row r="25" spans="1:24" ht="15">
      <c r="A25" s="53" t="s">
        <v>22</v>
      </c>
      <c r="B25" s="53">
        <v>42</v>
      </c>
      <c r="C25" s="53">
        <v>80</v>
      </c>
      <c r="D25" s="53">
        <v>0.525</v>
      </c>
      <c r="E25" s="53">
        <v>0.3811773384</v>
      </c>
      <c r="F25" s="53">
        <v>0.6688226616</v>
      </c>
      <c r="G25" s="53">
        <v>0.0087093475</v>
      </c>
      <c r="H25" s="53">
        <v>0.0558317786</v>
      </c>
      <c r="I25" s="53">
        <v>6.8814787923</v>
      </c>
      <c r="J25" s="53">
        <v>696</v>
      </c>
      <c r="K25" s="53">
        <v>989</v>
      </c>
      <c r="L25" s="53">
        <v>0.7037411527</v>
      </c>
      <c r="M25" s="53">
        <v>0.6663395811</v>
      </c>
      <c r="N25" s="53">
        <v>0.7411427243</v>
      </c>
      <c r="O25" s="54">
        <v>1.6083799E-09</v>
      </c>
      <c r="P25" s="53">
        <v>0.0145192436</v>
      </c>
      <c r="Q25" s="53">
        <v>36.398366166</v>
      </c>
      <c r="R25" s="53">
        <v>0.00088121</v>
      </c>
      <c r="S25" s="53">
        <v>11.061874751</v>
      </c>
      <c r="T25" s="53" t="s">
        <v>89</v>
      </c>
      <c r="U25" s="53" t="s">
        <v>75</v>
      </c>
      <c r="V25" s="53" t="s">
        <v>74</v>
      </c>
      <c r="W25" s="53" t="s">
        <v>59</v>
      </c>
      <c r="X25" s="53" t="s">
        <v>59</v>
      </c>
    </row>
    <row r="26" spans="1:24" ht="15">
      <c r="A26" s="53" t="s">
        <v>23</v>
      </c>
      <c r="B26" s="53">
        <v>32</v>
      </c>
      <c r="C26" s="53">
        <v>42</v>
      </c>
      <c r="D26" s="53">
        <v>0.7619047619</v>
      </c>
      <c r="E26" s="53">
        <v>0.592608678</v>
      </c>
      <c r="F26" s="53">
        <v>0.9312008458</v>
      </c>
      <c r="G26" s="53">
        <v>0.177428392</v>
      </c>
      <c r="H26" s="53">
        <v>0.0657205295</v>
      </c>
      <c r="I26" s="53">
        <v>1.8190332733</v>
      </c>
      <c r="J26" s="53">
        <v>488</v>
      </c>
      <c r="K26" s="53">
        <v>630</v>
      </c>
      <c r="L26" s="53">
        <v>0.7746031746</v>
      </c>
      <c r="M26" s="53">
        <v>0.7317197838</v>
      </c>
      <c r="N26" s="53">
        <v>0.8174865654</v>
      </c>
      <c r="O26" s="53">
        <v>0.6160804272</v>
      </c>
      <c r="P26" s="53">
        <v>0.016647279</v>
      </c>
      <c r="Q26" s="53">
        <v>0.2514150897</v>
      </c>
      <c r="R26" s="53">
        <v>0.8489480841</v>
      </c>
      <c r="S26" s="53">
        <v>0.0362753036</v>
      </c>
      <c r="T26" s="53" t="s">
        <v>59</v>
      </c>
      <c r="U26" s="53" t="s">
        <v>59</v>
      </c>
      <c r="V26" s="53" t="s">
        <v>59</v>
      </c>
      <c r="W26" s="53" t="s">
        <v>59</v>
      </c>
      <c r="X26" s="53" t="s">
        <v>59</v>
      </c>
    </row>
    <row r="27" spans="1:24" ht="15">
      <c r="A27" s="53" t="s">
        <v>16</v>
      </c>
      <c r="B27" s="53">
        <v>29</v>
      </c>
      <c r="C27" s="53">
        <v>39</v>
      </c>
      <c r="D27" s="53">
        <v>0.7435897436</v>
      </c>
      <c r="E27" s="53">
        <v>0.5634755462</v>
      </c>
      <c r="F27" s="53">
        <v>0.923703941</v>
      </c>
      <c r="G27" s="53">
        <v>0.2902472552</v>
      </c>
      <c r="H27" s="53">
        <v>0.0699201077</v>
      </c>
      <c r="I27" s="53">
        <v>1.1184741086</v>
      </c>
      <c r="J27" s="53">
        <v>494</v>
      </c>
      <c r="K27" s="53">
        <v>581</v>
      </c>
      <c r="L27" s="53">
        <v>0.8502581756</v>
      </c>
      <c r="M27" s="53">
        <v>0.812124843</v>
      </c>
      <c r="N27" s="53">
        <v>0.8883915081</v>
      </c>
      <c r="O27" s="53">
        <v>8.10412E-05</v>
      </c>
      <c r="P27" s="53">
        <v>0.0148033123</v>
      </c>
      <c r="Q27" s="53">
        <v>15.533846308</v>
      </c>
      <c r="R27" s="53">
        <v>0.0758863772</v>
      </c>
      <c r="S27" s="53">
        <v>3.1508724851</v>
      </c>
      <c r="T27" s="53" t="s">
        <v>59</v>
      </c>
      <c r="U27" s="53" t="s">
        <v>75</v>
      </c>
      <c r="V27" s="53" t="s">
        <v>59</v>
      </c>
      <c r="W27" s="53" t="s">
        <v>59</v>
      </c>
      <c r="X27" s="53" t="s">
        <v>59</v>
      </c>
    </row>
    <row r="28" spans="1:24" ht="15">
      <c r="A28" s="53" t="s">
        <v>24</v>
      </c>
      <c r="B28" s="53">
        <v>24</v>
      </c>
      <c r="C28" s="53">
        <v>42</v>
      </c>
      <c r="D28" s="53">
        <v>0.5714285714</v>
      </c>
      <c r="E28" s="53">
        <v>0.3747242974</v>
      </c>
      <c r="F28" s="53">
        <v>0.7681328455</v>
      </c>
      <c r="G28" s="53">
        <v>0.2062643417</v>
      </c>
      <c r="H28" s="53">
        <v>0.0763603548</v>
      </c>
      <c r="I28" s="53">
        <v>1.5974543365</v>
      </c>
      <c r="J28" s="53">
        <v>309</v>
      </c>
      <c r="K28" s="53">
        <v>421</v>
      </c>
      <c r="L28" s="53">
        <v>0.7339667458</v>
      </c>
      <c r="M28" s="53">
        <v>0.6784900016</v>
      </c>
      <c r="N28" s="53">
        <v>0.7894434901</v>
      </c>
      <c r="O28" s="53">
        <v>0.0150108634</v>
      </c>
      <c r="P28" s="53">
        <v>0.0215360032</v>
      </c>
      <c r="Q28" s="53">
        <v>5.9151924123</v>
      </c>
      <c r="R28" s="53">
        <v>0.0254037539</v>
      </c>
      <c r="S28" s="53">
        <v>4.996150895</v>
      </c>
      <c r="T28" s="53" t="s">
        <v>59</v>
      </c>
      <c r="U28" s="53" t="s">
        <v>59</v>
      </c>
      <c r="V28" s="53" t="s">
        <v>74</v>
      </c>
      <c r="W28" s="53" t="s">
        <v>59</v>
      </c>
      <c r="X28" s="53" t="s">
        <v>59</v>
      </c>
    </row>
    <row r="29" spans="1:24" ht="15">
      <c r="A29" s="53" t="s">
        <v>26</v>
      </c>
      <c r="B29" s="53">
        <v>29</v>
      </c>
      <c r="C29" s="53">
        <v>57</v>
      </c>
      <c r="D29" s="53">
        <v>0.5087719298</v>
      </c>
      <c r="E29" s="53">
        <v>0.3381984185</v>
      </c>
      <c r="F29" s="53">
        <v>0.6793454412</v>
      </c>
      <c r="G29" s="53">
        <v>0.0133762523</v>
      </c>
      <c r="H29" s="53">
        <v>0.0662164252</v>
      </c>
      <c r="I29" s="53">
        <v>6.1186552171</v>
      </c>
      <c r="J29" s="53">
        <v>449</v>
      </c>
      <c r="K29" s="53">
        <v>713</v>
      </c>
      <c r="L29" s="53">
        <v>0.6297335203</v>
      </c>
      <c r="M29" s="53">
        <v>0.5831495288</v>
      </c>
      <c r="N29" s="53">
        <v>0.6763175118</v>
      </c>
      <c r="O29" s="54">
        <v>1E-100</v>
      </c>
      <c r="P29" s="53">
        <v>0.0180838476</v>
      </c>
      <c r="Q29" s="53">
        <v>98.315673647</v>
      </c>
      <c r="R29" s="53">
        <v>0.0701077941</v>
      </c>
      <c r="S29" s="53">
        <v>3.2804946968</v>
      </c>
      <c r="T29" s="53" t="s">
        <v>59</v>
      </c>
      <c r="U29" s="53" t="s">
        <v>75</v>
      </c>
      <c r="V29" s="53" t="s">
        <v>59</v>
      </c>
      <c r="W29" s="53" t="s">
        <v>59</v>
      </c>
      <c r="X29" s="53" t="s">
        <v>59</v>
      </c>
    </row>
    <row r="30" spans="1:24" ht="15">
      <c r="A30" s="53" t="s">
        <v>25</v>
      </c>
      <c r="B30" s="53">
        <v>49</v>
      </c>
      <c r="C30" s="53">
        <v>85</v>
      </c>
      <c r="D30" s="53">
        <v>0.5764705882</v>
      </c>
      <c r="E30" s="53">
        <v>0.4384109406</v>
      </c>
      <c r="F30" s="53">
        <v>0.7145302358</v>
      </c>
      <c r="G30" s="53">
        <v>0.0891958943</v>
      </c>
      <c r="H30" s="53">
        <v>0.0535945837</v>
      </c>
      <c r="I30" s="53">
        <v>2.8888261089</v>
      </c>
      <c r="J30" s="53">
        <v>323</v>
      </c>
      <c r="K30" s="53">
        <v>510</v>
      </c>
      <c r="L30" s="53">
        <v>0.6333333333</v>
      </c>
      <c r="M30" s="53">
        <v>0.5783649886</v>
      </c>
      <c r="N30" s="53">
        <v>0.688301678</v>
      </c>
      <c r="O30" s="54">
        <v>2.220446E-16</v>
      </c>
      <c r="P30" s="53">
        <v>0.0213386431</v>
      </c>
      <c r="Q30" s="53">
        <v>67.05595631</v>
      </c>
      <c r="R30" s="53">
        <v>0.316021298</v>
      </c>
      <c r="S30" s="53">
        <v>1.0053421894</v>
      </c>
      <c r="T30" s="53" t="s">
        <v>59</v>
      </c>
      <c r="U30" s="53" t="s">
        <v>75</v>
      </c>
      <c r="V30" s="53" t="s">
        <v>59</v>
      </c>
      <c r="W30" s="53" t="s">
        <v>59</v>
      </c>
      <c r="X30" s="53" t="s">
        <v>59</v>
      </c>
    </row>
    <row r="34" spans="1:24" ht="15">
      <c r="A34" s="53" t="s">
        <v>133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2" sqref="A2"/>
    </sheetView>
  </sheetViews>
  <sheetFormatPr defaultColWidth="22.421875" defaultRowHeight="12.75"/>
  <sheetData>
    <row r="1" spans="1:11" ht="15">
      <c r="A1" s="52" t="s">
        <v>132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">
      <c r="A3" s="52" t="s">
        <v>76</v>
      </c>
      <c r="B3" s="52" t="s">
        <v>134</v>
      </c>
      <c r="C3" s="52" t="s">
        <v>135</v>
      </c>
      <c r="D3" s="52" t="s">
        <v>78</v>
      </c>
      <c r="E3" s="52" t="s">
        <v>127</v>
      </c>
      <c r="F3" s="52" t="s">
        <v>128</v>
      </c>
      <c r="G3" s="52" t="s">
        <v>77</v>
      </c>
      <c r="H3" s="52" t="s">
        <v>79</v>
      </c>
      <c r="I3" s="52" t="s">
        <v>129</v>
      </c>
      <c r="J3" s="52" t="s">
        <v>80</v>
      </c>
      <c r="K3" s="52" t="s">
        <v>81</v>
      </c>
    </row>
    <row r="4" spans="1:11" ht="15">
      <c r="A4" s="52" t="s">
        <v>82</v>
      </c>
      <c r="B4" s="52">
        <v>105</v>
      </c>
      <c r="C4" s="52">
        <v>135</v>
      </c>
      <c r="D4" s="52">
        <v>0.7777777778</v>
      </c>
      <c r="E4" s="52">
        <v>0.6856054654</v>
      </c>
      <c r="F4" s="52">
        <v>0.8699500901</v>
      </c>
      <c r="G4" s="52">
        <v>0.004979304</v>
      </c>
      <c r="H4" s="52">
        <v>0.0357811772</v>
      </c>
      <c r="I4" s="52">
        <v>7.886939925</v>
      </c>
      <c r="J4" s="52" t="s">
        <v>89</v>
      </c>
      <c r="K4" s="52" t="s">
        <v>59</v>
      </c>
    </row>
    <row r="5" spans="1:11" ht="15">
      <c r="A5" s="52" t="s">
        <v>83</v>
      </c>
      <c r="B5" s="52">
        <v>96</v>
      </c>
      <c r="C5" s="52">
        <v>124</v>
      </c>
      <c r="D5" s="52">
        <v>0.7741935484</v>
      </c>
      <c r="E5" s="52">
        <v>0.6774709482</v>
      </c>
      <c r="F5" s="52">
        <v>0.8709161486</v>
      </c>
      <c r="G5" s="52">
        <v>0.0091325789</v>
      </c>
      <c r="H5" s="52">
        <v>0.0375475932</v>
      </c>
      <c r="I5" s="52">
        <v>6.7967142926</v>
      </c>
      <c r="J5" s="52" t="s">
        <v>89</v>
      </c>
      <c r="K5" s="52" t="s">
        <v>59</v>
      </c>
    </row>
    <row r="6" spans="1:11" ht="15">
      <c r="A6" s="52" t="s">
        <v>84</v>
      </c>
      <c r="B6" s="52">
        <v>43</v>
      </c>
      <c r="C6" s="52">
        <v>61</v>
      </c>
      <c r="D6" s="52">
        <v>0.7049180328</v>
      </c>
      <c r="E6" s="52">
        <v>0.5544924903</v>
      </c>
      <c r="F6" s="52">
        <v>0.8553435753</v>
      </c>
      <c r="G6" s="52">
        <v>0.4943514291</v>
      </c>
      <c r="H6" s="52">
        <v>0.0583950087</v>
      </c>
      <c r="I6" s="52">
        <v>0.4670413823</v>
      </c>
      <c r="J6" s="52" t="s">
        <v>59</v>
      </c>
      <c r="K6" s="52" t="s">
        <v>59</v>
      </c>
    </row>
    <row r="7" spans="1:11" ht="15">
      <c r="A7" s="52" t="s">
        <v>85</v>
      </c>
      <c r="B7" s="52">
        <v>331</v>
      </c>
      <c r="C7" s="52">
        <v>522</v>
      </c>
      <c r="D7" s="52">
        <v>0.6340996169</v>
      </c>
      <c r="E7" s="52">
        <v>0.5797907446</v>
      </c>
      <c r="F7" s="52">
        <v>0.6884084891</v>
      </c>
      <c r="G7" s="52">
        <v>0.1540705745</v>
      </c>
      <c r="H7" s="52">
        <v>0.0210826368</v>
      </c>
      <c r="I7" s="52">
        <v>2.0314793566</v>
      </c>
      <c r="J7" s="52" t="s">
        <v>59</v>
      </c>
      <c r="K7" s="52" t="s">
        <v>59</v>
      </c>
    </row>
    <row r="8" spans="1:11" ht="15">
      <c r="A8" s="52" t="s">
        <v>86</v>
      </c>
      <c r="B8" s="52">
        <v>91</v>
      </c>
      <c r="C8" s="52">
        <v>158</v>
      </c>
      <c r="D8" s="52">
        <v>0.5759493671</v>
      </c>
      <c r="E8" s="52">
        <v>0.4746706187</v>
      </c>
      <c r="F8" s="52">
        <v>0.6772281155</v>
      </c>
      <c r="G8" s="52">
        <v>0.0197452887</v>
      </c>
      <c r="H8" s="52">
        <v>0.0393162843</v>
      </c>
      <c r="I8" s="52">
        <v>5.4342747319</v>
      </c>
      <c r="J8" s="52" t="s">
        <v>59</v>
      </c>
      <c r="K8" s="52" t="s">
        <v>59</v>
      </c>
    </row>
    <row r="9" spans="1:11" ht="15">
      <c r="A9" s="52" t="s">
        <v>87</v>
      </c>
      <c r="B9" s="52">
        <v>66</v>
      </c>
      <c r="C9" s="52">
        <v>96</v>
      </c>
      <c r="D9" s="52">
        <v>0.6875</v>
      </c>
      <c r="E9" s="52">
        <v>0.5656370732</v>
      </c>
      <c r="F9" s="52">
        <v>0.8093629268</v>
      </c>
      <c r="G9" s="52">
        <v>0.6198009343</v>
      </c>
      <c r="H9" s="52">
        <v>0.0473070368</v>
      </c>
      <c r="I9" s="52">
        <v>0.2461474525</v>
      </c>
      <c r="J9" s="52" t="s">
        <v>59</v>
      </c>
      <c r="K9" s="52" t="s">
        <v>59</v>
      </c>
    </row>
    <row r="10" spans="1:11" ht="15">
      <c r="A10" s="52" t="s">
        <v>88</v>
      </c>
      <c r="B10" s="52">
        <v>55</v>
      </c>
      <c r="C10" s="52">
        <v>90</v>
      </c>
      <c r="D10" s="52">
        <v>0.6111111111</v>
      </c>
      <c r="E10" s="52">
        <v>0.4787387055</v>
      </c>
      <c r="F10" s="52">
        <v>0.7434835167</v>
      </c>
      <c r="G10" s="52">
        <v>0.2921580995</v>
      </c>
      <c r="H10" s="52">
        <v>0.0513868034</v>
      </c>
      <c r="I10" s="52">
        <v>1.109649742</v>
      </c>
      <c r="J10" s="52" t="s">
        <v>59</v>
      </c>
      <c r="K10" s="52" t="s">
        <v>59</v>
      </c>
    </row>
    <row r="11" spans="1:11" ht="15">
      <c r="A11" s="52" t="s">
        <v>15</v>
      </c>
      <c r="B11" s="52">
        <v>787</v>
      </c>
      <c r="C11" s="52">
        <v>1186</v>
      </c>
      <c r="D11" s="52">
        <v>0.6635750422</v>
      </c>
      <c r="E11" s="52">
        <v>0.6282329187</v>
      </c>
      <c r="F11" s="52">
        <v>0.6989171656</v>
      </c>
      <c r="G11" s="52">
        <v>1</v>
      </c>
      <c r="H11" s="52">
        <v>0.0137197684</v>
      </c>
      <c r="I11" s="52">
        <v>0</v>
      </c>
      <c r="J11" s="52" t="s">
        <v>59</v>
      </c>
      <c r="K11" s="52" t="s">
        <v>59</v>
      </c>
    </row>
    <row r="14" spans="1:11" ht="15">
      <c r="A14" s="52" t="s">
        <v>133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2009-12-17T14:49:51Z</cp:lastPrinted>
  <dcterms:created xsi:type="dcterms:W3CDTF">2006-01-23T20:42:54Z</dcterms:created>
  <dcterms:modified xsi:type="dcterms:W3CDTF">2010-05-10T20:32:28Z</dcterms:modified>
  <cp:category/>
  <cp:version/>
  <cp:contentType/>
  <cp:contentStatus/>
</cp:coreProperties>
</file>