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15180" windowHeight="7425" activeTab="0"/>
  </bookViews>
  <sheets>
    <sheet name="all-rha " sheetId="1" r:id="rId1"/>
    <sheet name="districts " sheetId="2" r:id="rId2"/>
    <sheet name="wpg comm areas " sheetId="3" r:id="rId3"/>
    <sheet name="wpg nbhd clus" sheetId="4" r:id="rId4"/>
    <sheet name="graph data" sheetId="5" r:id="rId5"/>
    <sheet name="orig. data" sheetId="6" r:id="rId6"/>
    <sheet name="crude rate table" sheetId="7" r:id="rId7"/>
    <sheet name="agg rha " sheetId="8" r:id="rId8"/>
    <sheet name="agg wpg comm areas" sheetId="9" r:id="rId9"/>
  </sheets>
  <definedNames/>
  <calcPr fullCalcOnLoad="1"/>
</workbook>
</file>

<file path=xl/sharedStrings.xml><?xml version="1.0" encoding="utf-8"?>
<sst xmlns="http://schemas.openxmlformats.org/spreadsheetml/2006/main" count="480" uniqueCount="423">
  <si>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</si>
  <si>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</si>
  <si>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</si>
  <si>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</si>
  <si>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</si>
  <si>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</si>
  <si>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</si>
  <si>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</si>
  <si>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</si>
  <si>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</si>
  <si>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</si>
  <si>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</si>
  <si>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</si>
  <si>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</si>
  <si>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</si>
  <si>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</si>
  <si>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</si>
  <si>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</si>
  <si>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</si>
  <si>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</si>
  <si>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</si>
  <si>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</si>
  <si>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</si>
  <si>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</si>
  <si>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</si>
  <si>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</si>
  <si>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</si>
  <si>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</si>
  <si>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</si>
  <si>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</si>
  <si>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</si>
  <si>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</si>
  <si>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</si>
  <si>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</si>
  <si>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</si>
  <si>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</si>
  <si>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</si>
  <si>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</si>
  <si>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</si>
  <si>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</si>
  <si>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</si>
  <si>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</si>
  <si>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</si>
  <si>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</si>
  <si>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</si>
  <si>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</si>
  <si>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</si>
  <si>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</si>
  <si>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</si>
  <si>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</si>
  <si>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</si>
  <si>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</si>
  <si>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</si>
  <si>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</si>
  <si>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</si>
  <si>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</si>
  <si>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</si>
  <si>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</si>
  <si>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</si>
  <si>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</si>
  <si>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</si>
  <si>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</si>
  <si>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</si>
  <si>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</si>
  <si>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</si>
  <si>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</si>
  <si>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</si>
  <si>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</si>
  <si>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</si>
  <si>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</si>
  <si>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</si>
  <si>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</si>
  <si>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</si>
  <si>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</si>
  <si>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</si>
  <si>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</si>
  <si>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</si>
  <si>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</si>
  <si>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</si>
  <si>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</si>
  <si>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</si>
  <si>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</si>
  <si>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</si>
  <si>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</si>
  <si>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</si>
  <si>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</si>
  <si>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</si>
  <si>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</si>
  <si>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</si>
  <si>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</si>
  <si>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</si>
  <si>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</si>
  <si>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</si>
  <si>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</si>
  <si>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</si>
  <si>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</si>
  <si>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</si>
  <si>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</si>
  <si>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</si>
  <si>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</si>
  <si>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</si>
  <si>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</si>
  <si>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</si>
  <si>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</si>
  <si>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</si>
  <si>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</si>
  <si>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</si>
  <si>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 xml:space="preserve"> </t>
  </si>
  <si>
    <t>Brandon</t>
  </si>
  <si>
    <t>T1count</t>
  </si>
  <si>
    <t>T1pop</t>
  </si>
  <si>
    <t>T1_adj_rate</t>
  </si>
  <si>
    <t>T1prob</t>
  </si>
  <si>
    <t>T1_crd_rate</t>
  </si>
  <si>
    <t>T2count</t>
  </si>
  <si>
    <t>T2pop</t>
  </si>
  <si>
    <t>T2_adj_rate</t>
  </si>
  <si>
    <t>T2prob</t>
  </si>
  <si>
    <t>T2_crd_rate</t>
  </si>
  <si>
    <t>T1T2prob</t>
  </si>
  <si>
    <t>ALLprob</t>
  </si>
  <si>
    <t>T1 avg</t>
  </si>
  <si>
    <t>T2 avg</t>
  </si>
  <si>
    <t>T1 adj</t>
  </si>
  <si>
    <t>T2 adj</t>
  </si>
  <si>
    <t>T1 count</t>
  </si>
  <si>
    <t>T1 pop</t>
  </si>
  <si>
    <t>T1 prob</t>
  </si>
  <si>
    <t>T2 count</t>
  </si>
  <si>
    <t>T2 pop</t>
  </si>
  <si>
    <t>T2 prob</t>
  </si>
  <si>
    <t>CI work</t>
  </si>
  <si>
    <t>BDN Southeast</t>
  </si>
  <si>
    <t>1988/89-1995/96</t>
  </si>
  <si>
    <t>1996/97-2003/04</t>
  </si>
  <si>
    <t>Mb Avg 88/89-95/96</t>
  </si>
  <si>
    <t>Mb Avg 96/97-03/04</t>
  </si>
  <si>
    <t>t</t>
  </si>
  <si>
    <t>Suppression</t>
  </si>
  <si>
    <t>T1T2 prob</t>
  </si>
  <si>
    <t>South Eastman (1,2,t)</t>
  </si>
  <si>
    <t>Manitoba (t)</t>
  </si>
  <si>
    <t>T1_crd_std_dev</t>
  </si>
  <si>
    <t>T2_crd_std_dev</t>
  </si>
  <si>
    <t>WL Wpg Most Healthy</t>
  </si>
  <si>
    <t>WA Wpg Avg Health</t>
  </si>
  <si>
    <t>WH Wpg Least Healthy</t>
  </si>
  <si>
    <t>Region</t>
  </si>
  <si>
    <t>Number</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</si>
  <si>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</si>
  <si>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</si>
  <si>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</si>
  <si>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</si>
  <si>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</si>
  <si>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</si>
  <si>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</si>
  <si>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</si>
  <si>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</si>
  <si>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</si>
  <si>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</si>
  <si>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</si>
  <si>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</si>
  <si>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</si>
  <si>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</si>
  <si>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</si>
  <si>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</si>
  <si>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</si>
  <si>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</si>
  <si>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</si>
  <si>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</si>
  <si>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</si>
  <si>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</si>
  <si>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</si>
  <si>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</si>
  <si>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</si>
  <si>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</si>
  <si>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</si>
  <si>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</si>
  <si>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Wpg Most Healthy</t>
  </si>
  <si>
    <t>Wpg Avg Health</t>
  </si>
  <si>
    <t>Wpg Least Healthy</t>
  </si>
  <si>
    <t>Burntwood (1,2,t)</t>
  </si>
  <si>
    <t>CE Cartier/SFX (1,2)</t>
  </si>
  <si>
    <t>BDN East</t>
  </si>
  <si>
    <t>AS West 2 (t)</t>
  </si>
  <si>
    <t>NE Iron Rose</t>
  </si>
  <si>
    <t>NE Winnipeg River</t>
  </si>
  <si>
    <t>NE Brokenhead</t>
  </si>
  <si>
    <t>BW Gillam/Fox Lake</t>
  </si>
  <si>
    <t>BW Lynn/Leaf/SIL</t>
  </si>
  <si>
    <t>BW Norway House (1,2)</t>
  </si>
  <si>
    <t>BW Oxford H &amp; Gods (1,2)</t>
  </si>
  <si>
    <t>BW Nelson House</t>
  </si>
  <si>
    <t>Seven Oaks W (t)</t>
  </si>
  <si>
    <t>Seven Oaks N</t>
  </si>
  <si>
    <t>Percent</t>
  </si>
  <si>
    <t>(%)</t>
  </si>
  <si>
    <t>T1_Lci_adj</t>
  </si>
  <si>
    <t>T1_Uci_adj</t>
  </si>
  <si>
    <t>T1_estimate</t>
  </si>
  <si>
    <t>T1_Lci_est</t>
  </si>
  <si>
    <t>T1_Uci_est</t>
  </si>
  <si>
    <t>T1_rate_ratio</t>
  </si>
  <si>
    <t>T1_Lci_ratio</t>
  </si>
  <si>
    <t>T1_Uci_ratio</t>
  </si>
  <si>
    <t>T2_Lci_adj</t>
  </si>
  <si>
    <t>T2_Uci_adj</t>
  </si>
  <si>
    <t>T2_estimate</t>
  </si>
  <si>
    <t>T2_Lci_est</t>
  </si>
  <si>
    <t>T2_Uci_est</t>
  </si>
  <si>
    <t>T2_rate_ratio</t>
  </si>
  <si>
    <t>T2_Lci_ratio</t>
  </si>
  <si>
    <t>T2_Uci_ratio</t>
  </si>
  <si>
    <t>T1T2_estimate</t>
  </si>
  <si>
    <t>T1T2_Lci_est</t>
  </si>
  <si>
    <t>T1T2_Uci_est</t>
  </si>
  <si>
    <t>ALL_estimate</t>
  </si>
  <si>
    <t>ALL_Lci_est</t>
  </si>
  <si>
    <t>ALL_Uci_est</t>
  </si>
  <si>
    <t>area_id</t>
  </si>
  <si>
    <t>BS</t>
  </si>
  <si>
    <t>A</t>
  </si>
  <si>
    <t>G</t>
  </si>
  <si>
    <t>GA</t>
  </si>
  <si>
    <t>K</t>
  </si>
  <si>
    <t>E</t>
  </si>
  <si>
    <t>C</t>
  </si>
  <si>
    <t>BN</t>
  </si>
  <si>
    <t>FC</t>
  </si>
  <si>
    <t>D</t>
  </si>
  <si>
    <t>FB</t>
  </si>
  <si>
    <t>S</t>
  </si>
  <si>
    <t>M</t>
  </si>
  <si>
    <t>N</t>
  </si>
  <si>
    <t>Z</t>
  </si>
  <si>
    <t>W03</t>
  </si>
  <si>
    <t>W02</t>
  </si>
  <si>
    <t>W12</t>
  </si>
  <si>
    <t>W04</t>
  </si>
  <si>
    <t>W07</t>
  </si>
  <si>
    <t>W05</t>
  </si>
  <si>
    <t>W06</t>
  </si>
  <si>
    <t>W08</t>
  </si>
  <si>
    <t>W01</t>
  </si>
  <si>
    <t>W09</t>
  </si>
  <si>
    <t>W11</t>
  </si>
  <si>
    <t>W10</t>
  </si>
  <si>
    <t>WL</t>
  </si>
  <si>
    <t>WA</t>
  </si>
  <si>
    <t>WH</t>
  </si>
  <si>
    <t>BS2</t>
  </si>
  <si>
    <t>BS1</t>
  </si>
  <si>
    <t>BS4</t>
  </si>
  <si>
    <t>BS3</t>
  </si>
  <si>
    <t>A4A</t>
  </si>
  <si>
    <t>A1C</t>
  </si>
  <si>
    <t>A4R</t>
  </si>
  <si>
    <t>A3L</t>
  </si>
  <si>
    <t>A3M</t>
  </si>
  <si>
    <t>A2C</t>
  </si>
  <si>
    <t>A2L</t>
  </si>
  <si>
    <t>A1P</t>
  </si>
  <si>
    <t>A1S</t>
  </si>
  <si>
    <t>G1</t>
  </si>
  <si>
    <t>G24</t>
  </si>
  <si>
    <t>G22</t>
  </si>
  <si>
    <t>G25</t>
  </si>
  <si>
    <t>G26</t>
  </si>
  <si>
    <t>G21</t>
  </si>
  <si>
    <t>G23</t>
  </si>
  <si>
    <t>GA22</t>
  </si>
  <si>
    <t>GA12</t>
  </si>
  <si>
    <t>GA31</t>
  </si>
  <si>
    <t>GA32</t>
  </si>
  <si>
    <t>GA11</t>
  </si>
  <si>
    <t>GA21</t>
  </si>
  <si>
    <t>E4</t>
  </si>
  <si>
    <t>E1</t>
  </si>
  <si>
    <t>E2</t>
  </si>
  <si>
    <t>E3</t>
  </si>
  <si>
    <t>C4</t>
  </si>
  <si>
    <t>C3</t>
  </si>
  <si>
    <t>C1</t>
  </si>
  <si>
    <t>C2</t>
  </si>
  <si>
    <t>BN5</t>
  </si>
  <si>
    <t>BN4</t>
  </si>
  <si>
    <t>BN7</t>
  </si>
  <si>
    <t>BN2</t>
  </si>
  <si>
    <t>BN1</t>
  </si>
  <si>
    <t>BN6</t>
  </si>
  <si>
    <t>D1</t>
  </si>
  <si>
    <t>D2</t>
  </si>
  <si>
    <t>D4</t>
  </si>
  <si>
    <t>FB2</t>
  </si>
  <si>
    <t>FB4</t>
  </si>
  <si>
    <t>FB3</t>
  </si>
  <si>
    <t>FB9</t>
  </si>
  <si>
    <t>FB8</t>
  </si>
  <si>
    <t>FB7</t>
  </si>
  <si>
    <t>FB6</t>
  </si>
  <si>
    <t>FBA</t>
  </si>
  <si>
    <t>FBB</t>
  </si>
  <si>
    <t>FBC</t>
  </si>
  <si>
    <t>FB5</t>
  </si>
  <si>
    <t>W03B</t>
  </si>
  <si>
    <t>W03A</t>
  </si>
  <si>
    <t>W002</t>
  </si>
  <si>
    <t>W12A</t>
  </si>
  <si>
    <t>W12B</t>
  </si>
  <si>
    <t>W04B</t>
  </si>
  <si>
    <t>W04A</t>
  </si>
  <si>
    <t>W07D</t>
  </si>
  <si>
    <t>W07C</t>
  </si>
  <si>
    <t>W07B</t>
  </si>
  <si>
    <t>W07A</t>
  </si>
  <si>
    <t>W05B</t>
  </si>
  <si>
    <t>W05A</t>
  </si>
  <si>
    <t>W006</t>
  </si>
  <si>
    <t>W08A</t>
  </si>
  <si>
    <t>W08B</t>
  </si>
  <si>
    <t>W08C</t>
  </si>
  <si>
    <t>W01A</t>
  </si>
  <si>
    <t>W01B</t>
  </si>
  <si>
    <t>W09A</t>
  </si>
  <si>
    <t>W09B</t>
  </si>
  <si>
    <t>W11A</t>
  </si>
  <si>
    <t>W11B</t>
  </si>
  <si>
    <t>W10A</t>
  </si>
  <si>
    <t>W10B</t>
  </si>
  <si>
    <t>Crude and Adjusted C-section Rates to Compare to MB 8 Year Average, T1=1988/89-1995/96, T2=1996/97-2003/04, percent of births</t>
  </si>
  <si>
    <t>C-Section</t>
  </si>
  <si>
    <t>Central (t)</t>
  </si>
  <si>
    <t>Brandon (2,t)</t>
  </si>
  <si>
    <t>Assiniboine (2,t)</t>
  </si>
  <si>
    <t>Winnipeg (t)</t>
  </si>
  <si>
    <t>Parkland (1,2)</t>
  </si>
  <si>
    <t>Interlake (1,t)</t>
  </si>
  <si>
    <t>North Eastman (2)</t>
  </si>
  <si>
    <t>Nor-Man (1,2)</t>
  </si>
  <si>
    <t>South (1,t)</t>
  </si>
  <si>
    <t>Mid (t)</t>
  </si>
  <si>
    <t>North (t)</t>
  </si>
  <si>
    <t>Fort Garry (t)</t>
  </si>
  <si>
    <t>Assiniboine South (t)</t>
  </si>
  <si>
    <t>River Heights (t)</t>
  </si>
  <si>
    <t>St. Vital (t)</t>
  </si>
  <si>
    <t>River East (t)</t>
  </si>
  <si>
    <t>St. Boniface (t)</t>
  </si>
  <si>
    <t>Transcona (t)</t>
  </si>
  <si>
    <t>Seven Oaks (t)</t>
  </si>
  <si>
    <t>St. James - Assiniboia (1,t)</t>
  </si>
  <si>
    <t>Downtown (2)</t>
  </si>
  <si>
    <t>Point Douglas (2)</t>
  </si>
  <si>
    <t>Wpg Most Healthy (t)</t>
  </si>
  <si>
    <t>Wpg Average Health (t)</t>
  </si>
  <si>
    <t>Wpg Least Healthy (2,t)</t>
  </si>
  <si>
    <t>Winnipeg Overall (t)</t>
  </si>
  <si>
    <t>SE Western (2)</t>
  </si>
  <si>
    <t>SE Southern</t>
  </si>
  <si>
    <t>CE Red River (1,2)</t>
  </si>
  <si>
    <t>CE Louise/Pembina</t>
  </si>
  <si>
    <t>CE Morden/Winkler</t>
  </si>
  <si>
    <t>CE Swan Lake</t>
  </si>
  <si>
    <t>CE Portage (1,2,t)</t>
  </si>
  <si>
    <t>CE Seven Regions</t>
  </si>
  <si>
    <t>BDN Rural</t>
  </si>
  <si>
    <t>BDN West (t)</t>
  </si>
  <si>
    <t>BDN Southwest</t>
  </si>
  <si>
    <t>BDN Central</t>
  </si>
  <si>
    <t>AS East 2 (1,t)</t>
  </si>
  <si>
    <t>AS North 2 (2,t)</t>
  </si>
  <si>
    <t>AS West 1</t>
  </si>
  <si>
    <t>AS North 1 (t)</t>
  </si>
  <si>
    <t>AS East 1 (2,t)</t>
  </si>
  <si>
    <t>PL West (1)</t>
  </si>
  <si>
    <t>PL Central (1)</t>
  </si>
  <si>
    <t>PL East (1)</t>
  </si>
  <si>
    <t>PL North (1,2)</t>
  </si>
  <si>
    <t>IL Southwest (1,t)</t>
  </si>
  <si>
    <t>IL Southeast (t)</t>
  </si>
  <si>
    <t>IL Northeast (1,2)</t>
  </si>
  <si>
    <t>NE Springfield</t>
  </si>
  <si>
    <t>NE Blue Water</t>
  </si>
  <si>
    <t>NE Northern Remote (2)</t>
  </si>
  <si>
    <t>NM F Flon/Snow L/Cran (1,2)</t>
  </si>
  <si>
    <t>NM The Pas/OCN/Kelsey (1,2)</t>
  </si>
  <si>
    <t>NM Nor-Man Other</t>
  </si>
  <si>
    <t>BW Thompson (t)</t>
  </si>
  <si>
    <t>BW Thick Por/Pik/Wab</t>
  </si>
  <si>
    <t>BW Island Lake</t>
  </si>
  <si>
    <t>BW Cross Lake (1)</t>
  </si>
  <si>
    <t>BW Tad/Broch/Lac Br (1,2)</t>
  </si>
  <si>
    <t>BW Sha/York/Split/War</t>
  </si>
  <si>
    <t>Fort Garry S (t)</t>
  </si>
  <si>
    <t>Fort Garry N (t)</t>
  </si>
  <si>
    <t>River Heights W (t)</t>
  </si>
  <si>
    <t>River Heights E</t>
  </si>
  <si>
    <t>St. Vital South (t)</t>
  </si>
  <si>
    <t>St. Vital North</t>
  </si>
  <si>
    <t>River East N</t>
  </si>
  <si>
    <t>River East E</t>
  </si>
  <si>
    <t>River East W (t)</t>
  </si>
  <si>
    <t>River East S (t)</t>
  </si>
  <si>
    <t>St. Boniface E (t)</t>
  </si>
  <si>
    <t>St. Boniface W</t>
  </si>
  <si>
    <t>Seven Oaks E</t>
  </si>
  <si>
    <t>St. James - Assiniboia W (t)</t>
  </si>
  <si>
    <t>St. James - Assiniboia E (1,t)</t>
  </si>
  <si>
    <t>Inkster West</t>
  </si>
  <si>
    <t>Downtown W (2)</t>
  </si>
  <si>
    <t>Downtown E</t>
  </si>
  <si>
    <t>Point Douglas N</t>
  </si>
  <si>
    <t>Point Douglas S (2)</t>
  </si>
  <si>
    <t>SE Northern (t)</t>
  </si>
  <si>
    <t>SE Central (t)</t>
  </si>
  <si>
    <t>CE Altona</t>
  </si>
  <si>
    <t>CE Carman</t>
  </si>
  <si>
    <t>BDN North End</t>
  </si>
  <si>
    <t>IL Northwest (1)</t>
  </si>
  <si>
    <t>Inkster East</t>
  </si>
  <si>
    <t>Appendix Table 3.15: C-Section</t>
  </si>
  <si>
    <t>Crude</t>
  </si>
  <si>
    <t>Source: Manitoba Centre for Health Policy, 2008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</si>
</sst>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0000"/>
    <numFmt numFmtId="177" formatCode="0.000000"/>
    <numFmt numFmtId="178" formatCode="0.0000000"/>
    <numFmt numFmtId="179" formatCode="0.00000000"/>
    <numFmt numFmtId="180" formatCode="#,##0.0"/>
  </numFmts>
  <fonts count="18">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sz val="8.5"/>
      <name val="Univers 45 Light"/>
      <family val="0"/>
    </font>
    <font>
      <b/>
      <sz val="10"/>
      <name val="Univers 45 Light"/>
      <family val="0"/>
    </font>
    <font>
      <sz val="8.25"/>
      <name val="Univers 45 Light"/>
      <family val="0"/>
    </font>
    <font>
      <sz val="5.5"/>
      <name val="Arial MT"/>
      <family val="3"/>
    </font>
    <font>
      <b/>
      <sz val="20"/>
      <name val="Arial"/>
      <family val="2"/>
    </font>
    <font>
      <u val="single"/>
      <sz val="10"/>
      <color indexed="12"/>
      <name val="Arial"/>
      <family val="0"/>
    </font>
    <font>
      <u val="single"/>
      <sz val="10"/>
      <color indexed="36"/>
      <name val="Arial"/>
      <family val="0"/>
    </font>
    <font>
      <b/>
      <sz val="8"/>
      <name val="Arial"/>
      <family val="2"/>
    </font>
    <font>
      <sz val="7.5"/>
      <name val="Univers 45 Light"/>
      <family val="2"/>
    </font>
  </fonts>
  <fills count="3">
    <fill>
      <patternFill/>
    </fill>
    <fill>
      <patternFill patternType="gray125"/>
    </fill>
    <fill>
      <patternFill patternType="solid">
        <fgColor indexed="22"/>
        <bgColor indexed="64"/>
      </patternFill>
    </fill>
  </fills>
  <borders count="27">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3">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0" fillId="0" borderId="0" xfId="0" applyFill="1" applyAlignment="1">
      <alignment/>
    </xf>
    <xf numFmtId="0" fontId="6" fillId="0" borderId="0" xfId="17" applyFont="1" applyAlignment="1">
      <alignment/>
      <protection/>
    </xf>
    <xf numFmtId="0" fontId="8" fillId="0" borderId="1" xfId="0" applyFont="1" applyBorder="1" applyAlignment="1">
      <alignment horizontal="center"/>
    </xf>
    <xf numFmtId="2" fontId="8" fillId="0" borderId="1" xfId="0" applyNumberFormat="1"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1" fontId="8" fillId="0" borderId="3" xfId="0" applyNumberFormat="1" applyFont="1" applyBorder="1" applyAlignment="1">
      <alignment horizontal="center"/>
    </xf>
    <xf numFmtId="0" fontId="8" fillId="0" borderId="4" xfId="0" applyFont="1" applyBorder="1" applyAlignment="1">
      <alignment horizontal="center"/>
    </xf>
    <xf numFmtId="0" fontId="4" fillId="0" borderId="0" xfId="0" applyFont="1" applyAlignment="1">
      <alignment/>
    </xf>
    <xf numFmtId="0" fontId="16" fillId="0" borderId="5" xfId="0" applyFont="1" applyBorder="1" applyAlignment="1">
      <alignment/>
    </xf>
    <xf numFmtId="0" fontId="16" fillId="0" borderId="6" xfId="0" applyFont="1" applyBorder="1" applyAlignment="1">
      <alignment/>
    </xf>
    <xf numFmtId="0" fontId="16" fillId="2" borderId="6" xfId="0" applyFont="1" applyFill="1" applyBorder="1" applyAlignment="1">
      <alignment/>
    </xf>
    <xf numFmtId="0" fontId="16" fillId="0" borderId="7" xfId="0" applyFont="1" applyBorder="1" applyAlignment="1">
      <alignment/>
    </xf>
    <xf numFmtId="2" fontId="8" fillId="0" borderId="8" xfId="0" applyNumberFormat="1" applyFont="1" applyBorder="1" applyAlignment="1">
      <alignment horizontal="center"/>
    </xf>
    <xf numFmtId="1" fontId="0" fillId="0" borderId="0" xfId="0" applyNumberFormat="1" applyAlignment="1">
      <alignment/>
    </xf>
    <xf numFmtId="0" fontId="16" fillId="0" borderId="9" xfId="0" applyFont="1" applyBorder="1" applyAlignment="1">
      <alignment/>
    </xf>
    <xf numFmtId="0" fontId="16" fillId="0" borderId="10" xfId="0" applyFont="1" applyBorder="1" applyAlignment="1">
      <alignment/>
    </xf>
    <xf numFmtId="0" fontId="0" fillId="2" borderId="10" xfId="0" applyFill="1" applyBorder="1" applyAlignment="1">
      <alignment/>
    </xf>
    <xf numFmtId="173" fontId="0" fillId="0" borderId="0" xfId="22" applyNumberFormat="1" applyFont="1" applyAlignment="1">
      <alignment horizontal="center"/>
      <protection/>
    </xf>
    <xf numFmtId="173" fontId="0" fillId="0" borderId="0" xfId="0" applyNumberFormat="1" applyFont="1" applyAlignment="1">
      <alignment/>
    </xf>
    <xf numFmtId="174" fontId="4" fillId="2" borderId="11" xfId="0" applyNumberFormat="1" applyFont="1" applyFill="1" applyBorder="1" applyAlignment="1" quotePrefix="1">
      <alignment horizontal="center"/>
    </xf>
    <xf numFmtId="174" fontId="4" fillId="2" borderId="12" xfId="0" applyNumberFormat="1" applyFont="1" applyFill="1" applyBorder="1" applyAlignment="1">
      <alignment horizontal="center"/>
    </xf>
    <xf numFmtId="2" fontId="8" fillId="0" borderId="12" xfId="0" applyNumberFormat="1" applyFont="1" applyBorder="1" applyAlignment="1">
      <alignment horizontal="center"/>
    </xf>
    <xf numFmtId="1" fontId="8" fillId="0" borderId="13" xfId="0" applyNumberFormat="1" applyFont="1" applyBorder="1" applyAlignment="1">
      <alignment horizontal="center"/>
    </xf>
    <xf numFmtId="180" fontId="4" fillId="0" borderId="14" xfId="0" applyNumberFormat="1" applyFont="1" applyFill="1" applyBorder="1" applyAlignment="1" quotePrefix="1">
      <alignment horizontal="center"/>
    </xf>
    <xf numFmtId="180" fontId="4" fillId="0" borderId="15" xfId="0" applyNumberFormat="1" applyFont="1" applyFill="1" applyBorder="1" applyAlignment="1" quotePrefix="1">
      <alignment horizontal="center"/>
    </xf>
    <xf numFmtId="180" fontId="4" fillId="2" borderId="15" xfId="0" applyNumberFormat="1" applyFont="1" applyFill="1" applyBorder="1" applyAlignment="1" quotePrefix="1">
      <alignment horizontal="center"/>
    </xf>
    <xf numFmtId="180" fontId="4" fillId="0" borderId="16" xfId="0" applyNumberFormat="1" applyFont="1" applyFill="1" applyBorder="1" applyAlignment="1" quotePrefix="1">
      <alignment horizontal="center"/>
    </xf>
    <xf numFmtId="180" fontId="4" fillId="0" borderId="2" xfId="0" applyNumberFormat="1" applyFont="1" applyFill="1" applyBorder="1" applyAlignment="1" quotePrefix="1">
      <alignment horizontal="center"/>
    </xf>
    <xf numFmtId="180" fontId="4" fillId="2" borderId="2" xfId="0" applyNumberFormat="1" applyFont="1" applyFill="1" applyBorder="1" applyAlignment="1" quotePrefix="1">
      <alignment horizontal="center"/>
    </xf>
    <xf numFmtId="180" fontId="4" fillId="0" borderId="17" xfId="0" applyNumberFormat="1" applyFont="1" applyFill="1" applyBorder="1" applyAlignment="1" quotePrefix="1">
      <alignment horizontal="center"/>
    </xf>
    <xf numFmtId="180" fontId="2" fillId="0" borderId="15" xfId="0" applyNumberFormat="1" applyFont="1" applyBorder="1" applyAlignment="1">
      <alignment horizontal="center"/>
    </xf>
    <xf numFmtId="174" fontId="4" fillId="0" borderId="11" xfId="0" applyNumberFormat="1" applyFont="1" applyFill="1" applyBorder="1" applyAlignment="1" quotePrefix="1">
      <alignment horizontal="center"/>
    </xf>
    <xf numFmtId="174" fontId="4" fillId="0" borderId="18" xfId="0" applyNumberFormat="1" applyFont="1" applyFill="1" applyBorder="1" applyAlignment="1" quotePrefix="1">
      <alignment horizontal="center"/>
    </xf>
    <xf numFmtId="174" fontId="4" fillId="0" borderId="12" xfId="0" applyNumberFormat="1" applyFont="1" applyFill="1" applyBorder="1" applyAlignment="1">
      <alignment horizontal="center"/>
    </xf>
    <xf numFmtId="174" fontId="4" fillId="0" borderId="19" xfId="0" applyNumberFormat="1" applyFont="1" applyFill="1" applyBorder="1" applyAlignment="1">
      <alignment horizontal="center"/>
    </xf>
    <xf numFmtId="174" fontId="4" fillId="0" borderId="17" xfId="0" applyNumberFormat="1" applyFont="1" applyFill="1" applyBorder="1" applyAlignment="1" quotePrefix="1">
      <alignment horizontal="center"/>
    </xf>
    <xf numFmtId="0" fontId="5" fillId="0" borderId="0" xfId="0" applyFont="1" applyAlignment="1">
      <alignment horizontal="center"/>
    </xf>
    <xf numFmtId="0" fontId="7" fillId="0" borderId="0" xfId="0" applyFont="1" applyAlignment="1">
      <alignment horizontal="left"/>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13.1: C-Section Rates by RHA
</a:t>
            </a:r>
            <a:r>
              <a:rPr lang="en-US" cap="none" sz="800" b="0" i="0" u="none" baseline="0"/>
              <a:t>Age-adjusted percent of births delivered by Caesarian Section</a:t>
            </a:r>
          </a:p>
        </c:rich>
      </c:tx>
      <c:layout>
        <c:manualLayout>
          <c:xMode val="factor"/>
          <c:yMode val="factor"/>
          <c:x val="0.02025"/>
          <c:y val="-0.01925"/>
        </c:manualLayout>
      </c:layout>
      <c:spPr>
        <a:noFill/>
        <a:ln>
          <a:noFill/>
        </a:ln>
      </c:spPr>
    </c:title>
    <c:plotArea>
      <c:layout>
        <c:manualLayout>
          <c:xMode val="edge"/>
          <c:yMode val="edge"/>
          <c:x val="0.017"/>
          <c:y val="0.08525"/>
          <c:w val="0.983"/>
          <c:h val="0.799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data'!$B$4:$B$19</c:f>
              <c:strCache>
                <c:ptCount val="16"/>
                <c:pt idx="0">
                  <c:v>South Eastman (1,2,t)</c:v>
                </c:pt>
                <c:pt idx="1">
                  <c:v>Central (t)</c:v>
                </c:pt>
                <c:pt idx="2">
                  <c:v>Assiniboine (2,t)</c:v>
                </c:pt>
                <c:pt idx="3">
                  <c:v>Brandon (2,t)</c:v>
                </c:pt>
                <c:pt idx="4">
                  <c:v>Winnipeg (t)</c:v>
                </c:pt>
                <c:pt idx="5">
                  <c:v>Parkland (1,2)</c:v>
                </c:pt>
                <c:pt idx="6">
                  <c:v>Interlake (1,t)</c:v>
                </c:pt>
                <c:pt idx="7">
                  <c:v>North Eastman (2)</c:v>
                </c:pt>
                <c:pt idx="8">
                  <c:v>Churchill</c:v>
                </c:pt>
                <c:pt idx="9">
                  <c:v>Nor-Man (1,2)</c:v>
                </c:pt>
                <c:pt idx="10">
                  <c:v>Burntwood (1,2,t)</c:v>
                </c:pt>
                <c:pt idx="12">
                  <c:v>South (1,t)</c:v>
                </c:pt>
                <c:pt idx="13">
                  <c:v>Mid (t)</c:v>
                </c:pt>
                <c:pt idx="14">
                  <c:v>North (t)</c:v>
                </c:pt>
                <c:pt idx="15">
                  <c:v>Manitoba (t)</c:v>
                </c:pt>
              </c:strCache>
            </c:strRef>
          </c:cat>
          <c:val>
            <c:numRef>
              <c:f>'graph data'!$H$4:$H$19</c:f>
              <c:numCache>
                <c:ptCount val="16"/>
                <c:pt idx="0">
                  <c:v>0.1469254981</c:v>
                </c:pt>
                <c:pt idx="1">
                  <c:v>0.1469254981</c:v>
                </c:pt>
                <c:pt idx="2">
                  <c:v>0.1469254981</c:v>
                </c:pt>
                <c:pt idx="3">
                  <c:v>0.1469254981</c:v>
                </c:pt>
                <c:pt idx="4">
                  <c:v>0.1469254981</c:v>
                </c:pt>
                <c:pt idx="5">
                  <c:v>0.1469254981</c:v>
                </c:pt>
                <c:pt idx="6">
                  <c:v>0.1469254981</c:v>
                </c:pt>
                <c:pt idx="7">
                  <c:v>0.1469254981</c:v>
                </c:pt>
                <c:pt idx="8">
                  <c:v>0.1469254981</c:v>
                </c:pt>
                <c:pt idx="9">
                  <c:v>0.1469254981</c:v>
                </c:pt>
                <c:pt idx="10">
                  <c:v>0.1469254981</c:v>
                </c:pt>
                <c:pt idx="12">
                  <c:v>0.1469254981</c:v>
                </c:pt>
                <c:pt idx="13">
                  <c:v>0.1469254981</c:v>
                </c:pt>
                <c:pt idx="14">
                  <c:v>0.1469254981</c:v>
                </c:pt>
                <c:pt idx="15">
                  <c:v>0.1469254981</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 (1,2,t)</c:v>
                </c:pt>
                <c:pt idx="1">
                  <c:v>Central (t)</c:v>
                </c:pt>
                <c:pt idx="2">
                  <c:v>Assiniboine (2,t)</c:v>
                </c:pt>
                <c:pt idx="3">
                  <c:v>Brandon (2,t)</c:v>
                </c:pt>
                <c:pt idx="4">
                  <c:v>Winnipeg (t)</c:v>
                </c:pt>
                <c:pt idx="5">
                  <c:v>Parkland (1,2)</c:v>
                </c:pt>
                <c:pt idx="6">
                  <c:v>Interlake (1,t)</c:v>
                </c:pt>
                <c:pt idx="7">
                  <c:v>North Eastman (2)</c:v>
                </c:pt>
                <c:pt idx="8">
                  <c:v>Churchill</c:v>
                </c:pt>
                <c:pt idx="9">
                  <c:v>Nor-Man (1,2)</c:v>
                </c:pt>
                <c:pt idx="10">
                  <c:v>Burntwood (1,2,t)</c:v>
                </c:pt>
                <c:pt idx="12">
                  <c:v>South (1,t)</c:v>
                </c:pt>
                <c:pt idx="13">
                  <c:v>Mid (t)</c:v>
                </c:pt>
                <c:pt idx="14">
                  <c:v>North (t)</c:v>
                </c:pt>
                <c:pt idx="15">
                  <c:v>Manitoba (t)</c:v>
                </c:pt>
              </c:strCache>
            </c:strRef>
          </c:cat>
          <c:val>
            <c:numRef>
              <c:f>'graph data'!$I$4:$I$19</c:f>
              <c:numCache>
                <c:ptCount val="16"/>
                <c:pt idx="0">
                  <c:v>0.1279008842</c:v>
                </c:pt>
                <c:pt idx="1">
                  <c:v>0.1419145832</c:v>
                </c:pt>
                <c:pt idx="2">
                  <c:v>0.1434604199</c:v>
                </c:pt>
                <c:pt idx="3">
                  <c:v>0.154317243</c:v>
                </c:pt>
                <c:pt idx="4">
                  <c:v>0.147378084</c:v>
                </c:pt>
                <c:pt idx="5">
                  <c:v>0.1939028276</c:v>
                </c:pt>
                <c:pt idx="6">
                  <c:v>0.1254950568</c:v>
                </c:pt>
                <c:pt idx="7">
                  <c:v>0.1396590324</c:v>
                </c:pt>
                <c:pt idx="8">
                  <c:v>0.0171749241</c:v>
                </c:pt>
                <c:pt idx="9">
                  <c:v>0.2150081709</c:v>
                </c:pt>
                <c:pt idx="10">
                  <c:v>0.1265146619</c:v>
                </c:pt>
                <c:pt idx="12">
                  <c:v>0.1393415369</c:v>
                </c:pt>
                <c:pt idx="13">
                  <c:v>0.1483695446</c:v>
                </c:pt>
                <c:pt idx="14">
                  <c:v>0.1523668559</c:v>
                </c:pt>
                <c:pt idx="15">
                  <c:v>0.1469254981</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 (1,2,t)</c:v>
                </c:pt>
                <c:pt idx="1">
                  <c:v>Central (t)</c:v>
                </c:pt>
                <c:pt idx="2">
                  <c:v>Assiniboine (2,t)</c:v>
                </c:pt>
                <c:pt idx="3">
                  <c:v>Brandon (2,t)</c:v>
                </c:pt>
                <c:pt idx="4">
                  <c:v>Winnipeg (t)</c:v>
                </c:pt>
                <c:pt idx="5">
                  <c:v>Parkland (1,2)</c:v>
                </c:pt>
                <c:pt idx="6">
                  <c:v>Interlake (1,t)</c:v>
                </c:pt>
                <c:pt idx="7">
                  <c:v>North Eastman (2)</c:v>
                </c:pt>
                <c:pt idx="8">
                  <c:v>Churchill</c:v>
                </c:pt>
                <c:pt idx="9">
                  <c:v>Nor-Man (1,2)</c:v>
                </c:pt>
                <c:pt idx="10">
                  <c:v>Burntwood (1,2,t)</c:v>
                </c:pt>
                <c:pt idx="12">
                  <c:v>South (1,t)</c:v>
                </c:pt>
                <c:pt idx="13">
                  <c:v>Mid (t)</c:v>
                </c:pt>
                <c:pt idx="14">
                  <c:v>North (t)</c:v>
                </c:pt>
                <c:pt idx="15">
                  <c:v>Manitoba (t)</c:v>
                </c:pt>
              </c:strCache>
            </c:strRef>
          </c:cat>
          <c:val>
            <c:numRef>
              <c:f>'graph data'!$J$4:$J$19</c:f>
              <c:numCache>
                <c:ptCount val="16"/>
                <c:pt idx="0">
                  <c:v>0.1621307295</c:v>
                </c:pt>
                <c:pt idx="1">
                  <c:v>0.1832249537</c:v>
                </c:pt>
                <c:pt idx="2">
                  <c:v>0.2017018278</c:v>
                </c:pt>
                <c:pt idx="3">
                  <c:v>0.202857691</c:v>
                </c:pt>
                <c:pt idx="4">
                  <c:v>0.1769810268</c:v>
                </c:pt>
                <c:pt idx="5">
                  <c:v>0.2093985681</c:v>
                </c:pt>
                <c:pt idx="6">
                  <c:v>0.1660146238</c:v>
                </c:pt>
                <c:pt idx="7">
                  <c:v>0.142807695</c:v>
                </c:pt>
                <c:pt idx="8">
                  <c:v>0.1784529415</c:v>
                </c:pt>
                <c:pt idx="9">
                  <c:v>0.237044304</c:v>
                </c:pt>
                <c:pt idx="10">
                  <c:v>0.1632136463</c:v>
                </c:pt>
                <c:pt idx="12">
                  <c:v>0.1828203883</c:v>
                </c:pt>
                <c:pt idx="13">
                  <c:v>0.1725202596</c:v>
                </c:pt>
                <c:pt idx="14">
                  <c:v>0.185810069</c:v>
                </c:pt>
                <c:pt idx="15">
                  <c:v>0.1798038115</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data'!$B$4:$B$19</c:f>
              <c:strCache>
                <c:ptCount val="16"/>
                <c:pt idx="0">
                  <c:v>South Eastman (1,2,t)</c:v>
                </c:pt>
                <c:pt idx="1">
                  <c:v>Central (t)</c:v>
                </c:pt>
                <c:pt idx="2">
                  <c:v>Assiniboine (2,t)</c:v>
                </c:pt>
                <c:pt idx="3">
                  <c:v>Brandon (2,t)</c:v>
                </c:pt>
                <c:pt idx="4">
                  <c:v>Winnipeg (t)</c:v>
                </c:pt>
                <c:pt idx="5">
                  <c:v>Parkland (1,2)</c:v>
                </c:pt>
                <c:pt idx="6">
                  <c:v>Interlake (1,t)</c:v>
                </c:pt>
                <c:pt idx="7">
                  <c:v>North Eastman (2)</c:v>
                </c:pt>
                <c:pt idx="8">
                  <c:v>Churchill</c:v>
                </c:pt>
                <c:pt idx="9">
                  <c:v>Nor-Man (1,2)</c:v>
                </c:pt>
                <c:pt idx="10">
                  <c:v>Burntwood (1,2,t)</c:v>
                </c:pt>
                <c:pt idx="12">
                  <c:v>South (1,t)</c:v>
                </c:pt>
                <c:pt idx="13">
                  <c:v>Mid (t)</c:v>
                </c:pt>
                <c:pt idx="14">
                  <c:v>North (t)</c:v>
                </c:pt>
                <c:pt idx="15">
                  <c:v>Manitoba (t)</c:v>
                </c:pt>
              </c:strCache>
            </c:strRef>
          </c:cat>
          <c:val>
            <c:numRef>
              <c:f>'graph data'!$K$4:$K$19</c:f>
              <c:numCache>
                <c:ptCount val="16"/>
                <c:pt idx="0">
                  <c:v>0.1798038115</c:v>
                </c:pt>
                <c:pt idx="1">
                  <c:v>0.1798038115</c:v>
                </c:pt>
                <c:pt idx="2">
                  <c:v>0.1798038115</c:v>
                </c:pt>
                <c:pt idx="3">
                  <c:v>0.1798038115</c:v>
                </c:pt>
                <c:pt idx="4">
                  <c:v>0.1798038115</c:v>
                </c:pt>
                <c:pt idx="5">
                  <c:v>0.1798038115</c:v>
                </c:pt>
                <c:pt idx="6">
                  <c:v>0.1798038115</c:v>
                </c:pt>
                <c:pt idx="7">
                  <c:v>0.1798038115</c:v>
                </c:pt>
                <c:pt idx="8">
                  <c:v>0.1798038115</c:v>
                </c:pt>
                <c:pt idx="9">
                  <c:v>0.1798038115</c:v>
                </c:pt>
                <c:pt idx="10">
                  <c:v>0.1798038115</c:v>
                </c:pt>
                <c:pt idx="12">
                  <c:v>0.1798038115</c:v>
                </c:pt>
                <c:pt idx="13">
                  <c:v>0.1798038115</c:v>
                </c:pt>
                <c:pt idx="14">
                  <c:v>0.1798038115</c:v>
                </c:pt>
                <c:pt idx="15">
                  <c:v>0.1798038115</c:v>
                </c:pt>
              </c:numCache>
            </c:numRef>
          </c:val>
        </c:ser>
        <c:axId val="66019554"/>
        <c:axId val="57305075"/>
      </c:barChart>
      <c:catAx>
        <c:axId val="66019554"/>
        <c:scaling>
          <c:orientation val="maxMin"/>
        </c:scaling>
        <c:axPos val="l"/>
        <c:delete val="0"/>
        <c:numFmt formatCode="General" sourceLinked="1"/>
        <c:majorTickMark val="none"/>
        <c:minorTickMark val="none"/>
        <c:tickLblPos val="nextTo"/>
        <c:crossAx val="57305075"/>
        <c:crosses val="autoZero"/>
        <c:auto val="1"/>
        <c:lblOffset val="100"/>
        <c:noMultiLvlLbl val="0"/>
      </c:catAx>
      <c:valAx>
        <c:axId val="57305075"/>
        <c:scaling>
          <c:orientation val="minMax"/>
          <c:max val="0.3"/>
        </c:scaling>
        <c:axPos val="t"/>
        <c:majorGridlines>
          <c:spPr>
            <a:ln w="12700">
              <a:solidFill/>
            </a:ln>
          </c:spPr>
        </c:majorGridlines>
        <c:delete val="0"/>
        <c:numFmt formatCode="0%" sourceLinked="0"/>
        <c:majorTickMark val="none"/>
        <c:minorTickMark val="none"/>
        <c:tickLblPos val="nextTo"/>
        <c:crossAx val="66019554"/>
        <c:crosses val="max"/>
        <c:crossBetween val="between"/>
        <c:dispUnits/>
        <c:majorUnit val="0.0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555"/>
          <c:y val="0.10025"/>
          <c:w val="0.24275"/>
          <c:h val="0.125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13.2: C-Section Rates by District</a:t>
            </a:r>
            <a:r>
              <a:rPr lang="en-US" cap="none" sz="1000" b="1" i="0" u="none" baseline="0"/>
              <a:t>
</a:t>
            </a:r>
            <a:r>
              <a:rPr lang="en-US" cap="none" sz="800" b="0" i="0" u="none" baseline="0"/>
              <a:t>Age-adjusted percent of births delivered by Caesarian Section</a:t>
            </a:r>
          </a:p>
        </c:rich>
      </c:tx>
      <c:layout>
        <c:manualLayout>
          <c:xMode val="factor"/>
          <c:yMode val="factor"/>
          <c:x val="-0.0015"/>
          <c:y val="-0.02"/>
        </c:manualLayout>
      </c:layout>
      <c:spPr>
        <a:noFill/>
        <a:ln>
          <a:noFill/>
        </a:ln>
      </c:spPr>
    </c:title>
    <c:plotArea>
      <c:layout>
        <c:manualLayout>
          <c:xMode val="edge"/>
          <c:yMode val="edge"/>
          <c:x val="0.01175"/>
          <c:y val="0.04275"/>
          <c:w val="0.98825"/>
          <c:h val="0.9377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data'!$B$40:$B$101</c:f>
              <c:strCache>
                <c:ptCount val="62"/>
                <c:pt idx="0">
                  <c:v>SE Northern (t)</c:v>
                </c:pt>
                <c:pt idx="1">
                  <c:v>SE Central (t)</c:v>
                </c:pt>
                <c:pt idx="2">
                  <c:v>SE Western (2)</c:v>
                </c:pt>
                <c:pt idx="3">
                  <c:v>SE Southern</c:v>
                </c:pt>
                <c:pt idx="5">
                  <c:v>CE Altona</c:v>
                </c:pt>
                <c:pt idx="6">
                  <c:v>CE Cartier/SFX (1,2)</c:v>
                </c:pt>
                <c:pt idx="7">
                  <c:v>CE Red River (1,2)</c:v>
                </c:pt>
                <c:pt idx="8">
                  <c:v>CE Louise/Pembina</c:v>
                </c:pt>
                <c:pt idx="9">
                  <c:v>CE Carman</c:v>
                </c:pt>
                <c:pt idx="10">
                  <c:v>CE Morden/Winkler</c:v>
                </c:pt>
                <c:pt idx="11">
                  <c:v>CE Swan Lake</c:v>
                </c:pt>
                <c:pt idx="12">
                  <c:v>CE Portage (1,2,t)</c:v>
                </c:pt>
                <c:pt idx="13">
                  <c:v>CE Seven Regions</c:v>
                </c:pt>
                <c:pt idx="15">
                  <c:v>AS East 2 (1,t)</c:v>
                </c:pt>
                <c:pt idx="16">
                  <c:v>AS West 1</c:v>
                </c:pt>
                <c:pt idx="17">
                  <c:v>AS North 2 (2,t)</c:v>
                </c:pt>
                <c:pt idx="18">
                  <c:v>AS West 2 (t)</c:v>
                </c:pt>
                <c:pt idx="19">
                  <c:v>AS North 1 (t)</c:v>
                </c:pt>
                <c:pt idx="20">
                  <c:v>AS East 1 (2,t)</c:v>
                </c:pt>
                <c:pt idx="22">
                  <c:v>BDN Rural</c:v>
                </c:pt>
                <c:pt idx="23">
                  <c:v>BDN Southeast</c:v>
                </c:pt>
                <c:pt idx="24">
                  <c:v>BDN West (t)</c:v>
                </c:pt>
                <c:pt idx="25">
                  <c:v>BDN East</c:v>
                </c:pt>
                <c:pt idx="26">
                  <c:v>BDN North End</c:v>
                </c:pt>
                <c:pt idx="27">
                  <c:v>BDN Southwest</c:v>
                </c:pt>
                <c:pt idx="28">
                  <c:v>BDN Central</c:v>
                </c:pt>
                <c:pt idx="30">
                  <c:v>PL West (1)</c:v>
                </c:pt>
                <c:pt idx="31">
                  <c:v>PL Central (1)</c:v>
                </c:pt>
                <c:pt idx="32">
                  <c:v>PL East (1)</c:v>
                </c:pt>
                <c:pt idx="33">
                  <c:v>PL North (1,2)</c:v>
                </c:pt>
                <c:pt idx="35">
                  <c:v>IL Southwest (1,t)</c:v>
                </c:pt>
                <c:pt idx="36">
                  <c:v>IL Southeast (t)</c:v>
                </c:pt>
                <c:pt idx="37">
                  <c:v>IL Northeast (1,2)</c:v>
                </c:pt>
                <c:pt idx="38">
                  <c:v>IL Northwest (1)</c:v>
                </c:pt>
                <c:pt idx="40">
                  <c:v>NE Springfield</c:v>
                </c:pt>
                <c:pt idx="41">
                  <c:v>NE Iron Rose</c:v>
                </c:pt>
                <c:pt idx="42">
                  <c:v>NE Winnipeg River</c:v>
                </c:pt>
                <c:pt idx="43">
                  <c:v>NE Brokenhead</c:v>
                </c:pt>
                <c:pt idx="44">
                  <c:v>NE Blue Water</c:v>
                </c:pt>
                <c:pt idx="45">
                  <c:v>NE Northern Remote (2)</c:v>
                </c:pt>
                <c:pt idx="47">
                  <c:v>NM F Flon/Snow L/Cran (1,2)</c:v>
                </c:pt>
                <c:pt idx="48">
                  <c:v>NM The Pas/OCN/Kelsey (1,2)</c:v>
                </c:pt>
                <c:pt idx="49">
                  <c:v>NM Nor-Man Other</c:v>
                </c:pt>
                <c:pt idx="51">
                  <c:v>BW Thompson (t)</c:v>
                </c:pt>
                <c:pt idx="52">
                  <c:v>BW Gillam/Fox Lake</c:v>
                </c:pt>
                <c:pt idx="53">
                  <c:v>BW Lynn/Leaf/SIL</c:v>
                </c:pt>
                <c:pt idx="54">
                  <c:v>BW Thick Por/Pik/Wab</c:v>
                </c:pt>
                <c:pt idx="55">
                  <c:v>BW Cross Lake (1)</c:v>
                </c:pt>
                <c:pt idx="56">
                  <c:v>BW Island Lake</c:v>
                </c:pt>
                <c:pt idx="57">
                  <c:v>BW Norway House (1,2)</c:v>
                </c:pt>
                <c:pt idx="58">
                  <c:v>BW Oxford H &amp; Gods (1,2)</c:v>
                </c:pt>
                <c:pt idx="59">
                  <c:v>BW Tad/Broch/Lac Br (1,2)</c:v>
                </c:pt>
                <c:pt idx="60">
                  <c:v>BW Sha/York/Split/War</c:v>
                </c:pt>
                <c:pt idx="61">
                  <c:v>BW Nelson House</c:v>
                </c:pt>
              </c:strCache>
            </c:strRef>
          </c:cat>
          <c:val>
            <c:numRef>
              <c:f>'graph data'!$H$40:$H$101</c:f>
              <c:numCache>
                <c:ptCount val="62"/>
                <c:pt idx="0">
                  <c:v>0.1469254981</c:v>
                </c:pt>
                <c:pt idx="1">
                  <c:v>0.1469254981</c:v>
                </c:pt>
                <c:pt idx="2">
                  <c:v>0.1469254981</c:v>
                </c:pt>
                <c:pt idx="3">
                  <c:v>0.1469254981</c:v>
                </c:pt>
                <c:pt idx="5">
                  <c:v>0.1469254981</c:v>
                </c:pt>
                <c:pt idx="6">
                  <c:v>0.1469254981</c:v>
                </c:pt>
                <c:pt idx="7">
                  <c:v>0.1469254981</c:v>
                </c:pt>
                <c:pt idx="8">
                  <c:v>0.1469254981</c:v>
                </c:pt>
                <c:pt idx="9">
                  <c:v>0.1469254981</c:v>
                </c:pt>
                <c:pt idx="10">
                  <c:v>0.1469254981</c:v>
                </c:pt>
                <c:pt idx="11">
                  <c:v>0.1469254981</c:v>
                </c:pt>
                <c:pt idx="12">
                  <c:v>0.1469254981</c:v>
                </c:pt>
                <c:pt idx="13">
                  <c:v>0.1469254981</c:v>
                </c:pt>
                <c:pt idx="15">
                  <c:v>0.1469254981</c:v>
                </c:pt>
                <c:pt idx="16">
                  <c:v>0.1469254981</c:v>
                </c:pt>
                <c:pt idx="17">
                  <c:v>0.1469254981</c:v>
                </c:pt>
                <c:pt idx="18">
                  <c:v>0.1469254981</c:v>
                </c:pt>
                <c:pt idx="19">
                  <c:v>0.1469254981</c:v>
                </c:pt>
                <c:pt idx="20">
                  <c:v>0.1469254981</c:v>
                </c:pt>
                <c:pt idx="22">
                  <c:v>0.1469254981</c:v>
                </c:pt>
                <c:pt idx="23">
                  <c:v>0.1469254981</c:v>
                </c:pt>
                <c:pt idx="24">
                  <c:v>0.1469254981</c:v>
                </c:pt>
                <c:pt idx="25">
                  <c:v>0.1469254981</c:v>
                </c:pt>
                <c:pt idx="26">
                  <c:v>0.1469254981</c:v>
                </c:pt>
                <c:pt idx="27">
                  <c:v>0.1469254981</c:v>
                </c:pt>
                <c:pt idx="28">
                  <c:v>0.1469254981</c:v>
                </c:pt>
                <c:pt idx="30">
                  <c:v>0.1469254981</c:v>
                </c:pt>
                <c:pt idx="31">
                  <c:v>0.1469254981</c:v>
                </c:pt>
                <c:pt idx="32">
                  <c:v>0.1469254981</c:v>
                </c:pt>
                <c:pt idx="33">
                  <c:v>0.1469254981</c:v>
                </c:pt>
                <c:pt idx="35">
                  <c:v>0.1469254981</c:v>
                </c:pt>
                <c:pt idx="36">
                  <c:v>0.1469254981</c:v>
                </c:pt>
                <c:pt idx="37">
                  <c:v>0.1469254981</c:v>
                </c:pt>
                <c:pt idx="38">
                  <c:v>0.1469254981</c:v>
                </c:pt>
                <c:pt idx="40">
                  <c:v>0.1469254981</c:v>
                </c:pt>
                <c:pt idx="41">
                  <c:v>0.1469254981</c:v>
                </c:pt>
                <c:pt idx="42">
                  <c:v>0.1469254981</c:v>
                </c:pt>
                <c:pt idx="43">
                  <c:v>0.1469254981</c:v>
                </c:pt>
                <c:pt idx="44">
                  <c:v>0.1469254981</c:v>
                </c:pt>
                <c:pt idx="45">
                  <c:v>0.1469254981</c:v>
                </c:pt>
                <c:pt idx="47">
                  <c:v>0.1469254981</c:v>
                </c:pt>
                <c:pt idx="48">
                  <c:v>0.1469254981</c:v>
                </c:pt>
                <c:pt idx="49">
                  <c:v>0.1469254981</c:v>
                </c:pt>
                <c:pt idx="51">
                  <c:v>0.1469254981</c:v>
                </c:pt>
                <c:pt idx="52">
                  <c:v>0.1469254981</c:v>
                </c:pt>
                <c:pt idx="53">
                  <c:v>0.1469254981</c:v>
                </c:pt>
                <c:pt idx="54">
                  <c:v>0.1469254981</c:v>
                </c:pt>
                <c:pt idx="55">
                  <c:v>0.1469254981</c:v>
                </c:pt>
                <c:pt idx="56">
                  <c:v>0.1469254981</c:v>
                </c:pt>
                <c:pt idx="57">
                  <c:v>0.1469254981</c:v>
                </c:pt>
                <c:pt idx="58">
                  <c:v>0.1469254981</c:v>
                </c:pt>
                <c:pt idx="59">
                  <c:v>0.1469254981</c:v>
                </c:pt>
                <c:pt idx="60">
                  <c:v>0.1469254981</c:v>
                </c:pt>
                <c:pt idx="61">
                  <c:v>0.1469254981</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 (t)</c:v>
                </c:pt>
                <c:pt idx="1">
                  <c:v>SE Central (t)</c:v>
                </c:pt>
                <c:pt idx="2">
                  <c:v>SE Western (2)</c:v>
                </c:pt>
                <c:pt idx="3">
                  <c:v>SE Southern</c:v>
                </c:pt>
                <c:pt idx="5">
                  <c:v>CE Altona</c:v>
                </c:pt>
                <c:pt idx="6">
                  <c:v>CE Cartier/SFX (1,2)</c:v>
                </c:pt>
                <c:pt idx="7">
                  <c:v>CE Red River (1,2)</c:v>
                </c:pt>
                <c:pt idx="8">
                  <c:v>CE Louise/Pembina</c:v>
                </c:pt>
                <c:pt idx="9">
                  <c:v>CE Carman</c:v>
                </c:pt>
                <c:pt idx="10">
                  <c:v>CE Morden/Winkler</c:v>
                </c:pt>
                <c:pt idx="11">
                  <c:v>CE Swan Lake</c:v>
                </c:pt>
                <c:pt idx="12">
                  <c:v>CE Portage (1,2,t)</c:v>
                </c:pt>
                <c:pt idx="13">
                  <c:v>CE Seven Regions</c:v>
                </c:pt>
                <c:pt idx="15">
                  <c:v>AS East 2 (1,t)</c:v>
                </c:pt>
                <c:pt idx="16">
                  <c:v>AS West 1</c:v>
                </c:pt>
                <c:pt idx="17">
                  <c:v>AS North 2 (2,t)</c:v>
                </c:pt>
                <c:pt idx="18">
                  <c:v>AS West 2 (t)</c:v>
                </c:pt>
                <c:pt idx="19">
                  <c:v>AS North 1 (t)</c:v>
                </c:pt>
                <c:pt idx="20">
                  <c:v>AS East 1 (2,t)</c:v>
                </c:pt>
                <c:pt idx="22">
                  <c:v>BDN Rural</c:v>
                </c:pt>
                <c:pt idx="23">
                  <c:v>BDN Southeast</c:v>
                </c:pt>
                <c:pt idx="24">
                  <c:v>BDN West (t)</c:v>
                </c:pt>
                <c:pt idx="25">
                  <c:v>BDN East</c:v>
                </c:pt>
                <c:pt idx="26">
                  <c:v>BDN North End</c:v>
                </c:pt>
                <c:pt idx="27">
                  <c:v>BDN Southwest</c:v>
                </c:pt>
                <c:pt idx="28">
                  <c:v>BDN Central</c:v>
                </c:pt>
                <c:pt idx="30">
                  <c:v>PL West (1)</c:v>
                </c:pt>
                <c:pt idx="31">
                  <c:v>PL Central (1)</c:v>
                </c:pt>
                <c:pt idx="32">
                  <c:v>PL East (1)</c:v>
                </c:pt>
                <c:pt idx="33">
                  <c:v>PL North (1,2)</c:v>
                </c:pt>
                <c:pt idx="35">
                  <c:v>IL Southwest (1,t)</c:v>
                </c:pt>
                <c:pt idx="36">
                  <c:v>IL Southeast (t)</c:v>
                </c:pt>
                <c:pt idx="37">
                  <c:v>IL Northeast (1,2)</c:v>
                </c:pt>
                <c:pt idx="38">
                  <c:v>IL Northwest (1)</c:v>
                </c:pt>
                <c:pt idx="40">
                  <c:v>NE Springfield</c:v>
                </c:pt>
                <c:pt idx="41">
                  <c:v>NE Iron Rose</c:v>
                </c:pt>
                <c:pt idx="42">
                  <c:v>NE Winnipeg River</c:v>
                </c:pt>
                <c:pt idx="43">
                  <c:v>NE Brokenhead</c:v>
                </c:pt>
                <c:pt idx="44">
                  <c:v>NE Blue Water</c:v>
                </c:pt>
                <c:pt idx="45">
                  <c:v>NE Northern Remote (2)</c:v>
                </c:pt>
                <c:pt idx="47">
                  <c:v>NM F Flon/Snow L/Cran (1,2)</c:v>
                </c:pt>
                <c:pt idx="48">
                  <c:v>NM The Pas/OCN/Kelsey (1,2)</c:v>
                </c:pt>
                <c:pt idx="49">
                  <c:v>NM Nor-Man Other</c:v>
                </c:pt>
                <c:pt idx="51">
                  <c:v>BW Thompson (t)</c:v>
                </c:pt>
                <c:pt idx="52">
                  <c:v>BW Gillam/Fox Lake</c:v>
                </c:pt>
                <c:pt idx="53">
                  <c:v>BW Lynn/Leaf/SIL</c:v>
                </c:pt>
                <c:pt idx="54">
                  <c:v>BW Thick Por/Pik/Wab</c:v>
                </c:pt>
                <c:pt idx="55">
                  <c:v>BW Cross Lake (1)</c:v>
                </c:pt>
                <c:pt idx="56">
                  <c:v>BW Island Lake</c:v>
                </c:pt>
                <c:pt idx="57">
                  <c:v>BW Norway House (1,2)</c:v>
                </c:pt>
                <c:pt idx="58">
                  <c:v>BW Oxford H &amp; Gods (1,2)</c:v>
                </c:pt>
                <c:pt idx="59">
                  <c:v>BW Tad/Broch/Lac Br (1,2)</c:v>
                </c:pt>
                <c:pt idx="60">
                  <c:v>BW Sha/York/Split/War</c:v>
                </c:pt>
                <c:pt idx="61">
                  <c:v>BW Nelson House</c:v>
                </c:pt>
              </c:strCache>
            </c:strRef>
          </c:cat>
          <c:val>
            <c:numRef>
              <c:f>'graph data'!$I$40:$I$101</c:f>
              <c:numCache>
                <c:ptCount val="62"/>
                <c:pt idx="0">
                  <c:v>0.1218510566</c:v>
                </c:pt>
                <c:pt idx="1">
                  <c:v>0.1266779844</c:v>
                </c:pt>
                <c:pt idx="2">
                  <c:v>0.1317387585</c:v>
                </c:pt>
                <c:pt idx="3">
                  <c:v>0.1390126008</c:v>
                </c:pt>
                <c:pt idx="5">
                  <c:v>0.1310428326</c:v>
                </c:pt>
                <c:pt idx="6">
                  <c:v>0.0861478848</c:v>
                </c:pt>
                <c:pt idx="7">
                  <c:v>0.0978587318</c:v>
                </c:pt>
                <c:pt idx="8">
                  <c:v>0.1734909031</c:v>
                </c:pt>
                <c:pt idx="9">
                  <c:v>0.1240413863</c:v>
                </c:pt>
                <c:pt idx="10">
                  <c:v>0.1393836664</c:v>
                </c:pt>
                <c:pt idx="11">
                  <c:v>0.1048130699</c:v>
                </c:pt>
                <c:pt idx="12">
                  <c:v>0.1785433158</c:v>
                </c:pt>
                <c:pt idx="13">
                  <c:v>0.1798722891</c:v>
                </c:pt>
                <c:pt idx="15">
                  <c:v>0.1129756646</c:v>
                </c:pt>
                <c:pt idx="16">
                  <c:v>0.1706209669</c:v>
                </c:pt>
                <c:pt idx="17">
                  <c:v>0.1686468072</c:v>
                </c:pt>
                <c:pt idx="18">
                  <c:v>0.1291701366</c:v>
                </c:pt>
                <c:pt idx="19">
                  <c:v>0.1299166332</c:v>
                </c:pt>
                <c:pt idx="20">
                  <c:v>0.1762320796</c:v>
                </c:pt>
                <c:pt idx="22">
                  <c:v>0.1586855219</c:v>
                </c:pt>
                <c:pt idx="23">
                  <c:v>0.1236165467</c:v>
                </c:pt>
                <c:pt idx="24">
                  <c:v>0.1463033364</c:v>
                </c:pt>
                <c:pt idx="25">
                  <c:v>0.182798794</c:v>
                </c:pt>
                <c:pt idx="26">
                  <c:v>0.1407998521</c:v>
                </c:pt>
                <c:pt idx="27">
                  <c:v>0.1331065474</c:v>
                </c:pt>
                <c:pt idx="28">
                  <c:v>0.1629705062</c:v>
                </c:pt>
                <c:pt idx="30">
                  <c:v>0.2007107742</c:v>
                </c:pt>
                <c:pt idx="31">
                  <c:v>0.198595925</c:v>
                </c:pt>
                <c:pt idx="32">
                  <c:v>0.188342011</c:v>
                </c:pt>
                <c:pt idx="33">
                  <c:v>0.1892759984</c:v>
                </c:pt>
                <c:pt idx="35">
                  <c:v>0.1076792477</c:v>
                </c:pt>
                <c:pt idx="36">
                  <c:v>0.1524317425</c:v>
                </c:pt>
                <c:pt idx="37">
                  <c:v>0.1141601304</c:v>
                </c:pt>
                <c:pt idx="38">
                  <c:v>0.1010946337</c:v>
                </c:pt>
                <c:pt idx="40">
                  <c:v>0.1574550279</c:v>
                </c:pt>
                <c:pt idx="41">
                  <c:v>0.1617500001</c:v>
                </c:pt>
                <c:pt idx="42">
                  <c:v>0.1446773394</c:v>
                </c:pt>
                <c:pt idx="43">
                  <c:v>0.1567638501</c:v>
                </c:pt>
                <c:pt idx="44">
                  <c:v>0.1171112422</c:v>
                </c:pt>
                <c:pt idx="45">
                  <c:v>0.1140932092</c:v>
                </c:pt>
                <c:pt idx="47">
                  <c:v>0.2710191097</c:v>
                </c:pt>
                <c:pt idx="48">
                  <c:v>0.2181955352</c:v>
                </c:pt>
                <c:pt idx="49">
                  <c:v>0.14650095</c:v>
                </c:pt>
                <c:pt idx="51">
                  <c:v>0.1518838089</c:v>
                </c:pt>
                <c:pt idx="52">
                  <c:v>0.1326427175</c:v>
                </c:pt>
                <c:pt idx="53">
                  <c:v>0.1150571999</c:v>
                </c:pt>
                <c:pt idx="54">
                  <c:v>0.1084432692</c:v>
                </c:pt>
                <c:pt idx="55">
                  <c:v>0.0992852166</c:v>
                </c:pt>
                <c:pt idx="56">
                  <c:v>0.1522295158</c:v>
                </c:pt>
                <c:pt idx="57">
                  <c:v>0.092737368</c:v>
                </c:pt>
                <c:pt idx="58">
                  <c:v>0.0901936618</c:v>
                </c:pt>
                <c:pt idx="59">
                  <c:v>0.0779127574</c:v>
                </c:pt>
                <c:pt idx="60">
                  <c:v>0.1127052605</c:v>
                </c:pt>
                <c:pt idx="61">
                  <c:v>0.1412304425</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 (t)</c:v>
                </c:pt>
                <c:pt idx="1">
                  <c:v>SE Central (t)</c:v>
                </c:pt>
                <c:pt idx="2">
                  <c:v>SE Western (2)</c:v>
                </c:pt>
                <c:pt idx="3">
                  <c:v>SE Southern</c:v>
                </c:pt>
                <c:pt idx="5">
                  <c:v>CE Altona</c:v>
                </c:pt>
                <c:pt idx="6">
                  <c:v>CE Cartier/SFX (1,2)</c:v>
                </c:pt>
                <c:pt idx="7">
                  <c:v>CE Red River (1,2)</c:v>
                </c:pt>
                <c:pt idx="8">
                  <c:v>CE Louise/Pembina</c:v>
                </c:pt>
                <c:pt idx="9">
                  <c:v>CE Carman</c:v>
                </c:pt>
                <c:pt idx="10">
                  <c:v>CE Morden/Winkler</c:v>
                </c:pt>
                <c:pt idx="11">
                  <c:v>CE Swan Lake</c:v>
                </c:pt>
                <c:pt idx="12">
                  <c:v>CE Portage (1,2,t)</c:v>
                </c:pt>
                <c:pt idx="13">
                  <c:v>CE Seven Regions</c:v>
                </c:pt>
                <c:pt idx="15">
                  <c:v>AS East 2 (1,t)</c:v>
                </c:pt>
                <c:pt idx="16">
                  <c:v>AS West 1</c:v>
                </c:pt>
                <c:pt idx="17">
                  <c:v>AS North 2 (2,t)</c:v>
                </c:pt>
                <c:pt idx="18">
                  <c:v>AS West 2 (t)</c:v>
                </c:pt>
                <c:pt idx="19">
                  <c:v>AS North 1 (t)</c:v>
                </c:pt>
                <c:pt idx="20">
                  <c:v>AS East 1 (2,t)</c:v>
                </c:pt>
                <c:pt idx="22">
                  <c:v>BDN Rural</c:v>
                </c:pt>
                <c:pt idx="23">
                  <c:v>BDN Southeast</c:v>
                </c:pt>
                <c:pt idx="24">
                  <c:v>BDN West (t)</c:v>
                </c:pt>
                <c:pt idx="25">
                  <c:v>BDN East</c:v>
                </c:pt>
                <c:pt idx="26">
                  <c:v>BDN North End</c:v>
                </c:pt>
                <c:pt idx="27">
                  <c:v>BDN Southwest</c:v>
                </c:pt>
                <c:pt idx="28">
                  <c:v>BDN Central</c:v>
                </c:pt>
                <c:pt idx="30">
                  <c:v>PL West (1)</c:v>
                </c:pt>
                <c:pt idx="31">
                  <c:v>PL Central (1)</c:v>
                </c:pt>
                <c:pt idx="32">
                  <c:v>PL East (1)</c:v>
                </c:pt>
                <c:pt idx="33">
                  <c:v>PL North (1,2)</c:v>
                </c:pt>
                <c:pt idx="35">
                  <c:v>IL Southwest (1,t)</c:v>
                </c:pt>
                <c:pt idx="36">
                  <c:v>IL Southeast (t)</c:v>
                </c:pt>
                <c:pt idx="37">
                  <c:v>IL Northeast (1,2)</c:v>
                </c:pt>
                <c:pt idx="38">
                  <c:v>IL Northwest (1)</c:v>
                </c:pt>
                <c:pt idx="40">
                  <c:v>NE Springfield</c:v>
                </c:pt>
                <c:pt idx="41">
                  <c:v>NE Iron Rose</c:v>
                </c:pt>
                <c:pt idx="42">
                  <c:v>NE Winnipeg River</c:v>
                </c:pt>
                <c:pt idx="43">
                  <c:v>NE Brokenhead</c:v>
                </c:pt>
                <c:pt idx="44">
                  <c:v>NE Blue Water</c:v>
                </c:pt>
                <c:pt idx="45">
                  <c:v>NE Northern Remote (2)</c:v>
                </c:pt>
                <c:pt idx="47">
                  <c:v>NM F Flon/Snow L/Cran (1,2)</c:v>
                </c:pt>
                <c:pt idx="48">
                  <c:v>NM The Pas/OCN/Kelsey (1,2)</c:v>
                </c:pt>
                <c:pt idx="49">
                  <c:v>NM Nor-Man Other</c:v>
                </c:pt>
                <c:pt idx="51">
                  <c:v>BW Thompson (t)</c:v>
                </c:pt>
                <c:pt idx="52">
                  <c:v>BW Gillam/Fox Lake</c:v>
                </c:pt>
                <c:pt idx="53">
                  <c:v>BW Lynn/Leaf/SIL</c:v>
                </c:pt>
                <c:pt idx="54">
                  <c:v>BW Thick Por/Pik/Wab</c:v>
                </c:pt>
                <c:pt idx="55">
                  <c:v>BW Cross Lake (1)</c:v>
                </c:pt>
                <c:pt idx="56">
                  <c:v>BW Island Lake</c:v>
                </c:pt>
                <c:pt idx="57">
                  <c:v>BW Norway House (1,2)</c:v>
                </c:pt>
                <c:pt idx="58">
                  <c:v>BW Oxford H &amp; Gods (1,2)</c:v>
                </c:pt>
                <c:pt idx="59">
                  <c:v>BW Tad/Broch/Lac Br (1,2)</c:v>
                </c:pt>
                <c:pt idx="60">
                  <c:v>BW Sha/York/Split/War</c:v>
                </c:pt>
                <c:pt idx="61">
                  <c:v>BW Nelson House</c:v>
                </c:pt>
              </c:strCache>
            </c:strRef>
          </c:cat>
          <c:val>
            <c:numRef>
              <c:f>'graph data'!$J$40:$J$101</c:f>
              <c:numCache>
                <c:ptCount val="62"/>
                <c:pt idx="0">
                  <c:v>0.168131233</c:v>
                </c:pt>
                <c:pt idx="1">
                  <c:v>0.168013311</c:v>
                </c:pt>
                <c:pt idx="2">
                  <c:v>0.1394971145</c:v>
                </c:pt>
                <c:pt idx="3">
                  <c:v>0.1540421443</c:v>
                </c:pt>
                <c:pt idx="5">
                  <c:v>0.1812037312</c:v>
                </c:pt>
                <c:pt idx="6">
                  <c:v>0.1206720696</c:v>
                </c:pt>
                <c:pt idx="7">
                  <c:v>0.1287767063</c:v>
                </c:pt>
                <c:pt idx="8">
                  <c:v>0.1464971916</c:v>
                </c:pt>
                <c:pt idx="9">
                  <c:v>0.1718142225</c:v>
                </c:pt>
                <c:pt idx="10">
                  <c:v>0.1710114368</c:v>
                </c:pt>
                <c:pt idx="11">
                  <c:v>0.1418154391</c:v>
                </c:pt>
                <c:pt idx="12">
                  <c:v>0.2349897131</c:v>
                </c:pt>
                <c:pt idx="13">
                  <c:v>0.2132525501</c:v>
                </c:pt>
                <c:pt idx="15">
                  <c:v>0.1646735788</c:v>
                </c:pt>
                <c:pt idx="16">
                  <c:v>0.1623012407</c:v>
                </c:pt>
                <c:pt idx="17">
                  <c:v>0.2536256549</c:v>
                </c:pt>
                <c:pt idx="18">
                  <c:v>0.2086506195</c:v>
                </c:pt>
                <c:pt idx="19">
                  <c:v>0.1884234072</c:v>
                </c:pt>
                <c:pt idx="20">
                  <c:v>0.2467454895</c:v>
                </c:pt>
                <c:pt idx="22">
                  <c:v>0.2148734903</c:v>
                </c:pt>
                <c:pt idx="23">
                  <c:v>0.1591042793</c:v>
                </c:pt>
                <c:pt idx="24">
                  <c:v>0.2064309381</c:v>
                </c:pt>
                <c:pt idx="25">
                  <c:v>0.2158140145</c:v>
                </c:pt>
                <c:pt idx="26">
                  <c:v>0.2149689706</c:v>
                </c:pt>
                <c:pt idx="27">
                  <c:v>0.1908543296</c:v>
                </c:pt>
                <c:pt idx="28">
                  <c:v>0.2015858324</c:v>
                </c:pt>
                <c:pt idx="30">
                  <c:v>0.2227013216</c:v>
                </c:pt>
                <c:pt idx="31">
                  <c:v>0.2009172794</c:v>
                </c:pt>
                <c:pt idx="32">
                  <c:v>0.2116307727</c:v>
                </c:pt>
                <c:pt idx="33">
                  <c:v>0.2105646857</c:v>
                </c:pt>
                <c:pt idx="35">
                  <c:v>0.176477829</c:v>
                </c:pt>
                <c:pt idx="36">
                  <c:v>0.1948416003</c:v>
                </c:pt>
                <c:pt idx="37">
                  <c:v>0.1298074506</c:v>
                </c:pt>
                <c:pt idx="38">
                  <c:v>0.1408464289</c:v>
                </c:pt>
                <c:pt idx="40">
                  <c:v>0.1596013281</c:v>
                </c:pt>
                <c:pt idx="41">
                  <c:v>0.1446263188</c:v>
                </c:pt>
                <c:pt idx="42">
                  <c:v>0.1364728246</c:v>
                </c:pt>
                <c:pt idx="43">
                  <c:v>0.1622168969</c:v>
                </c:pt>
                <c:pt idx="44">
                  <c:v>0.1492624086</c:v>
                </c:pt>
                <c:pt idx="45">
                  <c:v>0.0862612984</c:v>
                </c:pt>
                <c:pt idx="47">
                  <c:v>0.2832997715</c:v>
                </c:pt>
                <c:pt idx="48">
                  <c:v>0.2622430476</c:v>
                </c:pt>
                <c:pt idx="49">
                  <c:v>0.1756514878</c:v>
                </c:pt>
                <c:pt idx="51">
                  <c:v>0.1927713049</c:v>
                </c:pt>
                <c:pt idx="52">
                  <c:v>0.1622093356</c:v>
                </c:pt>
                <c:pt idx="53">
                  <c:v>0.1396262562</c:v>
                </c:pt>
                <c:pt idx="54">
                  <c:v>0.2317080097</c:v>
                </c:pt>
                <c:pt idx="55">
                  <c:v>0.1399976015</c:v>
                </c:pt>
                <c:pt idx="56">
                  <c:v>0.1713355126</c:v>
                </c:pt>
                <c:pt idx="57">
                  <c:v>0.1284702486</c:v>
                </c:pt>
                <c:pt idx="58">
                  <c:v>0.1091243233</c:v>
                </c:pt>
                <c:pt idx="59">
                  <c:v>0.075963639</c:v>
                </c:pt>
                <c:pt idx="60">
                  <c:v>0.1699343687</c:v>
                </c:pt>
                <c:pt idx="61">
                  <c:v>0.1848974528</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data'!$B$40:$B$101</c:f>
              <c:strCache>
                <c:ptCount val="62"/>
                <c:pt idx="0">
                  <c:v>SE Northern (t)</c:v>
                </c:pt>
                <c:pt idx="1">
                  <c:v>SE Central (t)</c:v>
                </c:pt>
                <c:pt idx="2">
                  <c:v>SE Western (2)</c:v>
                </c:pt>
                <c:pt idx="3">
                  <c:v>SE Southern</c:v>
                </c:pt>
                <c:pt idx="5">
                  <c:v>CE Altona</c:v>
                </c:pt>
                <c:pt idx="6">
                  <c:v>CE Cartier/SFX (1,2)</c:v>
                </c:pt>
                <c:pt idx="7">
                  <c:v>CE Red River (1,2)</c:v>
                </c:pt>
                <c:pt idx="8">
                  <c:v>CE Louise/Pembina</c:v>
                </c:pt>
                <c:pt idx="9">
                  <c:v>CE Carman</c:v>
                </c:pt>
                <c:pt idx="10">
                  <c:v>CE Morden/Winkler</c:v>
                </c:pt>
                <c:pt idx="11">
                  <c:v>CE Swan Lake</c:v>
                </c:pt>
                <c:pt idx="12">
                  <c:v>CE Portage (1,2,t)</c:v>
                </c:pt>
                <c:pt idx="13">
                  <c:v>CE Seven Regions</c:v>
                </c:pt>
                <c:pt idx="15">
                  <c:v>AS East 2 (1,t)</c:v>
                </c:pt>
                <c:pt idx="16">
                  <c:v>AS West 1</c:v>
                </c:pt>
                <c:pt idx="17">
                  <c:v>AS North 2 (2,t)</c:v>
                </c:pt>
                <c:pt idx="18">
                  <c:v>AS West 2 (t)</c:v>
                </c:pt>
                <c:pt idx="19">
                  <c:v>AS North 1 (t)</c:v>
                </c:pt>
                <c:pt idx="20">
                  <c:v>AS East 1 (2,t)</c:v>
                </c:pt>
                <c:pt idx="22">
                  <c:v>BDN Rural</c:v>
                </c:pt>
                <c:pt idx="23">
                  <c:v>BDN Southeast</c:v>
                </c:pt>
                <c:pt idx="24">
                  <c:v>BDN West (t)</c:v>
                </c:pt>
                <c:pt idx="25">
                  <c:v>BDN East</c:v>
                </c:pt>
                <c:pt idx="26">
                  <c:v>BDN North End</c:v>
                </c:pt>
                <c:pt idx="27">
                  <c:v>BDN Southwest</c:v>
                </c:pt>
                <c:pt idx="28">
                  <c:v>BDN Central</c:v>
                </c:pt>
                <c:pt idx="30">
                  <c:v>PL West (1)</c:v>
                </c:pt>
                <c:pt idx="31">
                  <c:v>PL Central (1)</c:v>
                </c:pt>
                <c:pt idx="32">
                  <c:v>PL East (1)</c:v>
                </c:pt>
                <c:pt idx="33">
                  <c:v>PL North (1,2)</c:v>
                </c:pt>
                <c:pt idx="35">
                  <c:v>IL Southwest (1,t)</c:v>
                </c:pt>
                <c:pt idx="36">
                  <c:v>IL Southeast (t)</c:v>
                </c:pt>
                <c:pt idx="37">
                  <c:v>IL Northeast (1,2)</c:v>
                </c:pt>
                <c:pt idx="38">
                  <c:v>IL Northwest (1)</c:v>
                </c:pt>
                <c:pt idx="40">
                  <c:v>NE Springfield</c:v>
                </c:pt>
                <c:pt idx="41">
                  <c:v>NE Iron Rose</c:v>
                </c:pt>
                <c:pt idx="42">
                  <c:v>NE Winnipeg River</c:v>
                </c:pt>
                <c:pt idx="43">
                  <c:v>NE Brokenhead</c:v>
                </c:pt>
                <c:pt idx="44">
                  <c:v>NE Blue Water</c:v>
                </c:pt>
                <c:pt idx="45">
                  <c:v>NE Northern Remote (2)</c:v>
                </c:pt>
                <c:pt idx="47">
                  <c:v>NM F Flon/Snow L/Cran (1,2)</c:v>
                </c:pt>
                <c:pt idx="48">
                  <c:v>NM The Pas/OCN/Kelsey (1,2)</c:v>
                </c:pt>
                <c:pt idx="49">
                  <c:v>NM Nor-Man Other</c:v>
                </c:pt>
                <c:pt idx="51">
                  <c:v>BW Thompson (t)</c:v>
                </c:pt>
                <c:pt idx="52">
                  <c:v>BW Gillam/Fox Lake</c:v>
                </c:pt>
                <c:pt idx="53">
                  <c:v>BW Lynn/Leaf/SIL</c:v>
                </c:pt>
                <c:pt idx="54">
                  <c:v>BW Thick Por/Pik/Wab</c:v>
                </c:pt>
                <c:pt idx="55">
                  <c:v>BW Cross Lake (1)</c:v>
                </c:pt>
                <c:pt idx="56">
                  <c:v>BW Island Lake</c:v>
                </c:pt>
                <c:pt idx="57">
                  <c:v>BW Norway House (1,2)</c:v>
                </c:pt>
                <c:pt idx="58">
                  <c:v>BW Oxford H &amp; Gods (1,2)</c:v>
                </c:pt>
                <c:pt idx="59">
                  <c:v>BW Tad/Broch/Lac Br (1,2)</c:v>
                </c:pt>
                <c:pt idx="60">
                  <c:v>BW Sha/York/Split/War</c:v>
                </c:pt>
                <c:pt idx="61">
                  <c:v>BW Nelson House</c:v>
                </c:pt>
              </c:strCache>
            </c:strRef>
          </c:cat>
          <c:val>
            <c:numRef>
              <c:f>'graph data'!$K$40:$K$101</c:f>
              <c:numCache>
                <c:ptCount val="62"/>
                <c:pt idx="0">
                  <c:v>0.1798038115</c:v>
                </c:pt>
                <c:pt idx="1">
                  <c:v>0.1798038115</c:v>
                </c:pt>
                <c:pt idx="2">
                  <c:v>0.1798038115</c:v>
                </c:pt>
                <c:pt idx="3">
                  <c:v>0.1798038115</c:v>
                </c:pt>
                <c:pt idx="5">
                  <c:v>0.1798038115</c:v>
                </c:pt>
                <c:pt idx="6">
                  <c:v>0.1798038115</c:v>
                </c:pt>
                <c:pt idx="7">
                  <c:v>0.1798038115</c:v>
                </c:pt>
                <c:pt idx="8">
                  <c:v>0.1798038115</c:v>
                </c:pt>
                <c:pt idx="9">
                  <c:v>0.1798038115</c:v>
                </c:pt>
                <c:pt idx="10">
                  <c:v>0.1798038115</c:v>
                </c:pt>
                <c:pt idx="11">
                  <c:v>0.1798038115</c:v>
                </c:pt>
                <c:pt idx="12">
                  <c:v>0.1798038115</c:v>
                </c:pt>
                <c:pt idx="13">
                  <c:v>0.1798038115</c:v>
                </c:pt>
                <c:pt idx="15">
                  <c:v>0.1798038115</c:v>
                </c:pt>
                <c:pt idx="16">
                  <c:v>0.1798038115</c:v>
                </c:pt>
                <c:pt idx="17">
                  <c:v>0.1798038115</c:v>
                </c:pt>
                <c:pt idx="18">
                  <c:v>0.1798038115</c:v>
                </c:pt>
                <c:pt idx="19">
                  <c:v>0.1798038115</c:v>
                </c:pt>
                <c:pt idx="20">
                  <c:v>0.1798038115</c:v>
                </c:pt>
                <c:pt idx="22">
                  <c:v>0.1798038115</c:v>
                </c:pt>
                <c:pt idx="23">
                  <c:v>0.1798038115</c:v>
                </c:pt>
                <c:pt idx="24">
                  <c:v>0.1798038115</c:v>
                </c:pt>
                <c:pt idx="25">
                  <c:v>0.1798038115</c:v>
                </c:pt>
                <c:pt idx="26">
                  <c:v>0.1798038115</c:v>
                </c:pt>
                <c:pt idx="27">
                  <c:v>0.1798038115</c:v>
                </c:pt>
                <c:pt idx="28">
                  <c:v>0.1798038115</c:v>
                </c:pt>
                <c:pt idx="30">
                  <c:v>0.1798038115</c:v>
                </c:pt>
                <c:pt idx="31">
                  <c:v>0.1798038115</c:v>
                </c:pt>
                <c:pt idx="32">
                  <c:v>0.1798038115</c:v>
                </c:pt>
                <c:pt idx="33">
                  <c:v>0.1798038115</c:v>
                </c:pt>
                <c:pt idx="35">
                  <c:v>0.1798038115</c:v>
                </c:pt>
                <c:pt idx="36">
                  <c:v>0.1798038115</c:v>
                </c:pt>
                <c:pt idx="37">
                  <c:v>0.1798038115</c:v>
                </c:pt>
                <c:pt idx="38">
                  <c:v>0.1798038115</c:v>
                </c:pt>
                <c:pt idx="40">
                  <c:v>0.1798038115</c:v>
                </c:pt>
                <c:pt idx="41">
                  <c:v>0.1798038115</c:v>
                </c:pt>
                <c:pt idx="42">
                  <c:v>0.1798038115</c:v>
                </c:pt>
                <c:pt idx="43">
                  <c:v>0.1798038115</c:v>
                </c:pt>
                <c:pt idx="44">
                  <c:v>0.1798038115</c:v>
                </c:pt>
                <c:pt idx="45">
                  <c:v>0.1798038115</c:v>
                </c:pt>
                <c:pt idx="47">
                  <c:v>0.1798038115</c:v>
                </c:pt>
                <c:pt idx="48">
                  <c:v>0.1798038115</c:v>
                </c:pt>
                <c:pt idx="49">
                  <c:v>0.1798038115</c:v>
                </c:pt>
                <c:pt idx="51">
                  <c:v>0.1798038115</c:v>
                </c:pt>
                <c:pt idx="52">
                  <c:v>0.1798038115</c:v>
                </c:pt>
                <c:pt idx="53">
                  <c:v>0.1798038115</c:v>
                </c:pt>
                <c:pt idx="54">
                  <c:v>0.1798038115</c:v>
                </c:pt>
                <c:pt idx="55">
                  <c:v>0.1798038115</c:v>
                </c:pt>
                <c:pt idx="56">
                  <c:v>0.1798038115</c:v>
                </c:pt>
                <c:pt idx="57">
                  <c:v>0.1798038115</c:v>
                </c:pt>
                <c:pt idx="58">
                  <c:v>0.1798038115</c:v>
                </c:pt>
                <c:pt idx="59">
                  <c:v>0.1798038115</c:v>
                </c:pt>
                <c:pt idx="60">
                  <c:v>0.1798038115</c:v>
                </c:pt>
                <c:pt idx="61">
                  <c:v>0.1798038115</c:v>
                </c:pt>
              </c:numCache>
            </c:numRef>
          </c:val>
        </c:ser>
        <c:axId val="45983628"/>
        <c:axId val="11199469"/>
      </c:barChart>
      <c:catAx>
        <c:axId val="45983628"/>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11199469"/>
        <c:crosses val="autoZero"/>
        <c:auto val="1"/>
        <c:lblOffset val="100"/>
        <c:noMultiLvlLbl val="0"/>
      </c:catAx>
      <c:valAx>
        <c:axId val="11199469"/>
        <c:scaling>
          <c:orientation val="minMax"/>
          <c:max val="0.3"/>
        </c:scaling>
        <c:axPos val="t"/>
        <c:majorGridlines/>
        <c:delete val="0"/>
        <c:numFmt formatCode="0%" sourceLinked="0"/>
        <c:majorTickMark val="none"/>
        <c:minorTickMark val="none"/>
        <c:tickLblPos val="nextTo"/>
        <c:crossAx val="45983628"/>
        <c:crosses val="max"/>
        <c:crossBetween val="between"/>
        <c:dispUnits/>
        <c:majorUnit val="0.0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7725"/>
          <c:y val="0.052"/>
        </c:manualLayout>
      </c:layout>
      <c:overlay val="0"/>
    </c:legend>
    <c:plotVisOnly val="1"/>
    <c:dispBlanksAs val="gap"/>
    <c:showDLblsOverMax val="0"/>
  </c:chart>
  <c:spPr>
    <a:noFill/>
    <a:ln>
      <a:noFill/>
    </a:ln>
  </c:spPr>
  <c:txPr>
    <a:bodyPr vert="horz" rot="0"/>
    <a:lstStyle/>
    <a:p>
      <a:pPr>
        <a:defRPr lang="en-US" cap="none" sz="85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13.3: C-Section Rates 
by Winnipeg Community Areas</a:t>
            </a:r>
            <a:r>
              <a:rPr lang="en-US" cap="none" sz="800" b="1" i="0" u="none" baseline="0"/>
              <a:t>
</a:t>
            </a:r>
            <a:r>
              <a:rPr lang="en-US" cap="none" sz="800" b="0" i="0" u="none" baseline="0"/>
              <a:t>Age-adjusted percent of births delivered by Caesarian Section</a:t>
            </a:r>
          </a:p>
        </c:rich>
      </c:tx>
      <c:layout>
        <c:manualLayout>
          <c:xMode val="factor"/>
          <c:yMode val="factor"/>
          <c:x val="0.005"/>
          <c:y val="-0.0195"/>
        </c:manualLayout>
      </c:layout>
      <c:spPr>
        <a:noFill/>
        <a:ln>
          <a:noFill/>
        </a:ln>
      </c:spPr>
    </c:title>
    <c:plotArea>
      <c:layout>
        <c:manualLayout>
          <c:xMode val="edge"/>
          <c:yMode val="edge"/>
          <c:x val="0.017"/>
          <c:y val="0.1275"/>
          <c:w val="0.983"/>
          <c:h val="0.7662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data'!$B$21:$B$38</c:f>
              <c:strCache>
                <c:ptCount val="18"/>
                <c:pt idx="0">
                  <c:v>Fort Garry (t)</c:v>
                </c:pt>
                <c:pt idx="1">
                  <c:v>Assiniboine South (t)</c:v>
                </c:pt>
                <c:pt idx="2">
                  <c:v>Transcona (t)</c:v>
                </c:pt>
                <c:pt idx="3">
                  <c:v>River Heights (t)</c:v>
                </c:pt>
                <c:pt idx="4">
                  <c:v>St. Boniface (t)</c:v>
                </c:pt>
                <c:pt idx="5">
                  <c:v>St. Vital (t)</c:v>
                </c:pt>
                <c:pt idx="6">
                  <c:v>Seven Oaks (t)</c:v>
                </c:pt>
                <c:pt idx="7">
                  <c:v>River East (t)</c:v>
                </c:pt>
                <c:pt idx="8">
                  <c:v>St. James - Assiniboia (1,t)</c:v>
                </c:pt>
                <c:pt idx="9">
                  <c:v>Inkster</c:v>
                </c:pt>
                <c:pt idx="10">
                  <c:v>Point Douglas (2)</c:v>
                </c:pt>
                <c:pt idx="11">
                  <c:v>Downtown (2)</c:v>
                </c:pt>
                <c:pt idx="13">
                  <c:v>Wpg Most Healthy (t)</c:v>
                </c:pt>
                <c:pt idx="14">
                  <c:v>Wpg Average Health (t)</c:v>
                </c:pt>
                <c:pt idx="15">
                  <c:v>Wpg Least Healthy (2,t)</c:v>
                </c:pt>
                <c:pt idx="16">
                  <c:v>Winnipeg Overall (t)</c:v>
                </c:pt>
                <c:pt idx="17">
                  <c:v>Manitoba (t)</c:v>
                </c:pt>
              </c:strCache>
            </c:strRef>
          </c:cat>
          <c:val>
            <c:numRef>
              <c:f>'graph data'!$H$21:$H$38</c:f>
              <c:numCache>
                <c:ptCount val="18"/>
                <c:pt idx="0">
                  <c:v>0.1469254981</c:v>
                </c:pt>
                <c:pt idx="1">
                  <c:v>0.1469254981</c:v>
                </c:pt>
                <c:pt idx="2">
                  <c:v>0.1469254981</c:v>
                </c:pt>
                <c:pt idx="3">
                  <c:v>0.1469254981</c:v>
                </c:pt>
                <c:pt idx="4">
                  <c:v>0.1469254981</c:v>
                </c:pt>
                <c:pt idx="5">
                  <c:v>0.1469254981</c:v>
                </c:pt>
                <c:pt idx="6">
                  <c:v>0.1469254981</c:v>
                </c:pt>
                <c:pt idx="7">
                  <c:v>0.1469254981</c:v>
                </c:pt>
                <c:pt idx="8">
                  <c:v>0.1469254981</c:v>
                </c:pt>
                <c:pt idx="9">
                  <c:v>0.1469254981</c:v>
                </c:pt>
                <c:pt idx="10">
                  <c:v>0.1469254981</c:v>
                </c:pt>
                <c:pt idx="11">
                  <c:v>0.1469254981</c:v>
                </c:pt>
                <c:pt idx="13">
                  <c:v>0.1469254981</c:v>
                </c:pt>
                <c:pt idx="14">
                  <c:v>0.1469254981</c:v>
                </c:pt>
                <c:pt idx="15">
                  <c:v>0.1469254981</c:v>
                </c:pt>
                <c:pt idx="16">
                  <c:v>0.1469254981</c:v>
                </c:pt>
                <c:pt idx="17">
                  <c:v>0.1469254981</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(t)</c:v>
                </c:pt>
                <c:pt idx="1">
                  <c:v>Assiniboine South (t)</c:v>
                </c:pt>
                <c:pt idx="2">
                  <c:v>Transcona (t)</c:v>
                </c:pt>
                <c:pt idx="3">
                  <c:v>River Heights (t)</c:v>
                </c:pt>
                <c:pt idx="4">
                  <c:v>St. Boniface (t)</c:v>
                </c:pt>
                <c:pt idx="5">
                  <c:v>St. Vital (t)</c:v>
                </c:pt>
                <c:pt idx="6">
                  <c:v>Seven Oaks (t)</c:v>
                </c:pt>
                <c:pt idx="7">
                  <c:v>River East (t)</c:v>
                </c:pt>
                <c:pt idx="8">
                  <c:v>St. James - Assiniboia (1,t)</c:v>
                </c:pt>
                <c:pt idx="9">
                  <c:v>Inkster</c:v>
                </c:pt>
                <c:pt idx="10">
                  <c:v>Point Douglas (2)</c:v>
                </c:pt>
                <c:pt idx="11">
                  <c:v>Downtown (2)</c:v>
                </c:pt>
                <c:pt idx="13">
                  <c:v>Wpg Most Healthy (t)</c:v>
                </c:pt>
                <c:pt idx="14">
                  <c:v>Wpg Average Health (t)</c:v>
                </c:pt>
                <c:pt idx="15">
                  <c:v>Wpg Least Healthy (2,t)</c:v>
                </c:pt>
                <c:pt idx="16">
                  <c:v>Winnipeg Overall (t)</c:v>
                </c:pt>
                <c:pt idx="17">
                  <c:v>Manitoba (t)</c:v>
                </c:pt>
              </c:strCache>
            </c:strRef>
          </c:cat>
          <c:val>
            <c:numRef>
              <c:f>'graph data'!$I$21:$I$38</c:f>
              <c:numCache>
                <c:ptCount val="18"/>
                <c:pt idx="0">
                  <c:v>0.1424736203</c:v>
                </c:pt>
                <c:pt idx="1">
                  <c:v>0.1427913845</c:v>
                </c:pt>
                <c:pt idx="2">
                  <c:v>0.1402568642</c:v>
                </c:pt>
                <c:pt idx="3">
                  <c:v>0.1506378896</c:v>
                </c:pt>
                <c:pt idx="4">
                  <c:v>0.1422776029</c:v>
                </c:pt>
                <c:pt idx="5">
                  <c:v>0.1487628244</c:v>
                </c:pt>
                <c:pt idx="6">
                  <c:v>0.1572715165</c:v>
                </c:pt>
                <c:pt idx="7">
                  <c:v>0.1467487885</c:v>
                </c:pt>
                <c:pt idx="8">
                  <c:v>0.13160632</c:v>
                </c:pt>
                <c:pt idx="9">
                  <c:v>0.1467647825</c:v>
                </c:pt>
                <c:pt idx="10">
                  <c:v>0.1486781492</c:v>
                </c:pt>
                <c:pt idx="11">
                  <c:v>0.1553072876</c:v>
                </c:pt>
                <c:pt idx="13">
                  <c:v>0.14426205</c:v>
                </c:pt>
                <c:pt idx="14">
                  <c:v>0.1537557882</c:v>
                </c:pt>
                <c:pt idx="15">
                  <c:v>0.1450712893</c:v>
                </c:pt>
                <c:pt idx="16">
                  <c:v>0.147378084</c:v>
                </c:pt>
                <c:pt idx="17">
                  <c:v>0.1469254981</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(t)</c:v>
                </c:pt>
                <c:pt idx="1">
                  <c:v>Assiniboine South (t)</c:v>
                </c:pt>
                <c:pt idx="2">
                  <c:v>Transcona (t)</c:v>
                </c:pt>
                <c:pt idx="3">
                  <c:v>River Heights (t)</c:v>
                </c:pt>
                <c:pt idx="4">
                  <c:v>St. Boniface (t)</c:v>
                </c:pt>
                <c:pt idx="5">
                  <c:v>St. Vital (t)</c:v>
                </c:pt>
                <c:pt idx="6">
                  <c:v>Seven Oaks (t)</c:v>
                </c:pt>
                <c:pt idx="7">
                  <c:v>River East (t)</c:v>
                </c:pt>
                <c:pt idx="8">
                  <c:v>St. James - Assiniboia (1,t)</c:v>
                </c:pt>
                <c:pt idx="9">
                  <c:v>Inkster</c:v>
                </c:pt>
                <c:pt idx="10">
                  <c:v>Point Douglas (2)</c:v>
                </c:pt>
                <c:pt idx="11">
                  <c:v>Downtown (2)</c:v>
                </c:pt>
                <c:pt idx="13">
                  <c:v>Wpg Most Healthy (t)</c:v>
                </c:pt>
                <c:pt idx="14">
                  <c:v>Wpg Average Health (t)</c:v>
                </c:pt>
                <c:pt idx="15">
                  <c:v>Wpg Least Healthy (2,t)</c:v>
                </c:pt>
                <c:pt idx="16">
                  <c:v>Winnipeg Overall (t)</c:v>
                </c:pt>
                <c:pt idx="17">
                  <c:v>Manitoba (t)</c:v>
                </c:pt>
              </c:strCache>
            </c:strRef>
          </c:cat>
          <c:val>
            <c:numRef>
              <c:f>'graph data'!$J$21:$J$38</c:f>
              <c:numCache>
                <c:ptCount val="18"/>
                <c:pt idx="0">
                  <c:v>0.1816674893</c:v>
                </c:pt>
                <c:pt idx="1">
                  <c:v>0.1752965448</c:v>
                </c:pt>
                <c:pt idx="2">
                  <c:v>0.1859651383</c:v>
                </c:pt>
                <c:pt idx="3">
                  <c:v>0.1856338701</c:v>
                </c:pt>
                <c:pt idx="4">
                  <c:v>0.1742223413</c:v>
                </c:pt>
                <c:pt idx="5">
                  <c:v>0.1764109728</c:v>
                </c:pt>
                <c:pt idx="6">
                  <c:v>0.1878495335</c:v>
                </c:pt>
                <c:pt idx="7">
                  <c:v>0.18089063</c:v>
                </c:pt>
                <c:pt idx="8">
                  <c:v>0.1854928968</c:v>
                </c:pt>
                <c:pt idx="9">
                  <c:v>0.1732189591</c:v>
                </c:pt>
                <c:pt idx="10">
                  <c:v>0.155546792</c:v>
                </c:pt>
                <c:pt idx="11">
                  <c:v>0.163917544</c:v>
                </c:pt>
                <c:pt idx="13">
                  <c:v>0.1806608683</c:v>
                </c:pt>
                <c:pt idx="14">
                  <c:v>0.1788308561</c:v>
                </c:pt>
                <c:pt idx="15">
                  <c:v>0.1683638086</c:v>
                </c:pt>
                <c:pt idx="16">
                  <c:v>0.1769810268</c:v>
                </c:pt>
                <c:pt idx="17">
                  <c:v>0.1798038115</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data'!$B$21:$B$38</c:f>
              <c:strCache>
                <c:ptCount val="18"/>
                <c:pt idx="0">
                  <c:v>Fort Garry (t)</c:v>
                </c:pt>
                <c:pt idx="1">
                  <c:v>Assiniboine South (t)</c:v>
                </c:pt>
                <c:pt idx="2">
                  <c:v>Transcona (t)</c:v>
                </c:pt>
                <c:pt idx="3">
                  <c:v>River Heights (t)</c:v>
                </c:pt>
                <c:pt idx="4">
                  <c:v>St. Boniface (t)</c:v>
                </c:pt>
                <c:pt idx="5">
                  <c:v>St. Vital (t)</c:v>
                </c:pt>
                <c:pt idx="6">
                  <c:v>Seven Oaks (t)</c:v>
                </c:pt>
                <c:pt idx="7">
                  <c:v>River East (t)</c:v>
                </c:pt>
                <c:pt idx="8">
                  <c:v>St. James - Assiniboia (1,t)</c:v>
                </c:pt>
                <c:pt idx="9">
                  <c:v>Inkster</c:v>
                </c:pt>
                <c:pt idx="10">
                  <c:v>Point Douglas (2)</c:v>
                </c:pt>
                <c:pt idx="11">
                  <c:v>Downtown (2)</c:v>
                </c:pt>
                <c:pt idx="13">
                  <c:v>Wpg Most Healthy (t)</c:v>
                </c:pt>
                <c:pt idx="14">
                  <c:v>Wpg Average Health (t)</c:v>
                </c:pt>
                <c:pt idx="15">
                  <c:v>Wpg Least Healthy (2,t)</c:v>
                </c:pt>
                <c:pt idx="16">
                  <c:v>Winnipeg Overall (t)</c:v>
                </c:pt>
                <c:pt idx="17">
                  <c:v>Manitoba (t)</c:v>
                </c:pt>
              </c:strCache>
            </c:strRef>
          </c:cat>
          <c:val>
            <c:numRef>
              <c:f>'graph data'!$K$21:$K$38</c:f>
              <c:numCache>
                <c:ptCount val="18"/>
                <c:pt idx="0">
                  <c:v>0.1798038115</c:v>
                </c:pt>
                <c:pt idx="1">
                  <c:v>0.1798038115</c:v>
                </c:pt>
                <c:pt idx="2">
                  <c:v>0.1798038115</c:v>
                </c:pt>
                <c:pt idx="3">
                  <c:v>0.1798038115</c:v>
                </c:pt>
                <c:pt idx="4">
                  <c:v>0.1798038115</c:v>
                </c:pt>
                <c:pt idx="5">
                  <c:v>0.1798038115</c:v>
                </c:pt>
                <c:pt idx="6">
                  <c:v>0.1798038115</c:v>
                </c:pt>
                <c:pt idx="7">
                  <c:v>0.1798038115</c:v>
                </c:pt>
                <c:pt idx="8">
                  <c:v>0.1798038115</c:v>
                </c:pt>
                <c:pt idx="9">
                  <c:v>0.1798038115</c:v>
                </c:pt>
                <c:pt idx="10">
                  <c:v>0.1798038115</c:v>
                </c:pt>
                <c:pt idx="11">
                  <c:v>0.1798038115</c:v>
                </c:pt>
                <c:pt idx="13">
                  <c:v>0.1798038115</c:v>
                </c:pt>
                <c:pt idx="14">
                  <c:v>0.1798038115</c:v>
                </c:pt>
                <c:pt idx="15">
                  <c:v>0.1798038115</c:v>
                </c:pt>
                <c:pt idx="16">
                  <c:v>0.1798038115</c:v>
                </c:pt>
                <c:pt idx="17">
                  <c:v>0.1798038115</c:v>
                </c:pt>
              </c:numCache>
            </c:numRef>
          </c:val>
        </c:ser>
        <c:axId val="33686358"/>
        <c:axId val="34741767"/>
      </c:barChart>
      <c:catAx>
        <c:axId val="33686358"/>
        <c:scaling>
          <c:orientation val="maxMin"/>
        </c:scaling>
        <c:axPos val="l"/>
        <c:delete val="0"/>
        <c:numFmt formatCode="General" sourceLinked="1"/>
        <c:majorTickMark val="none"/>
        <c:minorTickMark val="none"/>
        <c:tickLblPos val="nextTo"/>
        <c:crossAx val="34741767"/>
        <c:crosses val="autoZero"/>
        <c:auto val="1"/>
        <c:lblOffset val="100"/>
        <c:noMultiLvlLbl val="0"/>
      </c:catAx>
      <c:valAx>
        <c:axId val="34741767"/>
        <c:scaling>
          <c:orientation val="minMax"/>
          <c:max val="0.3"/>
        </c:scaling>
        <c:axPos val="t"/>
        <c:majorGridlines/>
        <c:delete val="0"/>
        <c:numFmt formatCode="0%" sourceLinked="0"/>
        <c:majorTickMark val="none"/>
        <c:minorTickMark val="none"/>
        <c:tickLblPos val="nextTo"/>
        <c:crossAx val="33686358"/>
        <c:crosses val="max"/>
        <c:crossBetween val="between"/>
        <c:dispUnits/>
        <c:majorUnit val="0.0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3"/>
          <c:y val="0.143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13.4: C-Section Rates                                                                          by Winnipeg Neighbourhood Clusters</a:t>
            </a:r>
            <a:r>
              <a:rPr lang="en-US" cap="none" sz="800" b="1" i="0" u="none" baseline="0"/>
              <a:t>
</a:t>
            </a:r>
            <a:r>
              <a:rPr lang="en-US" cap="none" sz="800" b="0" i="0" u="none" baseline="0"/>
              <a:t>Age-adjusted percent of births delivered by Caesarian Section</a:t>
            </a:r>
          </a:p>
        </c:rich>
      </c:tx>
      <c:layout>
        <c:manualLayout>
          <c:xMode val="factor"/>
          <c:yMode val="factor"/>
          <c:x val="0.00675"/>
          <c:y val="-0.02"/>
        </c:manualLayout>
      </c:layout>
      <c:spPr>
        <a:noFill/>
        <a:ln>
          <a:noFill/>
        </a:ln>
      </c:spPr>
    </c:title>
    <c:plotArea>
      <c:layout>
        <c:manualLayout>
          <c:xMode val="edge"/>
          <c:yMode val="edge"/>
          <c:x val="0.017"/>
          <c:y val="0.0765"/>
          <c:w val="0.983"/>
          <c:h val="0.901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data'!$B$103:$B$138</c:f>
              <c:strCache>
                <c:ptCount val="36"/>
                <c:pt idx="0">
                  <c:v>Fort Garry S (t)</c:v>
                </c:pt>
                <c:pt idx="1">
                  <c:v>Fort Garry N (t)</c:v>
                </c:pt>
                <c:pt idx="3">
                  <c:v>Assiniboine South</c:v>
                </c:pt>
                <c:pt idx="5">
                  <c:v>Transcona (t)</c:v>
                </c:pt>
                <c:pt idx="7">
                  <c:v>River Heights W (t)</c:v>
                </c:pt>
                <c:pt idx="8">
                  <c:v>River Heights E</c:v>
                </c:pt>
                <c:pt idx="10">
                  <c:v>St. Boniface E (t)</c:v>
                </c:pt>
                <c:pt idx="11">
                  <c:v>St. Boniface W</c:v>
                </c:pt>
                <c:pt idx="13">
                  <c:v>St. Vital South (t)</c:v>
                </c:pt>
                <c:pt idx="14">
                  <c:v>St. Vital North</c:v>
                </c:pt>
                <c:pt idx="16">
                  <c:v>Seven Oaks W (t)</c:v>
                </c:pt>
                <c:pt idx="17">
                  <c:v>Seven Oaks E</c:v>
                </c:pt>
                <c:pt idx="18">
                  <c:v>Seven Oaks N</c:v>
                </c:pt>
                <c:pt idx="20">
                  <c:v>River East N</c:v>
                </c:pt>
                <c:pt idx="21">
                  <c:v>River East E</c:v>
                </c:pt>
                <c:pt idx="22">
                  <c:v>River East W (t)</c:v>
                </c:pt>
                <c:pt idx="23">
                  <c:v>River East S (t)</c:v>
                </c:pt>
                <c:pt idx="25">
                  <c:v>St. James - Assiniboia W (t)</c:v>
                </c:pt>
                <c:pt idx="26">
                  <c:v>St. James - Assiniboia E (1,t)</c:v>
                </c:pt>
                <c:pt idx="28">
                  <c:v>Inkster West</c:v>
                </c:pt>
                <c:pt idx="29">
                  <c:v>Inkster East</c:v>
                </c:pt>
                <c:pt idx="31">
                  <c:v>Point Douglas N</c:v>
                </c:pt>
                <c:pt idx="32">
                  <c:v>Point Douglas S (2)</c:v>
                </c:pt>
                <c:pt idx="34">
                  <c:v>Downtown W (2)</c:v>
                </c:pt>
                <c:pt idx="35">
                  <c:v>Downtown E</c:v>
                </c:pt>
              </c:strCache>
            </c:strRef>
          </c:cat>
          <c:val>
            <c:numRef>
              <c:f>'graph data'!$H$103:$H$138</c:f>
              <c:numCache>
                <c:ptCount val="36"/>
                <c:pt idx="0">
                  <c:v>0.1469254981</c:v>
                </c:pt>
                <c:pt idx="1">
                  <c:v>0.1469254981</c:v>
                </c:pt>
                <c:pt idx="3">
                  <c:v>0.1469254981</c:v>
                </c:pt>
                <c:pt idx="5">
                  <c:v>0.1469254981</c:v>
                </c:pt>
                <c:pt idx="7">
                  <c:v>0.1469254981</c:v>
                </c:pt>
                <c:pt idx="8">
                  <c:v>0.1469254981</c:v>
                </c:pt>
                <c:pt idx="10">
                  <c:v>0.1469254981</c:v>
                </c:pt>
                <c:pt idx="11">
                  <c:v>0.1469254981</c:v>
                </c:pt>
                <c:pt idx="13">
                  <c:v>0.1469254981</c:v>
                </c:pt>
                <c:pt idx="14">
                  <c:v>0.1469254981</c:v>
                </c:pt>
                <c:pt idx="16">
                  <c:v>0.1469254981</c:v>
                </c:pt>
                <c:pt idx="17">
                  <c:v>0.1469254981</c:v>
                </c:pt>
                <c:pt idx="18">
                  <c:v>0.1469254981</c:v>
                </c:pt>
                <c:pt idx="20">
                  <c:v>0.1469254981</c:v>
                </c:pt>
                <c:pt idx="21">
                  <c:v>0.1469254981</c:v>
                </c:pt>
                <c:pt idx="22">
                  <c:v>0.1469254981</c:v>
                </c:pt>
                <c:pt idx="23">
                  <c:v>0.1469254981</c:v>
                </c:pt>
                <c:pt idx="25">
                  <c:v>0.1469254981</c:v>
                </c:pt>
                <c:pt idx="26">
                  <c:v>0.1469254981</c:v>
                </c:pt>
                <c:pt idx="28">
                  <c:v>0.1469254981</c:v>
                </c:pt>
                <c:pt idx="29">
                  <c:v>0.1469254981</c:v>
                </c:pt>
                <c:pt idx="31">
                  <c:v>0.1469254981</c:v>
                </c:pt>
                <c:pt idx="32">
                  <c:v>0.1469254981</c:v>
                </c:pt>
                <c:pt idx="34">
                  <c:v>0.1469254981</c:v>
                </c:pt>
                <c:pt idx="35">
                  <c:v>0.1469254981</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(t)</c:v>
                </c:pt>
                <c:pt idx="1">
                  <c:v>Fort Garry N (t)</c:v>
                </c:pt>
                <c:pt idx="3">
                  <c:v>Assiniboine South</c:v>
                </c:pt>
                <c:pt idx="5">
                  <c:v>Transcona (t)</c:v>
                </c:pt>
                <c:pt idx="7">
                  <c:v>River Heights W (t)</c:v>
                </c:pt>
                <c:pt idx="8">
                  <c:v>River Heights E</c:v>
                </c:pt>
                <c:pt idx="10">
                  <c:v>St. Boniface E (t)</c:v>
                </c:pt>
                <c:pt idx="11">
                  <c:v>St. Boniface W</c:v>
                </c:pt>
                <c:pt idx="13">
                  <c:v>St. Vital South (t)</c:v>
                </c:pt>
                <c:pt idx="14">
                  <c:v>St. Vital North</c:v>
                </c:pt>
                <c:pt idx="16">
                  <c:v>Seven Oaks W (t)</c:v>
                </c:pt>
                <c:pt idx="17">
                  <c:v>Seven Oaks E</c:v>
                </c:pt>
                <c:pt idx="18">
                  <c:v>Seven Oaks N</c:v>
                </c:pt>
                <c:pt idx="20">
                  <c:v>River East N</c:v>
                </c:pt>
                <c:pt idx="21">
                  <c:v>River East E</c:v>
                </c:pt>
                <c:pt idx="22">
                  <c:v>River East W (t)</c:v>
                </c:pt>
                <c:pt idx="23">
                  <c:v>River East S (t)</c:v>
                </c:pt>
                <c:pt idx="25">
                  <c:v>St. James - Assiniboia W (t)</c:v>
                </c:pt>
                <c:pt idx="26">
                  <c:v>St. James - Assiniboia E (1,t)</c:v>
                </c:pt>
                <c:pt idx="28">
                  <c:v>Inkster West</c:v>
                </c:pt>
                <c:pt idx="29">
                  <c:v>Inkster East</c:v>
                </c:pt>
                <c:pt idx="31">
                  <c:v>Point Douglas N</c:v>
                </c:pt>
                <c:pt idx="32">
                  <c:v>Point Douglas S (2)</c:v>
                </c:pt>
                <c:pt idx="34">
                  <c:v>Downtown W (2)</c:v>
                </c:pt>
                <c:pt idx="35">
                  <c:v>Downtown E</c:v>
                </c:pt>
              </c:strCache>
            </c:strRef>
          </c:cat>
          <c:val>
            <c:numRef>
              <c:f>'graph data'!$I$103:$I$138</c:f>
              <c:numCache>
                <c:ptCount val="36"/>
                <c:pt idx="0">
                  <c:v>0.1398150323</c:v>
                </c:pt>
                <c:pt idx="1">
                  <c:v>0.1469717507</c:v>
                </c:pt>
                <c:pt idx="3">
                  <c:v>0.1438236351</c:v>
                </c:pt>
                <c:pt idx="5">
                  <c:v>0.1408709632</c:v>
                </c:pt>
                <c:pt idx="7">
                  <c:v>0.1441048383</c:v>
                </c:pt>
                <c:pt idx="8">
                  <c:v>0.1631600832</c:v>
                </c:pt>
                <c:pt idx="10">
                  <c:v>0.1377781269</c:v>
                </c:pt>
                <c:pt idx="11">
                  <c:v>0.1512489979</c:v>
                </c:pt>
                <c:pt idx="13">
                  <c:v>0.1433525736</c:v>
                </c:pt>
                <c:pt idx="14">
                  <c:v>0.1563652762</c:v>
                </c:pt>
                <c:pt idx="16">
                  <c:v>0.1542590014</c:v>
                </c:pt>
                <c:pt idx="17">
                  <c:v>0.1641592672</c:v>
                </c:pt>
                <c:pt idx="18">
                  <c:v>0.0814741791</c:v>
                </c:pt>
                <c:pt idx="20">
                  <c:v>0.1572698696</c:v>
                </c:pt>
                <c:pt idx="21">
                  <c:v>0.1454040902</c:v>
                </c:pt>
                <c:pt idx="22">
                  <c:v>0.1468682153</c:v>
                </c:pt>
                <c:pt idx="23">
                  <c:v>0.1435042079</c:v>
                </c:pt>
                <c:pt idx="25">
                  <c:v>0.1365084762</c:v>
                </c:pt>
                <c:pt idx="26">
                  <c:v>0.1261955421</c:v>
                </c:pt>
                <c:pt idx="28">
                  <c:v>0.1570396473</c:v>
                </c:pt>
                <c:pt idx="29">
                  <c:v>0.1321054497</c:v>
                </c:pt>
                <c:pt idx="31">
                  <c:v>0.1579153076</c:v>
                </c:pt>
                <c:pt idx="32">
                  <c:v>0.1348083024</c:v>
                </c:pt>
                <c:pt idx="34">
                  <c:v>0.1573365454</c:v>
                </c:pt>
                <c:pt idx="35">
                  <c:v>0.154176449</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(t)</c:v>
                </c:pt>
                <c:pt idx="1">
                  <c:v>Fort Garry N (t)</c:v>
                </c:pt>
                <c:pt idx="3">
                  <c:v>Assiniboine South</c:v>
                </c:pt>
                <c:pt idx="5">
                  <c:v>Transcona (t)</c:v>
                </c:pt>
                <c:pt idx="7">
                  <c:v>River Heights W (t)</c:v>
                </c:pt>
                <c:pt idx="8">
                  <c:v>River Heights E</c:v>
                </c:pt>
                <c:pt idx="10">
                  <c:v>St. Boniface E (t)</c:v>
                </c:pt>
                <c:pt idx="11">
                  <c:v>St. Boniface W</c:v>
                </c:pt>
                <c:pt idx="13">
                  <c:v>St. Vital South (t)</c:v>
                </c:pt>
                <c:pt idx="14">
                  <c:v>St. Vital North</c:v>
                </c:pt>
                <c:pt idx="16">
                  <c:v>Seven Oaks W (t)</c:v>
                </c:pt>
                <c:pt idx="17">
                  <c:v>Seven Oaks E</c:v>
                </c:pt>
                <c:pt idx="18">
                  <c:v>Seven Oaks N</c:v>
                </c:pt>
                <c:pt idx="20">
                  <c:v>River East N</c:v>
                </c:pt>
                <c:pt idx="21">
                  <c:v>River East E</c:v>
                </c:pt>
                <c:pt idx="22">
                  <c:v>River East W (t)</c:v>
                </c:pt>
                <c:pt idx="23">
                  <c:v>River East S (t)</c:v>
                </c:pt>
                <c:pt idx="25">
                  <c:v>St. James - Assiniboia W (t)</c:v>
                </c:pt>
                <c:pt idx="26">
                  <c:v>St. James - Assiniboia E (1,t)</c:v>
                </c:pt>
                <c:pt idx="28">
                  <c:v>Inkster West</c:v>
                </c:pt>
                <c:pt idx="29">
                  <c:v>Inkster East</c:v>
                </c:pt>
                <c:pt idx="31">
                  <c:v>Point Douglas N</c:v>
                </c:pt>
                <c:pt idx="32">
                  <c:v>Point Douglas S (2)</c:v>
                </c:pt>
                <c:pt idx="34">
                  <c:v>Downtown W (2)</c:v>
                </c:pt>
                <c:pt idx="35">
                  <c:v>Downtown E</c:v>
                </c:pt>
              </c:strCache>
            </c:strRef>
          </c:cat>
          <c:val>
            <c:numRef>
              <c:f>'graph data'!$J$103:$J$138</c:f>
              <c:numCache>
                <c:ptCount val="36"/>
                <c:pt idx="0">
                  <c:v>0.1787238696</c:v>
                </c:pt>
                <c:pt idx="1">
                  <c:v>0.1853060312</c:v>
                </c:pt>
                <c:pt idx="3">
                  <c:v>0.1757190668</c:v>
                </c:pt>
                <c:pt idx="5">
                  <c:v>0.1860810273</c:v>
                </c:pt>
                <c:pt idx="7">
                  <c:v>0.1820644428</c:v>
                </c:pt>
                <c:pt idx="8">
                  <c:v>0.1911959395</c:v>
                </c:pt>
                <c:pt idx="10">
                  <c:v>0.1785931813</c:v>
                </c:pt>
                <c:pt idx="11">
                  <c:v>0.1665388232</c:v>
                </c:pt>
                <c:pt idx="13">
                  <c:v>0.177878444</c:v>
                </c:pt>
                <c:pt idx="14">
                  <c:v>0.1758246579</c:v>
                </c:pt>
                <c:pt idx="16">
                  <c:v>0.1986984803</c:v>
                </c:pt>
                <c:pt idx="17">
                  <c:v>0.1803464095</c:v>
                </c:pt>
                <c:pt idx="18">
                  <c:v>0.1765177325</c:v>
                </c:pt>
                <c:pt idx="20">
                  <c:v>0.2141620915</c:v>
                </c:pt>
                <c:pt idx="21">
                  <c:v>0.1681471556</c:v>
                </c:pt>
                <c:pt idx="22">
                  <c:v>0.1844728851</c:v>
                </c:pt>
                <c:pt idx="23">
                  <c:v>0.1853388419</c:v>
                </c:pt>
                <c:pt idx="25">
                  <c:v>0.1880225586</c:v>
                </c:pt>
                <c:pt idx="26">
                  <c:v>0.1834864918</c:v>
                </c:pt>
                <c:pt idx="28">
                  <c:v>0.174145299</c:v>
                </c:pt>
                <c:pt idx="29">
                  <c:v>0.1718647945</c:v>
                </c:pt>
                <c:pt idx="31">
                  <c:v>0.1685129558</c:v>
                </c:pt>
                <c:pt idx="32">
                  <c:v>0.134738621</c:v>
                </c:pt>
                <c:pt idx="34">
                  <c:v>0.1564237626</c:v>
                </c:pt>
                <c:pt idx="35">
                  <c:v>0.1717827004</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data'!$B$103:$B$138</c:f>
              <c:strCache>
                <c:ptCount val="36"/>
                <c:pt idx="0">
                  <c:v>Fort Garry S (t)</c:v>
                </c:pt>
                <c:pt idx="1">
                  <c:v>Fort Garry N (t)</c:v>
                </c:pt>
                <c:pt idx="3">
                  <c:v>Assiniboine South</c:v>
                </c:pt>
                <c:pt idx="5">
                  <c:v>Transcona (t)</c:v>
                </c:pt>
                <c:pt idx="7">
                  <c:v>River Heights W (t)</c:v>
                </c:pt>
                <c:pt idx="8">
                  <c:v>River Heights E</c:v>
                </c:pt>
                <c:pt idx="10">
                  <c:v>St. Boniface E (t)</c:v>
                </c:pt>
                <c:pt idx="11">
                  <c:v>St. Boniface W</c:v>
                </c:pt>
                <c:pt idx="13">
                  <c:v>St. Vital South (t)</c:v>
                </c:pt>
                <c:pt idx="14">
                  <c:v>St. Vital North</c:v>
                </c:pt>
                <c:pt idx="16">
                  <c:v>Seven Oaks W (t)</c:v>
                </c:pt>
                <c:pt idx="17">
                  <c:v>Seven Oaks E</c:v>
                </c:pt>
                <c:pt idx="18">
                  <c:v>Seven Oaks N</c:v>
                </c:pt>
                <c:pt idx="20">
                  <c:v>River East N</c:v>
                </c:pt>
                <c:pt idx="21">
                  <c:v>River East E</c:v>
                </c:pt>
                <c:pt idx="22">
                  <c:v>River East W (t)</c:v>
                </c:pt>
                <c:pt idx="23">
                  <c:v>River East S (t)</c:v>
                </c:pt>
                <c:pt idx="25">
                  <c:v>St. James - Assiniboia W (t)</c:v>
                </c:pt>
                <c:pt idx="26">
                  <c:v>St. James - Assiniboia E (1,t)</c:v>
                </c:pt>
                <c:pt idx="28">
                  <c:v>Inkster West</c:v>
                </c:pt>
                <c:pt idx="29">
                  <c:v>Inkster East</c:v>
                </c:pt>
                <c:pt idx="31">
                  <c:v>Point Douglas N</c:v>
                </c:pt>
                <c:pt idx="32">
                  <c:v>Point Douglas S (2)</c:v>
                </c:pt>
                <c:pt idx="34">
                  <c:v>Downtown W (2)</c:v>
                </c:pt>
                <c:pt idx="35">
                  <c:v>Downtown E</c:v>
                </c:pt>
              </c:strCache>
            </c:strRef>
          </c:cat>
          <c:val>
            <c:numRef>
              <c:f>'graph data'!$K$103:$K$138</c:f>
              <c:numCache>
                <c:ptCount val="36"/>
                <c:pt idx="0">
                  <c:v>0.1798038115</c:v>
                </c:pt>
                <c:pt idx="1">
                  <c:v>0.1798038115</c:v>
                </c:pt>
                <c:pt idx="3">
                  <c:v>0.1798038115</c:v>
                </c:pt>
                <c:pt idx="5">
                  <c:v>0.1798038115</c:v>
                </c:pt>
                <c:pt idx="7">
                  <c:v>0.1798038115</c:v>
                </c:pt>
                <c:pt idx="8">
                  <c:v>0.1798038115</c:v>
                </c:pt>
                <c:pt idx="10">
                  <c:v>0.1798038115</c:v>
                </c:pt>
                <c:pt idx="11">
                  <c:v>0.1798038115</c:v>
                </c:pt>
                <c:pt idx="13">
                  <c:v>0.1798038115</c:v>
                </c:pt>
                <c:pt idx="14">
                  <c:v>0.1798038115</c:v>
                </c:pt>
                <c:pt idx="16">
                  <c:v>0.1798038115</c:v>
                </c:pt>
                <c:pt idx="17">
                  <c:v>0.1798038115</c:v>
                </c:pt>
                <c:pt idx="18">
                  <c:v>0.1798038115</c:v>
                </c:pt>
                <c:pt idx="20">
                  <c:v>0.1798038115</c:v>
                </c:pt>
                <c:pt idx="21">
                  <c:v>0.1798038115</c:v>
                </c:pt>
                <c:pt idx="22">
                  <c:v>0.1798038115</c:v>
                </c:pt>
                <c:pt idx="23">
                  <c:v>0.1798038115</c:v>
                </c:pt>
                <c:pt idx="25">
                  <c:v>0.1798038115</c:v>
                </c:pt>
                <c:pt idx="26">
                  <c:v>0.1798038115</c:v>
                </c:pt>
                <c:pt idx="28">
                  <c:v>0.1798038115</c:v>
                </c:pt>
                <c:pt idx="29">
                  <c:v>0.1798038115</c:v>
                </c:pt>
                <c:pt idx="31">
                  <c:v>0.1798038115</c:v>
                </c:pt>
                <c:pt idx="32">
                  <c:v>0.1798038115</c:v>
                </c:pt>
                <c:pt idx="34">
                  <c:v>0.1798038115</c:v>
                </c:pt>
                <c:pt idx="35">
                  <c:v>0.1798038115</c:v>
                </c:pt>
              </c:numCache>
            </c:numRef>
          </c:val>
        </c:ser>
        <c:axId val="44240448"/>
        <c:axId val="62619713"/>
      </c:barChart>
      <c:catAx>
        <c:axId val="44240448"/>
        <c:scaling>
          <c:orientation val="maxMin"/>
        </c:scaling>
        <c:axPos val="l"/>
        <c:delete val="0"/>
        <c:numFmt formatCode="General" sourceLinked="1"/>
        <c:majorTickMark val="none"/>
        <c:minorTickMark val="none"/>
        <c:tickLblPos val="nextTo"/>
        <c:txPr>
          <a:bodyPr/>
          <a:lstStyle/>
          <a:p>
            <a:pPr>
              <a:defRPr lang="en-US" cap="none" sz="750" b="0" i="0" u="none" baseline="0"/>
            </a:pPr>
          </a:p>
        </c:txPr>
        <c:crossAx val="62619713"/>
        <c:crosses val="autoZero"/>
        <c:auto val="1"/>
        <c:lblOffset val="100"/>
        <c:noMultiLvlLbl val="0"/>
      </c:catAx>
      <c:valAx>
        <c:axId val="62619713"/>
        <c:scaling>
          <c:orientation val="minMax"/>
          <c:max val="0.3"/>
        </c:scaling>
        <c:axPos val="t"/>
        <c:majorGridlines/>
        <c:delete val="0"/>
        <c:numFmt formatCode="0%" sourceLinked="0"/>
        <c:majorTickMark val="none"/>
        <c:minorTickMark val="none"/>
        <c:tickLblPos val="nextTo"/>
        <c:crossAx val="44240448"/>
        <c:crosses val="max"/>
        <c:crossBetween val="between"/>
        <c:dispUnits/>
        <c:majorUnit val="0.0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0975"/>
          <c:y val="0.085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X.X.X: C-Section Rates by Aggregate RHA Areas</a:t>
            </a:r>
            <a:r>
              <a:rPr lang="en-US" cap="none" sz="800" b="1" i="0" u="none" baseline="0"/>
              <a:t>
</a:t>
            </a:r>
            <a:r>
              <a:rPr lang="en-US" cap="none" sz="800" b="0" i="0" u="none" baseline="0"/>
              <a:t>Age-adjusted percent of births delivered by Caesarian Section</a:t>
            </a:r>
          </a:p>
        </c:rich>
      </c:tx>
      <c:layout>
        <c:manualLayout>
          <c:xMode val="factor"/>
          <c:yMode val="factor"/>
          <c:x val="0"/>
          <c:y val="-0.01925"/>
        </c:manualLayout>
      </c:layout>
      <c:spPr>
        <a:noFill/>
        <a:ln>
          <a:noFill/>
        </a:ln>
      </c:spPr>
    </c:title>
    <c:plotArea>
      <c:layout>
        <c:manualLayout>
          <c:xMode val="edge"/>
          <c:yMode val="edge"/>
          <c:x val="0.017"/>
          <c:y val="0.08325"/>
          <c:w val="0.983"/>
          <c:h val="0.876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data'!$B$16:$B$19</c:f>
              <c:strCache>
                <c:ptCount val="4"/>
                <c:pt idx="0">
                  <c:v>South (1,t)</c:v>
                </c:pt>
                <c:pt idx="1">
                  <c:v>Mid (t)</c:v>
                </c:pt>
                <c:pt idx="2">
                  <c:v>North (t)</c:v>
                </c:pt>
                <c:pt idx="3">
                  <c:v>Manitoba (t)</c:v>
                </c:pt>
              </c:strCache>
            </c:strRef>
          </c:cat>
          <c:val>
            <c:numRef>
              <c:f>'graph data'!$H$16:$H$19</c:f>
              <c:numCache>
                <c:ptCount val="4"/>
                <c:pt idx="0">
                  <c:v>0.1469254981</c:v>
                </c:pt>
                <c:pt idx="1">
                  <c:v>0.1469254981</c:v>
                </c:pt>
                <c:pt idx="2">
                  <c:v>0.1469254981</c:v>
                </c:pt>
                <c:pt idx="3">
                  <c:v>0.1469254981</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(1,t)</c:v>
                </c:pt>
                <c:pt idx="1">
                  <c:v>Mid (t)</c:v>
                </c:pt>
                <c:pt idx="2">
                  <c:v>North (t)</c:v>
                </c:pt>
                <c:pt idx="3">
                  <c:v>Manitoba (t)</c:v>
                </c:pt>
              </c:strCache>
            </c:strRef>
          </c:cat>
          <c:val>
            <c:numRef>
              <c:f>'graph data'!$I$16:$I$19</c:f>
              <c:numCache>
                <c:ptCount val="4"/>
                <c:pt idx="0">
                  <c:v>0.1393415369</c:v>
                </c:pt>
                <c:pt idx="1">
                  <c:v>0.1483695446</c:v>
                </c:pt>
                <c:pt idx="2">
                  <c:v>0.1523668559</c:v>
                </c:pt>
                <c:pt idx="3">
                  <c:v>0.1469254981</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(1,t)</c:v>
                </c:pt>
                <c:pt idx="1">
                  <c:v>Mid (t)</c:v>
                </c:pt>
                <c:pt idx="2">
                  <c:v>North (t)</c:v>
                </c:pt>
                <c:pt idx="3">
                  <c:v>Manitoba (t)</c:v>
                </c:pt>
              </c:strCache>
            </c:strRef>
          </c:cat>
          <c:val>
            <c:numRef>
              <c:f>'graph data'!$J$16:$J$19</c:f>
              <c:numCache>
                <c:ptCount val="4"/>
                <c:pt idx="0">
                  <c:v>0.1828203883</c:v>
                </c:pt>
                <c:pt idx="1">
                  <c:v>0.1725202596</c:v>
                </c:pt>
                <c:pt idx="2">
                  <c:v>0.185810069</c:v>
                </c:pt>
                <c:pt idx="3">
                  <c:v>0.1798038115</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data'!$B$16:$B$19</c:f>
              <c:strCache>
                <c:ptCount val="4"/>
                <c:pt idx="0">
                  <c:v>South (1,t)</c:v>
                </c:pt>
                <c:pt idx="1">
                  <c:v>Mid (t)</c:v>
                </c:pt>
                <c:pt idx="2">
                  <c:v>North (t)</c:v>
                </c:pt>
                <c:pt idx="3">
                  <c:v>Manitoba (t)</c:v>
                </c:pt>
              </c:strCache>
            </c:strRef>
          </c:cat>
          <c:val>
            <c:numRef>
              <c:f>'graph data'!$K$16:$K$19</c:f>
              <c:numCache>
                <c:ptCount val="4"/>
                <c:pt idx="0">
                  <c:v>0.1798038115</c:v>
                </c:pt>
                <c:pt idx="1">
                  <c:v>0.1798038115</c:v>
                </c:pt>
                <c:pt idx="2">
                  <c:v>0.1798038115</c:v>
                </c:pt>
                <c:pt idx="3">
                  <c:v>0.1798038115</c:v>
                </c:pt>
              </c:numCache>
            </c:numRef>
          </c:val>
        </c:ser>
        <c:axId val="26706506"/>
        <c:axId val="39031963"/>
      </c:barChart>
      <c:catAx>
        <c:axId val="26706506"/>
        <c:scaling>
          <c:orientation val="maxMin"/>
        </c:scaling>
        <c:axPos val="l"/>
        <c:delete val="0"/>
        <c:numFmt formatCode="General" sourceLinked="1"/>
        <c:majorTickMark val="none"/>
        <c:minorTickMark val="none"/>
        <c:tickLblPos val="nextTo"/>
        <c:crossAx val="39031963"/>
        <c:crosses val="autoZero"/>
        <c:auto val="1"/>
        <c:lblOffset val="100"/>
        <c:noMultiLvlLbl val="0"/>
      </c:catAx>
      <c:valAx>
        <c:axId val="39031963"/>
        <c:scaling>
          <c:orientation val="minMax"/>
          <c:max val="0.3"/>
        </c:scaling>
        <c:axPos val="t"/>
        <c:majorGridlines/>
        <c:delete val="0"/>
        <c:numFmt formatCode="0%" sourceLinked="0"/>
        <c:majorTickMark val="none"/>
        <c:minorTickMark val="none"/>
        <c:tickLblPos val="nextTo"/>
        <c:crossAx val="26706506"/>
        <c:crosses val="max"/>
        <c:crossBetween val="between"/>
        <c:dispUnits/>
        <c:majorUnit val="0.0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3"/>
          <c:y val="0.147"/>
          <c:w val="0.2495"/>
          <c:h val="0.151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X.X.X: C-Section Rates by Aggregate Winnipeg Areas</a:t>
            </a:r>
            <a:r>
              <a:rPr lang="en-US" cap="none" sz="800" b="0" i="0" u="none" baseline="0"/>
              <a:t>
Age-adjusted percent of births delivered by Caesarian Section</a:t>
            </a:r>
          </a:p>
        </c:rich>
      </c:tx>
      <c:layout>
        <c:manualLayout>
          <c:xMode val="factor"/>
          <c:yMode val="factor"/>
          <c:x val="0.00675"/>
          <c:y val="-0.01925"/>
        </c:manualLayout>
      </c:layout>
      <c:spPr>
        <a:noFill/>
        <a:ln>
          <a:noFill/>
        </a:ln>
      </c:spPr>
    </c:title>
    <c:plotArea>
      <c:layout>
        <c:manualLayout>
          <c:xMode val="edge"/>
          <c:yMode val="edge"/>
          <c:x val="0"/>
          <c:y val="0.08925"/>
          <c:w val="1"/>
          <c:h val="0.87475"/>
        </c:manualLayout>
      </c:layout>
      <c:barChart>
        <c:barDir val="bar"/>
        <c:grouping val="clustered"/>
        <c:varyColors val="0"/>
        <c:ser>
          <c:idx val="0"/>
          <c:order val="0"/>
          <c:tx>
            <c:strRef>
              <c:f>'graph data'!$H$3</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data'!$B$34:$B$38</c:f>
              <c:strCache>
                <c:ptCount val="5"/>
                <c:pt idx="0">
                  <c:v>Wpg Most Healthy (t)</c:v>
                </c:pt>
                <c:pt idx="1">
                  <c:v>Wpg Average Health (t)</c:v>
                </c:pt>
                <c:pt idx="2">
                  <c:v>Wpg Least Healthy (2,t)</c:v>
                </c:pt>
                <c:pt idx="3">
                  <c:v>Winnipeg Overall (t)</c:v>
                </c:pt>
                <c:pt idx="4">
                  <c:v>Manitoba (t)</c:v>
                </c:pt>
              </c:strCache>
            </c:strRef>
          </c:cat>
          <c:val>
            <c:numRef>
              <c:f>'graph data'!$H$34:$H$38</c:f>
              <c:numCache>
                <c:ptCount val="5"/>
                <c:pt idx="0">
                  <c:v>0.1469254981</c:v>
                </c:pt>
                <c:pt idx="1">
                  <c:v>0.1469254981</c:v>
                </c:pt>
                <c:pt idx="2">
                  <c:v>0.1469254981</c:v>
                </c:pt>
                <c:pt idx="3">
                  <c:v>0.1469254981</c:v>
                </c:pt>
                <c:pt idx="4">
                  <c:v>0.1469254981</c:v>
                </c:pt>
              </c:numCache>
            </c:numRef>
          </c:val>
        </c:ser>
        <c:ser>
          <c:idx val="1"/>
          <c:order val="1"/>
          <c:tx>
            <c:strRef>
              <c:f>'graph data'!$I$3</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(t)</c:v>
                </c:pt>
                <c:pt idx="1">
                  <c:v>Wpg Average Health (t)</c:v>
                </c:pt>
                <c:pt idx="2">
                  <c:v>Wpg Least Healthy (2,t)</c:v>
                </c:pt>
                <c:pt idx="3">
                  <c:v>Winnipeg Overall (t)</c:v>
                </c:pt>
                <c:pt idx="4">
                  <c:v>Manitoba (t)</c:v>
                </c:pt>
              </c:strCache>
            </c:strRef>
          </c:cat>
          <c:val>
            <c:numRef>
              <c:f>'graph data'!$I$34:$I$38</c:f>
              <c:numCache>
                <c:ptCount val="5"/>
                <c:pt idx="0">
                  <c:v>0.14426205</c:v>
                </c:pt>
                <c:pt idx="1">
                  <c:v>0.1537557882</c:v>
                </c:pt>
                <c:pt idx="2">
                  <c:v>0.1450712893</c:v>
                </c:pt>
                <c:pt idx="3">
                  <c:v>0.147378084</c:v>
                </c:pt>
                <c:pt idx="4">
                  <c:v>0.1469254981</c:v>
                </c:pt>
              </c:numCache>
            </c:numRef>
          </c:val>
        </c:ser>
        <c:ser>
          <c:idx val="2"/>
          <c:order val="2"/>
          <c:tx>
            <c:strRef>
              <c:f>'graph data'!$J$3</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(t)</c:v>
                </c:pt>
                <c:pt idx="1">
                  <c:v>Wpg Average Health (t)</c:v>
                </c:pt>
                <c:pt idx="2">
                  <c:v>Wpg Least Healthy (2,t)</c:v>
                </c:pt>
                <c:pt idx="3">
                  <c:v>Winnipeg Overall (t)</c:v>
                </c:pt>
                <c:pt idx="4">
                  <c:v>Manitoba (t)</c:v>
                </c:pt>
              </c:strCache>
            </c:strRef>
          </c:cat>
          <c:val>
            <c:numRef>
              <c:f>'graph data'!$J$34:$J$38</c:f>
              <c:numCache>
                <c:ptCount val="5"/>
                <c:pt idx="0">
                  <c:v>0.1806608683</c:v>
                </c:pt>
                <c:pt idx="1">
                  <c:v>0.1788308561</c:v>
                </c:pt>
                <c:pt idx="2">
                  <c:v>0.1683638086</c:v>
                </c:pt>
                <c:pt idx="3">
                  <c:v>0.1769810268</c:v>
                </c:pt>
                <c:pt idx="4">
                  <c:v>0.1798038115</c:v>
                </c:pt>
              </c:numCache>
            </c:numRef>
          </c:val>
        </c:ser>
        <c:ser>
          <c:idx val="3"/>
          <c:order val="3"/>
          <c:tx>
            <c:strRef>
              <c:f>'graph data'!$K$3</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data'!$B$34:$B$38</c:f>
              <c:strCache>
                <c:ptCount val="5"/>
                <c:pt idx="0">
                  <c:v>Wpg Most Healthy (t)</c:v>
                </c:pt>
                <c:pt idx="1">
                  <c:v>Wpg Average Health (t)</c:v>
                </c:pt>
                <c:pt idx="2">
                  <c:v>Wpg Least Healthy (2,t)</c:v>
                </c:pt>
                <c:pt idx="3">
                  <c:v>Winnipeg Overall (t)</c:v>
                </c:pt>
                <c:pt idx="4">
                  <c:v>Manitoba (t)</c:v>
                </c:pt>
              </c:strCache>
            </c:strRef>
          </c:cat>
          <c:val>
            <c:numRef>
              <c:f>'graph data'!$K$34:$K$38</c:f>
              <c:numCache>
                <c:ptCount val="5"/>
                <c:pt idx="0">
                  <c:v>0.1798038115</c:v>
                </c:pt>
                <c:pt idx="1">
                  <c:v>0.1798038115</c:v>
                </c:pt>
                <c:pt idx="2">
                  <c:v>0.1798038115</c:v>
                </c:pt>
                <c:pt idx="3">
                  <c:v>0.1798038115</c:v>
                </c:pt>
                <c:pt idx="4">
                  <c:v>0.1798038115</c:v>
                </c:pt>
              </c:numCache>
            </c:numRef>
          </c:val>
        </c:ser>
        <c:axId val="15743348"/>
        <c:axId val="7472405"/>
      </c:barChart>
      <c:catAx>
        <c:axId val="15743348"/>
        <c:scaling>
          <c:orientation val="maxMin"/>
        </c:scaling>
        <c:axPos val="l"/>
        <c:delete val="0"/>
        <c:numFmt formatCode="General" sourceLinked="1"/>
        <c:majorTickMark val="none"/>
        <c:minorTickMark val="none"/>
        <c:tickLblPos val="nextTo"/>
        <c:crossAx val="7472405"/>
        <c:crosses val="autoZero"/>
        <c:auto val="1"/>
        <c:lblOffset val="100"/>
        <c:noMultiLvlLbl val="0"/>
      </c:catAx>
      <c:valAx>
        <c:axId val="7472405"/>
        <c:scaling>
          <c:orientation val="minMax"/>
          <c:max val="0.3"/>
        </c:scaling>
        <c:axPos val="t"/>
        <c:majorGridlines/>
        <c:delete val="0"/>
        <c:numFmt formatCode="0%" sourceLinked="0"/>
        <c:majorTickMark val="none"/>
        <c:minorTickMark val="none"/>
        <c:tickLblPos val="nextTo"/>
        <c:crossAx val="15743348"/>
        <c:crosses val="max"/>
        <c:crossBetween val="between"/>
        <c:dispUnits/>
        <c:majorUnit val="0.0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65"/>
          <c:y val="0.164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0.87875</cdr:y>
    </cdr:from>
    <cdr:to>
      <cdr:x>0.9495</cdr:x>
      <cdr:y>0.987</cdr:y>
    </cdr:to>
    <cdr:sp>
      <cdr:nvSpPr>
        <cdr:cNvPr id="1" name="TextBox 4"/>
        <cdr:cNvSpPr txBox="1">
          <a:spLocks noChangeArrowheads="1"/>
        </cdr:cNvSpPr>
      </cdr:nvSpPr>
      <cdr:spPr>
        <a:xfrm>
          <a:off x="1181100" y="4000500"/>
          <a:ext cx="4238625" cy="49530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0.63325</cdr:x>
      <cdr:y>0.9745</cdr:y>
    </cdr:from>
    <cdr:to>
      <cdr:x>1</cdr:x>
      <cdr:y>1</cdr:y>
    </cdr:to>
    <cdr:sp>
      <cdr:nvSpPr>
        <cdr:cNvPr id="2" name="mchp"/>
        <cdr:cNvSpPr txBox="1">
          <a:spLocks noChangeArrowheads="1"/>
        </cdr:cNvSpPr>
      </cdr:nvSpPr>
      <cdr:spPr>
        <a:xfrm>
          <a:off x="3609975" y="4438650"/>
          <a:ext cx="2095500" cy="114300"/>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0.6195</cdr:x>
      <cdr:y>0.97025</cdr:y>
    </cdr:from>
    <cdr:to>
      <cdr:x>0.9995</cdr:x>
      <cdr:y>1</cdr:y>
    </cdr:to>
    <cdr:sp>
      <cdr:nvSpPr>
        <cdr:cNvPr id="1" name="TextBox 1"/>
        <cdr:cNvSpPr txBox="1">
          <a:spLocks noChangeArrowheads="1"/>
        </cdr:cNvSpPr>
      </cdr:nvSpPr>
      <cdr:spPr>
        <a:xfrm>
          <a:off x="3533775" y="4419600"/>
          <a:ext cx="2171700" cy="133350"/>
        </a:xfrm>
        <a:prstGeom prst="rect">
          <a:avLst/>
        </a:prstGeom>
        <a:noFill/>
        <a:ln w="9525" cmpd="sng">
          <a:noFill/>
        </a:ln>
      </cdr:spPr>
      <cdr:txBody>
        <a:bodyPr vertOverflow="clip" wrap="square"/>
        <a:p>
          <a:pPr algn="l">
            <a:defRPr/>
          </a:pPr>
          <a:r>
            <a:rPr lang="en-US" cap="none" sz="700" b="0" i="0" u="none" baseline="0"/>
            <a:t>Source: Manitoba Centre for Health Policy, 2008</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0.98275</cdr:y>
    </cdr:from>
    <cdr:to>
      <cdr:x>0.99975</cdr:x>
      <cdr:y>1</cdr:y>
    </cdr:to>
    <cdr:sp>
      <cdr:nvSpPr>
        <cdr:cNvPr id="1" name="TextBox 1"/>
        <cdr:cNvSpPr txBox="1">
          <a:spLocks noChangeArrowheads="1"/>
        </cdr:cNvSpPr>
      </cdr:nvSpPr>
      <cdr:spPr>
        <a:xfrm>
          <a:off x="4953000" y="9725025"/>
          <a:ext cx="2381250" cy="171450"/>
        </a:xfrm>
        <a:prstGeom prst="rect">
          <a:avLst/>
        </a:prstGeom>
        <a:noFill/>
        <a:ln w="9525" cmpd="sng">
          <a:noFill/>
        </a:ln>
      </cdr:spPr>
      <cdr:txBody>
        <a:bodyPr vertOverflow="clip" wrap="square"/>
        <a:p>
          <a:pPr algn="l">
            <a:defRPr/>
          </a:pPr>
          <a:r>
            <a:rPr lang="en-US" cap="none" sz="8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43775" cy="989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0.90625</cdr:y>
    </cdr:from>
    <cdr:to>
      <cdr:x>1</cdr:x>
      <cdr:y>1</cdr:y>
    </cdr:to>
    <cdr:grpSp>
      <cdr:nvGrpSpPr>
        <cdr:cNvPr id="1" name="Group 5"/>
        <cdr:cNvGrpSpPr>
          <a:grpSpLocks/>
        </cdr:cNvGrpSpPr>
      </cdr:nvGrpSpPr>
      <cdr:grpSpPr>
        <a:xfrm>
          <a:off x="1362075" y="4962525"/>
          <a:ext cx="4333875" cy="514350"/>
          <a:chOff x="1152901" y="3962429"/>
          <a:chExt cx="4461532" cy="504796"/>
        </a:xfrm>
        <a:solidFill>
          <a:srgbClr val="FFFFFF"/>
        </a:solidFill>
      </cdr:grpSpPr>
      <cdr:sp>
        <cdr:nvSpPr>
          <cdr:cNvPr id="2" name="TextBox 6"/>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0.6395</cdr:x>
      <cdr:y>0.9835</cdr:y>
    </cdr:from>
    <cdr:to>
      <cdr:x>1</cdr:x>
      <cdr:y>1</cdr:y>
    </cdr:to>
    <cdr:sp>
      <cdr:nvSpPr>
        <cdr:cNvPr id="1" name="TextBox 1"/>
        <cdr:cNvSpPr txBox="1">
          <a:spLocks noChangeArrowheads="1"/>
        </cdr:cNvSpPr>
      </cdr:nvSpPr>
      <cdr:spPr>
        <a:xfrm>
          <a:off x="3648075" y="8077200"/>
          <a:ext cx="2057400" cy="133350"/>
        </a:xfrm>
        <a:prstGeom prst="rect">
          <a:avLst/>
        </a:prstGeom>
        <a:noFill/>
        <a:ln w="9525" cmpd="sng">
          <a:noFill/>
        </a:ln>
      </cdr:spPr>
      <cdr:txBody>
        <a:bodyPr vertOverflow="clip" wrap="square"/>
        <a:p>
          <a:pPr algn="l">
            <a:defRPr/>
          </a:pPr>
          <a:r>
            <a:rPr lang="en-US" cap="none" sz="700" b="0" i="0" u="none" baseline="0"/>
            <a:t>Source: Manitoba Centre for Health Policy, 2008</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0.62625</cdr:x>
      <cdr:y>0.97025</cdr:y>
    </cdr:from>
    <cdr:to>
      <cdr:x>1</cdr:x>
      <cdr:y>1</cdr:y>
    </cdr:to>
    <cdr:sp>
      <cdr:nvSpPr>
        <cdr:cNvPr id="1" name="TextBox 1"/>
        <cdr:cNvSpPr txBox="1">
          <a:spLocks noChangeArrowheads="1"/>
        </cdr:cNvSpPr>
      </cdr:nvSpPr>
      <cdr:spPr>
        <a:xfrm>
          <a:off x="3571875" y="4419600"/>
          <a:ext cx="2133600"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501"/>
  <sheetViews>
    <sheetView workbookViewId="0" topLeftCell="A1">
      <pane xSplit="7" ySplit="3" topLeftCell="H103" activePane="bottomRight" state="frozen"/>
      <selection pane="topLeft" activeCell="A1" sqref="A1"/>
      <selection pane="topRight" activeCell="G1" sqref="G1"/>
      <selection pane="bottomLeft" activeCell="A2" sqref="A2"/>
      <selection pane="bottomRight" activeCell="B141" sqref="B141"/>
    </sheetView>
  </sheetViews>
  <sheetFormatPr defaultColWidth="9.140625" defaultRowHeight="12.75"/>
  <cols>
    <col min="1" max="1" width="19.7109375" style="2" customWidth="1"/>
    <col min="2" max="2" width="27.28125" style="2" customWidth="1"/>
    <col min="3" max="5" width="2.8515625" style="2" customWidth="1"/>
    <col min="6" max="7" width="7.8515625" style="2" customWidth="1"/>
    <col min="8" max="8" width="10.57421875" style="2" bestFit="1" customWidth="1"/>
    <col min="9" max="9" width="9.140625" style="2" customWidth="1"/>
    <col min="10" max="10" width="9.140625" style="11" customWidth="1"/>
    <col min="11" max="13" width="9.140625" style="2" customWidth="1"/>
    <col min="14" max="14" width="9.421875" style="2" bestFit="1" customWidth="1"/>
    <col min="15" max="15" width="2.8515625" style="10" customWidth="1"/>
    <col min="16" max="17" width="9.140625" style="2" customWidth="1"/>
    <col min="18" max="18" width="9.421875" style="2" bestFit="1" customWidth="1"/>
    <col min="19" max="19" width="2.8515625" style="10" customWidth="1"/>
    <col min="20" max="20" width="9.28125" style="2" bestFit="1" customWidth="1"/>
    <col min="21" max="16384" width="9.140625" style="2" customWidth="1"/>
  </cols>
  <sheetData>
    <row r="1" spans="3:20" ht="12.75">
      <c r="C1" s="52" t="s">
        <v>131</v>
      </c>
      <c r="D1" s="52"/>
      <c r="E1" s="52"/>
      <c r="F1" s="52" t="s">
        <v>138</v>
      </c>
      <c r="G1" s="52"/>
      <c r="H1" s="6" t="s">
        <v>121</v>
      </c>
      <c r="I1" s="3" t="s">
        <v>123</v>
      </c>
      <c r="J1" s="3" t="s">
        <v>124</v>
      </c>
      <c r="K1" s="6" t="s">
        <v>122</v>
      </c>
      <c r="L1" s="6" t="s">
        <v>125</v>
      </c>
      <c r="M1" s="6" t="s">
        <v>126</v>
      </c>
      <c r="N1" s="6" t="s">
        <v>127</v>
      </c>
      <c r="O1" s="7"/>
      <c r="P1" s="6" t="s">
        <v>128</v>
      </c>
      <c r="Q1" s="6" t="s">
        <v>129</v>
      </c>
      <c r="R1" s="6" t="s">
        <v>130</v>
      </c>
      <c r="S1" s="7"/>
      <c r="T1" s="6" t="s">
        <v>139</v>
      </c>
    </row>
    <row r="2" spans="3:20" ht="12.75">
      <c r="C2" s="13"/>
      <c r="D2" s="13"/>
      <c r="E2" s="13"/>
      <c r="F2" s="14" t="s">
        <v>125</v>
      </c>
      <c r="G2" s="14" t="s">
        <v>128</v>
      </c>
      <c r="H2" s="6"/>
      <c r="I2" s="3"/>
      <c r="J2" s="3"/>
      <c r="K2" s="6"/>
      <c r="L2" s="6"/>
      <c r="M2" s="6"/>
      <c r="N2" s="6"/>
      <c r="O2" s="7"/>
      <c r="P2" s="6"/>
      <c r="Q2" s="6"/>
      <c r="R2" s="6"/>
      <c r="S2" s="7"/>
      <c r="T2" s="6"/>
    </row>
    <row r="3" spans="2:27" ht="12.75">
      <c r="B3" s="5" t="s">
        <v>0</v>
      </c>
      <c r="C3" s="13">
        <v>1</v>
      </c>
      <c r="D3" s="13">
        <v>2</v>
      </c>
      <c r="E3" s="13" t="s">
        <v>137</v>
      </c>
      <c r="F3" s="14" t="s">
        <v>126</v>
      </c>
      <c r="G3" s="14" t="s">
        <v>129</v>
      </c>
      <c r="H3" s="2" t="s">
        <v>135</v>
      </c>
      <c r="I3" s="11" t="s">
        <v>133</v>
      </c>
      <c r="J3" s="11" t="s">
        <v>134</v>
      </c>
      <c r="K3" s="2" t="s">
        <v>136</v>
      </c>
      <c r="U3" s="6"/>
      <c r="V3" s="6"/>
      <c r="W3" s="6"/>
      <c r="X3" s="6"/>
      <c r="Y3" s="6"/>
      <c r="Z3" s="6"/>
      <c r="AA3" s="6"/>
    </row>
    <row r="4" spans="1:27" ht="12.75">
      <c r="A4" s="2">
        <v>1</v>
      </c>
      <c r="B4" t="s">
        <v>140</v>
      </c>
      <c r="C4" t="str">
        <f>IF(AND(N4&lt;=0.01,N4&gt;0),"1","")</f>
        <v>1</v>
      </c>
      <c r="D4" t="str">
        <f>IF(AND(R4&lt;=0.01,R4&gt;0),"2","")</f>
        <v>2</v>
      </c>
      <c r="E4" t="str">
        <f>IF(AND(T4&lt;=0.01,T4&gt;0),"t","")</f>
        <v>t</v>
      </c>
      <c r="F4" t="str">
        <f aca="true" t="shared" si="0" ref="F4:F14">IF(AND(L4&gt;0,L4&lt;=5),"T1c"," ")&amp;IF(AND(M4&gt;0,M4&lt;=5),"T1p"," ")</f>
        <v>  </v>
      </c>
      <c r="G4" t="str">
        <f aca="true" t="shared" si="1" ref="G4:G14">IF(AND(P4&gt;0,P4&lt;=5),"T2c"," ")&amp;IF(AND(Q4&gt;0,Q4&lt;=5),"T2p"," ")</f>
        <v>  </v>
      </c>
      <c r="H4" s="33">
        <f aca="true" t="shared" si="2" ref="H4:H14">I$19</f>
        <v>0.1469254981</v>
      </c>
      <c r="I4" s="3">
        <f>'orig. data'!D4</f>
        <v>0.1279008842</v>
      </c>
      <c r="J4" s="3">
        <f>'orig. data'!R4</f>
        <v>0.1621307295</v>
      </c>
      <c r="K4" s="33">
        <f aca="true" t="shared" si="3" ref="K4:K14">J$19</f>
        <v>0.1798038115</v>
      </c>
      <c r="L4" s="6">
        <f>'orig. data'!B4</f>
        <v>772</v>
      </c>
      <c r="M4" s="6">
        <f>'orig. data'!C4</f>
        <v>6017</v>
      </c>
      <c r="N4" s="12">
        <f>'orig. data'!G4</f>
        <v>0.0001747911</v>
      </c>
      <c r="O4" s="8"/>
      <c r="P4" s="6">
        <f>'orig. data'!P4</f>
        <v>918</v>
      </c>
      <c r="Q4" s="6">
        <f>'orig. data'!Q4</f>
        <v>5641</v>
      </c>
      <c r="R4" s="12">
        <f>'orig. data'!U4</f>
        <v>0.0023328327</v>
      </c>
      <c r="S4" s="8"/>
      <c r="T4" s="12">
        <f>'orig. data'!AD4</f>
        <v>1.0775E-05</v>
      </c>
      <c r="U4" s="3"/>
      <c r="V4" s="3"/>
      <c r="W4" s="3"/>
      <c r="X4" s="3"/>
      <c r="Y4" s="3"/>
      <c r="Z4" s="3"/>
      <c r="AA4" s="3"/>
    </row>
    <row r="5" spans="1:27" ht="12.75">
      <c r="A5" s="2">
        <v>2</v>
      </c>
      <c r="B5" t="s">
        <v>331</v>
      </c>
      <c r="C5">
        <f aca="true" t="shared" si="4" ref="C5:C38">IF(AND(N5&lt;=0.01,N5&gt;0),"1","")</f>
      </c>
      <c r="D5">
        <f aca="true" t="shared" si="5" ref="D5:D38">IF(AND(R5&lt;=0.01,R5&gt;0),"2","")</f>
      </c>
      <c r="E5" t="str">
        <f aca="true" t="shared" si="6" ref="E5:E38">IF(AND(T5&lt;=0.01,T5&gt;0),"t","")</f>
        <v>t</v>
      </c>
      <c r="F5" t="str">
        <f t="shared" si="0"/>
        <v>  </v>
      </c>
      <c r="G5" t="str">
        <f t="shared" si="1"/>
        <v>  </v>
      </c>
      <c r="H5" s="33">
        <f t="shared" si="2"/>
        <v>0.1469254981</v>
      </c>
      <c r="I5" s="3">
        <f>'orig. data'!D5</f>
        <v>0.1419145832</v>
      </c>
      <c r="J5" s="3">
        <f>'orig. data'!R5</f>
        <v>0.1832249537</v>
      </c>
      <c r="K5" s="33">
        <f t="shared" si="3"/>
        <v>0.1798038115</v>
      </c>
      <c r="L5" s="6">
        <f>'orig. data'!B5</f>
        <v>1652</v>
      </c>
      <c r="M5" s="6">
        <f>'orig. data'!C5</f>
        <v>11691</v>
      </c>
      <c r="N5" s="12">
        <f>'orig. data'!G5</f>
        <v>0.1780710083</v>
      </c>
      <c r="O5" s="9"/>
      <c r="P5" s="6">
        <f>'orig. data'!P5</f>
        <v>1959</v>
      </c>
      <c r="Q5" s="6">
        <f>'orig. data'!Q5</f>
        <v>10758</v>
      </c>
      <c r="R5" s="12">
        <f>'orig. data'!U5</f>
        <v>0.4270717217</v>
      </c>
      <c r="S5" s="9"/>
      <c r="T5" s="12">
        <f>'orig. data'!AD5</f>
        <v>2.621048E-12</v>
      </c>
      <c r="U5" s="1"/>
      <c r="V5" s="1"/>
      <c r="W5" s="1"/>
      <c r="X5" s="1"/>
      <c r="Y5" s="1"/>
      <c r="Z5" s="1"/>
      <c r="AA5" s="1"/>
    </row>
    <row r="6" spans="1:27" ht="12.75">
      <c r="A6" s="2">
        <v>3</v>
      </c>
      <c r="B6" t="s">
        <v>333</v>
      </c>
      <c r="C6">
        <f t="shared" si="4"/>
      </c>
      <c r="D6" t="str">
        <f t="shared" si="5"/>
        <v>2</v>
      </c>
      <c r="E6" t="str">
        <f t="shared" si="6"/>
        <v>t</v>
      </c>
      <c r="F6" t="str">
        <f t="shared" si="0"/>
        <v>  </v>
      </c>
      <c r="G6" t="str">
        <f t="shared" si="1"/>
        <v>  </v>
      </c>
      <c r="H6" s="33">
        <f t="shared" si="2"/>
        <v>0.1469254981</v>
      </c>
      <c r="I6" s="3">
        <f>'orig. data'!D7</f>
        <v>0.1434604199</v>
      </c>
      <c r="J6" s="3">
        <f>'orig. data'!R7</f>
        <v>0.2017018278</v>
      </c>
      <c r="K6" s="33">
        <f t="shared" si="3"/>
        <v>0.1798038115</v>
      </c>
      <c r="L6" s="6">
        <f>'orig. data'!B7</f>
        <v>1039</v>
      </c>
      <c r="M6" s="6">
        <f>'orig. data'!C7</f>
        <v>7196</v>
      </c>
      <c r="N6" s="12">
        <f>'orig. data'!G7</f>
        <v>0.4547674076</v>
      </c>
      <c r="O6" s="9"/>
      <c r="P6" s="6">
        <f>'orig. data'!P7</f>
        <v>1160</v>
      </c>
      <c r="Q6" s="6">
        <f>'orig. data'!Q7</f>
        <v>5756</v>
      </c>
      <c r="R6" s="12">
        <f>'orig. data'!U7</f>
        <v>0.0001485986</v>
      </c>
      <c r="S6" s="9"/>
      <c r="T6" s="12">
        <f>'orig. data'!AD7</f>
        <v>8.101284E-14</v>
      </c>
      <c r="U6" s="1"/>
      <c r="V6" s="1"/>
      <c r="W6" s="1"/>
      <c r="X6" s="1"/>
      <c r="Y6" s="1"/>
      <c r="Z6" s="1"/>
      <c r="AA6" s="1"/>
    </row>
    <row r="7" spans="1:27" ht="12.75">
      <c r="A7" s="2">
        <v>4</v>
      </c>
      <c r="B7" t="s">
        <v>332</v>
      </c>
      <c r="C7">
        <f t="shared" si="4"/>
      </c>
      <c r="D7" t="str">
        <f t="shared" si="5"/>
        <v>2</v>
      </c>
      <c r="E7" t="str">
        <f t="shared" si="6"/>
        <v>t</v>
      </c>
      <c r="F7" t="str">
        <f t="shared" si="0"/>
        <v>  </v>
      </c>
      <c r="G7" t="str">
        <f t="shared" si="1"/>
        <v>  </v>
      </c>
      <c r="H7" s="33">
        <f t="shared" si="2"/>
        <v>0.1469254981</v>
      </c>
      <c r="I7" s="3">
        <f>'orig. data'!D6</f>
        <v>0.154317243</v>
      </c>
      <c r="J7" s="3">
        <f>'orig. data'!R6</f>
        <v>0.202857691</v>
      </c>
      <c r="K7" s="33">
        <f t="shared" si="3"/>
        <v>0.1798038115</v>
      </c>
      <c r="L7" s="6">
        <f>'orig. data'!B6</f>
        <v>817</v>
      </c>
      <c r="M7" s="6">
        <f>'orig. data'!C6</f>
        <v>5360</v>
      </c>
      <c r="N7" s="12">
        <f>'orig. data'!G6</f>
        <v>0.1716786056</v>
      </c>
      <c r="O7" s="9"/>
      <c r="P7" s="6">
        <f>'orig. data'!P6</f>
        <v>916</v>
      </c>
      <c r="Q7" s="6">
        <f>'orig. data'!Q6</f>
        <v>4572</v>
      </c>
      <c r="R7" s="12">
        <f>'orig. data'!U6</f>
        <v>0.0004317227</v>
      </c>
      <c r="S7" s="9"/>
      <c r="T7" s="12">
        <f>'orig. data'!AD6</f>
        <v>1.9859435E-07</v>
      </c>
      <c r="U7" s="1"/>
      <c r="V7" s="1"/>
      <c r="W7" s="1"/>
      <c r="X7" s="1"/>
      <c r="Y7" s="1"/>
      <c r="Z7" s="1"/>
      <c r="AA7" s="1"/>
    </row>
    <row r="8" spans="1:27" ht="12.75">
      <c r="A8" s="2">
        <v>5</v>
      </c>
      <c r="B8" t="s">
        <v>334</v>
      </c>
      <c r="C8">
        <f t="shared" si="4"/>
      </c>
      <c r="D8">
        <f t="shared" si="5"/>
      </c>
      <c r="E8" t="str">
        <f t="shared" si="6"/>
        <v>t</v>
      </c>
      <c r="F8" t="str">
        <f t="shared" si="0"/>
        <v>  </v>
      </c>
      <c r="G8" t="str">
        <f t="shared" si="1"/>
        <v>  </v>
      </c>
      <c r="H8" s="33">
        <f t="shared" si="2"/>
        <v>0.1469254981</v>
      </c>
      <c r="I8" s="3">
        <f>'orig. data'!D8</f>
        <v>0.147378084</v>
      </c>
      <c r="J8" s="3">
        <f>'orig. data'!R8</f>
        <v>0.1769810268</v>
      </c>
      <c r="K8" s="33">
        <f t="shared" si="3"/>
        <v>0.1798038115</v>
      </c>
      <c r="L8" s="6">
        <f>'orig. data'!B8</f>
        <v>10973</v>
      </c>
      <c r="M8" s="6">
        <f>'orig. data'!C8</f>
        <v>72553</v>
      </c>
      <c r="N8" s="12">
        <f>'orig. data'!G8</f>
        <v>0.7971034835</v>
      </c>
      <c r="O8" s="9"/>
      <c r="P8" s="6">
        <f>'orig. data'!P8</f>
        <v>10761</v>
      </c>
      <c r="Q8" s="6">
        <f>'orig. data'!Q8</f>
        <v>59034</v>
      </c>
      <c r="R8" s="12">
        <f>'orig. data'!U8</f>
        <v>0.1861545225</v>
      </c>
      <c r="S8" s="9"/>
      <c r="T8" s="12">
        <f>'orig. data'!AD8</f>
        <v>9.717654E-33</v>
      </c>
      <c r="U8" s="1"/>
      <c r="V8" s="1"/>
      <c r="W8" s="1"/>
      <c r="X8" s="1"/>
      <c r="Y8" s="1"/>
      <c r="Z8" s="1"/>
      <c r="AA8" s="1"/>
    </row>
    <row r="9" spans="1:27" ht="12.75">
      <c r="A9" s="2">
        <v>6</v>
      </c>
      <c r="B9" t="s">
        <v>335</v>
      </c>
      <c r="C9" t="str">
        <f t="shared" si="4"/>
        <v>1</v>
      </c>
      <c r="D9" t="str">
        <f t="shared" si="5"/>
        <v>2</v>
      </c>
      <c r="E9">
        <f t="shared" si="6"/>
      </c>
      <c r="F9" t="str">
        <f t="shared" si="0"/>
        <v>  </v>
      </c>
      <c r="G9" t="str">
        <f t="shared" si="1"/>
        <v>  </v>
      </c>
      <c r="H9" s="33">
        <f t="shared" si="2"/>
        <v>0.1469254981</v>
      </c>
      <c r="I9" s="3">
        <f>'orig. data'!D9</f>
        <v>0.1939028276</v>
      </c>
      <c r="J9" s="3">
        <f>'orig. data'!R9</f>
        <v>0.2093985681</v>
      </c>
      <c r="K9" s="33">
        <f t="shared" si="3"/>
        <v>0.1798038115</v>
      </c>
      <c r="L9" s="6">
        <f>'orig. data'!B9</f>
        <v>857</v>
      </c>
      <c r="M9" s="6">
        <f>'orig. data'!C9</f>
        <v>4674</v>
      </c>
      <c r="N9" s="12">
        <f>'orig. data'!G9</f>
        <v>3.051782E-15</v>
      </c>
      <c r="O9" s="9"/>
      <c r="P9" s="6">
        <f>'orig. data'!P9</f>
        <v>813</v>
      </c>
      <c r="Q9" s="6">
        <f>'orig. data'!Q9</f>
        <v>4102</v>
      </c>
      <c r="R9" s="12">
        <f>'orig. data'!U9</f>
        <v>2.33446E-05</v>
      </c>
      <c r="S9" s="9"/>
      <c r="T9" s="12">
        <f>'orig. data'!AD9</f>
        <v>0.2544340753</v>
      </c>
      <c r="U9" s="1"/>
      <c r="V9" s="1"/>
      <c r="W9" s="1"/>
      <c r="X9" s="1"/>
      <c r="Y9" s="1"/>
      <c r="Z9" s="1"/>
      <c r="AA9" s="1"/>
    </row>
    <row r="10" spans="1:20" ht="12.75">
      <c r="A10" s="2">
        <v>7</v>
      </c>
      <c r="B10" t="s">
        <v>336</v>
      </c>
      <c r="C10" t="str">
        <f t="shared" si="4"/>
        <v>1</v>
      </c>
      <c r="D10">
        <f t="shared" si="5"/>
      </c>
      <c r="E10" t="str">
        <f t="shared" si="6"/>
        <v>t</v>
      </c>
      <c r="F10" t="str">
        <f t="shared" si="0"/>
        <v>  </v>
      </c>
      <c r="G10" t="str">
        <f t="shared" si="1"/>
        <v>  </v>
      </c>
      <c r="H10" s="33">
        <f t="shared" si="2"/>
        <v>0.1469254981</v>
      </c>
      <c r="I10" s="3">
        <f>'orig. data'!D10</f>
        <v>0.1254950568</v>
      </c>
      <c r="J10" s="3">
        <f>'orig. data'!R10</f>
        <v>0.1660146238</v>
      </c>
      <c r="K10" s="33">
        <f t="shared" si="3"/>
        <v>0.1798038115</v>
      </c>
      <c r="L10" s="6">
        <f>'orig. data'!B10</f>
        <v>951</v>
      </c>
      <c r="M10" s="6">
        <f>'orig. data'!C10</f>
        <v>7593</v>
      </c>
      <c r="N10" s="12">
        <f>'orig. data'!G10</f>
        <v>2.2253207E-06</v>
      </c>
      <c r="P10" s="6">
        <f>'orig. data'!P10</f>
        <v>1074</v>
      </c>
      <c r="Q10" s="6">
        <f>'orig. data'!Q10</f>
        <v>6451</v>
      </c>
      <c r="R10" s="12">
        <f>'orig. data'!U10</f>
        <v>0.0109804816</v>
      </c>
      <c r="T10" s="12">
        <f>'orig. data'!AD10</f>
        <v>6.5043187E-09</v>
      </c>
    </row>
    <row r="11" spans="1:27" ht="12.75">
      <c r="A11" s="2">
        <v>8</v>
      </c>
      <c r="B11" t="s">
        <v>337</v>
      </c>
      <c r="C11">
        <f t="shared" si="4"/>
      </c>
      <c r="D11" t="str">
        <f t="shared" si="5"/>
        <v>2</v>
      </c>
      <c r="E11">
        <f t="shared" si="6"/>
      </c>
      <c r="F11" t="str">
        <f t="shared" si="0"/>
        <v>  </v>
      </c>
      <c r="G11" t="str">
        <f t="shared" si="1"/>
        <v>  </v>
      </c>
      <c r="H11" s="33">
        <f t="shared" si="2"/>
        <v>0.1469254981</v>
      </c>
      <c r="I11" s="3">
        <f>'orig. data'!D11</f>
        <v>0.1396590324</v>
      </c>
      <c r="J11" s="3">
        <f>'orig. data'!R11</f>
        <v>0.142807695</v>
      </c>
      <c r="K11" s="33">
        <f t="shared" si="3"/>
        <v>0.1798038115</v>
      </c>
      <c r="L11" s="6">
        <f>'orig. data'!B11</f>
        <v>604</v>
      </c>
      <c r="M11" s="6">
        <f>'orig. data'!C11</f>
        <v>4368</v>
      </c>
      <c r="N11" s="12">
        <f>'orig. data'!G11</f>
        <v>0.2249886355</v>
      </c>
      <c r="O11" s="9"/>
      <c r="P11" s="6">
        <f>'orig. data'!P11</f>
        <v>531</v>
      </c>
      <c r="Q11" s="6">
        <f>'orig. data'!Q11</f>
        <v>3788</v>
      </c>
      <c r="R11" s="12">
        <f>'orig. data'!U11</f>
        <v>2.0027222E-07</v>
      </c>
      <c r="S11" s="9"/>
      <c r="T11" s="12">
        <f>'orig. data'!AD11</f>
        <v>0.9785722739</v>
      </c>
      <c r="U11" s="1"/>
      <c r="V11" s="1"/>
      <c r="W11" s="1"/>
      <c r="X11" s="1"/>
      <c r="Y11" s="1"/>
      <c r="Z11" s="1"/>
      <c r="AA11" s="1"/>
    </row>
    <row r="12" spans="1:27" ht="12.75">
      <c r="A12" s="2">
        <v>9</v>
      </c>
      <c r="B12" t="s">
        <v>157</v>
      </c>
      <c r="C12">
        <f t="shared" si="4"/>
      </c>
      <c r="D12">
        <f t="shared" si="5"/>
      </c>
      <c r="E12">
        <f t="shared" si="6"/>
      </c>
      <c r="F12" t="str">
        <f t="shared" si="0"/>
        <v>  </v>
      </c>
      <c r="G12" t="str">
        <f t="shared" si="1"/>
        <v>  </v>
      </c>
      <c r="H12" s="33">
        <f t="shared" si="2"/>
        <v>0.1469254981</v>
      </c>
      <c r="I12" s="3">
        <f>'orig. data'!D12</f>
        <v>0.0171749241</v>
      </c>
      <c r="J12" s="3">
        <f>'orig. data'!R12</f>
        <v>0.1784529415</v>
      </c>
      <c r="K12" s="33">
        <f t="shared" si="3"/>
        <v>0.1798038115</v>
      </c>
      <c r="L12" s="6">
        <f>'orig. data'!B12</f>
        <v>25</v>
      </c>
      <c r="M12" s="6">
        <f>'orig. data'!C12</f>
        <v>227</v>
      </c>
      <c r="N12" s="12">
        <f>'orig. data'!G12</f>
        <v>0.9883777515</v>
      </c>
      <c r="O12" s="9"/>
      <c r="P12" s="6">
        <f>'orig. data'!P12</f>
        <v>25</v>
      </c>
      <c r="Q12" s="6">
        <f>'orig. data'!Q12</f>
        <v>132</v>
      </c>
      <c r="R12" s="12">
        <f>'orig. data'!U12</f>
        <v>0.9734519796</v>
      </c>
      <c r="S12" s="9"/>
      <c r="T12" s="12">
        <f>'orig. data'!AD12</f>
        <v>0.9874372319</v>
      </c>
      <c r="U12" s="1"/>
      <c r="V12" s="1"/>
      <c r="W12" s="1"/>
      <c r="X12" s="1"/>
      <c r="Y12" s="1"/>
      <c r="Z12" s="1"/>
      <c r="AA12" s="1"/>
    </row>
    <row r="13" spans="1:27" ht="12.75">
      <c r="A13" s="2">
        <v>10</v>
      </c>
      <c r="B13" t="s">
        <v>338</v>
      </c>
      <c r="C13" t="str">
        <f t="shared" si="4"/>
        <v>1</v>
      </c>
      <c r="D13" t="str">
        <f t="shared" si="5"/>
        <v>2</v>
      </c>
      <c r="E13">
        <f t="shared" si="6"/>
      </c>
      <c r="F13" t="str">
        <f t="shared" si="0"/>
        <v>  </v>
      </c>
      <c r="G13" t="str">
        <f t="shared" si="1"/>
        <v>  </v>
      </c>
      <c r="H13" s="33">
        <f t="shared" si="2"/>
        <v>0.1469254981</v>
      </c>
      <c r="I13" s="3">
        <f>'orig. data'!D13</f>
        <v>0.2150081709</v>
      </c>
      <c r="J13" s="3">
        <f>'orig. data'!R13</f>
        <v>0.237044304</v>
      </c>
      <c r="K13" s="33">
        <f t="shared" si="3"/>
        <v>0.1798038115</v>
      </c>
      <c r="L13" s="6">
        <f>'orig. data'!B13</f>
        <v>760</v>
      </c>
      <c r="M13" s="6">
        <f>'orig. data'!C13</f>
        <v>3823</v>
      </c>
      <c r="N13" s="12">
        <f>'orig. data'!G13</f>
        <v>9.642197E-25</v>
      </c>
      <c r="O13" s="9"/>
      <c r="P13" s="6">
        <f>'orig. data'!P13</f>
        <v>777</v>
      </c>
      <c r="Q13" s="6">
        <f>'orig. data'!Q13</f>
        <v>3550</v>
      </c>
      <c r="R13" s="12">
        <f>'orig. data'!U13</f>
        <v>6.215452E-14</v>
      </c>
      <c r="S13" s="9"/>
      <c r="T13" s="12">
        <f>'orig. data'!AD13</f>
        <v>0.1336121418</v>
      </c>
      <c r="U13" s="1"/>
      <c r="V13" s="1"/>
      <c r="W13" s="1"/>
      <c r="X13" s="1"/>
      <c r="Y13" s="1"/>
      <c r="Z13" s="1"/>
      <c r="AA13" s="1"/>
    </row>
    <row r="14" spans="1:27" ht="12.75">
      <c r="A14" s="2">
        <v>11</v>
      </c>
      <c r="B14" t="s">
        <v>181</v>
      </c>
      <c r="C14" t="str">
        <f t="shared" si="4"/>
        <v>1</v>
      </c>
      <c r="D14" t="str">
        <f t="shared" si="5"/>
        <v>2</v>
      </c>
      <c r="E14" t="str">
        <f t="shared" si="6"/>
        <v>t</v>
      </c>
      <c r="F14" t="str">
        <f t="shared" si="0"/>
        <v>  </v>
      </c>
      <c r="G14" t="str">
        <f t="shared" si="1"/>
        <v>  </v>
      </c>
      <c r="H14" s="33">
        <f t="shared" si="2"/>
        <v>0.1469254981</v>
      </c>
      <c r="I14" s="3">
        <f>'orig. data'!D14</f>
        <v>0.1265146619</v>
      </c>
      <c r="J14" s="3">
        <f>'orig. data'!R14</f>
        <v>0.1632136463</v>
      </c>
      <c r="K14" s="33">
        <f t="shared" si="3"/>
        <v>0.1798038115</v>
      </c>
      <c r="L14" s="6">
        <f>'orig. data'!B14</f>
        <v>1062</v>
      </c>
      <c r="M14" s="6">
        <f>'orig. data'!C14</f>
        <v>9300</v>
      </c>
      <c r="N14" s="12">
        <f>'orig. data'!G14</f>
        <v>2.3331113E-06</v>
      </c>
      <c r="O14" s="9"/>
      <c r="P14" s="6">
        <f>'orig. data'!P14</f>
        <v>1247</v>
      </c>
      <c r="Q14" s="6">
        <f>'orig. data'!Q14</f>
        <v>8455</v>
      </c>
      <c r="R14" s="12">
        <f>'orig. data'!U14</f>
        <v>0.0009672067</v>
      </c>
      <c r="S14" s="9"/>
      <c r="T14" s="12">
        <f>'orig. data'!AD14</f>
        <v>2.384862E-08</v>
      </c>
      <c r="U14" s="1"/>
      <c r="V14" s="1"/>
      <c r="W14" s="1"/>
      <c r="X14" s="1"/>
      <c r="Y14" s="1"/>
      <c r="Z14" s="1"/>
      <c r="AA14" s="1"/>
    </row>
    <row r="15" spans="2:27" ht="12.75">
      <c r="B15"/>
      <c r="C15"/>
      <c r="D15"/>
      <c r="E15"/>
      <c r="F15"/>
      <c r="G15"/>
      <c r="H15" s="33"/>
      <c r="I15" s="3"/>
      <c r="J15" s="3"/>
      <c r="K15" s="33"/>
      <c r="L15" s="6"/>
      <c r="M15" s="6"/>
      <c r="N15" s="12"/>
      <c r="O15" s="9"/>
      <c r="P15" s="6"/>
      <c r="Q15" s="6"/>
      <c r="R15" s="12"/>
      <c r="S15" s="9"/>
      <c r="T15" s="12"/>
      <c r="U15" s="1"/>
      <c r="V15" s="1"/>
      <c r="W15" s="1"/>
      <c r="X15" s="1"/>
      <c r="Y15" s="1"/>
      <c r="Z15" s="1"/>
      <c r="AA15" s="1"/>
    </row>
    <row r="16" spans="1:27" ht="12.75">
      <c r="A16" s="2">
        <v>12</v>
      </c>
      <c r="B16" t="s">
        <v>339</v>
      </c>
      <c r="C16" t="str">
        <f t="shared" si="4"/>
        <v>1</v>
      </c>
      <c r="D16">
        <f t="shared" si="5"/>
      </c>
      <c r="E16" t="str">
        <f t="shared" si="6"/>
        <v>t</v>
      </c>
      <c r="F16" t="str">
        <f>IF(AND(L16&gt;0,L16&lt;=5),"T1c"," ")&amp;IF(AND(M16&gt;0,M16&lt;=5),"T1p"," ")</f>
        <v>  </v>
      </c>
      <c r="G16" t="str">
        <f>IF(AND(P16&gt;0,P16&lt;=5),"T2c"," ")&amp;IF(AND(Q16&gt;0,Q16&lt;=5),"T2p"," ")</f>
        <v>  </v>
      </c>
      <c r="H16" s="33">
        <f>I$19</f>
        <v>0.1469254981</v>
      </c>
      <c r="I16" s="3">
        <f>'orig. data'!D15</f>
        <v>0.1393415369</v>
      </c>
      <c r="J16" s="3">
        <f>'orig. data'!R15</f>
        <v>0.1828203883</v>
      </c>
      <c r="K16" s="33">
        <f>J$19</f>
        <v>0.1798038115</v>
      </c>
      <c r="L16" s="6">
        <f>'orig. data'!B15</f>
        <v>3463</v>
      </c>
      <c r="M16" s="6">
        <f>'orig. data'!C15</f>
        <v>24904</v>
      </c>
      <c r="N16" s="12">
        <f>'orig. data'!G15</f>
        <v>0.00412678</v>
      </c>
      <c r="O16" s="9"/>
      <c r="P16" s="6">
        <f>'orig. data'!P15</f>
        <v>4037</v>
      </c>
      <c r="Q16" s="6">
        <f>'orig. data'!Q15</f>
        <v>22155</v>
      </c>
      <c r="R16" s="12">
        <f>'orig. data'!U15</f>
        <v>0.335774268</v>
      </c>
      <c r="S16" s="9"/>
      <c r="T16" s="12">
        <f>'orig. data'!AD15</f>
        <v>3.29096E-27</v>
      </c>
      <c r="U16" s="1"/>
      <c r="V16" s="1"/>
      <c r="W16" s="1"/>
      <c r="X16" s="1"/>
      <c r="Y16" s="1"/>
      <c r="Z16" s="1"/>
      <c r="AA16" s="1"/>
    </row>
    <row r="17" spans="1:20" ht="12.75">
      <c r="A17" s="2">
        <v>13</v>
      </c>
      <c r="B17" t="s">
        <v>340</v>
      </c>
      <c r="C17">
        <f t="shared" si="4"/>
      </c>
      <c r="D17">
        <f t="shared" si="5"/>
      </c>
      <c r="E17" t="str">
        <f t="shared" si="6"/>
        <v>t</v>
      </c>
      <c r="F17" t="str">
        <f>IF(AND(L17&gt;0,L17&lt;=5),"T1c"," ")&amp;IF(AND(M17&gt;0,M17&lt;=5),"T1p"," ")</f>
        <v>  </v>
      </c>
      <c r="G17" t="str">
        <f>IF(AND(P17&gt;0,P17&lt;=5),"T2c"," ")&amp;IF(AND(Q17&gt;0,Q17&lt;=5),"T2p"," ")</f>
        <v>  </v>
      </c>
      <c r="H17" s="33">
        <f>I$19</f>
        <v>0.1469254981</v>
      </c>
      <c r="I17" s="3">
        <f>'orig. data'!D16</f>
        <v>0.1483695446</v>
      </c>
      <c r="J17" s="3">
        <f>'orig. data'!R16</f>
        <v>0.1725202596</v>
      </c>
      <c r="K17" s="33">
        <f>J$19</f>
        <v>0.1798038115</v>
      </c>
      <c r="L17" s="6">
        <f>'orig. data'!B16</f>
        <v>2412</v>
      </c>
      <c r="M17" s="6">
        <f>'orig. data'!C16</f>
        <v>16635</v>
      </c>
      <c r="N17" s="12">
        <f>'orig. data'!G16</f>
        <v>0.6510822096</v>
      </c>
      <c r="P17" s="6">
        <f>'orig. data'!P16</f>
        <v>2418</v>
      </c>
      <c r="Q17" s="6">
        <f>'orig. data'!Q16</f>
        <v>14341</v>
      </c>
      <c r="R17" s="12">
        <f>'orig. data'!U16</f>
        <v>0.0547734079</v>
      </c>
      <c r="T17" s="12">
        <f>'orig. data'!AD16</f>
        <v>6.3116132E-06</v>
      </c>
    </row>
    <row r="18" spans="1:20" ht="12.75">
      <c r="A18" s="2">
        <v>14</v>
      </c>
      <c r="B18" t="s">
        <v>341</v>
      </c>
      <c r="C18">
        <f t="shared" si="4"/>
      </c>
      <c r="D18">
        <f t="shared" si="5"/>
      </c>
      <c r="E18" t="str">
        <f t="shared" si="6"/>
        <v>t</v>
      </c>
      <c r="F18" t="str">
        <f>IF(AND(L18&gt;0,L18&lt;=5),"T1c"," ")&amp;IF(AND(M18&gt;0,M18&lt;=5),"T1p"," ")</f>
        <v>  </v>
      </c>
      <c r="G18" t="str">
        <f>IF(AND(P18&gt;0,P18&lt;=5),"T2c"," ")&amp;IF(AND(Q18&gt;0,Q18&lt;=5),"T2p"," ")</f>
        <v>  </v>
      </c>
      <c r="H18" s="33">
        <f>I$19</f>
        <v>0.1469254981</v>
      </c>
      <c r="I18" s="3">
        <f>'orig. data'!D17</f>
        <v>0.1523668559</v>
      </c>
      <c r="J18" s="3">
        <f>'orig. data'!R17</f>
        <v>0.185810069</v>
      </c>
      <c r="K18" s="33">
        <f>J$19</f>
        <v>0.1798038115</v>
      </c>
      <c r="L18" s="6">
        <f>'orig. data'!B17</f>
        <v>1847</v>
      </c>
      <c r="M18" s="6">
        <f>'orig. data'!C17</f>
        <v>13350</v>
      </c>
      <c r="N18" s="12">
        <f>'orig. data'!G17</f>
        <v>0.1364385621</v>
      </c>
      <c r="P18" s="6">
        <f>'orig. data'!P17</f>
        <v>2049</v>
      </c>
      <c r="Q18" s="6">
        <f>'orig. data'!Q17</f>
        <v>12137</v>
      </c>
      <c r="R18" s="12">
        <f>'orig. data'!U17</f>
        <v>0.1584162936</v>
      </c>
      <c r="T18" s="12">
        <f>'orig. data'!AD17</f>
        <v>3.2473641E-08</v>
      </c>
    </row>
    <row r="19" spans="1:20" ht="12.75">
      <c r="A19" s="2">
        <v>15</v>
      </c>
      <c r="B19" t="s">
        <v>141</v>
      </c>
      <c r="C19">
        <f t="shared" si="4"/>
      </c>
      <c r="D19">
        <f t="shared" si="5"/>
      </c>
      <c r="E19" t="str">
        <f t="shared" si="6"/>
        <v>t</v>
      </c>
      <c r="F19" t="str">
        <f>IF(AND(L19&gt;0,L19&lt;=5),"T1c"," ")&amp;IF(AND(M19&gt;0,M19&lt;=5),"T1p"," ")</f>
        <v>  </v>
      </c>
      <c r="G19" t="str">
        <f>IF(AND(P19&gt;0,P19&lt;=5),"T2c"," ")&amp;IF(AND(Q19&gt;0,Q19&lt;=5),"T2p"," ")</f>
        <v>  </v>
      </c>
      <c r="H19" s="33">
        <f>I$19</f>
        <v>0.1469254981</v>
      </c>
      <c r="I19" s="3">
        <f>'orig. data'!D18</f>
        <v>0.1469254981</v>
      </c>
      <c r="J19" s="3">
        <f>'orig. data'!R18</f>
        <v>0.1798038115</v>
      </c>
      <c r="K19" s="33">
        <f>J$19</f>
        <v>0.1798038115</v>
      </c>
      <c r="L19" s="6">
        <f>'orig. data'!B18</f>
        <v>19512</v>
      </c>
      <c r="M19" s="6">
        <f>'orig. data'!C18</f>
        <v>132802</v>
      </c>
      <c r="N19" s="12" t="str">
        <f>'orig. data'!G18</f>
        <v> </v>
      </c>
      <c r="P19" s="6">
        <f>'orig. data'!P18</f>
        <v>20181</v>
      </c>
      <c r="Q19" s="6">
        <f>'orig. data'!Q18</f>
        <v>112239</v>
      </c>
      <c r="R19" s="12" t="str">
        <f>'orig. data'!U18</f>
        <v> </v>
      </c>
      <c r="T19" s="12">
        <f>'orig. data'!AD18</f>
        <v>1.335704E-72</v>
      </c>
    </row>
    <row r="20" spans="2:20" ht="12.75">
      <c r="B20"/>
      <c r="C20"/>
      <c r="D20"/>
      <c r="E20"/>
      <c r="F20"/>
      <c r="G20"/>
      <c r="H20" s="33"/>
      <c r="I20" s="3"/>
      <c r="J20" s="3"/>
      <c r="K20" s="33"/>
      <c r="L20" s="6"/>
      <c r="M20" s="6"/>
      <c r="N20" s="12"/>
      <c r="P20" s="6"/>
      <c r="Q20" s="6"/>
      <c r="R20" s="12"/>
      <c r="T20" s="12"/>
    </row>
    <row r="21" spans="1:20" ht="12.75">
      <c r="A21" s="2">
        <v>16</v>
      </c>
      <c r="B21" t="s">
        <v>342</v>
      </c>
      <c r="C21">
        <f t="shared" si="4"/>
      </c>
      <c r="D21">
        <f t="shared" si="5"/>
      </c>
      <c r="E21" t="str">
        <f t="shared" si="6"/>
        <v>t</v>
      </c>
      <c r="F21" t="str">
        <f aca="true" t="shared" si="7" ref="F21:F32">IF(AND(L21&gt;0,L21&lt;=5),"T1c"," ")&amp;IF(AND(M21&gt;0,M21&lt;=5),"T1p"," ")</f>
        <v>  </v>
      </c>
      <c r="G21" t="str">
        <f aca="true" t="shared" si="8" ref="G21:G32">IF(AND(P21&gt;0,P21&lt;=5),"T2c"," ")&amp;IF(AND(Q21&gt;0,Q21&lt;=5),"T2p"," ")</f>
        <v>  </v>
      </c>
      <c r="H21" s="33">
        <f aca="true" t="shared" si="9" ref="H21:H32">I$19</f>
        <v>0.1469254981</v>
      </c>
      <c r="I21" s="3">
        <f>'orig. data'!D19</f>
        <v>0.1424736203</v>
      </c>
      <c r="J21" s="3">
        <f>'orig. data'!R19</f>
        <v>0.1816674893</v>
      </c>
      <c r="K21" s="33">
        <f aca="true" t="shared" si="10" ref="K21:K32">J$19</f>
        <v>0.1798038115</v>
      </c>
      <c r="L21" s="6">
        <f>'orig. data'!B19</f>
        <v>924</v>
      </c>
      <c r="M21" s="6">
        <f>'orig. data'!C19</f>
        <v>5990</v>
      </c>
      <c r="N21" s="12">
        <f>'orig. data'!G19</f>
        <v>0.3631830699</v>
      </c>
      <c r="P21" s="6">
        <f>'orig. data'!P19</f>
        <v>1050</v>
      </c>
      <c r="Q21" s="6">
        <f>'orig. data'!Q19</f>
        <v>5315</v>
      </c>
      <c r="R21" s="12">
        <f>'orig. data'!U19</f>
        <v>0.7452553735</v>
      </c>
      <c r="T21" s="12">
        <f>'orig. data'!AD19</f>
        <v>9.0415121E-07</v>
      </c>
    </row>
    <row r="22" spans="1:20" ht="12.75">
      <c r="A22" s="2">
        <v>17</v>
      </c>
      <c r="B22" t="s">
        <v>343</v>
      </c>
      <c r="C22">
        <f t="shared" si="4"/>
      </c>
      <c r="D22">
        <f t="shared" si="5"/>
      </c>
      <c r="E22" t="str">
        <f t="shared" si="6"/>
        <v>t</v>
      </c>
      <c r="F22" t="str">
        <f t="shared" si="7"/>
        <v>  </v>
      </c>
      <c r="G22" t="str">
        <f t="shared" si="8"/>
        <v>  </v>
      </c>
      <c r="H22" s="33">
        <f t="shared" si="9"/>
        <v>0.1469254981</v>
      </c>
      <c r="I22" s="3">
        <f>'orig. data'!D20</f>
        <v>0.1427913845</v>
      </c>
      <c r="J22" s="3">
        <f>'orig. data'!R20</f>
        <v>0.1752965448</v>
      </c>
      <c r="K22" s="33">
        <f t="shared" si="10"/>
        <v>0.1798038115</v>
      </c>
      <c r="L22" s="6">
        <f>'orig. data'!B20</f>
        <v>499</v>
      </c>
      <c r="M22" s="6">
        <f>'orig. data'!C20</f>
        <v>3148</v>
      </c>
      <c r="N22" s="12">
        <f>'orig. data'!G20</f>
        <v>0.5338291547</v>
      </c>
      <c r="P22" s="6">
        <f>'orig. data'!P20</f>
        <v>466</v>
      </c>
      <c r="Q22" s="6">
        <f>'orig. data'!Q20</f>
        <v>2380</v>
      </c>
      <c r="R22" s="12">
        <f>'orig. data'!U20</f>
        <v>0.5938496666</v>
      </c>
      <c r="T22" s="12">
        <f>'orig. data'!AD20</f>
        <v>0.0047529166</v>
      </c>
    </row>
    <row r="23" spans="1:23" ht="12.75">
      <c r="A23" s="2">
        <v>18</v>
      </c>
      <c r="B23" t="s">
        <v>348</v>
      </c>
      <c r="C23">
        <f t="shared" si="4"/>
      </c>
      <c r="D23">
        <f t="shared" si="5"/>
      </c>
      <c r="E23" t="str">
        <f t="shared" si="6"/>
        <v>t</v>
      </c>
      <c r="F23" t="str">
        <f t="shared" si="7"/>
        <v>  </v>
      </c>
      <c r="G23" t="str">
        <f t="shared" si="8"/>
        <v>  </v>
      </c>
      <c r="H23" s="33">
        <f t="shared" si="9"/>
        <v>0.1469254981</v>
      </c>
      <c r="I23" s="3">
        <f>'orig. data'!D25</f>
        <v>0.1402568642</v>
      </c>
      <c r="J23" s="3">
        <f>'orig. data'!R25</f>
        <v>0.1859651383</v>
      </c>
      <c r="K23" s="33">
        <f t="shared" si="10"/>
        <v>0.1798038115</v>
      </c>
      <c r="L23" s="6">
        <f>'orig. data'!B25</f>
        <v>555</v>
      </c>
      <c r="M23" s="6">
        <f>'orig. data'!C25</f>
        <v>3901</v>
      </c>
      <c r="N23" s="12">
        <f>'orig. data'!G25</f>
        <v>0.2833115966</v>
      </c>
      <c r="P23" s="6">
        <f>'orig. data'!P25</f>
        <v>576</v>
      </c>
      <c r="Q23" s="6">
        <f>'orig. data'!Q25</f>
        <v>3046</v>
      </c>
      <c r="R23" s="12">
        <f>'orig. data'!U25</f>
        <v>0.4258769676</v>
      </c>
      <c r="T23" s="12">
        <f>'orig. data'!AD25</f>
        <v>1.19314E-05</v>
      </c>
      <c r="U23" s="1"/>
      <c r="V23" s="1"/>
      <c r="W23" s="1"/>
    </row>
    <row r="24" spans="1:20" ht="12.75">
      <c r="A24" s="2">
        <v>19</v>
      </c>
      <c r="B24" t="s">
        <v>344</v>
      </c>
      <c r="C24">
        <f t="shared" si="4"/>
      </c>
      <c r="D24">
        <f t="shared" si="5"/>
      </c>
      <c r="E24" t="str">
        <f t="shared" si="6"/>
        <v>t</v>
      </c>
      <c r="F24" t="str">
        <f t="shared" si="7"/>
        <v>  </v>
      </c>
      <c r="G24" t="str">
        <f t="shared" si="8"/>
        <v>  </v>
      </c>
      <c r="H24" s="33">
        <f t="shared" si="9"/>
        <v>0.1469254981</v>
      </c>
      <c r="I24" s="3">
        <f>'orig. data'!D21</f>
        <v>0.1506378896</v>
      </c>
      <c r="J24" s="3">
        <f>'orig. data'!R21</f>
        <v>0.1856338701</v>
      </c>
      <c r="K24" s="33">
        <f t="shared" si="10"/>
        <v>0.1798038115</v>
      </c>
      <c r="L24" s="6">
        <f>'orig. data'!B21</f>
        <v>943</v>
      </c>
      <c r="M24" s="6">
        <f>'orig. data'!C21</f>
        <v>5842</v>
      </c>
      <c r="N24" s="12">
        <f>'orig. data'!G21</f>
        <v>0.4570067681</v>
      </c>
      <c r="P24" s="6">
        <f>'orig. data'!P21</f>
        <v>964</v>
      </c>
      <c r="Q24" s="6">
        <f>'orig. data'!Q21</f>
        <v>4762</v>
      </c>
      <c r="R24" s="12">
        <f>'orig. data'!U21</f>
        <v>0.3342401476</v>
      </c>
      <c r="T24" s="12">
        <f>'orig. data'!AD21</f>
        <v>4.26233E-05</v>
      </c>
    </row>
    <row r="25" spans="1:20" ht="12.75">
      <c r="A25" s="2">
        <v>20</v>
      </c>
      <c r="B25" t="s">
        <v>347</v>
      </c>
      <c r="C25">
        <f t="shared" si="4"/>
      </c>
      <c r="D25">
        <f t="shared" si="5"/>
      </c>
      <c r="E25" t="str">
        <f t="shared" si="6"/>
        <v>t</v>
      </c>
      <c r="F25" t="str">
        <f t="shared" si="7"/>
        <v>  </v>
      </c>
      <c r="G25" t="str">
        <f t="shared" si="8"/>
        <v>  </v>
      </c>
      <c r="H25" s="33">
        <f t="shared" si="9"/>
        <v>0.1469254981</v>
      </c>
      <c r="I25" s="3">
        <f>'orig. data'!D24</f>
        <v>0.1422776029</v>
      </c>
      <c r="J25" s="3">
        <f>'orig. data'!R24</f>
        <v>0.1742223413</v>
      </c>
      <c r="K25" s="33">
        <f t="shared" si="10"/>
        <v>0.1798038115</v>
      </c>
      <c r="L25" s="6">
        <f>'orig. data'!B24</f>
        <v>649</v>
      </c>
      <c r="M25" s="6">
        <f>'orig. data'!C24</f>
        <v>4369</v>
      </c>
      <c r="N25" s="12">
        <f>'orig. data'!G24</f>
        <v>0.422606253</v>
      </c>
      <c r="P25" s="6">
        <f>'orig. data'!P24</f>
        <v>748</v>
      </c>
      <c r="Q25" s="6">
        <f>'orig. data'!Q24</f>
        <v>4034</v>
      </c>
      <c r="R25" s="12">
        <f>'orig. data'!U24</f>
        <v>0.4006514631</v>
      </c>
      <c r="T25" s="12">
        <f>'orig. data'!AD24</f>
        <v>0.0007526964</v>
      </c>
    </row>
    <row r="26" spans="1:20" ht="12.75">
      <c r="A26" s="2">
        <v>21</v>
      </c>
      <c r="B26" t="s">
        <v>345</v>
      </c>
      <c r="C26">
        <f t="shared" si="4"/>
      </c>
      <c r="D26">
        <f t="shared" si="5"/>
      </c>
      <c r="E26" t="str">
        <f t="shared" si="6"/>
        <v>t</v>
      </c>
      <c r="F26" t="str">
        <f t="shared" si="7"/>
        <v>  </v>
      </c>
      <c r="G26" t="str">
        <f t="shared" si="8"/>
        <v>  </v>
      </c>
      <c r="H26" s="33">
        <f t="shared" si="9"/>
        <v>0.1469254981</v>
      </c>
      <c r="I26" s="3">
        <f>'orig. data'!D22</f>
        <v>0.1487628244</v>
      </c>
      <c r="J26" s="3">
        <f>'orig. data'!R22</f>
        <v>0.1764109728</v>
      </c>
      <c r="K26" s="33">
        <f t="shared" si="10"/>
        <v>0.1798038115</v>
      </c>
      <c r="L26" s="6">
        <f>'orig. data'!B22</f>
        <v>1147</v>
      </c>
      <c r="M26" s="6">
        <f>'orig. data'!C22</f>
        <v>7254</v>
      </c>
      <c r="N26" s="12">
        <f>'orig. data'!G22</f>
        <v>0.6839588918</v>
      </c>
      <c r="P26" s="6">
        <f>'orig. data'!P22</f>
        <v>992</v>
      </c>
      <c r="Q26" s="6">
        <f>'orig. data'!Q22</f>
        <v>5290</v>
      </c>
      <c r="R26" s="12">
        <f>'orig. data'!U22</f>
        <v>0.5608450351</v>
      </c>
      <c r="T26" s="12">
        <f>'orig. data'!AD22</f>
        <v>0.0005959084</v>
      </c>
    </row>
    <row r="27" spans="1:23" ht="12.75">
      <c r="A27" s="2">
        <v>22</v>
      </c>
      <c r="B27" t="s">
        <v>349</v>
      </c>
      <c r="C27">
        <f t="shared" si="4"/>
      </c>
      <c r="D27">
        <f t="shared" si="5"/>
      </c>
      <c r="E27" t="str">
        <f t="shared" si="6"/>
        <v>t</v>
      </c>
      <c r="F27" t="str">
        <f t="shared" si="7"/>
        <v>  </v>
      </c>
      <c r="G27" t="str">
        <f t="shared" si="8"/>
        <v>  </v>
      </c>
      <c r="H27" s="33">
        <f t="shared" si="9"/>
        <v>0.1469254981</v>
      </c>
      <c r="I27" s="3">
        <f>'orig. data'!D26</f>
        <v>0.1572715165</v>
      </c>
      <c r="J27" s="3">
        <f>'orig. data'!R26</f>
        <v>0.1878495335</v>
      </c>
      <c r="K27" s="33">
        <f t="shared" si="10"/>
        <v>0.1798038115</v>
      </c>
      <c r="L27" s="6">
        <f>'orig. data'!B26</f>
        <v>878</v>
      </c>
      <c r="M27" s="6">
        <f>'orig. data'!C26</f>
        <v>5345</v>
      </c>
      <c r="N27" s="12">
        <f>'orig. data'!G26</f>
        <v>0.0498003298</v>
      </c>
      <c r="P27" s="6">
        <f>'orig. data'!P26</f>
        <v>916</v>
      </c>
      <c r="Q27" s="6">
        <f>'orig. data'!Q26</f>
        <v>4712</v>
      </c>
      <c r="R27" s="12">
        <f>'orig. data'!U26</f>
        <v>0.1957527759</v>
      </c>
      <c r="T27" s="12">
        <f>'orig. data'!AD26</f>
        <v>0.0009270394</v>
      </c>
      <c r="U27" s="1"/>
      <c r="V27" s="1"/>
      <c r="W27" s="1"/>
    </row>
    <row r="28" spans="1:20" ht="12.75">
      <c r="A28" s="2">
        <v>23</v>
      </c>
      <c r="B28" t="s">
        <v>346</v>
      </c>
      <c r="C28">
        <f t="shared" si="4"/>
      </c>
      <c r="D28">
        <f t="shared" si="5"/>
      </c>
      <c r="E28" t="str">
        <f t="shared" si="6"/>
        <v>t</v>
      </c>
      <c r="F28" t="str">
        <f t="shared" si="7"/>
        <v>  </v>
      </c>
      <c r="G28" t="str">
        <f t="shared" si="8"/>
        <v>  </v>
      </c>
      <c r="H28" s="33">
        <f t="shared" si="9"/>
        <v>0.1469254981</v>
      </c>
      <c r="I28" s="3">
        <f>'orig. data'!D23</f>
        <v>0.1467487885</v>
      </c>
      <c r="J28" s="3">
        <f>'orig. data'!R23</f>
        <v>0.18089063</v>
      </c>
      <c r="K28" s="33">
        <f t="shared" si="10"/>
        <v>0.1798038115</v>
      </c>
      <c r="L28" s="6">
        <f>'orig. data'!B23</f>
        <v>1475</v>
      </c>
      <c r="M28" s="6">
        <f>'orig. data'!C23</f>
        <v>9862</v>
      </c>
      <c r="N28" s="12">
        <f>'orig. data'!G23</f>
        <v>0.9645405995</v>
      </c>
      <c r="P28" s="6">
        <f>'orig. data'!P23</f>
        <v>1478</v>
      </c>
      <c r="Q28" s="6">
        <f>'orig. data'!Q23</f>
        <v>7999</v>
      </c>
      <c r="R28" s="12">
        <f>'orig. data'!U23</f>
        <v>0.8237287897</v>
      </c>
      <c r="T28" s="12">
        <f>'orig. data'!AD23</f>
        <v>3.3300511E-07</v>
      </c>
    </row>
    <row r="29" spans="1:23" ht="12.75">
      <c r="A29" s="2">
        <v>24</v>
      </c>
      <c r="B29" t="s">
        <v>350</v>
      </c>
      <c r="C29" t="str">
        <f t="shared" si="4"/>
        <v>1</v>
      </c>
      <c r="D29">
        <f t="shared" si="5"/>
      </c>
      <c r="E29" t="str">
        <f t="shared" si="6"/>
        <v>t</v>
      </c>
      <c r="F29" t="str">
        <f t="shared" si="7"/>
        <v>  </v>
      </c>
      <c r="G29" t="str">
        <f t="shared" si="8"/>
        <v>  </v>
      </c>
      <c r="H29" s="33">
        <f t="shared" si="9"/>
        <v>0.1469254981</v>
      </c>
      <c r="I29" s="3">
        <f>'orig. data'!D27</f>
        <v>0.13160632</v>
      </c>
      <c r="J29" s="3">
        <f>'orig. data'!R27</f>
        <v>0.1854928968</v>
      </c>
      <c r="K29" s="33">
        <f t="shared" si="10"/>
        <v>0.1798038115</v>
      </c>
      <c r="L29" s="6">
        <f>'orig. data'!B27</f>
        <v>782</v>
      </c>
      <c r="M29" s="6">
        <f>'orig. data'!C27</f>
        <v>5743</v>
      </c>
      <c r="N29" s="12">
        <f>'orig. data'!G27</f>
        <v>0.0025835129</v>
      </c>
      <c r="P29" s="6">
        <f>'orig. data'!P27</f>
        <v>898</v>
      </c>
      <c r="Q29" s="6">
        <f>'orig. data'!Q27</f>
        <v>4625</v>
      </c>
      <c r="R29" s="12">
        <f>'orig. data'!U27</f>
        <v>0.3630463594</v>
      </c>
      <c r="T29" s="12">
        <f>'orig. data'!AD27</f>
        <v>4.903425E-11</v>
      </c>
      <c r="U29" s="1"/>
      <c r="V29" s="1"/>
      <c r="W29" s="1"/>
    </row>
    <row r="30" spans="1:23" ht="12.75">
      <c r="A30" s="2">
        <v>25</v>
      </c>
      <c r="B30" t="s">
        <v>175</v>
      </c>
      <c r="C30">
        <f t="shared" si="4"/>
      </c>
      <c r="D30">
        <f t="shared" si="5"/>
      </c>
      <c r="E30">
        <f t="shared" si="6"/>
      </c>
      <c r="F30" t="str">
        <f t="shared" si="7"/>
        <v>  </v>
      </c>
      <c r="G30" t="str">
        <f t="shared" si="8"/>
        <v>  </v>
      </c>
      <c r="H30" s="33">
        <f t="shared" si="9"/>
        <v>0.1469254981</v>
      </c>
      <c r="I30" s="3">
        <f>'orig. data'!D28</f>
        <v>0.1467647825</v>
      </c>
      <c r="J30" s="3">
        <f>'orig. data'!R28</f>
        <v>0.1732189591</v>
      </c>
      <c r="K30" s="33">
        <f t="shared" si="10"/>
        <v>0.1798038115</v>
      </c>
      <c r="L30" s="6">
        <f>'orig. data'!B28</f>
        <v>632</v>
      </c>
      <c r="M30" s="6">
        <f>'orig. data'!C28</f>
        <v>4269</v>
      </c>
      <c r="N30" s="12">
        <f>'orig. data'!G28</f>
        <v>0.9784451398</v>
      </c>
      <c r="O30" s="9"/>
      <c r="P30" s="6">
        <f>'orig. data'!P28</f>
        <v>579</v>
      </c>
      <c r="Q30" s="6">
        <f>'orig. data'!Q28</f>
        <v>3365</v>
      </c>
      <c r="R30" s="12">
        <f>'orig. data'!U28</f>
        <v>0.3799037665</v>
      </c>
      <c r="T30" s="12">
        <f>'orig. data'!AD28</f>
        <v>0.0121537066</v>
      </c>
      <c r="U30" s="1"/>
      <c r="V30" s="1"/>
      <c r="W30" s="1"/>
    </row>
    <row r="31" spans="1:23" ht="12.75">
      <c r="A31" s="2">
        <v>26</v>
      </c>
      <c r="B31" t="s">
        <v>352</v>
      </c>
      <c r="C31">
        <f t="shared" si="4"/>
      </c>
      <c r="D31" t="str">
        <f t="shared" si="5"/>
        <v>2</v>
      </c>
      <c r="E31">
        <f t="shared" si="6"/>
      </c>
      <c r="F31" t="str">
        <f t="shared" si="7"/>
        <v>  </v>
      </c>
      <c r="G31" t="str">
        <f t="shared" si="8"/>
        <v>  </v>
      </c>
      <c r="H31" s="33">
        <f t="shared" si="9"/>
        <v>0.1469254981</v>
      </c>
      <c r="I31" s="3">
        <f>'orig. data'!D30</f>
        <v>0.1486781492</v>
      </c>
      <c r="J31" s="3">
        <f>'orig. data'!R30</f>
        <v>0.155546792</v>
      </c>
      <c r="K31" s="33">
        <f t="shared" si="10"/>
        <v>0.1798038115</v>
      </c>
      <c r="L31" s="6">
        <f>'orig. data'!B30</f>
        <v>876</v>
      </c>
      <c r="M31" s="6">
        <f>'orig. data'!C30</f>
        <v>6265</v>
      </c>
      <c r="N31" s="12">
        <f>'orig. data'!G30</f>
        <v>0.7325588227</v>
      </c>
      <c r="O31" s="9"/>
      <c r="P31" s="6">
        <f>'orig. data'!P30</f>
        <v>739</v>
      </c>
      <c r="Q31" s="6">
        <f>'orig. data'!Q30</f>
        <v>5058</v>
      </c>
      <c r="R31" s="12">
        <f>'orig. data'!U30</f>
        <v>0.0001173416</v>
      </c>
      <c r="T31" s="12">
        <f>'orig. data'!AD30</f>
        <v>0.6255689453</v>
      </c>
      <c r="U31" s="1"/>
      <c r="V31" s="1"/>
      <c r="W31" s="1"/>
    </row>
    <row r="32" spans="1:23" ht="12.75">
      <c r="A32" s="2">
        <v>27</v>
      </c>
      <c r="B32" t="s">
        <v>351</v>
      </c>
      <c r="C32">
        <f t="shared" si="4"/>
      </c>
      <c r="D32" t="str">
        <f t="shared" si="5"/>
        <v>2</v>
      </c>
      <c r="E32">
        <f t="shared" si="6"/>
      </c>
      <c r="F32" t="str">
        <f t="shared" si="7"/>
        <v>  </v>
      </c>
      <c r="G32" t="str">
        <f t="shared" si="8"/>
        <v>  </v>
      </c>
      <c r="H32" s="33">
        <f t="shared" si="9"/>
        <v>0.1469254981</v>
      </c>
      <c r="I32" s="3">
        <f>'orig. data'!D29</f>
        <v>0.1553072876</v>
      </c>
      <c r="J32" s="3">
        <f>'orig. data'!R29</f>
        <v>0.163917544</v>
      </c>
      <c r="K32" s="33">
        <f t="shared" si="10"/>
        <v>0.1798038115</v>
      </c>
      <c r="L32" s="6">
        <f>'orig. data'!B29</f>
        <v>1613</v>
      </c>
      <c r="M32" s="6">
        <f>'orig. data'!C29</f>
        <v>10565</v>
      </c>
      <c r="N32" s="12">
        <f>'orig. data'!G29</f>
        <v>0.0335928333</v>
      </c>
      <c r="O32" s="9"/>
      <c r="P32" s="6">
        <f>'orig. data'!P29</f>
        <v>1355</v>
      </c>
      <c r="Q32" s="6">
        <f>'orig. data'!Q29</f>
        <v>8448</v>
      </c>
      <c r="R32" s="12">
        <f>'orig. data'!U29</f>
        <v>0.001001393</v>
      </c>
      <c r="T32" s="12">
        <f>'orig. data'!AD29</f>
        <v>0.3687992114</v>
      </c>
      <c r="U32" s="1"/>
      <c r="V32" s="1"/>
      <c r="W32" s="1"/>
    </row>
    <row r="33" spans="2:23" ht="12.75">
      <c r="B33"/>
      <c r="C33"/>
      <c r="D33"/>
      <c r="E33"/>
      <c r="F33"/>
      <c r="G33"/>
      <c r="H33" s="33"/>
      <c r="I33" s="3"/>
      <c r="J33" s="3"/>
      <c r="K33" s="33"/>
      <c r="L33" s="6"/>
      <c r="M33" s="6"/>
      <c r="N33" s="12"/>
      <c r="O33" s="9"/>
      <c r="P33" s="6"/>
      <c r="Q33" s="6"/>
      <c r="R33" s="12"/>
      <c r="T33" s="12"/>
      <c r="U33" s="1"/>
      <c r="V33" s="1"/>
      <c r="W33" s="1"/>
    </row>
    <row r="34" spans="1:23" ht="12.75">
      <c r="A34" s="2">
        <v>28</v>
      </c>
      <c r="B34" t="s">
        <v>353</v>
      </c>
      <c r="C34">
        <f t="shared" si="4"/>
      </c>
      <c r="D34">
        <f t="shared" si="5"/>
      </c>
      <c r="E34" t="str">
        <f t="shared" si="6"/>
        <v>t</v>
      </c>
      <c r="F34" t="str">
        <f>IF(AND(L34&gt;0,L34&lt;=5),"T1c"," ")&amp;IF(AND(M34&gt;0,M34&lt;=5),"T1p"," ")</f>
        <v>  </v>
      </c>
      <c r="G34" t="str">
        <f>IF(AND(P34&gt;0,P34&lt;=5),"T2c"," ")&amp;IF(AND(Q34&gt;0,Q34&lt;=5),"T2p"," ")</f>
        <v>  </v>
      </c>
      <c r="H34" s="33">
        <f>I$19</f>
        <v>0.1469254981</v>
      </c>
      <c r="I34" s="3">
        <f>'orig. data'!D31</f>
        <v>0.14426205</v>
      </c>
      <c r="J34" s="3">
        <f>'orig. data'!R31</f>
        <v>0.1806608683</v>
      </c>
      <c r="K34" s="33">
        <f>J$19</f>
        <v>0.1798038115</v>
      </c>
      <c r="L34" s="6">
        <f>'orig. data'!B31</f>
        <v>4908</v>
      </c>
      <c r="M34" s="6">
        <f>'orig. data'!C31</f>
        <v>31848</v>
      </c>
      <c r="N34" s="12">
        <f>'orig. data'!G31</f>
        <v>0.2532889468</v>
      </c>
      <c r="O34" s="9"/>
      <c r="P34" s="6">
        <f>'orig. data'!P31</f>
        <v>5033</v>
      </c>
      <c r="Q34" s="6">
        <f>'orig. data'!Q31</f>
        <v>25945</v>
      </c>
      <c r="R34" s="12">
        <f>'orig. data'!U31</f>
        <v>0.7633231556</v>
      </c>
      <c r="T34" s="12">
        <f>'orig. data'!AD31</f>
        <v>2.669165E-24</v>
      </c>
      <c r="U34" s="1"/>
      <c r="V34" s="1"/>
      <c r="W34" s="1"/>
    </row>
    <row r="35" spans="1:23" ht="12.75">
      <c r="A35" s="2">
        <v>29</v>
      </c>
      <c r="B35" s="15" t="s">
        <v>354</v>
      </c>
      <c r="C35">
        <f t="shared" si="4"/>
      </c>
      <c r="D35">
        <f t="shared" si="5"/>
      </c>
      <c r="E35" t="str">
        <f t="shared" si="6"/>
        <v>t</v>
      </c>
      <c r="F35" t="str">
        <f>IF(AND(L35&gt;0,L35&lt;=5),"T1c"," ")&amp;IF(AND(M35&gt;0,M35&lt;=5),"T1p"," ")</f>
        <v>  </v>
      </c>
      <c r="G35" t="str">
        <f>IF(AND(P35&gt;0,P35&lt;=5),"T2c"," ")&amp;IF(AND(Q35&gt;0,Q35&lt;=5),"T2p"," ")</f>
        <v>  </v>
      </c>
      <c r="H35" s="33">
        <f>I$19</f>
        <v>0.1469254981</v>
      </c>
      <c r="I35" s="3">
        <f>'orig. data'!D32</f>
        <v>0.1537557882</v>
      </c>
      <c r="J35" s="3">
        <f>'orig. data'!R32</f>
        <v>0.1788308561</v>
      </c>
      <c r="K35" s="33">
        <f>J$19</f>
        <v>0.1798038115</v>
      </c>
      <c r="L35" s="6">
        <f>'orig. data'!B32</f>
        <v>3555</v>
      </c>
      <c r="M35" s="6">
        <f>'orig. data'!C32</f>
        <v>22751</v>
      </c>
      <c r="N35" s="12">
        <f>'orig. data'!G32</f>
        <v>0.0129464367</v>
      </c>
      <c r="O35" s="9"/>
      <c r="P35" s="6">
        <f>'orig. data'!P32</f>
        <v>3368</v>
      </c>
      <c r="Q35" s="6">
        <f>'orig. data'!Q32</f>
        <v>18532</v>
      </c>
      <c r="R35" s="12">
        <f>'orig. data'!U32</f>
        <v>0.7707868079</v>
      </c>
      <c r="T35" s="12">
        <f>'orig. data'!AD32</f>
        <v>6.2413436E-08</v>
      </c>
      <c r="U35" s="1"/>
      <c r="V35" s="1"/>
      <c r="W35" s="1"/>
    </row>
    <row r="36" spans="1:23" ht="12.75">
      <c r="A36" s="2">
        <v>30</v>
      </c>
      <c r="B36" t="s">
        <v>355</v>
      </c>
      <c r="C36">
        <f t="shared" si="4"/>
      </c>
      <c r="D36" t="str">
        <f t="shared" si="5"/>
        <v>2</v>
      </c>
      <c r="E36" t="str">
        <f t="shared" si="6"/>
        <v>t</v>
      </c>
      <c r="F36" t="str">
        <f>IF(AND(L36&gt;0,L36&lt;=5),"T1c"," ")&amp;IF(AND(M36&gt;0,M36&lt;=5),"T1p"," ")</f>
        <v>  </v>
      </c>
      <c r="G36" t="str">
        <f>IF(AND(P36&gt;0,P36&lt;=5),"T2c"," ")&amp;IF(AND(Q36&gt;0,Q36&lt;=5),"T2p"," ")</f>
        <v>  </v>
      </c>
      <c r="H36" s="33">
        <f>I$19</f>
        <v>0.1469254981</v>
      </c>
      <c r="I36" s="3">
        <f>'orig. data'!D33</f>
        <v>0.1450712893</v>
      </c>
      <c r="J36" s="3">
        <f>'orig. data'!R33</f>
        <v>0.1683638086</v>
      </c>
      <c r="K36" s="33">
        <f>J$19</f>
        <v>0.1798038115</v>
      </c>
      <c r="L36" s="6">
        <f>'orig. data'!B33</f>
        <v>2510</v>
      </c>
      <c r="M36" s="6">
        <f>'orig. data'!C33</f>
        <v>17954</v>
      </c>
      <c r="N36" s="12">
        <f>'orig. data'!G33</f>
        <v>0.5502246472</v>
      </c>
      <c r="O36" s="9"/>
      <c r="P36" s="6">
        <f>'orig. data'!P33</f>
        <v>2360</v>
      </c>
      <c r="Q36" s="6">
        <f>'orig. data'!Q33</f>
        <v>14557</v>
      </c>
      <c r="R36" s="12">
        <f>'orig. data'!U33</f>
        <v>0.0025474893</v>
      </c>
      <c r="T36" s="12">
        <f>'orig. data'!AD33</f>
        <v>8.0596848E-06</v>
      </c>
      <c r="U36" s="1"/>
      <c r="V36" s="1"/>
      <c r="W36" s="1"/>
    </row>
    <row r="37" spans="1:23" ht="12.75">
      <c r="A37" s="2">
        <v>31</v>
      </c>
      <c r="B37" t="s">
        <v>356</v>
      </c>
      <c r="C37">
        <f t="shared" si="4"/>
      </c>
      <c r="D37">
        <f t="shared" si="5"/>
      </c>
      <c r="E37" t="str">
        <f t="shared" si="6"/>
        <v>t</v>
      </c>
      <c r="F37" t="str">
        <f>IF(AND(L37&gt;0,L37&lt;=5),"T1c"," ")&amp;IF(AND(M37&gt;0,M37&lt;=5),"T1p"," ")</f>
        <v>  </v>
      </c>
      <c r="G37" t="str">
        <f>IF(AND(P37&gt;0,P37&lt;=5),"T2c"," ")&amp;IF(AND(Q37&gt;0,Q37&lt;=5),"T2p"," ")</f>
        <v>  </v>
      </c>
      <c r="H37" s="33">
        <f aca="true" t="shared" si="11" ref="H37:N37">H8</f>
        <v>0.1469254981</v>
      </c>
      <c r="I37" s="3">
        <f t="shared" si="11"/>
        <v>0.147378084</v>
      </c>
      <c r="J37" s="3">
        <f t="shared" si="11"/>
        <v>0.1769810268</v>
      </c>
      <c r="K37" s="33">
        <f t="shared" si="11"/>
        <v>0.1798038115</v>
      </c>
      <c r="L37" s="6">
        <f t="shared" si="11"/>
        <v>10973</v>
      </c>
      <c r="M37" s="6">
        <f t="shared" si="11"/>
        <v>72553</v>
      </c>
      <c r="N37" s="12">
        <f t="shared" si="11"/>
        <v>0.7971034835</v>
      </c>
      <c r="O37" s="9"/>
      <c r="P37" s="6">
        <f>P8</f>
        <v>10761</v>
      </c>
      <c r="Q37" s="6">
        <f>Q8</f>
        <v>59034</v>
      </c>
      <c r="R37" s="12">
        <f>R8</f>
        <v>0.1861545225</v>
      </c>
      <c r="T37" s="12">
        <f>T8</f>
        <v>9.717654E-33</v>
      </c>
      <c r="U37" s="1"/>
      <c r="V37" s="1"/>
      <c r="W37" s="1"/>
    </row>
    <row r="38" spans="1:23" ht="12.75">
      <c r="A38" s="2">
        <v>32</v>
      </c>
      <c r="B38" t="str">
        <f>B19</f>
        <v>Manitoba (t)</v>
      </c>
      <c r="C38">
        <f t="shared" si="4"/>
      </c>
      <c r="D38">
        <f t="shared" si="5"/>
      </c>
      <c r="E38" t="str">
        <f t="shared" si="6"/>
        <v>t</v>
      </c>
      <c r="F38" t="str">
        <f>IF(AND(L38&gt;0,L38&lt;=5),"T1c"," ")&amp;IF(AND(M38&gt;0,M38&lt;=5),"T1p"," ")</f>
        <v>  </v>
      </c>
      <c r="G38" t="str">
        <f>IF(AND(P38&gt;0,P38&lt;=5),"T2c"," ")&amp;IF(AND(Q38&gt;0,Q38&lt;=5),"T2p"," ")</f>
        <v>  </v>
      </c>
      <c r="H38" s="33">
        <f aca="true" t="shared" si="12" ref="H38:N38">H19</f>
        <v>0.1469254981</v>
      </c>
      <c r="I38" s="3">
        <f t="shared" si="12"/>
        <v>0.1469254981</v>
      </c>
      <c r="J38" s="3">
        <f t="shared" si="12"/>
        <v>0.1798038115</v>
      </c>
      <c r="K38" s="33">
        <f t="shared" si="12"/>
        <v>0.1798038115</v>
      </c>
      <c r="L38" s="6">
        <f t="shared" si="12"/>
        <v>19512</v>
      </c>
      <c r="M38" s="6">
        <f t="shared" si="12"/>
        <v>132802</v>
      </c>
      <c r="N38" s="12" t="str">
        <f t="shared" si="12"/>
        <v> </v>
      </c>
      <c r="O38" s="9"/>
      <c r="P38" s="6">
        <f>P19</f>
        <v>20181</v>
      </c>
      <c r="Q38" s="6">
        <f>Q19</f>
        <v>112239</v>
      </c>
      <c r="R38" s="12" t="str">
        <f>R19</f>
        <v> </v>
      </c>
      <c r="T38" s="12">
        <f>T19</f>
        <v>1.335704E-72</v>
      </c>
      <c r="U38" s="1"/>
      <c r="V38" s="1"/>
      <c r="W38" s="1"/>
    </row>
    <row r="39" spans="2:23" ht="12.75">
      <c r="B39"/>
      <c r="C39"/>
      <c r="D39"/>
      <c r="E39"/>
      <c r="F39"/>
      <c r="G39"/>
      <c r="H39" s="33"/>
      <c r="I39" s="3"/>
      <c r="J39" s="3"/>
      <c r="K39" s="33"/>
      <c r="L39" s="6"/>
      <c r="M39" s="6"/>
      <c r="N39" s="12"/>
      <c r="O39" s="9"/>
      <c r="P39" s="6"/>
      <c r="Q39" s="6"/>
      <c r="R39" s="12"/>
      <c r="T39" s="12"/>
      <c r="U39" s="1"/>
      <c r="V39" s="1"/>
      <c r="W39" s="1"/>
    </row>
    <row r="40" spans="1:23" ht="12.75">
      <c r="A40" s="2">
        <v>33</v>
      </c>
      <c r="B40" t="s">
        <v>413</v>
      </c>
      <c r="C40">
        <f>IF(AND(N40&lt;=0.005,N40&gt;0),"1","")</f>
      </c>
      <c r="D40">
        <f>IF(AND(R40&lt;=0.005,R40&gt;=0),"2","")</f>
      </c>
      <c r="E40" t="str">
        <f>IF(AND(T40&lt;=0.005,T40&gt;0),"t","")</f>
        <v>t</v>
      </c>
      <c r="F40" t="str">
        <f>IF(AND(L40&gt;0,L40&lt;=5),"T1c"," ")&amp;IF(AND(M40&gt;0,M40&lt;=5),"T1p"," ")</f>
        <v>  </v>
      </c>
      <c r="G40" t="str">
        <f>IF(AND(P40&gt;0,P40&lt;=5),"T2c"," ")&amp;IF(AND(Q40&gt;0,Q40&lt;=5),"T2p"," ")</f>
        <v>  </v>
      </c>
      <c r="H40" s="33">
        <f>I$19</f>
        <v>0.1469254981</v>
      </c>
      <c r="I40" s="3">
        <f>'orig. data'!D34</f>
        <v>0.1218510566</v>
      </c>
      <c r="J40" s="3">
        <f>'orig. data'!R34</f>
        <v>0.168131233</v>
      </c>
      <c r="K40" s="33">
        <f>J$19</f>
        <v>0.1798038115</v>
      </c>
      <c r="L40" s="6">
        <f>'orig. data'!B34</f>
        <v>217</v>
      </c>
      <c r="M40" s="6">
        <f>'orig. data'!C34</f>
        <v>1761</v>
      </c>
      <c r="N40" s="12">
        <f>'orig. data'!G34</f>
        <v>0.0061968637</v>
      </c>
      <c r="O40" s="9"/>
      <c r="P40" s="6">
        <f>'orig. data'!P34</f>
        <v>256</v>
      </c>
      <c r="Q40" s="6">
        <f>'orig. data'!Q34</f>
        <v>1495</v>
      </c>
      <c r="R40" s="12">
        <f>'orig. data'!U34</f>
        <v>0.289107676</v>
      </c>
      <c r="T40" s="12">
        <f>'orig. data'!AD34</f>
        <v>0.0011448937</v>
      </c>
      <c r="U40" s="1"/>
      <c r="V40" s="1"/>
      <c r="W40" s="1"/>
    </row>
    <row r="41" spans="1:23" ht="12.75">
      <c r="A41" s="2">
        <v>34</v>
      </c>
      <c r="B41" t="s">
        <v>414</v>
      </c>
      <c r="C41">
        <f aca="true" t="shared" si="13" ref="C41:C119">IF(AND(N41&lt;=0.005,N41&gt;0),"1","")</f>
      </c>
      <c r="D41">
        <f aca="true" t="shared" si="14" ref="D41:D119">IF(AND(R41&lt;=0.005,R41&gt;=0),"2","")</f>
      </c>
      <c r="E41" t="str">
        <f aca="true" t="shared" si="15" ref="E41:E119">IF(AND(T41&lt;=0.005,T41&gt;0),"t","")</f>
        <v>t</v>
      </c>
      <c r="F41" t="str">
        <f>IF(AND(L41&gt;0,L41&lt;=5),"T1c"," ")&amp;IF(AND(M41&gt;0,M41&lt;=5),"T1p"," ")</f>
        <v>  </v>
      </c>
      <c r="G41" t="str">
        <f>IF(AND(P41&gt;0,P41&lt;=5),"T2c"," ")&amp;IF(AND(Q41&gt;0,Q41&lt;=5),"T2p"," ")</f>
        <v>  </v>
      </c>
      <c r="H41" s="33">
        <f>I$19</f>
        <v>0.1469254981</v>
      </c>
      <c r="I41" s="3">
        <f>'orig. data'!D35</f>
        <v>0.1266779844</v>
      </c>
      <c r="J41" s="3">
        <f>'orig. data'!R35</f>
        <v>0.168013311</v>
      </c>
      <c r="K41" s="33">
        <f>J$19</f>
        <v>0.1798038115</v>
      </c>
      <c r="L41" s="6">
        <f>'orig. data'!B35</f>
        <v>322</v>
      </c>
      <c r="M41" s="6">
        <f>'orig. data'!C35</f>
        <v>2558</v>
      </c>
      <c r="N41" s="12">
        <f>'orig. data'!G35</f>
        <v>0.0095676312</v>
      </c>
      <c r="O41" s="9"/>
      <c r="P41" s="6">
        <f>'orig. data'!P35</f>
        <v>443</v>
      </c>
      <c r="Q41" s="6">
        <f>'orig. data'!Q35</f>
        <v>2666</v>
      </c>
      <c r="R41" s="12">
        <f>'orig. data'!U35</f>
        <v>0.1625697274</v>
      </c>
      <c r="T41" s="12">
        <f>'orig. data'!AD35</f>
        <v>0.0004329814</v>
      </c>
      <c r="U41" s="1"/>
      <c r="V41" s="1"/>
      <c r="W41" s="1"/>
    </row>
    <row r="42" spans="1:20" ht="12.75">
      <c r="A42" s="2">
        <v>35</v>
      </c>
      <c r="B42" t="s">
        <v>357</v>
      </c>
      <c r="C42">
        <f t="shared" si="13"/>
      </c>
      <c r="D42" t="str">
        <f t="shared" si="14"/>
        <v>2</v>
      </c>
      <c r="E42">
        <f t="shared" si="15"/>
      </c>
      <c r="F42" t="str">
        <f>IF(AND(L42&gt;0,L42&lt;=5),"T1c"," ")&amp;IF(AND(M42&gt;0,M42&lt;=5),"T1p"," ")</f>
        <v>  </v>
      </c>
      <c r="G42" t="str">
        <f>IF(AND(P42&gt;0,P42&lt;=5),"T2c"," ")&amp;IF(AND(Q42&gt;0,Q42&lt;=5),"T2p"," ")</f>
        <v>  </v>
      </c>
      <c r="H42" s="33">
        <f>I$19</f>
        <v>0.1469254981</v>
      </c>
      <c r="I42" s="3">
        <f>'orig. data'!D36</f>
        <v>0.1317387585</v>
      </c>
      <c r="J42" s="3">
        <f>'orig. data'!R36</f>
        <v>0.1394971145</v>
      </c>
      <c r="K42" s="33">
        <f>J$19</f>
        <v>0.1798038115</v>
      </c>
      <c r="L42" s="6">
        <f>'orig. data'!B36</f>
        <v>180</v>
      </c>
      <c r="M42" s="6">
        <f>'orig. data'!C36</f>
        <v>1322</v>
      </c>
      <c r="N42" s="12">
        <f>'orig. data'!G36</f>
        <v>0.1550968523</v>
      </c>
      <c r="O42" s="9"/>
      <c r="P42" s="6">
        <f>'orig. data'!P36</f>
        <v>146</v>
      </c>
      <c r="Q42" s="6">
        <f>'orig. data'!Q36</f>
        <v>1017</v>
      </c>
      <c r="R42" s="12">
        <f>'orig. data'!U36</f>
        <v>0.0025041514</v>
      </c>
      <c r="T42" s="12">
        <f>'orig. data'!AD36</f>
        <v>0.7469298234</v>
      </c>
    </row>
    <row r="43" spans="1:20" ht="12.75">
      <c r="A43" s="2">
        <v>36</v>
      </c>
      <c r="B43" t="s">
        <v>358</v>
      </c>
      <c r="C43">
        <f t="shared" si="13"/>
      </c>
      <c r="D43">
        <f t="shared" si="14"/>
      </c>
      <c r="E43">
        <f t="shared" si="15"/>
      </c>
      <c r="F43" t="str">
        <f>IF(AND(L43&gt;0,L43&lt;=5),"T1c"," ")&amp;IF(AND(M43&gt;0,M43&lt;=5),"T1p"," ")</f>
        <v>  </v>
      </c>
      <c r="G43" t="str">
        <f>IF(AND(P43&gt;0,P43&lt;=5),"T2c"," ")&amp;IF(AND(Q43&gt;0,Q43&lt;=5),"T2p"," ")</f>
        <v>  </v>
      </c>
      <c r="H43" s="33">
        <f>I$19</f>
        <v>0.1469254981</v>
      </c>
      <c r="I43" s="3">
        <f>'orig. data'!D37</f>
        <v>0.1390126008</v>
      </c>
      <c r="J43" s="3">
        <f>'orig. data'!R37</f>
        <v>0.1540421443</v>
      </c>
      <c r="K43" s="33">
        <f>J$19</f>
        <v>0.1798038115</v>
      </c>
      <c r="L43" s="6">
        <f>'orig. data'!B37</f>
        <v>53</v>
      </c>
      <c r="M43" s="6">
        <f>'orig. data'!C37</f>
        <v>376</v>
      </c>
      <c r="N43" s="12">
        <f>'orig. data'!G37</f>
        <v>0.6889312807</v>
      </c>
      <c r="O43" s="9"/>
      <c r="P43" s="6">
        <f>'orig. data'!P37</f>
        <v>73</v>
      </c>
      <c r="Q43" s="6">
        <f>'orig. data'!Q37</f>
        <v>463</v>
      </c>
      <c r="R43" s="12">
        <f>'orig. data'!U37</f>
        <v>0.1940067661</v>
      </c>
      <c r="T43" s="12">
        <f>'orig. data'!AD37</f>
        <v>0.6526828213</v>
      </c>
    </row>
    <row r="44" spans="2:20" ht="12.75">
      <c r="B44"/>
      <c r="C44"/>
      <c r="D44"/>
      <c r="E44"/>
      <c r="F44"/>
      <c r="G44"/>
      <c r="H44" s="33"/>
      <c r="I44" s="3"/>
      <c r="J44" s="3"/>
      <c r="K44" s="33"/>
      <c r="L44" s="6"/>
      <c r="M44" s="6"/>
      <c r="N44" s="12"/>
      <c r="O44" s="9"/>
      <c r="P44" s="6"/>
      <c r="Q44" s="6"/>
      <c r="R44" s="12"/>
      <c r="T44" s="12"/>
    </row>
    <row r="45" spans="1:20" ht="12.75">
      <c r="A45" s="2">
        <v>37</v>
      </c>
      <c r="B45" t="s">
        <v>415</v>
      </c>
      <c r="C45">
        <f t="shared" si="13"/>
      </c>
      <c r="D45">
        <f t="shared" si="14"/>
      </c>
      <c r="E45">
        <f t="shared" si="15"/>
      </c>
      <c r="F45" t="str">
        <f aca="true" t="shared" si="16" ref="F45:F53">IF(AND(L45&gt;0,L45&lt;=5),"T1c"," ")&amp;IF(AND(M45&gt;0,M45&lt;=5),"T1p"," ")</f>
        <v>  </v>
      </c>
      <c r="G45" t="str">
        <f aca="true" t="shared" si="17" ref="G45:G53">IF(AND(P45&gt;0,P45&lt;=5),"T2c"," ")&amp;IF(AND(Q45&gt;0,Q45&lt;=5),"T2p"," ")</f>
        <v>  </v>
      </c>
      <c r="H45" s="33">
        <f aca="true" t="shared" si="18" ref="H45:H53">I$19</f>
        <v>0.1469254981</v>
      </c>
      <c r="I45" s="3">
        <f>'orig. data'!D38</f>
        <v>0.1310428326</v>
      </c>
      <c r="J45" s="3">
        <f>'orig. data'!R38</f>
        <v>0.1812037312</v>
      </c>
      <c r="K45" s="33">
        <f aca="true" t="shared" si="19" ref="K45:K53">J$19</f>
        <v>0.1798038115</v>
      </c>
      <c r="L45" s="6">
        <f>'orig. data'!B38</f>
        <v>145</v>
      </c>
      <c r="M45" s="6">
        <f>'orig. data'!C38</f>
        <v>1096</v>
      </c>
      <c r="N45" s="12">
        <f>'orig. data'!G38</f>
        <v>0.1763993336</v>
      </c>
      <c r="O45" s="9"/>
      <c r="P45" s="6">
        <f>'orig. data'!P38</f>
        <v>203</v>
      </c>
      <c r="Q45" s="6">
        <f>'orig. data'!Q38</f>
        <v>1113</v>
      </c>
      <c r="R45" s="12">
        <f>'orig. data'!U38</f>
        <v>0.9140171947</v>
      </c>
      <c r="T45" s="12">
        <f>'orig. data'!AD38</f>
        <v>0.0060499516</v>
      </c>
    </row>
    <row r="46" spans="1:20" ht="12.75">
      <c r="A46" s="2">
        <v>38</v>
      </c>
      <c r="B46" t="s">
        <v>182</v>
      </c>
      <c r="C46" t="str">
        <f t="shared" si="13"/>
        <v>1</v>
      </c>
      <c r="D46" t="str">
        <f t="shared" si="14"/>
        <v>2</v>
      </c>
      <c r="E46">
        <f t="shared" si="15"/>
      </c>
      <c r="F46" t="str">
        <f t="shared" si="16"/>
        <v>  </v>
      </c>
      <c r="G46" t="str">
        <f t="shared" si="17"/>
        <v>  </v>
      </c>
      <c r="H46" s="33">
        <f t="shared" si="18"/>
        <v>0.1469254981</v>
      </c>
      <c r="I46" s="3">
        <f>'orig. data'!D39</f>
        <v>0.0861478848</v>
      </c>
      <c r="J46" s="3">
        <f>'orig. data'!R39</f>
        <v>0.1206720696</v>
      </c>
      <c r="K46" s="33">
        <f t="shared" si="19"/>
        <v>0.1798038115</v>
      </c>
      <c r="L46" s="6">
        <f>'orig. data'!B39</f>
        <v>72</v>
      </c>
      <c r="M46" s="6">
        <f>'orig. data'!C39</f>
        <v>774</v>
      </c>
      <c r="N46" s="12">
        <f>'orig. data'!G39</f>
        <v>9.2882241E-06</v>
      </c>
      <c r="P46" s="6">
        <f>'orig. data'!P39</f>
        <v>84</v>
      </c>
      <c r="Q46" s="6">
        <f>'orig. data'!Q39</f>
        <v>594</v>
      </c>
      <c r="R46" s="12">
        <f>'orig. data'!U39</f>
        <v>0.000644427</v>
      </c>
      <c r="T46" s="12">
        <f>'orig. data'!AD39</f>
        <v>0.0589489641</v>
      </c>
    </row>
    <row r="47" spans="1:20" ht="12.75">
      <c r="A47" s="2">
        <v>39</v>
      </c>
      <c r="B47" t="s">
        <v>359</v>
      </c>
      <c r="C47" t="str">
        <f t="shared" si="13"/>
        <v>1</v>
      </c>
      <c r="D47" t="str">
        <f t="shared" si="14"/>
        <v>2</v>
      </c>
      <c r="E47">
        <f t="shared" si="15"/>
      </c>
      <c r="F47" t="str">
        <f t="shared" si="16"/>
        <v>  </v>
      </c>
      <c r="G47" t="str">
        <f t="shared" si="17"/>
        <v>  </v>
      </c>
      <c r="H47" s="33">
        <f t="shared" si="18"/>
        <v>0.1469254981</v>
      </c>
      <c r="I47" s="3">
        <f>'orig. data'!D40</f>
        <v>0.0978587318</v>
      </c>
      <c r="J47" s="3">
        <f>'orig. data'!R40</f>
        <v>0.1287767063</v>
      </c>
      <c r="K47" s="33">
        <f t="shared" si="19"/>
        <v>0.1798038115</v>
      </c>
      <c r="L47" s="6">
        <f>'orig. data'!B40</f>
        <v>144</v>
      </c>
      <c r="M47" s="6">
        <f>'orig. data'!C40</f>
        <v>1414</v>
      </c>
      <c r="N47" s="12">
        <f>'orig. data'!G40</f>
        <v>1.928265E-06</v>
      </c>
      <c r="P47" s="6">
        <f>'orig. data'!P40</f>
        <v>170</v>
      </c>
      <c r="Q47" s="6">
        <f>'orig. data'!Q40</f>
        <v>1255</v>
      </c>
      <c r="R47" s="12">
        <f>'orig. data'!U40</f>
        <v>2.30232E-05</v>
      </c>
      <c r="T47" s="12">
        <f>'orig. data'!AD40</f>
        <v>0.0282990227</v>
      </c>
    </row>
    <row r="48" spans="1:20" ht="12.75">
      <c r="A48" s="2">
        <v>40</v>
      </c>
      <c r="B48" t="s">
        <v>360</v>
      </c>
      <c r="C48">
        <f t="shared" si="13"/>
      </c>
      <c r="D48">
        <f t="shared" si="14"/>
      </c>
      <c r="E48">
        <f t="shared" si="15"/>
      </c>
      <c r="F48" t="str">
        <f t="shared" si="16"/>
        <v>  </v>
      </c>
      <c r="G48" t="str">
        <f t="shared" si="17"/>
        <v>  </v>
      </c>
      <c r="H48" s="33">
        <f t="shared" si="18"/>
        <v>0.1469254981</v>
      </c>
      <c r="I48" s="3">
        <f>'orig. data'!D41</f>
        <v>0.1734909031</v>
      </c>
      <c r="J48" s="3">
        <f>'orig. data'!R41</f>
        <v>0.1464971916</v>
      </c>
      <c r="K48" s="33">
        <f t="shared" si="19"/>
        <v>0.1798038115</v>
      </c>
      <c r="L48" s="6">
        <f>'orig. data'!B41</f>
        <v>86</v>
      </c>
      <c r="M48" s="6">
        <f>'orig. data'!C41</f>
        <v>478</v>
      </c>
      <c r="N48" s="12">
        <f>'orig. data'!G41</f>
        <v>0.1306529365</v>
      </c>
      <c r="P48" s="6">
        <f>'orig. data'!P41</f>
        <v>63</v>
      </c>
      <c r="Q48" s="6">
        <f>'orig. data'!Q41</f>
        <v>402</v>
      </c>
      <c r="R48" s="12">
        <f>'orig. data'!U41</f>
        <v>0.1188476508</v>
      </c>
      <c r="T48" s="12">
        <f>'orig. data'!AD41</f>
        <v>0.267088524</v>
      </c>
    </row>
    <row r="49" spans="1:20" ht="12.75">
      <c r="A49" s="2">
        <v>41</v>
      </c>
      <c r="B49" t="s">
        <v>416</v>
      </c>
      <c r="C49">
        <f t="shared" si="13"/>
      </c>
      <c r="D49">
        <f t="shared" si="14"/>
      </c>
      <c r="E49">
        <f t="shared" si="15"/>
      </c>
      <c r="F49" t="str">
        <f t="shared" si="16"/>
        <v>  </v>
      </c>
      <c r="G49" t="str">
        <f t="shared" si="17"/>
        <v>  </v>
      </c>
      <c r="H49" s="33">
        <f t="shared" si="18"/>
        <v>0.1469254981</v>
      </c>
      <c r="I49" s="3">
        <f>'orig. data'!D43</f>
        <v>0.1240413863</v>
      </c>
      <c r="J49" s="3">
        <f>'orig. data'!R43</f>
        <v>0.1718142225</v>
      </c>
      <c r="K49" s="33">
        <f t="shared" si="19"/>
        <v>0.1798038115</v>
      </c>
      <c r="L49" s="6">
        <f>'orig. data'!B43</f>
        <v>141</v>
      </c>
      <c r="M49" s="6">
        <f>'orig. data'!C43</f>
        <v>1092</v>
      </c>
      <c r="N49" s="12">
        <f>'orig. data'!G43</f>
        <v>0.0492736333</v>
      </c>
      <c r="P49" s="6">
        <f>'orig. data'!P43</f>
        <v>160</v>
      </c>
      <c r="Q49" s="6">
        <f>'orig. data'!Q43</f>
        <v>903</v>
      </c>
      <c r="R49" s="12">
        <f>'orig. data'!U43</f>
        <v>0.5675014864</v>
      </c>
      <c r="T49" s="12">
        <f>'orig. data'!AD43</f>
        <v>0.0089686226</v>
      </c>
    </row>
    <row r="50" spans="1:20" ht="12.75">
      <c r="A50" s="2">
        <v>42</v>
      </c>
      <c r="B50" t="s">
        <v>361</v>
      </c>
      <c r="C50">
        <f t="shared" si="13"/>
      </c>
      <c r="D50">
        <f t="shared" si="14"/>
      </c>
      <c r="E50">
        <f t="shared" si="15"/>
      </c>
      <c r="F50" t="str">
        <f t="shared" si="16"/>
        <v>  </v>
      </c>
      <c r="G50" t="str">
        <f t="shared" si="17"/>
        <v>  </v>
      </c>
      <c r="H50" s="33">
        <f t="shared" si="18"/>
        <v>0.1469254981</v>
      </c>
      <c r="I50" s="3">
        <f>'orig. data'!D42</f>
        <v>0.1393836664</v>
      </c>
      <c r="J50" s="3">
        <f>'orig. data'!R42</f>
        <v>0.1710114368</v>
      </c>
      <c r="K50" s="33">
        <f t="shared" si="19"/>
        <v>0.1798038115</v>
      </c>
      <c r="L50" s="6">
        <f>'orig. data'!B42</f>
        <v>318</v>
      </c>
      <c r="M50" s="6">
        <f>'orig. data'!C42</f>
        <v>2315</v>
      </c>
      <c r="N50" s="12">
        <f>'orig. data'!G42</f>
        <v>0.3545635919</v>
      </c>
      <c r="P50" s="6">
        <f>'orig. data'!P42</f>
        <v>411</v>
      </c>
      <c r="Q50" s="6">
        <f>'orig. data'!Q42</f>
        <v>2438</v>
      </c>
      <c r="R50" s="12">
        <f>'orig. data'!U42</f>
        <v>0.3244579646</v>
      </c>
      <c r="T50" s="12">
        <f>'orig. data'!AD42</f>
        <v>0.0151243008</v>
      </c>
    </row>
    <row r="51" spans="1:20" ht="12.75">
      <c r="A51" s="2">
        <v>43</v>
      </c>
      <c r="B51" t="s">
        <v>362</v>
      </c>
      <c r="C51">
        <f t="shared" si="13"/>
      </c>
      <c r="D51">
        <f t="shared" si="14"/>
      </c>
      <c r="E51">
        <f t="shared" si="15"/>
      </c>
      <c r="F51" t="str">
        <f t="shared" si="16"/>
        <v>  </v>
      </c>
      <c r="G51" t="str">
        <f t="shared" si="17"/>
        <v>  </v>
      </c>
      <c r="H51" s="33">
        <f t="shared" si="18"/>
        <v>0.1469254981</v>
      </c>
      <c r="I51" s="3">
        <f>'orig. data'!D44</f>
        <v>0.1048130699</v>
      </c>
      <c r="J51" s="3">
        <f>'orig. data'!R44</f>
        <v>0.1418154391</v>
      </c>
      <c r="K51" s="33">
        <f t="shared" si="19"/>
        <v>0.1798038115</v>
      </c>
      <c r="L51" s="6">
        <f>'orig. data'!B44</f>
        <v>56</v>
      </c>
      <c r="M51" s="6">
        <f>'orig. data'!C44</f>
        <v>491</v>
      </c>
      <c r="N51" s="12">
        <f>'orig. data'!G44</f>
        <v>0.0216934599</v>
      </c>
      <c r="P51" s="6">
        <f>'orig. data'!P44</f>
        <v>57</v>
      </c>
      <c r="Q51" s="6">
        <f>'orig. data'!Q44</f>
        <v>389</v>
      </c>
      <c r="R51" s="12">
        <f>'orig. data'!U44</f>
        <v>0.0752121487</v>
      </c>
      <c r="T51" s="12">
        <f>'orig. data'!AD44</f>
        <v>0.1555493448</v>
      </c>
    </row>
    <row r="52" spans="1:20" ht="12.75">
      <c r="A52" s="2">
        <v>44</v>
      </c>
      <c r="B52" t="s">
        <v>363</v>
      </c>
      <c r="C52" t="str">
        <f t="shared" si="13"/>
        <v>1</v>
      </c>
      <c r="D52" t="str">
        <f t="shared" si="14"/>
        <v>2</v>
      </c>
      <c r="E52" t="str">
        <f t="shared" si="15"/>
        <v>t</v>
      </c>
      <c r="F52" t="str">
        <f t="shared" si="16"/>
        <v>  </v>
      </c>
      <c r="G52" t="str">
        <f t="shared" si="17"/>
        <v>  </v>
      </c>
      <c r="H52" s="33">
        <f t="shared" si="18"/>
        <v>0.1469254981</v>
      </c>
      <c r="I52" s="3">
        <f>'orig. data'!D45</f>
        <v>0.1785433158</v>
      </c>
      <c r="J52" s="3">
        <f>'orig. data'!R45</f>
        <v>0.2349897131</v>
      </c>
      <c r="K52" s="33">
        <f t="shared" si="19"/>
        <v>0.1798038115</v>
      </c>
      <c r="L52" s="6">
        <f>'orig. data'!B45</f>
        <v>525</v>
      </c>
      <c r="M52" s="6">
        <f>'orig. data'!C45</f>
        <v>3025</v>
      </c>
      <c r="N52" s="12">
        <f>'orig. data'!G45</f>
        <v>1.07003E-05</v>
      </c>
      <c r="P52" s="6">
        <f>'orig. data'!P45</f>
        <v>634</v>
      </c>
      <c r="Q52" s="6">
        <f>'orig. data'!Q45</f>
        <v>2758</v>
      </c>
      <c r="R52" s="12">
        <f>'orig. data'!U45</f>
        <v>5.005871E-11</v>
      </c>
      <c r="T52" s="12">
        <f>'orig. data'!AD45</f>
        <v>1.84405E-05</v>
      </c>
    </row>
    <row r="53" spans="1:20" ht="12.75">
      <c r="A53" s="2">
        <v>45</v>
      </c>
      <c r="B53" t="s">
        <v>364</v>
      </c>
      <c r="C53">
        <f t="shared" si="13"/>
      </c>
      <c r="D53">
        <f t="shared" si="14"/>
      </c>
      <c r="E53">
        <f t="shared" si="15"/>
      </c>
      <c r="F53" t="str">
        <f t="shared" si="16"/>
        <v>  </v>
      </c>
      <c r="G53" t="str">
        <f t="shared" si="17"/>
        <v>  </v>
      </c>
      <c r="H53" s="33">
        <f t="shared" si="18"/>
        <v>0.1469254981</v>
      </c>
      <c r="I53" s="3">
        <f>'orig. data'!D46</f>
        <v>0.1798722891</v>
      </c>
      <c r="J53" s="3">
        <f>'orig. data'!R46</f>
        <v>0.2132525501</v>
      </c>
      <c r="K53" s="33">
        <f t="shared" si="19"/>
        <v>0.1798038115</v>
      </c>
      <c r="L53" s="6">
        <f>'orig. data'!B46</f>
        <v>165</v>
      </c>
      <c r="M53" s="6">
        <f>'orig. data'!C46</f>
        <v>1006</v>
      </c>
      <c r="N53" s="12">
        <f>'orig. data'!G46</f>
        <v>0.0102259135</v>
      </c>
      <c r="P53" s="6">
        <f>'orig. data'!P46</f>
        <v>177</v>
      </c>
      <c r="Q53" s="6">
        <f>'orig. data'!Q46</f>
        <v>906</v>
      </c>
      <c r="R53" s="12">
        <f>'orig. data'!U46</f>
        <v>0.0242248602</v>
      </c>
      <c r="T53" s="12">
        <f>'orig. data'!AD46</f>
        <v>0.1691556323</v>
      </c>
    </row>
    <row r="54" spans="2:20" ht="12.75">
      <c r="B54"/>
      <c r="C54"/>
      <c r="D54"/>
      <c r="E54"/>
      <c r="F54"/>
      <c r="G54"/>
      <c r="H54" s="33"/>
      <c r="I54" s="3"/>
      <c r="J54" s="3"/>
      <c r="K54" s="33"/>
      <c r="L54" s="6"/>
      <c r="M54" s="6"/>
      <c r="N54" s="12"/>
      <c r="P54" s="6"/>
      <c r="Q54" s="6"/>
      <c r="R54" s="12"/>
      <c r="T54" s="12"/>
    </row>
    <row r="55" spans="1:20" ht="12.75">
      <c r="A55" s="2">
        <v>46</v>
      </c>
      <c r="B55" t="s">
        <v>369</v>
      </c>
      <c r="C55" t="str">
        <f t="shared" si="13"/>
        <v>1</v>
      </c>
      <c r="D55">
        <f t="shared" si="14"/>
      </c>
      <c r="E55" t="str">
        <f t="shared" si="15"/>
        <v>t</v>
      </c>
      <c r="F55" t="str">
        <f aca="true" t="shared" si="20" ref="F55:F60">IF(AND(L55&gt;0,L55&lt;=5),"T1c"," ")&amp;IF(AND(M55&gt;0,M55&lt;=5),"T1p"," ")</f>
        <v>  </v>
      </c>
      <c r="G55" t="str">
        <f aca="true" t="shared" si="21" ref="G55:G60">IF(AND(P55&gt;0,P55&lt;=5),"T2c"," ")&amp;IF(AND(Q55&gt;0,Q55&lt;=5),"T2p"," ")</f>
        <v>  </v>
      </c>
      <c r="H55" s="33">
        <f aca="true" t="shared" si="22" ref="H55:H60">I$19</f>
        <v>0.1469254981</v>
      </c>
      <c r="I55" s="3">
        <f>'orig. data'!D54</f>
        <v>0.1129756646</v>
      </c>
      <c r="J55" s="3">
        <f>'orig. data'!R54</f>
        <v>0.1646735788</v>
      </c>
      <c r="K55" s="33">
        <f aca="true" t="shared" si="23" ref="K55:K60">J$19</f>
        <v>0.1798038115</v>
      </c>
      <c r="L55" s="6">
        <f>'orig. data'!B54</f>
        <v>163</v>
      </c>
      <c r="M55" s="6">
        <f>'orig. data'!C54</f>
        <v>1403</v>
      </c>
      <c r="N55" s="12">
        <f>'orig. data'!G54</f>
        <v>0.0008879696</v>
      </c>
      <c r="P55" s="6">
        <f>'orig. data'!P54</f>
        <v>181</v>
      </c>
      <c r="Q55" s="6">
        <f>'orig. data'!Q54</f>
        <v>1053</v>
      </c>
      <c r="R55" s="12">
        <f>'orig. data'!U54</f>
        <v>0.240156339</v>
      </c>
      <c r="T55" s="12">
        <f>'orig. data'!AD54</f>
        <v>0.0010172756</v>
      </c>
    </row>
    <row r="56" spans="1:20" ht="12.75">
      <c r="A56" s="2">
        <v>47</v>
      </c>
      <c r="B56" t="s">
        <v>371</v>
      </c>
      <c r="C56">
        <f t="shared" si="13"/>
      </c>
      <c r="D56">
        <f t="shared" si="14"/>
      </c>
      <c r="E56">
        <f t="shared" si="15"/>
      </c>
      <c r="F56" t="str">
        <f t="shared" si="20"/>
        <v>  </v>
      </c>
      <c r="G56" t="str">
        <f t="shared" si="21"/>
        <v>  </v>
      </c>
      <c r="H56" s="33">
        <f t="shared" si="22"/>
        <v>0.1469254981</v>
      </c>
      <c r="I56" s="3">
        <f>'orig. data'!D56</f>
        <v>0.1706209669</v>
      </c>
      <c r="J56" s="3">
        <f>'orig. data'!R56</f>
        <v>0.1623012407</v>
      </c>
      <c r="K56" s="33">
        <f t="shared" si="23"/>
        <v>0.1798038115</v>
      </c>
      <c r="L56" s="6">
        <f>'orig. data'!B56</f>
        <v>160</v>
      </c>
      <c r="M56" s="6">
        <f>'orig. data'!C56</f>
        <v>904</v>
      </c>
      <c r="N56" s="12">
        <f>'orig. data'!G56</f>
        <v>0.0626335716</v>
      </c>
      <c r="P56" s="6">
        <f>'orig. data'!P56</f>
        <v>126</v>
      </c>
      <c r="Q56" s="6">
        <f>'orig. data'!Q56</f>
        <v>759</v>
      </c>
      <c r="R56" s="12">
        <f>'orig. data'!U56</f>
        <v>0.262904731</v>
      </c>
      <c r="T56" s="12">
        <f>'orig. data'!AD56</f>
        <v>0.5603090361</v>
      </c>
    </row>
    <row r="57" spans="1:20" ht="12.75">
      <c r="A57" s="2">
        <v>48</v>
      </c>
      <c r="B57" t="s">
        <v>370</v>
      </c>
      <c r="C57">
        <f t="shared" si="13"/>
      </c>
      <c r="D57" t="str">
        <f t="shared" si="14"/>
        <v>2</v>
      </c>
      <c r="E57" t="str">
        <f t="shared" si="15"/>
        <v>t</v>
      </c>
      <c r="F57" t="str">
        <f t="shared" si="20"/>
        <v>  </v>
      </c>
      <c r="G57" t="str">
        <f t="shared" si="21"/>
        <v>  </v>
      </c>
      <c r="H57" s="33">
        <f t="shared" si="22"/>
        <v>0.1469254981</v>
      </c>
      <c r="I57" s="3">
        <f>'orig. data'!D55</f>
        <v>0.1686468072</v>
      </c>
      <c r="J57" s="3">
        <f>'orig. data'!R55</f>
        <v>0.2536256549</v>
      </c>
      <c r="K57" s="33">
        <f t="shared" si="23"/>
        <v>0.1798038115</v>
      </c>
      <c r="L57" s="6">
        <f>'orig. data'!B55</f>
        <v>145</v>
      </c>
      <c r="M57" s="6">
        <f>'orig. data'!C55</f>
        <v>853</v>
      </c>
      <c r="N57" s="12">
        <f>'orig. data'!G55</f>
        <v>0.1028422449</v>
      </c>
      <c r="P57" s="6">
        <f>'orig. data'!P55</f>
        <v>174</v>
      </c>
      <c r="Q57" s="6">
        <f>'orig. data'!Q55</f>
        <v>681</v>
      </c>
      <c r="R57" s="12">
        <f>'orig. data'!U55</f>
        <v>1.06353E-05</v>
      </c>
      <c r="T57" s="12">
        <f>'orig. data'!AD55</f>
        <v>0.0007280838</v>
      </c>
    </row>
    <row r="58" spans="1:20" ht="12.75">
      <c r="A58" s="2">
        <v>49</v>
      </c>
      <c r="B58" t="s">
        <v>184</v>
      </c>
      <c r="C58">
        <f t="shared" si="13"/>
      </c>
      <c r="D58">
        <f t="shared" si="14"/>
      </c>
      <c r="E58" t="str">
        <f t="shared" si="15"/>
        <v>t</v>
      </c>
      <c r="F58" t="str">
        <f t="shared" si="20"/>
        <v>  </v>
      </c>
      <c r="G58" t="str">
        <f t="shared" si="21"/>
        <v>  </v>
      </c>
      <c r="H58" s="33">
        <f t="shared" si="22"/>
        <v>0.1469254981</v>
      </c>
      <c r="I58" s="3">
        <f>'orig. data'!D57</f>
        <v>0.1291701366</v>
      </c>
      <c r="J58" s="3">
        <f>'orig. data'!R57</f>
        <v>0.2086506195</v>
      </c>
      <c r="K58" s="33">
        <f t="shared" si="23"/>
        <v>0.1798038115</v>
      </c>
      <c r="L58" s="6">
        <f>'orig. data'!B57</f>
        <v>212</v>
      </c>
      <c r="M58" s="6">
        <f>'orig. data'!C57</f>
        <v>1635</v>
      </c>
      <c r="N58" s="12">
        <f>'orig. data'!G57</f>
        <v>0.0667363072</v>
      </c>
      <c r="P58" s="6">
        <f>'orig. data'!P57</f>
        <v>247</v>
      </c>
      <c r="Q58" s="6">
        <f>'orig. data'!Q57</f>
        <v>1212</v>
      </c>
      <c r="R58" s="12">
        <f>'orig. data'!U57</f>
        <v>0.0203115456</v>
      </c>
      <c r="T58" s="12">
        <f>'orig. data'!AD57</f>
        <v>1.2239722E-06</v>
      </c>
    </row>
    <row r="59" spans="1:20" ht="12.75">
      <c r="A59" s="2">
        <v>50</v>
      </c>
      <c r="B59" t="s">
        <v>372</v>
      </c>
      <c r="C59">
        <f t="shared" si="13"/>
      </c>
      <c r="D59">
        <f t="shared" si="14"/>
      </c>
      <c r="E59" t="str">
        <f t="shared" si="15"/>
        <v>t</v>
      </c>
      <c r="F59" t="str">
        <f t="shared" si="20"/>
        <v>  </v>
      </c>
      <c r="G59" t="str">
        <f t="shared" si="21"/>
        <v>  </v>
      </c>
      <c r="H59" s="33">
        <f t="shared" si="22"/>
        <v>0.1469254981</v>
      </c>
      <c r="I59" s="3">
        <f>'orig. data'!D58</f>
        <v>0.1299166332</v>
      </c>
      <c r="J59" s="3">
        <f>'orig. data'!R58</f>
        <v>0.1884234072</v>
      </c>
      <c r="K59" s="33">
        <f t="shared" si="23"/>
        <v>0.1798038115</v>
      </c>
      <c r="L59" s="6">
        <f>'orig. data'!B58</f>
        <v>182</v>
      </c>
      <c r="M59" s="6">
        <f>'orig. data'!C58</f>
        <v>1419</v>
      </c>
      <c r="N59" s="12">
        <f>'orig. data'!G58</f>
        <v>0.1009759444</v>
      </c>
      <c r="P59" s="6">
        <f>'orig. data'!P58</f>
        <v>210</v>
      </c>
      <c r="Q59" s="6">
        <f>'orig. data'!Q58</f>
        <v>1157</v>
      </c>
      <c r="R59" s="12">
        <f>'orig. data'!U58</f>
        <v>0.5000492424</v>
      </c>
      <c r="T59" s="12">
        <f>'orig. data'!AD58</f>
        <v>0.000556269</v>
      </c>
    </row>
    <row r="60" spans="1:20" ht="12.75">
      <c r="A60" s="2">
        <v>51</v>
      </c>
      <c r="B60" t="s">
        <v>373</v>
      </c>
      <c r="C60">
        <f t="shared" si="13"/>
      </c>
      <c r="D60" t="str">
        <f t="shared" si="14"/>
        <v>2</v>
      </c>
      <c r="E60" t="str">
        <f t="shared" si="15"/>
        <v>t</v>
      </c>
      <c r="F60" t="str">
        <f t="shared" si="20"/>
        <v>  </v>
      </c>
      <c r="G60" t="str">
        <f t="shared" si="21"/>
        <v>  </v>
      </c>
      <c r="H60" s="33">
        <f t="shared" si="22"/>
        <v>0.1469254981</v>
      </c>
      <c r="I60" s="3">
        <f>'orig. data'!D59</f>
        <v>0.1762320796</v>
      </c>
      <c r="J60" s="3">
        <f>'orig. data'!R59</f>
        <v>0.2467454895</v>
      </c>
      <c r="K60" s="33">
        <f t="shared" si="23"/>
        <v>0.1798038115</v>
      </c>
      <c r="L60" s="6">
        <f>'orig. data'!B59</f>
        <v>177</v>
      </c>
      <c r="M60" s="6">
        <f>'orig. data'!C59</f>
        <v>982</v>
      </c>
      <c r="N60" s="12">
        <f>'orig. data'!G59</f>
        <v>0.0165804063</v>
      </c>
      <c r="P60" s="6">
        <f>'orig. data'!P59</f>
        <v>222</v>
      </c>
      <c r="Q60" s="6">
        <f>'orig. data'!Q59</f>
        <v>894</v>
      </c>
      <c r="R60" s="12">
        <f>'orig. data'!U59</f>
        <v>2.7445253E-06</v>
      </c>
      <c r="T60" s="12">
        <f>'orig. data'!AD59</f>
        <v>0.001776462</v>
      </c>
    </row>
    <row r="61" spans="2:20" ht="12.75">
      <c r="B61"/>
      <c r="C61"/>
      <c r="D61"/>
      <c r="E61"/>
      <c r="F61"/>
      <c r="G61"/>
      <c r="H61" s="33"/>
      <c r="I61" s="3"/>
      <c r="J61" s="3"/>
      <c r="K61" s="33"/>
      <c r="L61" s="6"/>
      <c r="M61" s="6"/>
      <c r="N61" s="12"/>
      <c r="P61" s="6"/>
      <c r="Q61" s="6"/>
      <c r="R61" s="12"/>
      <c r="T61" s="12"/>
    </row>
    <row r="62" spans="1:20" ht="12.75">
      <c r="A62" s="2">
        <v>52</v>
      </c>
      <c r="B62" t="s">
        <v>365</v>
      </c>
      <c r="C62">
        <f t="shared" si="13"/>
      </c>
      <c r="D62">
        <f t="shared" si="14"/>
      </c>
      <c r="E62">
        <f t="shared" si="15"/>
      </c>
      <c r="F62" t="str">
        <f aca="true" t="shared" si="24" ref="F62:F68">IF(AND(L62&gt;0,L62&lt;=5),"T1c"," ")&amp;IF(AND(M62&gt;0,M62&lt;=5),"T1p"," ")</f>
        <v>  </v>
      </c>
      <c r="G62" t="str">
        <f aca="true" t="shared" si="25" ref="G62:G68">IF(AND(P62&gt;0,P62&lt;=5),"T2c"," ")&amp;IF(AND(Q62&gt;0,Q62&lt;=5),"T2p"," ")</f>
        <v>  </v>
      </c>
      <c r="H62" s="33">
        <f aca="true" t="shared" si="26" ref="H62:H68">I$19</f>
        <v>0.1469254981</v>
      </c>
      <c r="I62" s="3">
        <f>'orig. data'!D47</f>
        <v>0.1586855219</v>
      </c>
      <c r="J62" s="3">
        <f>'orig. data'!R47</f>
        <v>0.2148734903</v>
      </c>
      <c r="K62" s="33">
        <f aca="true" t="shared" si="27" ref="K62:K68">J$19</f>
        <v>0.1798038115</v>
      </c>
      <c r="L62" s="6">
        <f>'orig. data'!B47</f>
        <v>127</v>
      </c>
      <c r="M62" s="6">
        <f>'orig. data'!C47</f>
        <v>807</v>
      </c>
      <c r="N62" s="12">
        <f>'orig. data'!G47</f>
        <v>0.3913605554</v>
      </c>
      <c r="P62" s="6">
        <f>'orig. data'!P47</f>
        <v>114</v>
      </c>
      <c r="Q62" s="6">
        <f>'orig. data'!Q47</f>
        <v>534</v>
      </c>
      <c r="R62" s="12">
        <f>'orig. data'!U47</f>
        <v>0.0590529902</v>
      </c>
      <c r="T62" s="12">
        <f>'orig. data'!AD47</f>
        <v>0.0296831302</v>
      </c>
    </row>
    <row r="63" spans="1:20" ht="12.75">
      <c r="A63" s="2">
        <v>53</v>
      </c>
      <c r="B63" t="s">
        <v>132</v>
      </c>
      <c r="C63">
        <f t="shared" si="13"/>
      </c>
      <c r="D63">
        <f t="shared" si="14"/>
      </c>
      <c r="E63">
        <f t="shared" si="15"/>
      </c>
      <c r="F63" t="str">
        <f t="shared" si="24"/>
        <v>  </v>
      </c>
      <c r="G63" t="str">
        <f t="shared" si="25"/>
        <v>  </v>
      </c>
      <c r="H63" s="33">
        <f t="shared" si="26"/>
        <v>0.1469254981</v>
      </c>
      <c r="I63" s="3">
        <f>'orig. data'!D48</f>
        <v>0.1236165467</v>
      </c>
      <c r="J63" s="3">
        <f>'orig. data'!R48</f>
        <v>0.1591042793</v>
      </c>
      <c r="K63" s="33">
        <f t="shared" si="27"/>
        <v>0.1798038115</v>
      </c>
      <c r="L63" s="6">
        <f>'orig. data'!B48</f>
        <v>49</v>
      </c>
      <c r="M63" s="6">
        <f>'orig. data'!C48</f>
        <v>384</v>
      </c>
      <c r="N63" s="12">
        <f>'orig. data'!G48</f>
        <v>0.2520464859</v>
      </c>
      <c r="P63" s="6">
        <f>'orig. data'!P48</f>
        <v>62</v>
      </c>
      <c r="Q63" s="6">
        <f>'orig. data'!Q48</f>
        <v>392</v>
      </c>
      <c r="R63" s="12">
        <f>'orig. data'!U48</f>
        <v>0.3491244911</v>
      </c>
      <c r="T63" s="12">
        <f>'orig. data'!AD48</f>
        <v>0.2448955993</v>
      </c>
    </row>
    <row r="64" spans="1:20" ht="12.75">
      <c r="A64" s="2">
        <v>54</v>
      </c>
      <c r="B64" t="s">
        <v>366</v>
      </c>
      <c r="C64">
        <f t="shared" si="13"/>
      </c>
      <c r="D64">
        <f t="shared" si="14"/>
      </c>
      <c r="E64" t="str">
        <f t="shared" si="15"/>
        <v>t</v>
      </c>
      <c r="F64" t="str">
        <f t="shared" si="24"/>
        <v>  </v>
      </c>
      <c r="G64" t="str">
        <f t="shared" si="25"/>
        <v>  </v>
      </c>
      <c r="H64" s="33">
        <f t="shared" si="26"/>
        <v>0.1469254981</v>
      </c>
      <c r="I64" s="3">
        <f>'orig. data'!D49</f>
        <v>0.1463033364</v>
      </c>
      <c r="J64" s="3">
        <f>'orig. data'!R49</f>
        <v>0.2064309381</v>
      </c>
      <c r="K64" s="33">
        <f t="shared" si="27"/>
        <v>0.1798038115</v>
      </c>
      <c r="L64" s="6">
        <f>'orig. data'!B49</f>
        <v>151</v>
      </c>
      <c r="M64" s="6">
        <f>'orig. data'!C49</f>
        <v>1011</v>
      </c>
      <c r="N64" s="12">
        <f>'orig. data'!G49</f>
        <v>0.9586397734</v>
      </c>
      <c r="P64" s="6">
        <f>'orig. data'!P49</f>
        <v>192</v>
      </c>
      <c r="Q64" s="6">
        <f>'orig. data'!Q49</f>
        <v>927</v>
      </c>
      <c r="R64" s="12">
        <f>'orig. data'!U49</f>
        <v>0.0589204955</v>
      </c>
      <c r="T64" s="12">
        <f>'orig. data'!AD49</f>
        <v>0.0030598937</v>
      </c>
    </row>
    <row r="65" spans="1:20" ht="12.75">
      <c r="A65" s="2">
        <v>55</v>
      </c>
      <c r="B65" t="s">
        <v>183</v>
      </c>
      <c r="C65">
        <f t="shared" si="13"/>
      </c>
      <c r="D65">
        <f t="shared" si="14"/>
      </c>
      <c r="E65">
        <f t="shared" si="15"/>
      </c>
      <c r="F65" t="str">
        <f t="shared" si="24"/>
        <v>  </v>
      </c>
      <c r="G65" t="str">
        <f t="shared" si="25"/>
        <v>  </v>
      </c>
      <c r="H65" s="33">
        <f t="shared" si="26"/>
        <v>0.1469254981</v>
      </c>
      <c r="I65" s="3">
        <f>'orig. data'!D50</f>
        <v>0.182798794</v>
      </c>
      <c r="J65" s="3">
        <f>'orig. data'!R50</f>
        <v>0.2158140145</v>
      </c>
      <c r="K65" s="33">
        <f t="shared" si="27"/>
        <v>0.1798038115</v>
      </c>
      <c r="L65" s="6">
        <f>'orig. data'!B50</f>
        <v>128</v>
      </c>
      <c r="M65" s="6">
        <f>'orig. data'!C50</f>
        <v>717</v>
      </c>
      <c r="N65" s="12">
        <f>'orig. data'!G50</f>
        <v>0.0161187849</v>
      </c>
      <c r="P65" s="6">
        <f>'orig. data'!P50</f>
        <v>125</v>
      </c>
      <c r="Q65" s="6">
        <f>'orig. data'!Q50</f>
        <v>603</v>
      </c>
      <c r="R65" s="12">
        <f>'orig. data'!U50</f>
        <v>0.0457212865</v>
      </c>
      <c r="T65" s="12">
        <f>'orig. data'!AD50</f>
        <v>0.2575955089</v>
      </c>
    </row>
    <row r="66" spans="1:20" ht="12.75">
      <c r="A66" s="2">
        <v>56</v>
      </c>
      <c r="B66" t="s">
        <v>417</v>
      </c>
      <c r="C66">
        <f t="shared" si="13"/>
      </c>
      <c r="D66">
        <f t="shared" si="14"/>
      </c>
      <c r="E66">
        <f t="shared" si="15"/>
      </c>
      <c r="F66" t="str">
        <f t="shared" si="24"/>
        <v>  </v>
      </c>
      <c r="G66" t="str">
        <f t="shared" si="25"/>
        <v>  </v>
      </c>
      <c r="H66" s="33">
        <f t="shared" si="26"/>
        <v>0.1469254981</v>
      </c>
      <c r="I66" s="3">
        <f>'orig. data'!D51</f>
        <v>0.1407998521</v>
      </c>
      <c r="J66" s="3">
        <f>'orig. data'!R51</f>
        <v>0.2149689706</v>
      </c>
      <c r="K66" s="33">
        <f t="shared" si="27"/>
        <v>0.1798038115</v>
      </c>
      <c r="L66" s="6">
        <f>'orig. data'!B51</f>
        <v>79</v>
      </c>
      <c r="M66" s="6">
        <f>'orig. data'!C51</f>
        <v>560</v>
      </c>
      <c r="N66" s="12">
        <f>'orig. data'!G51</f>
        <v>0.7111085509</v>
      </c>
      <c r="P66" s="6">
        <f>'orig. data'!P51</f>
        <v>111</v>
      </c>
      <c r="Q66" s="6">
        <f>'orig. data'!Q51</f>
        <v>523</v>
      </c>
      <c r="R66" s="12">
        <f>'orig. data'!U51</f>
        <v>0.0665856379</v>
      </c>
      <c r="T66" s="12">
        <f>'orig. data'!AD51</f>
        <v>0.0074229356</v>
      </c>
    </row>
    <row r="67" spans="1:20" ht="12.75">
      <c r="A67" s="2">
        <v>57</v>
      </c>
      <c r="B67" t="s">
        <v>367</v>
      </c>
      <c r="C67">
        <f t="shared" si="13"/>
      </c>
      <c r="D67">
        <f t="shared" si="14"/>
      </c>
      <c r="E67">
        <f t="shared" si="15"/>
      </c>
      <c r="F67" t="str">
        <f t="shared" si="24"/>
        <v>  </v>
      </c>
      <c r="G67" t="str">
        <f t="shared" si="25"/>
        <v>  </v>
      </c>
      <c r="H67" s="33">
        <f t="shared" si="26"/>
        <v>0.1469254981</v>
      </c>
      <c r="I67" s="3">
        <f>'orig. data'!D52</f>
        <v>0.1331065474</v>
      </c>
      <c r="J67" s="3">
        <f>'orig. data'!R52</f>
        <v>0.1908543296</v>
      </c>
      <c r="K67" s="33">
        <f t="shared" si="27"/>
        <v>0.1798038115</v>
      </c>
      <c r="L67" s="6">
        <f>'orig. data'!B52</f>
        <v>79</v>
      </c>
      <c r="M67" s="6">
        <f>'orig. data'!C52</f>
        <v>563</v>
      </c>
      <c r="N67" s="12">
        <f>'orig. data'!G52</f>
        <v>0.3850254607</v>
      </c>
      <c r="P67" s="6">
        <f>'orig. data'!P52</f>
        <v>104</v>
      </c>
      <c r="Q67" s="6">
        <f>'orig. data'!Q52</f>
        <v>513</v>
      </c>
      <c r="R67" s="12">
        <f>'orig. data'!U52</f>
        <v>0.5534167632</v>
      </c>
      <c r="T67" s="12">
        <f>'orig. data'!AD52</f>
        <v>0.024958893</v>
      </c>
    </row>
    <row r="68" spans="1:20" ht="12.75">
      <c r="A68" s="2">
        <v>58</v>
      </c>
      <c r="B68" t="s">
        <v>368</v>
      </c>
      <c r="C68">
        <f t="shared" si="13"/>
      </c>
      <c r="D68">
        <f t="shared" si="14"/>
      </c>
      <c r="E68">
        <f t="shared" si="15"/>
      </c>
      <c r="F68" t="str">
        <f t="shared" si="24"/>
        <v>  </v>
      </c>
      <c r="G68" t="str">
        <f t="shared" si="25"/>
        <v>  </v>
      </c>
      <c r="H68" s="33">
        <f t="shared" si="26"/>
        <v>0.1469254981</v>
      </c>
      <c r="I68" s="3">
        <f>'orig. data'!D53</f>
        <v>0.1629705062</v>
      </c>
      <c r="J68" s="3">
        <f>'orig. data'!R53</f>
        <v>0.2015858324</v>
      </c>
      <c r="K68" s="33">
        <f t="shared" si="27"/>
        <v>0.1798038115</v>
      </c>
      <c r="L68" s="6">
        <f>'orig. data'!B53</f>
        <v>204</v>
      </c>
      <c r="M68" s="6">
        <f>'orig. data'!C53</f>
        <v>1318</v>
      </c>
      <c r="N68" s="12">
        <f>'orig. data'!G53</f>
        <v>0.1455270098</v>
      </c>
      <c r="P68" s="6">
        <f>'orig. data'!P53</f>
        <v>208</v>
      </c>
      <c r="Q68" s="6">
        <f>'orig. data'!Q53</f>
        <v>1080</v>
      </c>
      <c r="R68" s="12">
        <f>'orig. data'!U53</f>
        <v>0.1122112238</v>
      </c>
      <c r="T68" s="12">
        <f>'orig. data'!AD53</f>
        <v>0.056705471</v>
      </c>
    </row>
    <row r="69" spans="2:20" ht="12.75">
      <c r="B69"/>
      <c r="C69"/>
      <c r="D69"/>
      <c r="E69"/>
      <c r="F69"/>
      <c r="G69"/>
      <c r="H69" s="33"/>
      <c r="I69" s="3"/>
      <c r="J69" s="3"/>
      <c r="K69" s="33"/>
      <c r="L69" s="6"/>
      <c r="M69" s="6"/>
      <c r="N69" s="12"/>
      <c r="P69" s="6"/>
      <c r="Q69" s="6"/>
      <c r="R69" s="12"/>
      <c r="T69" s="12"/>
    </row>
    <row r="70" spans="1:20" ht="12.75">
      <c r="A70" s="2">
        <v>59</v>
      </c>
      <c r="B70" t="s">
        <v>374</v>
      </c>
      <c r="C70" t="str">
        <f t="shared" si="13"/>
        <v>1</v>
      </c>
      <c r="D70">
        <f t="shared" si="14"/>
      </c>
      <c r="E70">
        <f t="shared" si="15"/>
      </c>
      <c r="F70" t="str">
        <f>IF(AND(L70&gt;0,L70&lt;=5),"T1c"," ")&amp;IF(AND(M70&gt;0,M70&lt;=5),"T1p"," ")</f>
        <v>  </v>
      </c>
      <c r="G70" t="str">
        <f>IF(AND(P70&gt;0,P70&lt;=5),"T2c"," ")&amp;IF(AND(Q70&gt;0,Q70&lt;=5),"T2p"," ")</f>
        <v>  </v>
      </c>
      <c r="H70" s="33">
        <f>I$19</f>
        <v>0.1469254981</v>
      </c>
      <c r="I70" s="3">
        <f>'orig. data'!D60</f>
        <v>0.2007107742</v>
      </c>
      <c r="J70" s="3">
        <f>'orig. data'!R60</f>
        <v>0.2227013216</v>
      </c>
      <c r="K70" s="33">
        <f>J$19</f>
        <v>0.1798038115</v>
      </c>
      <c r="L70" s="6">
        <f>'orig. data'!B60</f>
        <v>114</v>
      </c>
      <c r="M70" s="6">
        <f>'orig. data'!C60</f>
        <v>563</v>
      </c>
      <c r="N70" s="12">
        <f>'orig. data'!G60</f>
        <v>0.0011480757</v>
      </c>
      <c r="P70" s="6">
        <f>'orig. data'!P60</f>
        <v>105</v>
      </c>
      <c r="Q70" s="6">
        <f>'orig. data'!Q60</f>
        <v>489</v>
      </c>
      <c r="R70" s="12">
        <f>'orig. data'!U60</f>
        <v>0.0295278741</v>
      </c>
      <c r="T70" s="12">
        <f>'orig. data'!AD60</f>
        <v>0.5431287512</v>
      </c>
    </row>
    <row r="71" spans="1:20" ht="12.75">
      <c r="A71" s="2">
        <v>60</v>
      </c>
      <c r="B71" t="s">
        <v>375</v>
      </c>
      <c r="C71" t="str">
        <f t="shared" si="13"/>
        <v>1</v>
      </c>
      <c r="D71">
        <f t="shared" si="14"/>
      </c>
      <c r="E71">
        <f t="shared" si="15"/>
      </c>
      <c r="F71" t="str">
        <f>IF(AND(L71&gt;0,L71&lt;=5),"T1c"," ")&amp;IF(AND(M71&gt;0,M71&lt;=5),"T1p"," ")</f>
        <v>  </v>
      </c>
      <c r="G71" t="str">
        <f>IF(AND(P71&gt;0,P71&lt;=5),"T2c"," ")&amp;IF(AND(Q71&gt;0,Q71&lt;=5),"T2p"," ")</f>
        <v>  </v>
      </c>
      <c r="H71" s="33">
        <f>I$19</f>
        <v>0.1469254981</v>
      </c>
      <c r="I71" s="3">
        <f>'orig. data'!D61</f>
        <v>0.198595925</v>
      </c>
      <c r="J71" s="3">
        <f>'orig. data'!R61</f>
        <v>0.2009172794</v>
      </c>
      <c r="K71" s="33">
        <f>J$19</f>
        <v>0.1798038115</v>
      </c>
      <c r="L71" s="6">
        <f>'orig. data'!B61</f>
        <v>233</v>
      </c>
      <c r="M71" s="6">
        <f>'orig. data'!C61</f>
        <v>1185</v>
      </c>
      <c r="N71" s="12">
        <f>'orig. data'!G61</f>
        <v>5.7497938E-06</v>
      </c>
      <c r="P71" s="6">
        <f>'orig. data'!P61</f>
        <v>206</v>
      </c>
      <c r="Q71" s="6">
        <f>'orig. data'!Q61</f>
        <v>1026</v>
      </c>
      <c r="R71" s="12">
        <f>'orig. data'!U61</f>
        <v>0.1157378213</v>
      </c>
      <c r="T71" s="12">
        <f>'orig. data'!AD61</f>
        <v>0.9253140967</v>
      </c>
    </row>
    <row r="72" spans="1:20" ht="12.75">
      <c r="A72" s="2">
        <v>61</v>
      </c>
      <c r="B72" t="s">
        <v>376</v>
      </c>
      <c r="C72" t="str">
        <f t="shared" si="13"/>
        <v>1</v>
      </c>
      <c r="D72">
        <f t="shared" si="14"/>
      </c>
      <c r="E72">
        <f t="shared" si="15"/>
      </c>
      <c r="F72" t="str">
        <f>IF(AND(L72&gt;0,L72&lt;=5),"T1c"," ")&amp;IF(AND(M72&gt;0,M72&lt;=5),"T1p"," ")</f>
        <v>  </v>
      </c>
      <c r="G72" t="str">
        <f>IF(AND(P72&gt;0,P72&lt;=5),"T2c"," ")&amp;IF(AND(Q72&gt;0,Q72&lt;=5),"T2p"," ")</f>
        <v>  </v>
      </c>
      <c r="H72" s="33">
        <f>I$19</f>
        <v>0.1469254981</v>
      </c>
      <c r="I72" s="3">
        <f>'orig. data'!D62</f>
        <v>0.188342011</v>
      </c>
      <c r="J72" s="3">
        <f>'orig. data'!R62</f>
        <v>0.2116307727</v>
      </c>
      <c r="K72" s="33">
        <f>J$19</f>
        <v>0.1798038115</v>
      </c>
      <c r="L72" s="6">
        <f>'orig. data'!B62</f>
        <v>164</v>
      </c>
      <c r="M72" s="6">
        <f>'orig. data'!C62</f>
        <v>937</v>
      </c>
      <c r="N72" s="12">
        <f>'orig. data'!G62</f>
        <v>0.0019564467</v>
      </c>
      <c r="P72" s="6">
        <f>'orig. data'!P62</f>
        <v>176</v>
      </c>
      <c r="Q72" s="6">
        <f>'orig. data'!Q62</f>
        <v>900</v>
      </c>
      <c r="R72" s="12">
        <f>'orig. data'!U62</f>
        <v>0.0317077903</v>
      </c>
      <c r="T72" s="12">
        <f>'orig. data'!AD62</f>
        <v>0.3828598816</v>
      </c>
    </row>
    <row r="73" spans="1:20" ht="12.75">
      <c r="A73" s="2">
        <v>62</v>
      </c>
      <c r="B73" t="s">
        <v>377</v>
      </c>
      <c r="C73" t="str">
        <f t="shared" si="13"/>
        <v>1</v>
      </c>
      <c r="D73" t="str">
        <f t="shared" si="14"/>
        <v>2</v>
      </c>
      <c r="E73">
        <f t="shared" si="15"/>
      </c>
      <c r="F73" t="str">
        <f>IF(AND(L73&gt;0,L73&lt;=5),"T1c"," ")&amp;IF(AND(M73&gt;0,M73&lt;=5),"T1p"," ")</f>
        <v>  </v>
      </c>
      <c r="G73" t="str">
        <f>IF(AND(P73&gt;0,P73&lt;=5),"T2c"," ")&amp;IF(AND(Q73&gt;0,Q73&lt;=5),"T2p"," ")</f>
        <v>  </v>
      </c>
      <c r="H73" s="33">
        <f>I$19</f>
        <v>0.1469254981</v>
      </c>
      <c r="I73" s="3">
        <f>'orig. data'!D63</f>
        <v>0.1892759984</v>
      </c>
      <c r="J73" s="3">
        <f>'orig. data'!R63</f>
        <v>0.2105646857</v>
      </c>
      <c r="K73" s="33">
        <f>J$19</f>
        <v>0.1798038115</v>
      </c>
      <c r="L73" s="6">
        <f>'orig. data'!B63</f>
        <v>346</v>
      </c>
      <c r="M73" s="6">
        <f>'orig. data'!C63</f>
        <v>1989</v>
      </c>
      <c r="N73" s="12">
        <f>'orig. data'!G63</f>
        <v>3.3577079E-06</v>
      </c>
      <c r="P73" s="6">
        <f>'orig. data'!P63</f>
        <v>326</v>
      </c>
      <c r="Q73" s="6">
        <f>'orig. data'!Q63</f>
        <v>1687</v>
      </c>
      <c r="R73" s="12">
        <f>'orig. data'!U63</f>
        <v>0.0048344999</v>
      </c>
      <c r="T73" s="12">
        <f>'orig. data'!AD63</f>
        <v>0.2675602038</v>
      </c>
    </row>
    <row r="74" spans="2:20" ht="12.75">
      <c r="B74"/>
      <c r="C74"/>
      <c r="D74"/>
      <c r="E74"/>
      <c r="F74"/>
      <c r="G74"/>
      <c r="H74" s="33"/>
      <c r="I74" s="3"/>
      <c r="J74" s="3"/>
      <c r="K74" s="33"/>
      <c r="L74" s="6"/>
      <c r="M74" s="6"/>
      <c r="N74" s="12"/>
      <c r="P74" s="6"/>
      <c r="Q74" s="6"/>
      <c r="R74" s="12"/>
      <c r="T74" s="12"/>
    </row>
    <row r="75" spans="1:20" ht="12.75">
      <c r="A75" s="2">
        <v>63</v>
      </c>
      <c r="B75" t="s">
        <v>378</v>
      </c>
      <c r="C75" t="str">
        <f t="shared" si="13"/>
        <v>1</v>
      </c>
      <c r="D75">
        <f t="shared" si="14"/>
      </c>
      <c r="E75" t="str">
        <f t="shared" si="15"/>
        <v>t</v>
      </c>
      <c r="F75" t="str">
        <f>IF(AND(L75&gt;0,L75&lt;=5),"T1c"," ")&amp;IF(AND(M75&gt;0,M75&lt;=5),"T1p"," ")</f>
        <v>  </v>
      </c>
      <c r="G75" t="str">
        <f>IF(AND(P75&gt;0,P75&lt;=5),"T2c"," ")&amp;IF(AND(Q75&gt;0,Q75&lt;=5),"T2p"," ")</f>
        <v>  </v>
      </c>
      <c r="H75" s="33">
        <f>I$19</f>
        <v>0.1469254981</v>
      </c>
      <c r="I75" s="3">
        <f>'orig. data'!D64</f>
        <v>0.1076792477</v>
      </c>
      <c r="J75" s="3">
        <f>'orig. data'!R64</f>
        <v>0.176477829</v>
      </c>
      <c r="K75" s="33">
        <f>J$19</f>
        <v>0.1798038115</v>
      </c>
      <c r="L75" s="6">
        <f>'orig. data'!B64</f>
        <v>193</v>
      </c>
      <c r="M75" s="6">
        <f>'orig. data'!C64</f>
        <v>1694</v>
      </c>
      <c r="N75" s="12">
        <f>'orig. data'!G64</f>
        <v>2.70753E-05</v>
      </c>
      <c r="P75" s="6">
        <f>'orig. data'!P64</f>
        <v>271</v>
      </c>
      <c r="Q75" s="6">
        <f>'orig. data'!Q64</f>
        <v>1452</v>
      </c>
      <c r="R75" s="12">
        <f>'orig. data'!U64</f>
        <v>0.7608293393</v>
      </c>
      <c r="T75" s="12">
        <f>'orig. data'!AD64</f>
        <v>7.4125852E-07</v>
      </c>
    </row>
    <row r="76" spans="1:20" ht="12.75">
      <c r="A76" s="2">
        <v>64</v>
      </c>
      <c r="B76" t="s">
        <v>379</v>
      </c>
      <c r="C76">
        <f t="shared" si="13"/>
      </c>
      <c r="D76">
        <f t="shared" si="14"/>
      </c>
      <c r="E76" t="str">
        <f t="shared" si="15"/>
        <v>t</v>
      </c>
      <c r="F76" t="str">
        <f>IF(AND(L76&gt;0,L76&lt;=5),"T1c"," ")&amp;IF(AND(M76&gt;0,M76&lt;=5),"T1p"," ")</f>
        <v>  </v>
      </c>
      <c r="G76" t="str">
        <f>IF(AND(P76&gt;0,P76&lt;=5),"T2c"," ")&amp;IF(AND(Q76&gt;0,Q76&lt;=5),"T2p"," ")</f>
        <v>  </v>
      </c>
      <c r="H76" s="33">
        <f>I$19</f>
        <v>0.1469254981</v>
      </c>
      <c r="I76" s="3">
        <f>'orig. data'!D65</f>
        <v>0.1524317425</v>
      </c>
      <c r="J76" s="3">
        <f>'orig. data'!R65</f>
        <v>0.1948416003</v>
      </c>
      <c r="K76" s="33">
        <f>J$19</f>
        <v>0.1798038115</v>
      </c>
      <c r="L76" s="6">
        <f>'orig. data'!B65</f>
        <v>428</v>
      </c>
      <c r="M76" s="6">
        <f>'orig. data'!C65</f>
        <v>2711</v>
      </c>
      <c r="N76" s="12">
        <f>'orig. data'!G65</f>
        <v>0.4522418005</v>
      </c>
      <c r="P76" s="6">
        <f>'orig. data'!P65</f>
        <v>442</v>
      </c>
      <c r="Q76" s="6">
        <f>'orig. data'!Q65</f>
        <v>2188</v>
      </c>
      <c r="R76" s="12">
        <f>'orig. data'!U65</f>
        <v>0.0962595956</v>
      </c>
      <c r="T76" s="12">
        <f>'orig. data'!AD65</f>
        <v>0.0009494758</v>
      </c>
    </row>
    <row r="77" spans="1:20" ht="12.75">
      <c r="A77" s="2">
        <v>65</v>
      </c>
      <c r="B77" t="s">
        <v>380</v>
      </c>
      <c r="C77" t="str">
        <f t="shared" si="13"/>
        <v>1</v>
      </c>
      <c r="D77" t="str">
        <f t="shared" si="14"/>
        <v>2</v>
      </c>
      <c r="E77">
        <f t="shared" si="15"/>
      </c>
      <c r="F77" t="str">
        <f>IF(AND(L77&gt;0,L77&lt;=5),"T1c"," ")&amp;IF(AND(M77&gt;0,M77&lt;=5),"T1p"," ")</f>
        <v>  </v>
      </c>
      <c r="G77" t="str">
        <f>IF(AND(P77&gt;0,P77&lt;=5),"T2c"," ")&amp;IF(AND(Q77&gt;0,Q77&lt;=5),"T2p"," ")</f>
        <v>  </v>
      </c>
      <c r="H77" s="33">
        <f>I$19</f>
        <v>0.1469254981</v>
      </c>
      <c r="I77" s="3">
        <f>'orig. data'!D66</f>
        <v>0.1141601304</v>
      </c>
      <c r="J77" s="3">
        <f>'orig. data'!R66</f>
        <v>0.1298074506</v>
      </c>
      <c r="K77" s="33">
        <f>J$19</f>
        <v>0.1798038115</v>
      </c>
      <c r="L77" s="6">
        <f>'orig. data'!B66</f>
        <v>208</v>
      </c>
      <c r="M77" s="6">
        <f>'orig. data'!C66</f>
        <v>1873</v>
      </c>
      <c r="N77" s="12">
        <f>'orig. data'!G66</f>
        <v>0.0003363064</v>
      </c>
      <c r="P77" s="6">
        <f>'orig. data'!P66</f>
        <v>223</v>
      </c>
      <c r="Q77" s="6">
        <f>'orig. data'!Q66</f>
        <v>1751</v>
      </c>
      <c r="R77" s="12">
        <f>'orig. data'!U66</f>
        <v>1.565773E-06</v>
      </c>
      <c r="T77" s="12">
        <f>'orig. data'!AD66</f>
        <v>0.2675894832</v>
      </c>
    </row>
    <row r="78" spans="1:20" ht="12.75">
      <c r="A78" s="2">
        <v>66</v>
      </c>
      <c r="B78" t="s">
        <v>418</v>
      </c>
      <c r="C78" t="str">
        <f t="shared" si="13"/>
        <v>1</v>
      </c>
      <c r="D78">
        <f t="shared" si="14"/>
      </c>
      <c r="E78">
        <f t="shared" si="15"/>
      </c>
      <c r="F78" t="str">
        <f>IF(AND(L78&gt;0,L78&lt;=5),"T1c"," ")&amp;IF(AND(M78&gt;0,M78&lt;=5),"T1p"," ")</f>
        <v>  </v>
      </c>
      <c r="G78" t="str">
        <f>IF(AND(P78&gt;0,P78&lt;=5),"T2c"," ")&amp;IF(AND(Q78&gt;0,Q78&lt;=5),"T2p"," ")</f>
        <v>  </v>
      </c>
      <c r="H78" s="33">
        <f>I$19</f>
        <v>0.1469254981</v>
      </c>
      <c r="I78" s="3">
        <f>'orig. data'!D67</f>
        <v>0.1010946337</v>
      </c>
      <c r="J78" s="3">
        <f>'orig. data'!R67</f>
        <v>0.1408464289</v>
      </c>
      <c r="K78" s="33">
        <f>J$19</f>
        <v>0.1798038115</v>
      </c>
      <c r="L78" s="6">
        <f>'orig. data'!B67</f>
        <v>122</v>
      </c>
      <c r="M78" s="6">
        <f>'orig. data'!C67</f>
        <v>1315</v>
      </c>
      <c r="N78" s="12">
        <f>'orig. data'!G67</f>
        <v>4.78949E-05</v>
      </c>
      <c r="P78" s="6">
        <f>'orig. data'!P67</f>
        <v>138</v>
      </c>
      <c r="Q78" s="6">
        <f>'orig. data'!Q67</f>
        <v>1060</v>
      </c>
      <c r="R78" s="12">
        <f>'orig. data'!U67</f>
        <v>0.0051475395</v>
      </c>
      <c r="T78" s="12">
        <f>'orig. data'!AD67</f>
        <v>0.0138701878</v>
      </c>
    </row>
    <row r="79" spans="2:20" ht="12.75">
      <c r="B79"/>
      <c r="C79"/>
      <c r="D79"/>
      <c r="E79"/>
      <c r="F79"/>
      <c r="G79"/>
      <c r="H79" s="33"/>
      <c r="I79" s="3"/>
      <c r="J79" s="3"/>
      <c r="K79" s="33"/>
      <c r="L79" s="6"/>
      <c r="M79" s="6"/>
      <c r="N79" s="12"/>
      <c r="P79" s="6"/>
      <c r="Q79" s="6"/>
      <c r="R79" s="12"/>
      <c r="T79" s="12"/>
    </row>
    <row r="80" spans="1:20" ht="12.75">
      <c r="A80" s="2">
        <v>67</v>
      </c>
      <c r="B80" t="s">
        <v>381</v>
      </c>
      <c r="C80">
        <f t="shared" si="13"/>
      </c>
      <c r="D80">
        <f t="shared" si="14"/>
      </c>
      <c r="E80">
        <f t="shared" si="15"/>
      </c>
      <c r="F80" t="str">
        <f aca="true" t="shared" si="28" ref="F80:F85">IF(AND(L80&gt;0,L80&lt;=5),"T1c"," ")&amp;IF(AND(M80&gt;0,M80&lt;=5),"T1p"," ")</f>
        <v>  </v>
      </c>
      <c r="G80" t="str">
        <f aca="true" t="shared" si="29" ref="G80:G85">IF(AND(P80&gt;0,P80&lt;=5),"T2c"," ")&amp;IF(AND(Q80&gt;0,Q80&lt;=5),"T2p"," ")</f>
        <v>  </v>
      </c>
      <c r="H80" s="33">
        <f aca="true" t="shared" si="30" ref="H80:H85">I$19</f>
        <v>0.1469254981</v>
      </c>
      <c r="I80" s="3">
        <f>'orig. data'!D68</f>
        <v>0.1574550279</v>
      </c>
      <c r="J80" s="3">
        <f>'orig. data'!R68</f>
        <v>0.1596013281</v>
      </c>
      <c r="K80" s="33">
        <f aca="true" t="shared" si="31" ref="K80:K85">J$19</f>
        <v>0.1798038115</v>
      </c>
      <c r="L80" s="6">
        <f>'orig. data'!B68</f>
        <v>187</v>
      </c>
      <c r="M80" s="6">
        <f>'orig. data'!C68</f>
        <v>1068</v>
      </c>
      <c r="N80" s="12">
        <f>'orig. data'!G68</f>
        <v>0.3627504198</v>
      </c>
      <c r="P80" s="6">
        <f>'orig. data'!P68</f>
        <v>150</v>
      </c>
      <c r="Q80" s="6">
        <f>'orig. data'!Q68</f>
        <v>865</v>
      </c>
      <c r="R80" s="12">
        <f>'orig. data'!U68</f>
        <v>0.1482240515</v>
      </c>
      <c r="T80" s="12">
        <f>'orig. data'!AD68</f>
        <v>0.9491707504</v>
      </c>
    </row>
    <row r="81" spans="1:20" ht="12.75">
      <c r="A81" s="2">
        <v>68</v>
      </c>
      <c r="B81" t="s">
        <v>185</v>
      </c>
      <c r="C81">
        <f t="shared" si="13"/>
      </c>
      <c r="D81">
        <f t="shared" si="14"/>
      </c>
      <c r="E81">
        <f t="shared" si="15"/>
      </c>
      <c r="F81" t="str">
        <f t="shared" si="28"/>
        <v>  </v>
      </c>
      <c r="G81" t="str">
        <f t="shared" si="29"/>
        <v>  </v>
      </c>
      <c r="H81" s="33">
        <f t="shared" si="30"/>
        <v>0.1469254981</v>
      </c>
      <c r="I81" s="3">
        <f>'orig. data'!D69</f>
        <v>0.1617500001</v>
      </c>
      <c r="J81" s="3">
        <f>'orig. data'!R69</f>
        <v>0.1446263188</v>
      </c>
      <c r="K81" s="33">
        <f t="shared" si="31"/>
        <v>0.1798038115</v>
      </c>
      <c r="L81" s="6">
        <f>'orig. data'!B69</f>
        <v>49</v>
      </c>
      <c r="M81" s="6">
        <f>'orig. data'!C69</f>
        <v>293</v>
      </c>
      <c r="N81" s="12">
        <f>'orig. data'!G69</f>
        <v>0.5102103791</v>
      </c>
      <c r="P81" s="6">
        <f>'orig. data'!P69</f>
        <v>38</v>
      </c>
      <c r="Q81" s="6">
        <f>'orig. data'!Q69</f>
        <v>253</v>
      </c>
      <c r="R81" s="12">
        <f>'orig. data'!U69</f>
        <v>0.1906870959</v>
      </c>
      <c r="T81" s="12">
        <f>'orig. data'!AD69</f>
        <v>0.5488284127</v>
      </c>
    </row>
    <row r="82" spans="1:20" ht="12.75">
      <c r="A82" s="2">
        <v>69</v>
      </c>
      <c r="B82" t="s">
        <v>186</v>
      </c>
      <c r="C82">
        <f t="shared" si="13"/>
      </c>
      <c r="D82">
        <f t="shared" si="14"/>
      </c>
      <c r="E82">
        <f t="shared" si="15"/>
      </c>
      <c r="F82" t="str">
        <f t="shared" si="28"/>
        <v>  </v>
      </c>
      <c r="G82" t="str">
        <f t="shared" si="29"/>
        <v>  </v>
      </c>
      <c r="H82" s="33">
        <f t="shared" si="30"/>
        <v>0.1469254981</v>
      </c>
      <c r="I82" s="3">
        <f>'orig. data'!D70</f>
        <v>0.1446773394</v>
      </c>
      <c r="J82" s="3">
        <f>'orig. data'!R70</f>
        <v>0.1364728246</v>
      </c>
      <c r="K82" s="33">
        <f t="shared" si="31"/>
        <v>0.1798038115</v>
      </c>
      <c r="L82" s="6">
        <f>'orig. data'!B70</f>
        <v>66</v>
      </c>
      <c r="M82" s="6">
        <f>'orig. data'!C70</f>
        <v>432</v>
      </c>
      <c r="N82" s="12">
        <f>'orig. data'!G70</f>
        <v>0.9031644678</v>
      </c>
      <c r="P82" s="6">
        <f>'orig. data'!P70</f>
        <v>43</v>
      </c>
      <c r="Q82" s="6">
        <f>'orig. data'!Q70</f>
        <v>290</v>
      </c>
      <c r="R82" s="12">
        <f>'orig. data'!U70</f>
        <v>0.0858253685</v>
      </c>
      <c r="T82" s="12">
        <f>'orig. data'!AD70</f>
        <v>0.6988039825</v>
      </c>
    </row>
    <row r="83" spans="1:20" ht="12.75">
      <c r="A83" s="2">
        <v>70</v>
      </c>
      <c r="B83" t="s">
        <v>187</v>
      </c>
      <c r="C83">
        <f t="shared" si="13"/>
      </c>
      <c r="D83">
        <f t="shared" si="14"/>
      </c>
      <c r="E83">
        <f t="shared" si="15"/>
      </c>
      <c r="F83" t="str">
        <f t="shared" si="28"/>
        <v>  </v>
      </c>
      <c r="G83" t="str">
        <f t="shared" si="29"/>
        <v>  </v>
      </c>
      <c r="H83" s="33">
        <f t="shared" si="30"/>
        <v>0.1469254981</v>
      </c>
      <c r="I83" s="3">
        <f>'orig. data'!D71</f>
        <v>0.1567638501</v>
      </c>
      <c r="J83" s="3">
        <f>'orig. data'!R71</f>
        <v>0.1622168969</v>
      </c>
      <c r="K83" s="33">
        <f t="shared" si="31"/>
        <v>0.1798038115</v>
      </c>
      <c r="L83" s="6">
        <f>'orig. data'!B71</f>
        <v>95</v>
      </c>
      <c r="M83" s="6">
        <f>'orig. data'!C71</f>
        <v>586</v>
      </c>
      <c r="N83" s="12">
        <f>'orig. data'!G71</f>
        <v>0.5290142889</v>
      </c>
      <c r="P83" s="6">
        <f>'orig. data'!P71</f>
        <v>89</v>
      </c>
      <c r="Q83" s="6">
        <f>'orig. data'!Q71</f>
        <v>518</v>
      </c>
      <c r="R83" s="12">
        <f>'orig. data'!U71</f>
        <v>0.3397740779</v>
      </c>
      <c r="T83" s="12">
        <f>'orig. data'!AD71</f>
        <v>0.9275031083</v>
      </c>
    </row>
    <row r="84" spans="1:20" ht="12.75">
      <c r="A84" s="2">
        <v>71</v>
      </c>
      <c r="B84" t="s">
        <v>382</v>
      </c>
      <c r="C84">
        <f t="shared" si="13"/>
      </c>
      <c r="D84">
        <f t="shared" si="14"/>
      </c>
      <c r="E84">
        <f t="shared" si="15"/>
      </c>
      <c r="F84" t="str">
        <f t="shared" si="28"/>
        <v>  </v>
      </c>
      <c r="G84" t="str">
        <f t="shared" si="29"/>
        <v>  </v>
      </c>
      <c r="H84" s="33">
        <f t="shared" si="30"/>
        <v>0.1469254981</v>
      </c>
      <c r="I84" s="3">
        <f>'orig. data'!D72</f>
        <v>0.1171112422</v>
      </c>
      <c r="J84" s="3">
        <f>'orig. data'!R72</f>
        <v>0.1492624086</v>
      </c>
      <c r="K84" s="33">
        <f t="shared" si="31"/>
        <v>0.1798038115</v>
      </c>
      <c r="L84" s="6">
        <f>'orig. data'!B72</f>
        <v>115</v>
      </c>
      <c r="M84" s="6">
        <f>'orig. data'!C72</f>
        <v>1071</v>
      </c>
      <c r="N84" s="12">
        <f>'orig. data'!G72</f>
        <v>0.0175970551</v>
      </c>
      <c r="P84" s="6">
        <f>'orig. data'!P72</f>
        <v>147</v>
      </c>
      <c r="Q84" s="6">
        <f>'orig. data'!Q72</f>
        <v>1067</v>
      </c>
      <c r="R84" s="12">
        <f>'orig. data'!U72</f>
        <v>0.029168257</v>
      </c>
      <c r="T84" s="12">
        <f>'orig. data'!AD72</f>
        <v>0.0822190628</v>
      </c>
    </row>
    <row r="85" spans="1:20" ht="12.75">
      <c r="A85" s="2">
        <v>72</v>
      </c>
      <c r="B85" t="s">
        <v>383</v>
      </c>
      <c r="C85">
        <f t="shared" si="13"/>
      </c>
      <c r="D85" t="str">
        <f t="shared" si="14"/>
        <v>2</v>
      </c>
      <c r="E85">
        <f t="shared" si="15"/>
      </c>
      <c r="F85" t="str">
        <f t="shared" si="28"/>
        <v>  </v>
      </c>
      <c r="G85" t="str">
        <f t="shared" si="29"/>
        <v>  </v>
      </c>
      <c r="H85" s="33">
        <f t="shared" si="30"/>
        <v>0.1469254981</v>
      </c>
      <c r="I85" s="3">
        <f>'orig. data'!D73</f>
        <v>0.1140932092</v>
      </c>
      <c r="J85" s="3">
        <f>'orig. data'!R73</f>
        <v>0.0862612984</v>
      </c>
      <c r="K85" s="33">
        <f t="shared" si="31"/>
        <v>0.1798038115</v>
      </c>
      <c r="L85" s="6">
        <f>'orig. data'!B73</f>
        <v>92</v>
      </c>
      <c r="M85" s="6">
        <f>'orig. data'!C73</f>
        <v>918</v>
      </c>
      <c r="N85" s="12">
        <f>'orig. data'!G73</f>
        <v>0.0156764527</v>
      </c>
      <c r="P85" s="6">
        <f>'orig. data'!P73</f>
        <v>64</v>
      </c>
      <c r="Q85" s="6">
        <f>'orig. data'!Q73</f>
        <v>795</v>
      </c>
      <c r="R85" s="12">
        <f>'orig. data'!U73</f>
        <v>3.3014558E-08</v>
      </c>
      <c r="T85" s="12">
        <f>'orig. data'!AD73</f>
        <v>0.0753820041</v>
      </c>
    </row>
    <row r="86" spans="2:20" ht="12.75">
      <c r="B86"/>
      <c r="C86"/>
      <c r="D86"/>
      <c r="E86"/>
      <c r="F86"/>
      <c r="G86"/>
      <c r="H86" s="33"/>
      <c r="I86" s="3"/>
      <c r="J86" s="3"/>
      <c r="K86" s="33"/>
      <c r="L86" s="6"/>
      <c r="M86" s="6"/>
      <c r="N86" s="12"/>
      <c r="P86" s="6"/>
      <c r="Q86" s="6"/>
      <c r="R86" s="12"/>
      <c r="T86" s="12"/>
    </row>
    <row r="87" spans="1:20" ht="12.75">
      <c r="A87" s="2">
        <v>73</v>
      </c>
      <c r="B87" t="s">
        <v>384</v>
      </c>
      <c r="C87" t="str">
        <f t="shared" si="13"/>
        <v>1</v>
      </c>
      <c r="D87" t="str">
        <f t="shared" si="14"/>
        <v>2</v>
      </c>
      <c r="E87">
        <f t="shared" si="15"/>
      </c>
      <c r="F87" t="str">
        <f>IF(AND(L87&gt;0,L87&lt;=5),"T1c"," ")&amp;IF(AND(M87&gt;0,M87&lt;=5),"T1p"," ")</f>
        <v>  </v>
      </c>
      <c r="G87" t="str">
        <f>IF(AND(P87&gt;0,P87&lt;=5),"T2c"," ")&amp;IF(AND(Q87&gt;0,Q87&lt;=5),"T2p"," ")</f>
        <v>  </v>
      </c>
      <c r="H87" s="33">
        <f>I$19</f>
        <v>0.1469254981</v>
      </c>
      <c r="I87" s="3">
        <f>'orig. data'!D74</f>
        <v>0.2710191097</v>
      </c>
      <c r="J87" s="3">
        <f>'orig. data'!R74</f>
        <v>0.2832997715</v>
      </c>
      <c r="K87" s="33">
        <f>J$19</f>
        <v>0.1798038115</v>
      </c>
      <c r="L87" s="6">
        <f>'orig. data'!B74</f>
        <v>294</v>
      </c>
      <c r="M87" s="6">
        <f>'orig. data'!C74</f>
        <v>1117</v>
      </c>
      <c r="N87" s="12">
        <f>'orig. data'!G74</f>
        <v>2.717948E-25</v>
      </c>
      <c r="P87" s="6">
        <f>'orig. data'!P74</f>
        <v>205</v>
      </c>
      <c r="Q87" s="6">
        <f>'orig. data'!Q74</f>
        <v>744</v>
      </c>
      <c r="R87" s="12">
        <f>'orig. data'!U74</f>
        <v>2.629968E-10</v>
      </c>
      <c r="T87" s="12">
        <f>'orig. data'!AD74</f>
        <v>0.7980343045</v>
      </c>
    </row>
    <row r="88" spans="1:20" ht="12.75">
      <c r="A88" s="2">
        <v>74</v>
      </c>
      <c r="B88" t="s">
        <v>385</v>
      </c>
      <c r="C88" t="str">
        <f t="shared" si="13"/>
        <v>1</v>
      </c>
      <c r="D88" t="str">
        <f t="shared" si="14"/>
        <v>2</v>
      </c>
      <c r="E88">
        <f t="shared" si="15"/>
      </c>
      <c r="F88" t="str">
        <f>IF(AND(L88&gt;0,L88&lt;=5),"T1c"," ")&amp;IF(AND(M88&gt;0,M88&lt;=5),"T1p"," ")</f>
        <v>  </v>
      </c>
      <c r="G88" t="str">
        <f>IF(AND(P88&gt;0,P88&lt;=5),"T2c"," ")&amp;IF(AND(Q88&gt;0,Q88&lt;=5),"T2p"," ")</f>
        <v>  </v>
      </c>
      <c r="H88" s="33">
        <f>I$19</f>
        <v>0.1469254981</v>
      </c>
      <c r="I88" s="3">
        <f>'orig. data'!D75</f>
        <v>0.2181955352</v>
      </c>
      <c r="J88" s="3">
        <f>'orig. data'!R75</f>
        <v>0.2622430476</v>
      </c>
      <c r="K88" s="33">
        <f>J$19</f>
        <v>0.1798038115</v>
      </c>
      <c r="L88" s="6">
        <f>'orig. data'!B75</f>
        <v>309</v>
      </c>
      <c r="M88" s="6">
        <f>'orig. data'!C75</f>
        <v>1511</v>
      </c>
      <c r="N88" s="12">
        <f>'orig. data'!G75</f>
        <v>1.241635E-11</v>
      </c>
      <c r="P88" s="6">
        <f>'orig. data'!P75</f>
        <v>369</v>
      </c>
      <c r="Q88" s="6">
        <f>'orig. data'!Q75</f>
        <v>1534</v>
      </c>
      <c r="R88" s="12">
        <f>'orig. data'!U75</f>
        <v>7.664802E-13</v>
      </c>
      <c r="T88" s="12">
        <f>'orig. data'!AD75</f>
        <v>0.0362633524</v>
      </c>
    </row>
    <row r="89" spans="1:20" ht="12.75">
      <c r="A89" s="2">
        <v>75</v>
      </c>
      <c r="B89" t="s">
        <v>386</v>
      </c>
      <c r="C89">
        <f t="shared" si="13"/>
      </c>
      <c r="D89">
        <f t="shared" si="14"/>
      </c>
      <c r="E89">
        <f t="shared" si="15"/>
      </c>
      <c r="F89" t="str">
        <f>IF(AND(L89&gt;0,L89&lt;=5),"T1c"," ")&amp;IF(AND(M89&gt;0,M89&lt;=5),"T1p"," ")</f>
        <v>  </v>
      </c>
      <c r="G89" t="str">
        <f>IF(AND(P89&gt;0,P89&lt;=5),"T2c"," ")&amp;IF(AND(Q89&gt;0,Q89&lt;=5),"T2p"," ")</f>
        <v>  </v>
      </c>
      <c r="H89" s="33">
        <f>I$19</f>
        <v>0.1469254981</v>
      </c>
      <c r="I89" s="3">
        <f>'orig. data'!D76</f>
        <v>0.14650095</v>
      </c>
      <c r="J89" s="3">
        <f>'orig. data'!R76</f>
        <v>0.1756514878</v>
      </c>
      <c r="K89" s="33">
        <f>J$19</f>
        <v>0.1798038115</v>
      </c>
      <c r="L89" s="6">
        <f>'orig. data'!B76</f>
        <v>157</v>
      </c>
      <c r="M89" s="6">
        <f>'orig. data'!C76</f>
        <v>1195</v>
      </c>
      <c r="N89" s="12">
        <f>'orig. data'!G76</f>
        <v>0.9718271187</v>
      </c>
      <c r="P89" s="6">
        <f>'orig. data'!P76</f>
        <v>203</v>
      </c>
      <c r="Q89" s="6">
        <f>'orig. data'!Q76</f>
        <v>1272</v>
      </c>
      <c r="R89" s="12">
        <f>'orig. data'!U76</f>
        <v>0.7438136195</v>
      </c>
      <c r="T89" s="12">
        <f>'orig. data'!AD76</f>
        <v>0.1373907031</v>
      </c>
    </row>
    <row r="90" spans="2:20" ht="12.75">
      <c r="B90"/>
      <c r="C90"/>
      <c r="D90"/>
      <c r="E90"/>
      <c r="F90"/>
      <c r="G90"/>
      <c r="H90" s="33"/>
      <c r="I90" s="3"/>
      <c r="J90" s="3"/>
      <c r="K90" s="33"/>
      <c r="L90" s="6"/>
      <c r="M90" s="6"/>
      <c r="N90" s="12"/>
      <c r="P90" s="6"/>
      <c r="Q90" s="6"/>
      <c r="R90" s="12"/>
      <c r="T90" s="12"/>
    </row>
    <row r="91" spans="1:20" ht="12.75">
      <c r="A91" s="2">
        <v>76</v>
      </c>
      <c r="B91" t="s">
        <v>387</v>
      </c>
      <c r="C91">
        <f t="shared" si="13"/>
      </c>
      <c r="D91">
        <f t="shared" si="14"/>
      </c>
      <c r="E91" t="str">
        <f t="shared" si="15"/>
        <v>t</v>
      </c>
      <c r="F91" t="str">
        <f aca="true" t="shared" si="32" ref="F91:F101">IF(AND(L91&gt;0,L91&lt;=5),"T1c"," ")&amp;IF(AND(M91&gt;0,M91&lt;=5),"T1p"," ")</f>
        <v>  </v>
      </c>
      <c r="G91" t="str">
        <f aca="true" t="shared" si="33" ref="G91:G101">IF(AND(P91&gt;0,P91&lt;=5),"T2c"," ")&amp;IF(AND(Q91&gt;0,Q91&lt;=5),"T2p"," ")</f>
        <v>  </v>
      </c>
      <c r="H91" s="33">
        <f aca="true" t="shared" si="34" ref="H91:H101">I$19</f>
        <v>0.1469254981</v>
      </c>
      <c r="I91" s="3">
        <f>'orig. data'!D77</f>
        <v>0.1518838089</v>
      </c>
      <c r="J91" s="3">
        <f>'orig. data'!R77</f>
        <v>0.1927713049</v>
      </c>
      <c r="K91" s="33">
        <f aca="true" t="shared" si="35" ref="K91:K101">J$19</f>
        <v>0.1798038115</v>
      </c>
      <c r="L91" s="6">
        <f>'orig. data'!B77</f>
        <v>337</v>
      </c>
      <c r="M91" s="6">
        <f>'orig. data'!C77</f>
        <v>2357</v>
      </c>
      <c r="N91" s="12">
        <f>'orig. data'!G77</f>
        <v>0.5470898179</v>
      </c>
      <c r="P91" s="6">
        <f>'orig. data'!P77</f>
        <v>373</v>
      </c>
      <c r="Q91" s="6">
        <f>'orig. data'!Q77</f>
        <v>2044</v>
      </c>
      <c r="R91" s="12">
        <f>'orig. data'!U77</f>
        <v>0.1831771112</v>
      </c>
      <c r="T91" s="12">
        <f>'orig. data'!AD77</f>
        <v>0.0038449686</v>
      </c>
    </row>
    <row r="92" spans="1:20" ht="12.75">
      <c r="A92" s="2">
        <v>77</v>
      </c>
      <c r="B92" t="s">
        <v>188</v>
      </c>
      <c r="C92">
        <f t="shared" si="13"/>
      </c>
      <c r="D92">
        <f t="shared" si="14"/>
      </c>
      <c r="E92">
        <f t="shared" si="15"/>
      </c>
      <c r="F92" t="str">
        <f t="shared" si="32"/>
        <v>  </v>
      </c>
      <c r="G92" t="str">
        <f t="shared" si="33"/>
        <v>  </v>
      </c>
      <c r="H92" s="33">
        <f t="shared" si="34"/>
        <v>0.1469254981</v>
      </c>
      <c r="I92" s="3">
        <f>'orig. data'!D78</f>
        <v>0.1326427175</v>
      </c>
      <c r="J92" s="3">
        <f>'orig. data'!R78</f>
        <v>0.1622093356</v>
      </c>
      <c r="K92" s="33">
        <f t="shared" si="35"/>
        <v>0.1798038115</v>
      </c>
      <c r="L92" s="6">
        <f>'orig. data'!B78</f>
        <v>51</v>
      </c>
      <c r="M92" s="6">
        <f>'orig. data'!C78</f>
        <v>389</v>
      </c>
      <c r="N92" s="12">
        <f>'orig. data'!G78</f>
        <v>0.4743605301</v>
      </c>
      <c r="P92" s="6">
        <f>'orig. data'!P78</f>
        <v>34</v>
      </c>
      <c r="Q92" s="6">
        <f>'orig. data'!Q78</f>
        <v>189</v>
      </c>
      <c r="R92" s="12">
        <f>'orig. data'!U78</f>
        <v>0.6055137524</v>
      </c>
      <c r="T92" s="12">
        <f>'orig. data'!AD78</f>
        <v>0.4613441476</v>
      </c>
    </row>
    <row r="93" spans="1:20" ht="12.75">
      <c r="A93" s="2">
        <v>78</v>
      </c>
      <c r="B93" t="s">
        <v>189</v>
      </c>
      <c r="C93">
        <f t="shared" si="13"/>
      </c>
      <c r="D93">
        <f t="shared" si="14"/>
      </c>
      <c r="E93">
        <f t="shared" si="15"/>
      </c>
      <c r="F93" t="str">
        <f t="shared" si="32"/>
        <v>  </v>
      </c>
      <c r="G93" t="str">
        <f t="shared" si="33"/>
        <v>  </v>
      </c>
      <c r="H93" s="33">
        <f t="shared" si="34"/>
        <v>0.1469254981</v>
      </c>
      <c r="I93" s="3">
        <f>'orig. data'!D79</f>
        <v>0.1150571999</v>
      </c>
      <c r="J93" s="3">
        <f>'orig. data'!R79</f>
        <v>0.1396262562</v>
      </c>
      <c r="K93" s="33">
        <f t="shared" si="35"/>
        <v>0.1798038115</v>
      </c>
      <c r="L93" s="6">
        <f>'orig. data'!B79</f>
        <v>76</v>
      </c>
      <c r="M93" s="6">
        <f>'orig. data'!C79</f>
        <v>713</v>
      </c>
      <c r="N93" s="12">
        <f>'orig. data'!G79</f>
        <v>0.0362098806</v>
      </c>
      <c r="P93" s="6">
        <f>'orig. data'!P79</f>
        <v>64</v>
      </c>
      <c r="Q93" s="6">
        <f>'orig. data'!Q79</f>
        <v>505</v>
      </c>
      <c r="R93" s="12">
        <f>'orig. data'!U79</f>
        <v>0.0505844699</v>
      </c>
      <c r="T93" s="12">
        <f>'orig. data'!AD79</f>
        <v>0.3202643308</v>
      </c>
    </row>
    <row r="94" spans="1:20" ht="12.75">
      <c r="A94" s="2">
        <v>79</v>
      </c>
      <c r="B94" t="s">
        <v>388</v>
      </c>
      <c r="C94">
        <f t="shared" si="13"/>
      </c>
      <c r="D94">
        <f t="shared" si="14"/>
      </c>
      <c r="E94">
        <f t="shared" si="15"/>
      </c>
      <c r="F94" t="str">
        <f t="shared" si="32"/>
        <v>  </v>
      </c>
      <c r="G94" t="str">
        <f t="shared" si="33"/>
        <v>  </v>
      </c>
      <c r="H94" s="33">
        <f t="shared" si="34"/>
        <v>0.1469254981</v>
      </c>
      <c r="I94" s="3">
        <f>'orig. data'!D80</f>
        <v>0.1084432692</v>
      </c>
      <c r="J94" s="3">
        <f>'orig. data'!R80</f>
        <v>0.2317080097</v>
      </c>
      <c r="K94" s="33">
        <f t="shared" si="35"/>
        <v>0.1798038115</v>
      </c>
      <c r="L94" s="6">
        <f>'orig. data'!B80</f>
        <v>24</v>
      </c>
      <c r="M94" s="6">
        <f>'orig. data'!C80</f>
        <v>220</v>
      </c>
      <c r="N94" s="12">
        <f>'orig. data'!G80</f>
        <v>0.198503764</v>
      </c>
      <c r="P94" s="6">
        <f>'orig. data'!P80</f>
        <v>34</v>
      </c>
      <c r="Q94" s="6">
        <f>'orig. data'!Q80</f>
        <v>153</v>
      </c>
      <c r="R94" s="12">
        <f>'orig. data'!U80</f>
        <v>0.1848659519</v>
      </c>
      <c r="T94" s="12">
        <f>'orig. data'!AD80</f>
        <v>0.0150316211</v>
      </c>
    </row>
    <row r="95" spans="1:20" ht="12.75">
      <c r="A95" s="2">
        <v>80</v>
      </c>
      <c r="B95" t="s">
        <v>390</v>
      </c>
      <c r="C95" t="str">
        <f t="shared" si="13"/>
        <v>1</v>
      </c>
      <c r="D95">
        <f t="shared" si="14"/>
      </c>
      <c r="E95">
        <f t="shared" si="15"/>
      </c>
      <c r="F95" t="str">
        <f t="shared" si="32"/>
        <v>  </v>
      </c>
      <c r="G95" t="str">
        <f t="shared" si="33"/>
        <v>  </v>
      </c>
      <c r="H95" s="33">
        <f t="shared" si="34"/>
        <v>0.1469254981</v>
      </c>
      <c r="I95" s="3">
        <f>'orig. data'!D82</f>
        <v>0.0992852166</v>
      </c>
      <c r="J95" s="3">
        <f>'orig. data'!R82</f>
        <v>0.1399976015</v>
      </c>
      <c r="K95" s="33">
        <f t="shared" si="35"/>
        <v>0.1798038115</v>
      </c>
      <c r="L95" s="6">
        <f>'orig. data'!B82</f>
        <v>71</v>
      </c>
      <c r="M95" s="6">
        <f>'orig. data'!C82</f>
        <v>801</v>
      </c>
      <c r="N95" s="12">
        <f>'orig. data'!G82</f>
        <v>0.0010198764</v>
      </c>
      <c r="P95" s="6">
        <f>'orig. data'!P82</f>
        <v>100</v>
      </c>
      <c r="Q95" s="6">
        <f>'orig. data'!Q82</f>
        <v>797</v>
      </c>
      <c r="R95" s="12">
        <f>'orig. data'!U82</f>
        <v>0.0132960544</v>
      </c>
      <c r="T95" s="12">
        <f>'orig. data'!AD82</f>
        <v>0.038456129</v>
      </c>
    </row>
    <row r="96" spans="1:20" ht="12.75">
      <c r="A96" s="2">
        <v>81</v>
      </c>
      <c r="B96" t="s">
        <v>389</v>
      </c>
      <c r="C96">
        <f t="shared" si="13"/>
      </c>
      <c r="D96">
        <f t="shared" si="14"/>
      </c>
      <c r="E96">
        <f t="shared" si="15"/>
      </c>
      <c r="F96" t="str">
        <f t="shared" si="32"/>
        <v>  </v>
      </c>
      <c r="G96" t="str">
        <f t="shared" si="33"/>
        <v>  </v>
      </c>
      <c r="H96" s="33">
        <f t="shared" si="34"/>
        <v>0.1469254981</v>
      </c>
      <c r="I96" s="3">
        <f>'orig. data'!D81</f>
        <v>0.1522295158</v>
      </c>
      <c r="J96" s="3">
        <f>'orig. data'!R81</f>
        <v>0.1713355126</v>
      </c>
      <c r="K96" s="33">
        <f t="shared" si="35"/>
        <v>0.1798038115</v>
      </c>
      <c r="L96" s="6">
        <f>'orig. data'!B81</f>
        <v>202</v>
      </c>
      <c r="M96" s="6">
        <f>'orig. data'!C81</f>
        <v>1516</v>
      </c>
      <c r="N96" s="12">
        <f>'orig. data'!G81</f>
        <v>0.6182323365</v>
      </c>
      <c r="P96" s="6">
        <f>'orig. data'!P81</f>
        <v>257</v>
      </c>
      <c r="Q96" s="6">
        <f>'orig. data'!Q81</f>
        <v>1722</v>
      </c>
      <c r="R96" s="12">
        <f>'orig. data'!U81</f>
        <v>0.4492290134</v>
      </c>
      <c r="T96" s="12">
        <f>'orig. data'!AD81</f>
        <v>0.3041642537</v>
      </c>
    </row>
    <row r="97" spans="1:20" ht="12.75">
      <c r="A97" s="2">
        <v>82</v>
      </c>
      <c r="B97" t="s">
        <v>190</v>
      </c>
      <c r="C97" t="str">
        <f t="shared" si="13"/>
        <v>1</v>
      </c>
      <c r="D97" t="str">
        <f t="shared" si="14"/>
        <v>2</v>
      </c>
      <c r="E97">
        <f t="shared" si="15"/>
      </c>
      <c r="F97" t="str">
        <f t="shared" si="32"/>
        <v>  </v>
      </c>
      <c r="G97" t="str">
        <f t="shared" si="33"/>
        <v>  </v>
      </c>
      <c r="H97" s="33">
        <f t="shared" si="34"/>
        <v>0.1469254981</v>
      </c>
      <c r="I97" s="3">
        <f>'orig. data'!D83</f>
        <v>0.092737368</v>
      </c>
      <c r="J97" s="3">
        <f>'orig. data'!R83</f>
        <v>0.1284702486</v>
      </c>
      <c r="K97" s="33">
        <f t="shared" si="35"/>
        <v>0.1798038115</v>
      </c>
      <c r="L97" s="6">
        <f>'orig. data'!B83</f>
        <v>72</v>
      </c>
      <c r="M97" s="6">
        <f>'orig. data'!C83</f>
        <v>876</v>
      </c>
      <c r="N97" s="12">
        <f>'orig. data'!G83</f>
        <v>0.0001037105</v>
      </c>
      <c r="P97" s="6">
        <f>'orig. data'!P83</f>
        <v>95</v>
      </c>
      <c r="Q97" s="6">
        <f>'orig. data'!Q83</f>
        <v>797</v>
      </c>
      <c r="R97" s="12">
        <f>'orig. data'!U83</f>
        <v>0.0017133291</v>
      </c>
      <c r="T97" s="12">
        <f>'orig. data'!AD83</f>
        <v>0.05561906</v>
      </c>
    </row>
    <row r="98" spans="1:20" ht="12.75">
      <c r="A98" s="2">
        <v>83</v>
      </c>
      <c r="B98" t="s">
        <v>191</v>
      </c>
      <c r="C98" t="str">
        <f t="shared" si="13"/>
        <v>1</v>
      </c>
      <c r="D98" t="str">
        <f t="shared" si="14"/>
        <v>2</v>
      </c>
      <c r="E98">
        <f t="shared" si="15"/>
      </c>
      <c r="F98" t="str">
        <f t="shared" si="32"/>
        <v>  </v>
      </c>
      <c r="G98" t="str">
        <f t="shared" si="33"/>
        <v>  </v>
      </c>
      <c r="H98" s="33">
        <f t="shared" si="34"/>
        <v>0.1469254981</v>
      </c>
      <c r="I98" s="3">
        <f>'orig. data'!D85</f>
        <v>0.0901936618</v>
      </c>
      <c r="J98" s="3">
        <f>'orig. data'!R85</f>
        <v>0.1091243233</v>
      </c>
      <c r="K98" s="33">
        <f t="shared" si="35"/>
        <v>0.1798038115</v>
      </c>
      <c r="L98" s="6">
        <f>'orig. data'!B85</f>
        <v>64</v>
      </c>
      <c r="M98" s="6">
        <f>'orig. data'!C85</f>
        <v>809</v>
      </c>
      <c r="N98" s="12">
        <f>'orig. data'!G85</f>
        <v>0.0001054633</v>
      </c>
      <c r="P98" s="6">
        <f>'orig. data'!P85</f>
        <v>71</v>
      </c>
      <c r="Q98" s="6">
        <f>'orig. data'!Q85</f>
        <v>743</v>
      </c>
      <c r="R98" s="12">
        <f>'orig. data'!U85</f>
        <v>4.41097E-05</v>
      </c>
      <c r="T98" s="12">
        <f>'orig. data'!AD85</f>
        <v>0.3320636382</v>
      </c>
    </row>
    <row r="99" spans="1:20" ht="12.75">
      <c r="A99" s="2">
        <v>84</v>
      </c>
      <c r="B99" t="s">
        <v>391</v>
      </c>
      <c r="C99" t="str">
        <f t="shared" si="13"/>
        <v>1</v>
      </c>
      <c r="D99" t="str">
        <f t="shared" si="14"/>
        <v>2</v>
      </c>
      <c r="E99">
        <f t="shared" si="15"/>
      </c>
      <c r="F99" t="str">
        <f t="shared" si="32"/>
        <v>  </v>
      </c>
      <c r="G99" t="str">
        <f t="shared" si="33"/>
        <v>  </v>
      </c>
      <c r="H99" s="33">
        <f t="shared" si="34"/>
        <v>0.1469254981</v>
      </c>
      <c r="I99" s="3">
        <f>'orig. data'!D84</f>
        <v>0.0779127574</v>
      </c>
      <c r="J99" s="3">
        <f>'orig. data'!R84</f>
        <v>0.075963639</v>
      </c>
      <c r="K99" s="33">
        <f t="shared" si="35"/>
        <v>0.1798038115</v>
      </c>
      <c r="L99" s="6">
        <f>'orig. data'!B84</f>
        <v>29</v>
      </c>
      <c r="M99" s="6">
        <f>'orig. data'!C84</f>
        <v>393</v>
      </c>
      <c r="N99" s="12">
        <f>'orig. data'!G84</f>
        <v>0.0013596107</v>
      </c>
      <c r="P99" s="6">
        <f>'orig. data'!P84</f>
        <v>19</v>
      </c>
      <c r="Q99" s="6">
        <f>'orig. data'!Q84</f>
        <v>290</v>
      </c>
      <c r="R99" s="12">
        <f>'orig. data'!U84</f>
        <v>0.0001867668</v>
      </c>
      <c r="T99" s="12">
        <f>'orig. data'!AD84</f>
        <v>0.8796592385</v>
      </c>
    </row>
    <row r="100" spans="1:20" ht="12.75">
      <c r="A100" s="2">
        <v>85</v>
      </c>
      <c r="B100" t="s">
        <v>392</v>
      </c>
      <c r="C100">
        <f t="shared" si="13"/>
      </c>
      <c r="D100">
        <f t="shared" si="14"/>
      </c>
      <c r="E100">
        <f t="shared" si="15"/>
      </c>
      <c r="F100" t="str">
        <f t="shared" si="32"/>
        <v>  </v>
      </c>
      <c r="G100" t="str">
        <f t="shared" si="33"/>
        <v>  </v>
      </c>
      <c r="H100" s="33">
        <f t="shared" si="34"/>
        <v>0.1469254981</v>
      </c>
      <c r="I100" s="3">
        <f>'orig. data'!D86</f>
        <v>0.1127052605</v>
      </c>
      <c r="J100" s="3">
        <f>'orig. data'!R86</f>
        <v>0.1699343687</v>
      </c>
      <c r="K100" s="33">
        <f t="shared" si="35"/>
        <v>0.1798038115</v>
      </c>
      <c r="L100" s="6">
        <f>'orig. data'!B86</f>
        <v>72</v>
      </c>
      <c r="M100" s="6">
        <f>'orig. data'!C86</f>
        <v>705</v>
      </c>
      <c r="N100" s="12">
        <f>'orig. data'!G86</f>
        <v>0.0305810135</v>
      </c>
      <c r="P100" s="6">
        <f>'orig. data'!P86</f>
        <v>111</v>
      </c>
      <c r="Q100" s="6">
        <f>'orig. data'!Q86</f>
        <v>703</v>
      </c>
      <c r="R100" s="12">
        <f>'orig. data'!U86</f>
        <v>0.5612349559</v>
      </c>
      <c r="T100" s="12">
        <f>'orig. data'!AD86</f>
        <v>0.0124833201</v>
      </c>
    </row>
    <row r="101" spans="1:20" ht="12.75">
      <c r="A101" s="2">
        <v>86</v>
      </c>
      <c r="B101" t="s">
        <v>192</v>
      </c>
      <c r="C101">
        <f t="shared" si="13"/>
      </c>
      <c r="D101">
        <f t="shared" si="14"/>
      </c>
      <c r="E101">
        <f t="shared" si="15"/>
      </c>
      <c r="F101" t="str">
        <f t="shared" si="32"/>
        <v>  </v>
      </c>
      <c r="G101" t="str">
        <f t="shared" si="33"/>
        <v>  </v>
      </c>
      <c r="H101" s="33">
        <f t="shared" si="34"/>
        <v>0.1469254981</v>
      </c>
      <c r="I101" s="3">
        <f>'orig. data'!D87</f>
        <v>0.1412304425</v>
      </c>
      <c r="J101" s="3">
        <f>'orig. data'!R87</f>
        <v>0.1848974528</v>
      </c>
      <c r="K101" s="33">
        <f t="shared" si="35"/>
        <v>0.1798038115</v>
      </c>
      <c r="L101" s="6">
        <f>'orig. data'!B87</f>
        <v>64</v>
      </c>
      <c r="M101" s="6">
        <f>'orig. data'!C87</f>
        <v>521</v>
      </c>
      <c r="N101" s="12">
        <f>'orig. data'!G87</f>
        <v>0.7576055281</v>
      </c>
      <c r="P101" s="6">
        <f>'orig. data'!P87</f>
        <v>89</v>
      </c>
      <c r="Q101" s="6">
        <f>'orig. data'!Q87</f>
        <v>512</v>
      </c>
      <c r="R101" s="12">
        <f>'orig. data'!U87</f>
        <v>0.80090398</v>
      </c>
      <c r="T101" s="12">
        <f>'orig. data'!AD87</f>
        <v>0.141123565</v>
      </c>
    </row>
    <row r="102" spans="2:20" ht="12.75">
      <c r="B102"/>
      <c r="C102"/>
      <c r="D102"/>
      <c r="E102"/>
      <c r="F102"/>
      <c r="G102"/>
      <c r="H102" s="33"/>
      <c r="I102" s="3"/>
      <c r="J102" s="3"/>
      <c r="K102" s="33"/>
      <c r="L102" s="6"/>
      <c r="M102" s="6"/>
      <c r="N102" s="12"/>
      <c r="P102" s="6"/>
      <c r="Q102" s="6"/>
      <c r="R102" s="12"/>
      <c r="T102" s="12"/>
    </row>
    <row r="103" spans="1:20" ht="12.75">
      <c r="A103" s="2">
        <v>87</v>
      </c>
      <c r="B103" t="s">
        <v>393</v>
      </c>
      <c r="C103">
        <f t="shared" si="13"/>
      </c>
      <c r="D103">
        <f t="shared" si="14"/>
      </c>
      <c r="E103" t="str">
        <f t="shared" si="15"/>
        <v>t</v>
      </c>
      <c r="F103" t="str">
        <f>IF(AND(L103&gt;0,L103&lt;=5),"T1c"," ")&amp;IF(AND(M103&gt;0,M103&lt;=5),"T1p"," ")</f>
        <v>  </v>
      </c>
      <c r="G103" t="str">
        <f>IF(AND(P103&gt;0,P103&lt;=5),"T2c"," ")&amp;IF(AND(Q103&gt;0,Q103&lt;=5),"T2p"," ")</f>
        <v>  </v>
      </c>
      <c r="H103" s="33">
        <f>I$19</f>
        <v>0.1469254981</v>
      </c>
      <c r="I103" s="3">
        <f>'orig. data'!D88</f>
        <v>0.1398150323</v>
      </c>
      <c r="J103" s="3">
        <f>'orig. data'!R88</f>
        <v>0.1787238696</v>
      </c>
      <c r="K103" s="33">
        <f>J$19</f>
        <v>0.1798038115</v>
      </c>
      <c r="L103" s="6">
        <f>'orig. data'!B88</f>
        <v>539</v>
      </c>
      <c r="M103" s="6">
        <f>'orig. data'!C88</f>
        <v>3630</v>
      </c>
      <c r="N103" s="12">
        <f>'orig. data'!G88</f>
        <v>0.258609275</v>
      </c>
      <c r="P103" s="6">
        <f>'orig. data'!P88</f>
        <v>592</v>
      </c>
      <c r="Q103" s="6">
        <f>'orig. data'!Q88</f>
        <v>3126</v>
      </c>
      <c r="R103" s="12">
        <f>'orig. data'!U88</f>
        <v>0.8855394424</v>
      </c>
      <c r="T103" s="12">
        <f>'orig. data'!AD88</f>
        <v>0.000170377</v>
      </c>
    </row>
    <row r="104" spans="1:20" ht="12.75">
      <c r="A104" s="2">
        <v>88</v>
      </c>
      <c r="B104" t="s">
        <v>394</v>
      </c>
      <c r="C104">
        <f t="shared" si="13"/>
      </c>
      <c r="D104">
        <f t="shared" si="14"/>
      </c>
      <c r="E104" t="str">
        <f t="shared" si="15"/>
        <v>t</v>
      </c>
      <c r="F104" t="str">
        <f>IF(AND(L104&gt;0,L104&lt;=5),"T1c"," ")&amp;IF(AND(M104&gt;0,M104&lt;=5),"T1p"," ")</f>
        <v>  </v>
      </c>
      <c r="G104" t="str">
        <f>IF(AND(P104&gt;0,P104&lt;=5),"T2c"," ")&amp;IF(AND(Q104&gt;0,Q104&lt;=5),"T2p"," ")</f>
        <v>  </v>
      </c>
      <c r="H104" s="33">
        <f>I$19</f>
        <v>0.1469254981</v>
      </c>
      <c r="I104" s="3">
        <f>'orig. data'!D89</f>
        <v>0.1469717507</v>
      </c>
      <c r="J104" s="3">
        <f>'orig. data'!R89</f>
        <v>0.1853060312</v>
      </c>
      <c r="K104" s="33">
        <f>J$19</f>
        <v>0.1798038115</v>
      </c>
      <c r="L104" s="6">
        <f>'orig. data'!B89</f>
        <v>385</v>
      </c>
      <c r="M104" s="6">
        <f>'orig. data'!C89</f>
        <v>2360</v>
      </c>
      <c r="N104" s="12">
        <f>'orig. data'!G89</f>
        <v>0.9951318982</v>
      </c>
      <c r="P104" s="6">
        <f>'orig. data'!P89</f>
        <v>458</v>
      </c>
      <c r="Q104" s="6">
        <f>'orig. data'!Q89</f>
        <v>2189</v>
      </c>
      <c r="R104" s="12">
        <f>'orig. data'!U89</f>
        <v>0.5251995508</v>
      </c>
      <c r="T104" s="12">
        <f>'orig. data'!AD89</f>
        <v>0.0023268046</v>
      </c>
    </row>
    <row r="105" spans="2:20" ht="12.75">
      <c r="B105"/>
      <c r="C105"/>
      <c r="D105"/>
      <c r="E105"/>
      <c r="F105"/>
      <c r="G105"/>
      <c r="H105" s="33"/>
      <c r="I105" s="3"/>
      <c r="J105" s="3"/>
      <c r="K105" s="33"/>
      <c r="L105" s="6"/>
      <c r="M105" s="6"/>
      <c r="N105" s="12"/>
      <c r="P105" s="6"/>
      <c r="Q105" s="6"/>
      <c r="R105" s="12"/>
      <c r="T105" s="12"/>
    </row>
    <row r="106" spans="1:20" ht="12.75">
      <c r="A106" s="2">
        <v>89</v>
      </c>
      <c r="B106" t="s">
        <v>167</v>
      </c>
      <c r="C106">
        <f t="shared" si="13"/>
      </c>
      <c r="D106">
        <f t="shared" si="14"/>
      </c>
      <c r="E106">
        <f t="shared" si="15"/>
      </c>
      <c r="F106" t="str">
        <f>IF(AND(L106&gt;0,L106&lt;=5),"T1c"," ")&amp;IF(AND(M106&gt;0,M106&lt;=5),"T1p"," ")</f>
        <v>  </v>
      </c>
      <c r="G106" t="str">
        <f>IF(AND(P106&gt;0,P106&lt;=5),"T2c"," ")&amp;IF(AND(Q106&gt;0,Q106&lt;=5),"T2p"," ")</f>
        <v>  </v>
      </c>
      <c r="H106" s="33">
        <f>I$19</f>
        <v>0.1469254981</v>
      </c>
      <c r="I106" s="3">
        <f>'orig. data'!D90</f>
        <v>0.1438236351</v>
      </c>
      <c r="J106" s="3">
        <f>'orig. data'!R90</f>
        <v>0.1757190668</v>
      </c>
      <c r="K106" s="33">
        <f>J$19</f>
        <v>0.1798038115</v>
      </c>
      <c r="L106" s="6">
        <f>'orig. data'!B90</f>
        <v>499</v>
      </c>
      <c r="M106" s="6">
        <f>'orig. data'!C90</f>
        <v>3148</v>
      </c>
      <c r="N106" s="12">
        <f>'orig. data'!G90</f>
        <v>0.6391897803</v>
      </c>
      <c r="P106" s="6">
        <f>'orig. data'!P90</f>
        <v>466</v>
      </c>
      <c r="Q106" s="6">
        <f>'orig. data'!Q90</f>
        <v>2380</v>
      </c>
      <c r="R106" s="12">
        <f>'orig. data'!U90</f>
        <v>0.6278798362</v>
      </c>
      <c r="T106" s="12">
        <f>'orig. data'!AD90</f>
        <v>0.0056563931</v>
      </c>
    </row>
    <row r="107" spans="2:20" ht="12.75">
      <c r="B107"/>
      <c r="C107"/>
      <c r="D107"/>
      <c r="E107"/>
      <c r="F107"/>
      <c r="G107"/>
      <c r="H107" s="33"/>
      <c r="I107" s="3"/>
      <c r="J107" s="3"/>
      <c r="K107" s="33"/>
      <c r="L107" s="6"/>
      <c r="M107" s="6"/>
      <c r="N107" s="12"/>
      <c r="P107" s="6"/>
      <c r="Q107" s="6"/>
      <c r="R107" s="12"/>
      <c r="T107" s="12"/>
    </row>
    <row r="108" spans="1:20" ht="12.75">
      <c r="A108" s="2">
        <v>90</v>
      </c>
      <c r="B108" t="s">
        <v>348</v>
      </c>
      <c r="C108">
        <f t="shared" si="13"/>
      </c>
      <c r="D108">
        <f t="shared" si="14"/>
      </c>
      <c r="E108" t="str">
        <f t="shared" si="15"/>
        <v>t</v>
      </c>
      <c r="F108" t="str">
        <f>IF(AND(L108&gt;0,L108&lt;=5),"T1c"," ")&amp;IF(AND(M108&gt;0,M108&lt;=5),"T1p"," ")</f>
        <v>  </v>
      </c>
      <c r="G108" t="str">
        <f>IF(AND(P108&gt;0,P108&lt;=5),"T2c"," ")&amp;IF(AND(Q108&gt;0,Q108&lt;=5),"T2p"," ")</f>
        <v>  </v>
      </c>
      <c r="H108" s="33">
        <f>I$19</f>
        <v>0.1469254981</v>
      </c>
      <c r="I108" s="3">
        <f>'orig. data'!D101</f>
        <v>0.1408709632</v>
      </c>
      <c r="J108" s="3">
        <f>'orig. data'!R101</f>
        <v>0.1860810273</v>
      </c>
      <c r="K108" s="33">
        <f>J$19</f>
        <v>0.1798038115</v>
      </c>
      <c r="L108" s="6">
        <f>'orig. data'!B101</f>
        <v>555</v>
      </c>
      <c r="M108" s="6">
        <f>'orig. data'!C101</f>
        <v>3901</v>
      </c>
      <c r="N108" s="12">
        <f>'orig. data'!G101</f>
        <v>0.3286297785</v>
      </c>
      <c r="P108" s="6">
        <f>'orig. data'!P101</f>
        <v>576</v>
      </c>
      <c r="Q108" s="6">
        <f>'orig. data'!Q101</f>
        <v>3046</v>
      </c>
      <c r="R108" s="12">
        <f>'orig. data'!U101</f>
        <v>0.4169704679</v>
      </c>
      <c r="T108" s="12">
        <f>'orig. data'!AD101</f>
        <v>1.49336E-05</v>
      </c>
    </row>
    <row r="109" spans="2:20" ht="12.75">
      <c r="B109"/>
      <c r="C109"/>
      <c r="D109"/>
      <c r="E109"/>
      <c r="F109"/>
      <c r="G109"/>
      <c r="H109" s="33"/>
      <c r="I109" s="3"/>
      <c r="J109" s="3"/>
      <c r="K109" s="33"/>
      <c r="L109" s="6"/>
      <c r="M109" s="6"/>
      <c r="N109" s="12"/>
      <c r="P109" s="6"/>
      <c r="Q109" s="6"/>
      <c r="R109" s="12"/>
      <c r="T109" s="12"/>
    </row>
    <row r="110" spans="1:20" ht="12.75">
      <c r="A110" s="2">
        <v>91</v>
      </c>
      <c r="B110" t="s">
        <v>395</v>
      </c>
      <c r="C110">
        <f t="shared" si="13"/>
      </c>
      <c r="D110">
        <f t="shared" si="14"/>
      </c>
      <c r="E110" t="str">
        <f t="shared" si="15"/>
        <v>t</v>
      </c>
      <c r="F110" t="str">
        <f>IF(AND(L110&gt;0,L110&lt;=5),"T1c"," ")&amp;IF(AND(M110&gt;0,M110&lt;=5),"T1p"," ")</f>
        <v>  </v>
      </c>
      <c r="G110" t="str">
        <f>IF(AND(P110&gt;0,P110&lt;=5),"T2c"," ")&amp;IF(AND(Q110&gt;0,Q110&lt;=5),"T2p"," ")</f>
        <v>  </v>
      </c>
      <c r="H110" s="33">
        <f>I$19</f>
        <v>0.1469254981</v>
      </c>
      <c r="I110" s="3">
        <f>'orig. data'!D91</f>
        <v>0.1441048383</v>
      </c>
      <c r="J110" s="3">
        <f>'orig. data'!R91</f>
        <v>0.1820644428</v>
      </c>
      <c r="K110" s="33">
        <f>J$19</f>
        <v>0.1798038115</v>
      </c>
      <c r="L110" s="6">
        <f>'orig. data'!B91</f>
        <v>566</v>
      </c>
      <c r="M110" s="6">
        <f>'orig. data'!C91</f>
        <v>3550</v>
      </c>
      <c r="N110" s="12">
        <f>'orig. data'!G91</f>
        <v>0.6505147287</v>
      </c>
      <c r="P110" s="6">
        <f>'orig. data'!P91</f>
        <v>607</v>
      </c>
      <c r="Q110" s="6">
        <f>'orig. data'!Q91</f>
        <v>2949</v>
      </c>
      <c r="R110" s="12">
        <f>'orig. data'!U91</f>
        <v>0.7625366144</v>
      </c>
      <c r="T110" s="12">
        <f>'orig. data'!AD91</f>
        <v>0.0002761864</v>
      </c>
    </row>
    <row r="111" spans="1:20" ht="12.75">
      <c r="A111" s="2">
        <v>92</v>
      </c>
      <c r="B111" t="s">
        <v>396</v>
      </c>
      <c r="C111">
        <f t="shared" si="13"/>
      </c>
      <c r="D111">
        <f t="shared" si="14"/>
      </c>
      <c r="E111">
        <f t="shared" si="15"/>
      </c>
      <c r="F111" t="str">
        <f>IF(AND(L111&gt;0,L111&lt;=5),"T1c"," ")&amp;IF(AND(M111&gt;0,M111&lt;=5),"T1p"," ")</f>
        <v>  </v>
      </c>
      <c r="G111" t="str">
        <f>IF(AND(P111&gt;0,P111&lt;=5),"T2c"," ")&amp;IF(AND(Q111&gt;0,Q111&lt;=5),"T2p"," ")</f>
        <v>  </v>
      </c>
      <c r="H111" s="33">
        <f>I$19</f>
        <v>0.1469254981</v>
      </c>
      <c r="I111" s="3">
        <f>'orig. data'!D92</f>
        <v>0.1631600832</v>
      </c>
      <c r="J111" s="3">
        <f>'orig. data'!R92</f>
        <v>0.1911959395</v>
      </c>
      <c r="K111" s="33">
        <f>J$19</f>
        <v>0.1798038115</v>
      </c>
      <c r="L111" s="6">
        <f>'orig. data'!B92</f>
        <v>377</v>
      </c>
      <c r="M111" s="6">
        <f>'orig. data'!C92</f>
        <v>2292</v>
      </c>
      <c r="N111" s="12">
        <f>'orig. data'!G92</f>
        <v>0.0444920822</v>
      </c>
      <c r="P111" s="6">
        <f>'orig. data'!P92</f>
        <v>357</v>
      </c>
      <c r="Q111" s="6">
        <f>'orig. data'!Q92</f>
        <v>1813</v>
      </c>
      <c r="R111" s="12">
        <f>'orig. data'!U92</f>
        <v>0.2517848354</v>
      </c>
      <c r="T111" s="12">
        <f>'orig. data'!AD92</f>
        <v>0.062785753</v>
      </c>
    </row>
    <row r="112" spans="2:20" ht="12.75">
      <c r="B112"/>
      <c r="C112"/>
      <c r="D112"/>
      <c r="E112"/>
      <c r="F112"/>
      <c r="G112"/>
      <c r="H112" s="33"/>
      <c r="I112" s="3"/>
      <c r="J112" s="3"/>
      <c r="K112" s="33"/>
      <c r="L112" s="6"/>
      <c r="M112" s="6"/>
      <c r="N112" s="12"/>
      <c r="P112" s="6"/>
      <c r="Q112" s="6"/>
      <c r="R112" s="12"/>
      <c r="T112" s="12"/>
    </row>
    <row r="113" spans="1:20" ht="12.75">
      <c r="A113" s="2">
        <v>93</v>
      </c>
      <c r="B113" t="s">
        <v>403</v>
      </c>
      <c r="C113">
        <f t="shared" si="13"/>
      </c>
      <c r="D113">
        <f t="shared" si="14"/>
      </c>
      <c r="E113" t="str">
        <f t="shared" si="15"/>
        <v>t</v>
      </c>
      <c r="F113" t="str">
        <f>IF(AND(L113&gt;0,L113&lt;=5),"T1c"," ")&amp;IF(AND(M113&gt;0,M113&lt;=5),"T1p"," ")</f>
        <v>  </v>
      </c>
      <c r="G113" t="str">
        <f>IF(AND(P113&gt;0,P113&lt;=5),"T2c"," ")&amp;IF(AND(Q113&gt;0,Q113&lt;=5),"T2p"," ")</f>
        <v>  </v>
      </c>
      <c r="H113" s="33">
        <f>I$19</f>
        <v>0.1469254981</v>
      </c>
      <c r="I113" s="3">
        <f>'orig. data'!D99</f>
        <v>0.1377781269</v>
      </c>
      <c r="J113" s="3">
        <f>'orig. data'!R99</f>
        <v>0.1785931813</v>
      </c>
      <c r="K113" s="33">
        <f>J$19</f>
        <v>0.1798038115</v>
      </c>
      <c r="L113" s="6">
        <f>'orig. data'!B99</f>
        <v>393</v>
      </c>
      <c r="M113" s="6">
        <f>'orig. data'!C99</f>
        <v>2707</v>
      </c>
      <c r="N113" s="12">
        <f>'orig. data'!G99</f>
        <v>0.2072312657</v>
      </c>
      <c r="P113" s="6">
        <f>'orig. data'!P99</f>
        <v>520</v>
      </c>
      <c r="Q113" s="6">
        <f>'orig. data'!Q99</f>
        <v>2700</v>
      </c>
      <c r="R113" s="12">
        <f>'orig. data'!U99</f>
        <v>0.8797431857</v>
      </c>
      <c r="T113" s="12">
        <f>'orig. data'!AD99</f>
        <v>0.0003651599</v>
      </c>
    </row>
    <row r="114" spans="1:20" ht="12.75">
      <c r="A114" s="2">
        <v>94</v>
      </c>
      <c r="B114" t="s">
        <v>404</v>
      </c>
      <c r="C114">
        <f t="shared" si="13"/>
      </c>
      <c r="D114">
        <f t="shared" si="14"/>
      </c>
      <c r="E114">
        <f t="shared" si="15"/>
      </c>
      <c r="F114" t="str">
        <f>IF(AND(L114&gt;0,L114&lt;=5),"T1c"," ")&amp;IF(AND(M114&gt;0,M114&lt;=5),"T1p"," ")</f>
        <v>  </v>
      </c>
      <c r="G114" t="str">
        <f>IF(AND(P114&gt;0,P114&lt;=5),"T2c"," ")&amp;IF(AND(Q114&gt;0,Q114&lt;=5),"T2p"," ")</f>
        <v>  </v>
      </c>
      <c r="H114" s="33">
        <f>I$19</f>
        <v>0.1469254981</v>
      </c>
      <c r="I114" s="3">
        <f>'orig. data'!D100</f>
        <v>0.1512489979</v>
      </c>
      <c r="J114" s="3">
        <f>'orig. data'!R100</f>
        <v>0.1665388232</v>
      </c>
      <c r="K114" s="33">
        <f>J$19</f>
        <v>0.1798038115</v>
      </c>
      <c r="L114" s="6">
        <f>'orig. data'!B100</f>
        <v>256</v>
      </c>
      <c r="M114" s="6">
        <f>'orig. data'!C100</f>
        <v>1662</v>
      </c>
      <c r="N114" s="12">
        <f>'orig. data'!G100</f>
        <v>0.6449725909</v>
      </c>
      <c r="P114" s="6">
        <f>'orig. data'!P100</f>
        <v>228</v>
      </c>
      <c r="Q114" s="6">
        <f>'orig. data'!Q100</f>
        <v>1334</v>
      </c>
      <c r="R114" s="12">
        <f>'orig. data'!U100</f>
        <v>0.25304565</v>
      </c>
      <c r="T114" s="12">
        <f>'orig. data'!AD100</f>
        <v>0.4079857461</v>
      </c>
    </row>
    <row r="115" spans="2:20" ht="12.75">
      <c r="B115"/>
      <c r="C115"/>
      <c r="D115"/>
      <c r="E115"/>
      <c r="F115"/>
      <c r="G115"/>
      <c r="H115" s="33"/>
      <c r="I115" s="3"/>
      <c r="J115" s="3"/>
      <c r="K115" s="33"/>
      <c r="L115" s="6"/>
      <c r="M115" s="6"/>
      <c r="N115" s="12"/>
      <c r="P115" s="6"/>
      <c r="Q115" s="6"/>
      <c r="R115" s="12"/>
      <c r="T115" s="12"/>
    </row>
    <row r="116" spans="1:20" ht="12.75">
      <c r="A116" s="2">
        <v>95</v>
      </c>
      <c r="B116" t="s">
        <v>397</v>
      </c>
      <c r="C116">
        <f t="shared" si="13"/>
      </c>
      <c r="D116">
        <f t="shared" si="14"/>
      </c>
      <c r="E116" t="str">
        <f t="shared" si="15"/>
        <v>t</v>
      </c>
      <c r="F116" t="str">
        <f>IF(AND(L116&gt;0,L116&lt;=5),"T1c"," ")&amp;IF(AND(M116&gt;0,M116&lt;=5),"T1p"," ")</f>
        <v>  </v>
      </c>
      <c r="G116" t="str">
        <f>IF(AND(P116&gt;0,P116&lt;=5),"T2c"," ")&amp;IF(AND(Q116&gt;0,Q116&lt;=5),"T2p"," ")</f>
        <v>  </v>
      </c>
      <c r="H116" s="33">
        <f>I$19</f>
        <v>0.1469254981</v>
      </c>
      <c r="I116" s="3">
        <f>'orig. data'!D93</f>
        <v>0.1433525736</v>
      </c>
      <c r="J116" s="3">
        <f>'orig. data'!R93</f>
        <v>0.177878444</v>
      </c>
      <c r="K116" s="33">
        <f>J$19</f>
        <v>0.1798038115</v>
      </c>
      <c r="L116" s="6">
        <f>'orig. data'!B93</f>
        <v>635</v>
      </c>
      <c r="M116" s="6">
        <f>'orig. data'!C93</f>
        <v>4081</v>
      </c>
      <c r="N116" s="12">
        <f>'orig. data'!G93</f>
        <v>0.5432934185</v>
      </c>
      <c r="P116" s="6">
        <f>'orig. data'!P93</f>
        <v>543</v>
      </c>
      <c r="Q116" s="6">
        <f>'orig. data'!Q93</f>
        <v>2793</v>
      </c>
      <c r="R116" s="12">
        <f>'orig. data'!U93</f>
        <v>0.8057365283</v>
      </c>
      <c r="T116" s="12">
        <f>'orig. data'!AD93</f>
        <v>0.0008984792</v>
      </c>
    </row>
    <row r="117" spans="1:20" ht="12.75">
      <c r="A117" s="2">
        <v>96</v>
      </c>
      <c r="B117" t="s">
        <v>398</v>
      </c>
      <c r="C117">
        <f t="shared" si="13"/>
      </c>
      <c r="D117">
        <f t="shared" si="14"/>
      </c>
      <c r="E117">
        <f t="shared" si="15"/>
      </c>
      <c r="F117" t="str">
        <f>IF(AND(L117&gt;0,L117&lt;=5),"T1c"," ")&amp;IF(AND(M117&gt;0,M117&lt;=5),"T1p"," ")</f>
        <v>  </v>
      </c>
      <c r="G117" t="str">
        <f>IF(AND(P117&gt;0,P117&lt;=5),"T2c"," ")&amp;IF(AND(Q117&gt;0,Q117&lt;=5),"T2p"," ")</f>
        <v>  </v>
      </c>
      <c r="H117" s="33">
        <f>I$19</f>
        <v>0.1469254981</v>
      </c>
      <c r="I117" s="3">
        <f>'orig. data'!D94</f>
        <v>0.1563652762</v>
      </c>
      <c r="J117" s="3">
        <f>'orig. data'!R94</f>
        <v>0.1758246579</v>
      </c>
      <c r="K117" s="33">
        <f>J$19</f>
        <v>0.1798038115</v>
      </c>
      <c r="L117" s="6">
        <f>'orig. data'!B94</f>
        <v>512</v>
      </c>
      <c r="M117" s="6">
        <f>'orig. data'!C94</f>
        <v>3173</v>
      </c>
      <c r="N117" s="12">
        <f>'orig. data'!G94</f>
        <v>0.1666801319</v>
      </c>
      <c r="P117" s="6">
        <f>'orig. data'!P94</f>
        <v>449</v>
      </c>
      <c r="Q117" s="6">
        <f>'orig. data'!Q94</f>
        <v>2497</v>
      </c>
      <c r="R117" s="12">
        <f>'orig. data'!U94</f>
        <v>0.639312662</v>
      </c>
      <c r="T117" s="12">
        <f>'orig. data'!AD94</f>
        <v>0.1362487105</v>
      </c>
    </row>
    <row r="118" spans="2:20" ht="12.75">
      <c r="B118"/>
      <c r="C118"/>
      <c r="D118"/>
      <c r="E118"/>
      <c r="F118"/>
      <c r="G118"/>
      <c r="H118" s="33"/>
      <c r="I118" s="3"/>
      <c r="J118" s="3"/>
      <c r="K118" s="33"/>
      <c r="L118" s="6"/>
      <c r="M118" s="6"/>
      <c r="N118" s="12"/>
      <c r="P118" s="6"/>
      <c r="Q118" s="6"/>
      <c r="R118" s="12"/>
      <c r="T118" s="12"/>
    </row>
    <row r="119" spans="1:20" ht="12.75">
      <c r="A119" s="2">
        <v>97</v>
      </c>
      <c r="B119" t="s">
        <v>193</v>
      </c>
      <c r="C119">
        <f t="shared" si="13"/>
      </c>
      <c r="D119">
        <f t="shared" si="14"/>
      </c>
      <c r="E119" t="str">
        <f t="shared" si="15"/>
        <v>t</v>
      </c>
      <c r="F119" t="str">
        <f>IF(AND(L119&gt;0,L119&lt;=5),"T1c"," ")&amp;IF(AND(M119&gt;0,M119&lt;=5),"T1p"," ")</f>
        <v>  </v>
      </c>
      <c r="G119" t="str">
        <f>IF(AND(P119&gt;0,P119&lt;=5),"T2c"," ")&amp;IF(AND(Q119&gt;0,Q119&lt;=5),"T2p"," ")</f>
        <v>  </v>
      </c>
      <c r="H119" s="33">
        <f>I$19</f>
        <v>0.1469254981</v>
      </c>
      <c r="I119" s="3">
        <f>'orig. data'!D102</f>
        <v>0.1542590014</v>
      </c>
      <c r="J119" s="3">
        <f>'orig. data'!R102</f>
        <v>0.1986984803</v>
      </c>
      <c r="K119" s="33">
        <f>J$19</f>
        <v>0.1798038115</v>
      </c>
      <c r="L119" s="6">
        <f>'orig. data'!B102</f>
        <v>341</v>
      </c>
      <c r="M119" s="6">
        <f>'orig. data'!C102</f>
        <v>2158</v>
      </c>
      <c r="N119" s="12">
        <f>'orig. data'!G102</f>
        <v>0.3747134917</v>
      </c>
      <c r="P119" s="6">
        <f>'orig. data'!P102</f>
        <v>379</v>
      </c>
      <c r="Q119" s="6">
        <f>'orig. data'!Q102</f>
        <v>1880</v>
      </c>
      <c r="R119" s="12">
        <f>'orig. data'!U102</f>
        <v>0.0543330189</v>
      </c>
      <c r="T119" s="12">
        <f>'orig. data'!AD102</f>
        <v>0.0019025414</v>
      </c>
    </row>
    <row r="120" spans="1:20" ht="12.75">
      <c r="A120" s="2">
        <v>98</v>
      </c>
      <c r="B120" t="s">
        <v>405</v>
      </c>
      <c r="C120">
        <f aca="true" t="shared" si="36" ref="C120:C170">IF(AND(N120&lt;=0.005,N120&gt;0),"1","")</f>
      </c>
      <c r="D120">
        <f aca="true" t="shared" si="37" ref="D120:D138">IF(AND(R120&lt;=0.005,R120&gt;=0),"2","")</f>
      </c>
      <c r="E120">
        <f aca="true" t="shared" si="38" ref="E120:E188">IF(AND(T120&lt;=0.005,T120&gt;0),"t","")</f>
      </c>
      <c r="F120" t="str">
        <f>IF(AND(L120&gt;0,L120&lt;=5),"T1c"," ")&amp;IF(AND(M120&gt;0,M120&lt;=5),"T1p"," ")</f>
        <v>  </v>
      </c>
      <c r="G120" t="str">
        <f>IF(AND(P120&gt;0,P120&lt;=5),"T2c"," ")&amp;IF(AND(Q120&gt;0,Q120&lt;=5),"T2p"," ")</f>
        <v>  </v>
      </c>
      <c r="H120" s="33">
        <f>I$19</f>
        <v>0.1469254981</v>
      </c>
      <c r="I120" s="3">
        <f>'orig. data'!D103</f>
        <v>0.1641592672</v>
      </c>
      <c r="J120" s="3">
        <f>'orig. data'!R103</f>
        <v>0.1803464095</v>
      </c>
      <c r="K120" s="33">
        <f>J$19</f>
        <v>0.1798038115</v>
      </c>
      <c r="L120" s="6">
        <f>'orig. data'!B103</f>
        <v>522</v>
      </c>
      <c r="M120" s="6">
        <f>'orig. data'!C103</f>
        <v>3025</v>
      </c>
      <c r="N120" s="12">
        <f>'orig. data'!G103</f>
        <v>0.0127810615</v>
      </c>
      <c r="P120" s="6">
        <f>'orig. data'!P103</f>
        <v>488</v>
      </c>
      <c r="Q120" s="6">
        <f>'orig. data'!Q103</f>
        <v>2586</v>
      </c>
      <c r="R120" s="12">
        <f>'orig. data'!U103</f>
        <v>0.9478450035</v>
      </c>
      <c r="T120" s="12">
        <f>'orig. data'!AD103</f>
        <v>0.2462276994</v>
      </c>
    </row>
    <row r="121" spans="1:20" ht="12.75">
      <c r="A121" s="2">
        <v>99</v>
      </c>
      <c r="B121" t="s">
        <v>194</v>
      </c>
      <c r="C121">
        <f t="shared" si="36"/>
      </c>
      <c r="D121">
        <f t="shared" si="37"/>
      </c>
      <c r="E121">
        <f t="shared" si="38"/>
      </c>
      <c r="F121" t="str">
        <f>IF(AND(L121&gt;0,L121&lt;=5),"T1c"," ")&amp;IF(AND(M121&gt;0,M121&lt;=5),"T1p"," ")</f>
        <v>  </v>
      </c>
      <c r="G121" t="str">
        <f>IF(AND(P121&gt;0,P121&lt;=5),"T2c"," ")&amp;IF(AND(Q121&gt;0,Q121&lt;=5),"T2p"," ")</f>
        <v>  </v>
      </c>
      <c r="H121" s="33">
        <f>I$19</f>
        <v>0.1469254981</v>
      </c>
      <c r="I121" s="3">
        <f>'orig. data'!D104</f>
        <v>0.0814741791</v>
      </c>
      <c r="J121" s="3">
        <f>'orig. data'!R104</f>
        <v>0.1765177325</v>
      </c>
      <c r="K121" s="33">
        <f>J$19</f>
        <v>0.1798038115</v>
      </c>
      <c r="L121" s="6">
        <f>'orig. data'!B104</f>
        <v>15</v>
      </c>
      <c r="M121" s="6">
        <f>'orig. data'!C104</f>
        <v>162</v>
      </c>
      <c r="N121" s="12">
        <f>'orig. data'!G104</f>
        <v>0.0290503352</v>
      </c>
      <c r="P121" s="6">
        <f>'orig. data'!P104</f>
        <v>49</v>
      </c>
      <c r="Q121" s="6">
        <f>'orig. data'!Q104</f>
        <v>246</v>
      </c>
      <c r="R121" s="12">
        <f>'orig. data'!U104</f>
        <v>0.8990349855</v>
      </c>
      <c r="T121" s="12">
        <f>'orig. data'!AD104</f>
        <v>0.0141151304</v>
      </c>
    </row>
    <row r="122" spans="2:20" ht="12.75">
      <c r="B122"/>
      <c r="C122"/>
      <c r="D122"/>
      <c r="E122"/>
      <c r="F122"/>
      <c r="G122"/>
      <c r="H122" s="33"/>
      <c r="I122" s="3"/>
      <c r="J122" s="3"/>
      <c r="K122" s="33"/>
      <c r="L122" s="6"/>
      <c r="M122" s="6"/>
      <c r="N122" s="12"/>
      <c r="P122" s="6"/>
      <c r="Q122" s="6"/>
      <c r="R122" s="12"/>
      <c r="T122" s="12"/>
    </row>
    <row r="123" spans="1:20" ht="12.75">
      <c r="A123" s="2">
        <v>100</v>
      </c>
      <c r="B123" t="s">
        <v>399</v>
      </c>
      <c r="C123">
        <f t="shared" si="36"/>
      </c>
      <c r="D123">
        <f t="shared" si="37"/>
      </c>
      <c r="E123">
        <f t="shared" si="38"/>
      </c>
      <c r="F123" t="str">
        <f>IF(AND(L123&gt;0,L123&lt;=5),"T1c"," ")&amp;IF(AND(M123&gt;0,M123&lt;=5),"T1p"," ")</f>
        <v>  </v>
      </c>
      <c r="G123" t="str">
        <f>IF(AND(P123&gt;0,P123&lt;=5),"T2c"," ")&amp;IF(AND(Q123&gt;0,Q123&lt;=5),"T2p"," ")</f>
        <v>  </v>
      </c>
      <c r="H123" s="33">
        <f>I$19</f>
        <v>0.1469254981</v>
      </c>
      <c r="I123" s="3">
        <f>'orig. data'!D95</f>
        <v>0.1572698696</v>
      </c>
      <c r="J123" s="3">
        <f>'orig. data'!R95</f>
        <v>0.2141620915</v>
      </c>
      <c r="K123" s="33">
        <f>J$19</f>
        <v>0.1798038115</v>
      </c>
      <c r="L123" s="6">
        <f>'orig. data'!B95</f>
        <v>66</v>
      </c>
      <c r="M123" s="6">
        <f>'orig. data'!C95</f>
        <v>362</v>
      </c>
      <c r="N123" s="12">
        <f>'orig. data'!G95</f>
        <v>0.5876254503</v>
      </c>
      <c r="P123" s="6">
        <f>'orig. data'!P95</f>
        <v>111</v>
      </c>
      <c r="Q123" s="6">
        <f>'orig. data'!Q95</f>
        <v>434</v>
      </c>
      <c r="R123" s="12">
        <f>'orig. data'!U95</f>
        <v>0.0725021828</v>
      </c>
      <c r="T123" s="12">
        <f>'orig. data'!AD95</f>
        <v>0.0690516385</v>
      </c>
    </row>
    <row r="124" spans="1:20" ht="12.75">
      <c r="A124" s="2">
        <v>101</v>
      </c>
      <c r="B124" t="s">
        <v>400</v>
      </c>
      <c r="C124">
        <f t="shared" si="36"/>
      </c>
      <c r="D124">
        <f t="shared" si="37"/>
      </c>
      <c r="E124">
        <f t="shared" si="38"/>
      </c>
      <c r="F124" t="str">
        <f>IF(AND(L124&gt;0,L124&lt;=5),"T1c"," ")&amp;IF(AND(M124&gt;0,M124&lt;=5),"T1p"," ")</f>
        <v>  </v>
      </c>
      <c r="G124" t="str">
        <f>IF(AND(P124&gt;0,P124&lt;=5),"T2c"," ")&amp;IF(AND(Q124&gt;0,Q124&lt;=5),"T2p"," ")</f>
        <v>  </v>
      </c>
      <c r="H124" s="33">
        <f>I$19</f>
        <v>0.1469254981</v>
      </c>
      <c r="I124" s="3">
        <f>'orig. data'!D96</f>
        <v>0.1454040902</v>
      </c>
      <c r="J124" s="3">
        <f>'orig. data'!R96</f>
        <v>0.1681471556</v>
      </c>
      <c r="K124" s="33">
        <f>J$19</f>
        <v>0.1798038115</v>
      </c>
      <c r="L124" s="6">
        <f>'orig. data'!B96</f>
        <v>477</v>
      </c>
      <c r="M124" s="6">
        <f>'orig. data'!C96</f>
        <v>3212</v>
      </c>
      <c r="N124" s="12">
        <f>'orig. data'!G96</f>
        <v>0.8236437605</v>
      </c>
      <c r="P124" s="6">
        <f>'orig. data'!P96</f>
        <v>451</v>
      </c>
      <c r="Q124" s="6">
        <f>'orig. data'!Q96</f>
        <v>2645</v>
      </c>
      <c r="R124" s="12">
        <f>'orig. data'!U96</f>
        <v>0.1595573738</v>
      </c>
      <c r="T124" s="12">
        <f>'orig. data'!AD96</f>
        <v>0.0587771949</v>
      </c>
    </row>
    <row r="125" spans="1:20" ht="12.75">
      <c r="A125" s="2">
        <v>102</v>
      </c>
      <c r="B125" t="s">
        <v>401</v>
      </c>
      <c r="C125">
        <f t="shared" si="36"/>
      </c>
      <c r="D125">
        <f t="shared" si="37"/>
      </c>
      <c r="E125" t="str">
        <f t="shared" si="38"/>
        <v>t</v>
      </c>
      <c r="F125" t="str">
        <f>IF(AND(L125&gt;0,L125&lt;=5),"T1c"," ")&amp;IF(AND(M125&gt;0,M125&lt;=5),"T1p"," ")</f>
        <v>  </v>
      </c>
      <c r="G125" t="str">
        <f>IF(AND(P125&gt;0,P125&lt;=5),"T2c"," ")&amp;IF(AND(Q125&gt;0,Q125&lt;=5),"T2p"," ")</f>
        <v>  </v>
      </c>
      <c r="H125" s="33">
        <f>I$19</f>
        <v>0.1469254981</v>
      </c>
      <c r="I125" s="3">
        <f>'orig. data'!D97</f>
        <v>0.1468682153</v>
      </c>
      <c r="J125" s="3">
        <f>'orig. data'!R97</f>
        <v>0.1844728851</v>
      </c>
      <c r="K125" s="33">
        <f>J$19</f>
        <v>0.1798038115</v>
      </c>
      <c r="L125" s="6">
        <f>'orig. data'!B97</f>
        <v>557</v>
      </c>
      <c r="M125" s="6">
        <f>'orig. data'!C97</f>
        <v>3637</v>
      </c>
      <c r="N125" s="12">
        <f>'orig. data'!G97</f>
        <v>0.9927811876</v>
      </c>
      <c r="P125" s="6">
        <f>'orig. data'!P97</f>
        <v>536</v>
      </c>
      <c r="Q125" s="6">
        <f>'orig. data'!Q97</f>
        <v>2806</v>
      </c>
      <c r="R125" s="12">
        <f>'orig. data'!U97</f>
        <v>0.5583727168</v>
      </c>
      <c r="T125" s="12">
        <f>'orig. data'!AD97</f>
        <v>0.0006271192</v>
      </c>
    </row>
    <row r="126" spans="1:20" ht="12.75">
      <c r="A126" s="2">
        <v>103</v>
      </c>
      <c r="B126" t="s">
        <v>402</v>
      </c>
      <c r="C126">
        <f t="shared" si="36"/>
      </c>
      <c r="D126">
        <f t="shared" si="37"/>
      </c>
      <c r="E126" t="str">
        <f t="shared" si="38"/>
        <v>t</v>
      </c>
      <c r="F126" t="str">
        <f>IF(AND(L126&gt;0,L126&lt;=5),"T1c"," ")&amp;IF(AND(M126&gt;0,M126&lt;=5),"T1p"," ")</f>
        <v>  </v>
      </c>
      <c r="G126" t="str">
        <f>IF(AND(P126&gt;0,P126&lt;=5),"T2c"," ")&amp;IF(AND(Q126&gt;0,Q126&lt;=5),"T2p"," ")</f>
        <v>  </v>
      </c>
      <c r="H126" s="33">
        <f>I$19</f>
        <v>0.1469254981</v>
      </c>
      <c r="I126" s="3">
        <f>'orig. data'!D98</f>
        <v>0.1435042079</v>
      </c>
      <c r="J126" s="3">
        <f>'orig. data'!R98</f>
        <v>0.1853388419</v>
      </c>
      <c r="K126" s="33">
        <f>J$19</f>
        <v>0.1798038115</v>
      </c>
      <c r="L126" s="6">
        <f>'orig. data'!B98</f>
        <v>375</v>
      </c>
      <c r="M126" s="6">
        <f>'orig. data'!C98</f>
        <v>2651</v>
      </c>
      <c r="N126" s="12">
        <f>'orig. data'!G98</f>
        <v>0.6562402324</v>
      </c>
      <c r="P126" s="6">
        <f>'orig. data'!P98</f>
        <v>380</v>
      </c>
      <c r="Q126" s="6">
        <f>'orig. data'!Q98</f>
        <v>2114</v>
      </c>
      <c r="R126" s="12">
        <f>'orig. data'!U98</f>
        <v>0.5590068428</v>
      </c>
      <c r="T126" s="12">
        <f>'orig. data'!AD98</f>
        <v>0.0013643481</v>
      </c>
    </row>
    <row r="127" spans="2:20" ht="12.75">
      <c r="B127"/>
      <c r="C127"/>
      <c r="D127"/>
      <c r="E127"/>
      <c r="F127"/>
      <c r="G127"/>
      <c r="H127" s="33"/>
      <c r="I127" s="3"/>
      <c r="J127" s="3"/>
      <c r="K127" s="33"/>
      <c r="L127" s="6"/>
      <c r="M127" s="6"/>
      <c r="N127" s="12"/>
      <c r="P127" s="6"/>
      <c r="Q127" s="6"/>
      <c r="R127" s="12"/>
      <c r="T127" s="12"/>
    </row>
    <row r="128" spans="1:20" ht="12.75">
      <c r="A128" s="2">
        <v>104</v>
      </c>
      <c r="B128" t="s">
        <v>406</v>
      </c>
      <c r="C128">
        <f t="shared" si="36"/>
      </c>
      <c r="D128">
        <f t="shared" si="37"/>
      </c>
      <c r="E128" t="str">
        <f t="shared" si="38"/>
        <v>t</v>
      </c>
      <c r="F128" t="str">
        <f>IF(AND(L128&gt;0,L128&lt;=5),"T1c"," ")&amp;IF(AND(M128&gt;0,M128&lt;=5),"T1p"," ")</f>
        <v>  </v>
      </c>
      <c r="G128" t="str">
        <f>IF(AND(P128&gt;0,P128&lt;=5),"T2c"," ")&amp;IF(AND(Q128&gt;0,Q128&lt;=5),"T2p"," ")</f>
        <v>  </v>
      </c>
      <c r="H128" s="33">
        <f>I$19</f>
        <v>0.1469254981</v>
      </c>
      <c r="I128" s="3">
        <f>'orig. data'!D105</f>
        <v>0.1365084762</v>
      </c>
      <c r="J128" s="3">
        <f>'orig. data'!R105</f>
        <v>0.1880225586</v>
      </c>
      <c r="K128" s="33">
        <f>J$19</f>
        <v>0.1798038115</v>
      </c>
      <c r="L128" s="6">
        <f>'orig. data'!B105</f>
        <v>404</v>
      </c>
      <c r="M128" s="6">
        <f>'orig. data'!C105</f>
        <v>2843</v>
      </c>
      <c r="N128" s="12">
        <f>'orig. data'!G105</f>
        <v>0.1451666083</v>
      </c>
      <c r="P128" s="6">
        <f>'orig. data'!P105</f>
        <v>440</v>
      </c>
      <c r="Q128" s="6">
        <f>'orig. data'!Q105</f>
        <v>2226</v>
      </c>
      <c r="R128" s="12">
        <f>'orig. data'!U105</f>
        <v>0.3542727272</v>
      </c>
      <c r="T128" s="12">
        <f>'orig. data'!AD105</f>
        <v>1.4612E-05</v>
      </c>
    </row>
    <row r="129" spans="1:20" ht="12.75">
      <c r="A129" s="2">
        <v>105</v>
      </c>
      <c r="B129" t="s">
        <v>407</v>
      </c>
      <c r="C129" t="str">
        <f t="shared" si="36"/>
        <v>1</v>
      </c>
      <c r="D129">
        <f t="shared" si="37"/>
      </c>
      <c r="E129" t="str">
        <f t="shared" si="38"/>
        <v>t</v>
      </c>
      <c r="F129" t="str">
        <f>IF(AND(L129&gt;0,L129&lt;=5),"T1c"," ")&amp;IF(AND(M129&gt;0,M129&lt;=5),"T1p"," ")</f>
        <v>  </v>
      </c>
      <c r="G129" t="str">
        <f>IF(AND(P129&gt;0,P129&lt;=5),"T2c"," ")&amp;IF(AND(Q129&gt;0,Q129&lt;=5),"T2p"," ")</f>
        <v>  </v>
      </c>
      <c r="H129" s="33">
        <f>I$19</f>
        <v>0.1469254981</v>
      </c>
      <c r="I129" s="3">
        <f>'orig. data'!D106</f>
        <v>0.1261955421</v>
      </c>
      <c r="J129" s="3">
        <f>'orig. data'!R106</f>
        <v>0.1834864918</v>
      </c>
      <c r="K129" s="33">
        <f>J$19</f>
        <v>0.1798038115</v>
      </c>
      <c r="L129" s="6">
        <f>'orig. data'!B106</f>
        <v>378</v>
      </c>
      <c r="M129" s="6">
        <f>'orig. data'!C106</f>
        <v>2900</v>
      </c>
      <c r="N129" s="12">
        <f>'orig. data'!G106</f>
        <v>0.0035018318</v>
      </c>
      <c r="P129" s="6">
        <f>'orig. data'!P106</f>
        <v>458</v>
      </c>
      <c r="Q129" s="6">
        <f>'orig. data'!Q106</f>
        <v>2399</v>
      </c>
      <c r="R129" s="12">
        <f>'orig. data'!U106</f>
        <v>0.6691348544</v>
      </c>
      <c r="T129" s="12">
        <f>'orig. data'!AD106</f>
        <v>3.9545514E-07</v>
      </c>
    </row>
    <row r="130" spans="2:20" ht="12.75">
      <c r="B130"/>
      <c r="C130"/>
      <c r="D130"/>
      <c r="E130"/>
      <c r="F130"/>
      <c r="G130"/>
      <c r="H130" s="33"/>
      <c r="I130" s="3"/>
      <c r="J130" s="3"/>
      <c r="K130" s="33"/>
      <c r="L130" s="6"/>
      <c r="M130" s="6"/>
      <c r="N130" s="12"/>
      <c r="P130" s="6"/>
      <c r="Q130" s="6"/>
      <c r="R130" s="12"/>
      <c r="T130" s="12"/>
    </row>
    <row r="131" spans="1:20" ht="12.75">
      <c r="A131" s="2">
        <v>106</v>
      </c>
      <c r="B131" t="s">
        <v>408</v>
      </c>
      <c r="C131">
        <f t="shared" si="36"/>
      </c>
      <c r="D131">
        <f t="shared" si="37"/>
      </c>
      <c r="E131">
        <f t="shared" si="38"/>
      </c>
      <c r="F131" t="str">
        <f>IF(AND(L131&gt;0,L131&lt;=5),"T1c"," ")&amp;IF(AND(M131&gt;0,M131&lt;=5),"T1p"," ")</f>
        <v>  </v>
      </c>
      <c r="G131" t="str">
        <f>IF(AND(P131&gt;0,P131&lt;=5),"T2c"," ")&amp;IF(AND(Q131&gt;0,Q131&lt;=5),"T2p"," ")</f>
        <v>  </v>
      </c>
      <c r="H131" s="33">
        <f>I$19</f>
        <v>0.1469254981</v>
      </c>
      <c r="I131" s="3">
        <f>'orig. data'!D107</f>
        <v>0.1570396473</v>
      </c>
      <c r="J131" s="3">
        <f>'orig. data'!R107</f>
        <v>0.174145299</v>
      </c>
      <c r="K131" s="33">
        <f>J$19</f>
        <v>0.1798038115</v>
      </c>
      <c r="L131" s="6">
        <f>'orig. data'!B107</f>
        <v>387</v>
      </c>
      <c r="M131" s="6">
        <f>'orig. data'!C107</f>
        <v>2318</v>
      </c>
      <c r="N131" s="12">
        <f>'orig. data'!G107</f>
        <v>0.1949116823</v>
      </c>
      <c r="P131" s="6">
        <f>'orig. data'!P107</f>
        <v>309</v>
      </c>
      <c r="Q131" s="6">
        <f>'orig. data'!Q107</f>
        <v>1697</v>
      </c>
      <c r="R131" s="12">
        <f>'orig. data'!U107</f>
        <v>0.5815126621</v>
      </c>
      <c r="T131" s="12">
        <f>'orig. data'!AD107</f>
        <v>0.2815199153</v>
      </c>
    </row>
    <row r="132" spans="1:20" ht="12.75">
      <c r="A132" s="2">
        <v>107</v>
      </c>
      <c r="B132" t="s">
        <v>419</v>
      </c>
      <c r="C132">
        <f t="shared" si="36"/>
      </c>
      <c r="D132">
        <f t="shared" si="37"/>
      </c>
      <c r="E132">
        <f t="shared" si="38"/>
      </c>
      <c r="F132" t="str">
        <f>IF(AND(L132&gt;0,L132&lt;=5),"T1c"," ")&amp;IF(AND(M132&gt;0,M132&lt;=5),"T1p"," ")</f>
        <v>  </v>
      </c>
      <c r="G132" t="str">
        <f>IF(AND(P132&gt;0,P132&lt;=5),"T2c"," ")&amp;IF(AND(Q132&gt;0,Q132&lt;=5),"T2p"," ")</f>
        <v>  </v>
      </c>
      <c r="H132" s="33">
        <f>I$19</f>
        <v>0.1469254981</v>
      </c>
      <c r="I132" s="3">
        <f>'orig. data'!D108</f>
        <v>0.1321054497</v>
      </c>
      <c r="J132" s="3">
        <f>'orig. data'!R108</f>
        <v>0.1718647945</v>
      </c>
      <c r="K132" s="33">
        <f>J$19</f>
        <v>0.1798038115</v>
      </c>
      <c r="L132" s="6">
        <f>'orig. data'!B108</f>
        <v>245</v>
      </c>
      <c r="M132" s="6">
        <f>'orig. data'!C108</f>
        <v>1951</v>
      </c>
      <c r="N132" s="12">
        <f>'orig. data'!G108</f>
        <v>0.1022608764</v>
      </c>
      <c r="P132" s="6">
        <f>'orig. data'!P108</f>
        <v>270</v>
      </c>
      <c r="Q132" s="6">
        <f>'orig. data'!Q108</f>
        <v>1668</v>
      </c>
      <c r="R132" s="12">
        <f>'orig. data'!U108</f>
        <v>0.4633945513</v>
      </c>
      <c r="T132" s="12">
        <f>'orig. data'!AD108</f>
        <v>0.0064587842</v>
      </c>
    </row>
    <row r="133" spans="2:20" ht="12.75">
      <c r="B133"/>
      <c r="C133"/>
      <c r="D133"/>
      <c r="E133"/>
      <c r="F133"/>
      <c r="G133"/>
      <c r="H133" s="33"/>
      <c r="I133" s="3"/>
      <c r="J133" s="3"/>
      <c r="K133" s="33"/>
      <c r="L133" s="6"/>
      <c r="M133" s="6"/>
      <c r="N133" s="12"/>
      <c r="P133" s="6"/>
      <c r="Q133" s="6"/>
      <c r="R133" s="12"/>
      <c r="T133" s="12"/>
    </row>
    <row r="134" spans="1:20" ht="12.75">
      <c r="A134" s="2">
        <v>108</v>
      </c>
      <c r="B134" t="s">
        <v>411</v>
      </c>
      <c r="C134">
        <f t="shared" si="36"/>
      </c>
      <c r="D134">
        <f t="shared" si="37"/>
      </c>
      <c r="E134">
        <f t="shared" si="38"/>
      </c>
      <c r="F134" t="str">
        <f>IF(AND(L134&gt;0,L134&lt;=5),"T1c"," ")&amp;IF(AND(M134&gt;0,M134&lt;=5),"T1p"," ")</f>
        <v>  </v>
      </c>
      <c r="G134" t="str">
        <f>IF(AND(P134&gt;0,P134&lt;=5),"T2c"," ")&amp;IF(AND(Q134&gt;0,Q134&lt;=5),"T2p"," ")</f>
        <v>  </v>
      </c>
      <c r="H134" s="33">
        <f>I$19</f>
        <v>0.1469254981</v>
      </c>
      <c r="I134" s="3">
        <f>'orig. data'!D111</f>
        <v>0.1579153076</v>
      </c>
      <c r="J134" s="3">
        <f>'orig. data'!R111</f>
        <v>0.1685129558</v>
      </c>
      <c r="K134" s="33">
        <f>J$19</f>
        <v>0.1798038115</v>
      </c>
      <c r="L134" s="6">
        <f>'orig. data'!B111</f>
        <v>559</v>
      </c>
      <c r="M134" s="6">
        <f>'orig. data'!C111</f>
        <v>3646</v>
      </c>
      <c r="N134" s="12">
        <f>'orig. data'!G111</f>
        <v>0.0945049551</v>
      </c>
      <c r="P134" s="6">
        <f>'orig. data'!P111</f>
        <v>500</v>
      </c>
      <c r="Q134" s="6">
        <f>'orig. data'!Q111</f>
        <v>3084</v>
      </c>
      <c r="R134" s="12">
        <f>'orig. data'!U111</f>
        <v>0.1521658961</v>
      </c>
      <c r="T134" s="12">
        <f>'orig. data'!AD111</f>
        <v>0.4730504072</v>
      </c>
    </row>
    <row r="135" spans="1:20" ht="12.75">
      <c r="A135" s="2">
        <v>109</v>
      </c>
      <c r="B135" t="s">
        <v>412</v>
      </c>
      <c r="C135">
        <f t="shared" si="36"/>
      </c>
      <c r="D135" t="str">
        <f t="shared" si="37"/>
        <v>2</v>
      </c>
      <c r="E135">
        <f t="shared" si="38"/>
      </c>
      <c r="F135" t="str">
        <f>IF(AND(L135&gt;0,L135&lt;=5),"T1c"," ")&amp;IF(AND(M135&gt;0,M135&lt;=5),"T1p"," ")</f>
        <v>  </v>
      </c>
      <c r="G135" t="str">
        <f>IF(AND(P135&gt;0,P135&lt;=5),"T2c"," ")&amp;IF(AND(Q135&gt;0,Q135&lt;=5),"T2p"," ")</f>
        <v>  </v>
      </c>
      <c r="H135" s="33">
        <f>I$19</f>
        <v>0.1469254981</v>
      </c>
      <c r="I135" s="3">
        <f>'orig. data'!D112</f>
        <v>0.1348083024</v>
      </c>
      <c r="J135" s="3">
        <f>'orig. data'!R112</f>
        <v>0.134738621</v>
      </c>
      <c r="K135" s="33">
        <f>J$19</f>
        <v>0.1798038115</v>
      </c>
      <c r="L135" s="6">
        <f>'orig. data'!B112</f>
        <v>317</v>
      </c>
      <c r="M135" s="6">
        <f>'orig. data'!C112</f>
        <v>2619</v>
      </c>
      <c r="N135" s="12">
        <f>'orig. data'!G112</f>
        <v>0.1290921424</v>
      </c>
      <c r="P135" s="6">
        <f>'orig. data'!P112</f>
        <v>239</v>
      </c>
      <c r="Q135" s="6">
        <f>'orig. data'!Q112</f>
        <v>1974</v>
      </c>
      <c r="R135" s="12">
        <f>'orig. data'!U112</f>
        <v>1.00118E-05</v>
      </c>
      <c r="T135" s="12">
        <f>'orig. data'!AD112</f>
        <v>0.805249826</v>
      </c>
    </row>
    <row r="136" spans="2:20" ht="12.75">
      <c r="B136"/>
      <c r="C136"/>
      <c r="D136"/>
      <c r="E136"/>
      <c r="F136"/>
      <c r="G136"/>
      <c r="H136" s="33"/>
      <c r="I136" s="3"/>
      <c r="J136" s="3"/>
      <c r="K136" s="33"/>
      <c r="L136" s="6"/>
      <c r="M136" s="6"/>
      <c r="N136" s="12"/>
      <c r="P136" s="6"/>
      <c r="Q136" s="6"/>
      <c r="R136" s="12"/>
      <c r="T136" s="12"/>
    </row>
    <row r="137" spans="1:20" ht="12.75">
      <c r="A137" s="2">
        <v>110</v>
      </c>
      <c r="B137" t="s">
        <v>409</v>
      </c>
      <c r="C137">
        <f t="shared" si="36"/>
      </c>
      <c r="D137" t="str">
        <f t="shared" si="37"/>
        <v>2</v>
      </c>
      <c r="E137">
        <f t="shared" si="38"/>
      </c>
      <c r="F137" t="str">
        <f>IF(AND(L137&gt;0,L137&lt;=5),"T1c"," ")&amp;IF(AND(M137&gt;0,M137&lt;=5),"T1p"," ")</f>
        <v>  </v>
      </c>
      <c r="G137" t="str">
        <f>IF(AND(P137&gt;0,P137&lt;=5),"T2c"," ")&amp;IF(AND(Q137&gt;0,Q137&lt;=5),"T2p"," ")</f>
        <v>  </v>
      </c>
      <c r="H137" s="33">
        <f>I$19</f>
        <v>0.1469254981</v>
      </c>
      <c r="I137" s="3">
        <f>'orig. data'!D109</f>
        <v>0.1573365454</v>
      </c>
      <c r="J137" s="3">
        <f>'orig. data'!R109</f>
        <v>0.1564237626</v>
      </c>
      <c r="K137" s="33">
        <f>J$19</f>
        <v>0.1798038115</v>
      </c>
      <c r="L137" s="6">
        <f>'orig. data'!B109</f>
        <v>858</v>
      </c>
      <c r="M137" s="6">
        <f>'orig. data'!C109</f>
        <v>5389</v>
      </c>
      <c r="N137" s="12">
        <f>'orig. data'!G109</f>
        <v>0.0509420368</v>
      </c>
      <c r="P137" s="6">
        <f>'orig. data'!P109</f>
        <v>690</v>
      </c>
      <c r="Q137" s="6">
        <f>'orig. data'!Q109</f>
        <v>4350</v>
      </c>
      <c r="R137" s="12">
        <f>'orig. data'!U109</f>
        <v>0.0003313374</v>
      </c>
      <c r="T137" s="12">
        <f>'orig. data'!AD109</f>
        <v>0.6060082962</v>
      </c>
    </row>
    <row r="138" spans="1:20" ht="12.75">
      <c r="A138" s="2">
        <v>111</v>
      </c>
      <c r="B138" t="s">
        <v>410</v>
      </c>
      <c r="C138">
        <f t="shared" si="36"/>
      </c>
      <c r="D138">
        <f t="shared" si="37"/>
      </c>
      <c r="E138">
        <f t="shared" si="38"/>
      </c>
      <c r="F138" t="str">
        <f>IF(AND(L138&gt;0,L138&lt;=5),"T1c"," ")&amp;IF(AND(M138&gt;0,M138&lt;=5),"T1p"," ")</f>
        <v>  </v>
      </c>
      <c r="G138" t="str">
        <f>IF(AND(P138&gt;0,P138&lt;=5),"T2c"," ")&amp;IF(AND(Q138&gt;0,Q138&lt;=5),"T2p"," ")</f>
        <v>  </v>
      </c>
      <c r="H138" s="33">
        <f>I$19</f>
        <v>0.1469254981</v>
      </c>
      <c r="I138" s="3">
        <f>'orig. data'!D110</f>
        <v>0.154176449</v>
      </c>
      <c r="J138" s="3">
        <f>'orig. data'!R110</f>
        <v>0.1717827004</v>
      </c>
      <c r="K138" s="33">
        <f>J$19</f>
        <v>0.1798038115</v>
      </c>
      <c r="L138" s="6">
        <f>'orig. data'!B110</f>
        <v>755</v>
      </c>
      <c r="M138" s="6">
        <f>'orig. data'!C110</f>
        <v>5176</v>
      </c>
      <c r="N138" s="12">
        <f>'orig. data'!G110</f>
        <v>0.1955192297</v>
      </c>
      <c r="P138" s="6">
        <f>'orig. data'!P110</f>
        <v>665</v>
      </c>
      <c r="Q138" s="6">
        <f>'orig. data'!Q110</f>
        <v>4098</v>
      </c>
      <c r="R138" s="12">
        <f>'orig. data'!U110</f>
        <v>0.2486681706</v>
      </c>
      <c r="T138" s="12">
        <f>'orig. data'!AD110</f>
        <v>0.1011515508</v>
      </c>
    </row>
    <row r="139" spans="2:8" ht="12.75">
      <c r="B139"/>
      <c r="C139">
        <f t="shared" si="36"/>
      </c>
      <c r="D139"/>
      <c r="E139">
        <f t="shared" si="38"/>
      </c>
      <c r="F139" t="str">
        <f>IF(AND(L139&gt;0,L139&lt;=5),"T1c"," ")&amp;IF(AND(M139&gt;0,M139&lt;=5),"T1p"," ")</f>
        <v>  </v>
      </c>
      <c r="G139"/>
      <c r="H139" s="34"/>
    </row>
    <row r="140" spans="2:8" ht="12.75">
      <c r="B140"/>
      <c r="C140">
        <f t="shared" si="36"/>
      </c>
      <c r="D140"/>
      <c r="E140">
        <f t="shared" si="38"/>
      </c>
      <c r="F140"/>
      <c r="G140"/>
      <c r="H140" s="34"/>
    </row>
    <row r="141" spans="2:8" ht="12.75">
      <c r="B141"/>
      <c r="C141">
        <f t="shared" si="36"/>
      </c>
      <c r="D141"/>
      <c r="E141">
        <f t="shared" si="38"/>
      </c>
      <c r="F141"/>
      <c r="G141"/>
      <c r="H141" s="34"/>
    </row>
    <row r="142" spans="2:8" ht="12.75">
      <c r="B142"/>
      <c r="C142">
        <f t="shared" si="36"/>
      </c>
      <c r="D142"/>
      <c r="E142">
        <f t="shared" si="38"/>
      </c>
      <c r="F142"/>
      <c r="G142"/>
      <c r="H142" s="34"/>
    </row>
    <row r="143" spans="2:8" ht="12.75">
      <c r="B143"/>
      <c r="C143">
        <f t="shared" si="36"/>
      </c>
      <c r="D143"/>
      <c r="E143">
        <f t="shared" si="38"/>
      </c>
      <c r="F143"/>
      <c r="G143"/>
      <c r="H143" s="34"/>
    </row>
    <row r="144" spans="2:8" ht="12.75">
      <c r="B144"/>
      <c r="C144">
        <f t="shared" si="36"/>
      </c>
      <c r="D144"/>
      <c r="E144">
        <f t="shared" si="38"/>
      </c>
      <c r="F144"/>
      <c r="G144"/>
      <c r="H144" s="34"/>
    </row>
    <row r="145" spans="2:8" ht="12.75">
      <c r="B145"/>
      <c r="C145">
        <f t="shared" si="36"/>
      </c>
      <c r="D145"/>
      <c r="E145">
        <f t="shared" si="38"/>
      </c>
      <c r="F145"/>
      <c r="G145"/>
      <c r="H145" s="34"/>
    </row>
    <row r="146" spans="3:8" ht="12.75">
      <c r="C146">
        <f t="shared" si="36"/>
      </c>
      <c r="E146">
        <f t="shared" si="38"/>
      </c>
      <c r="H146" s="34"/>
    </row>
    <row r="147" spans="3:8" ht="12.75">
      <c r="C147">
        <f t="shared" si="36"/>
      </c>
      <c r="E147">
        <f t="shared" si="38"/>
      </c>
      <c r="H147" s="34"/>
    </row>
    <row r="148" spans="3:8" ht="12.75">
      <c r="C148">
        <f t="shared" si="36"/>
      </c>
      <c r="E148">
        <f t="shared" si="38"/>
      </c>
      <c r="H148" s="34"/>
    </row>
    <row r="149" spans="3:8" ht="12.75">
      <c r="C149">
        <f t="shared" si="36"/>
      </c>
      <c r="E149">
        <f t="shared" si="38"/>
      </c>
      <c r="H149" s="34"/>
    </row>
    <row r="150" spans="3:8" ht="12.75">
      <c r="C150">
        <f t="shared" si="36"/>
      </c>
      <c r="E150">
        <f t="shared" si="38"/>
      </c>
      <c r="H150" s="34"/>
    </row>
    <row r="151" spans="3:8" ht="12.75">
      <c r="C151">
        <f t="shared" si="36"/>
      </c>
      <c r="E151">
        <f t="shared" si="38"/>
      </c>
      <c r="H151" s="34"/>
    </row>
    <row r="152" spans="3:5" ht="12.75">
      <c r="C152">
        <f t="shared" si="36"/>
      </c>
      <c r="E152">
        <f t="shared" si="38"/>
      </c>
    </row>
    <row r="153" spans="3:5" ht="12.75">
      <c r="C153">
        <f t="shared" si="36"/>
      </c>
      <c r="E153">
        <f t="shared" si="38"/>
      </c>
    </row>
    <row r="154" spans="3:5" ht="12.75">
      <c r="C154">
        <f t="shared" si="36"/>
      </c>
      <c r="E154">
        <f t="shared" si="38"/>
      </c>
    </row>
    <row r="155" spans="3:5" ht="12.75">
      <c r="C155">
        <f t="shared" si="36"/>
      </c>
      <c r="E155">
        <f t="shared" si="38"/>
      </c>
    </row>
    <row r="156" spans="3:5" ht="12.75">
      <c r="C156">
        <f t="shared" si="36"/>
      </c>
      <c r="E156">
        <f t="shared" si="38"/>
      </c>
    </row>
    <row r="157" spans="3:5" ht="12.75">
      <c r="C157">
        <f t="shared" si="36"/>
      </c>
      <c r="E157">
        <f t="shared" si="38"/>
      </c>
    </row>
    <row r="158" spans="3:5" ht="12.75">
      <c r="C158">
        <f t="shared" si="36"/>
      </c>
      <c r="E158">
        <f t="shared" si="38"/>
      </c>
    </row>
    <row r="159" spans="3:5" ht="12.75">
      <c r="C159">
        <f t="shared" si="36"/>
      </c>
      <c r="E159">
        <f t="shared" si="38"/>
      </c>
    </row>
    <row r="160" spans="3:5" ht="12.75">
      <c r="C160">
        <f t="shared" si="36"/>
      </c>
      <c r="E160">
        <f t="shared" si="38"/>
      </c>
    </row>
    <row r="161" spans="3:5" ht="12.75">
      <c r="C161">
        <f t="shared" si="36"/>
      </c>
      <c r="E161">
        <f t="shared" si="38"/>
      </c>
    </row>
    <row r="162" spans="3:5" ht="12.75">
      <c r="C162">
        <f t="shared" si="36"/>
      </c>
      <c r="E162">
        <f t="shared" si="38"/>
      </c>
    </row>
    <row r="163" spans="3:5" ht="12.75">
      <c r="C163">
        <f t="shared" si="36"/>
      </c>
      <c r="E163">
        <f t="shared" si="38"/>
      </c>
    </row>
    <row r="164" spans="3:5" ht="12.75">
      <c r="C164">
        <f t="shared" si="36"/>
      </c>
      <c r="E164">
        <f t="shared" si="38"/>
      </c>
    </row>
    <row r="165" spans="3:5" ht="12.75">
      <c r="C165">
        <f t="shared" si="36"/>
      </c>
      <c r="E165">
        <f t="shared" si="38"/>
      </c>
    </row>
    <row r="166" spans="3:5" ht="12.75">
      <c r="C166">
        <f t="shared" si="36"/>
      </c>
      <c r="E166">
        <f t="shared" si="38"/>
      </c>
    </row>
    <row r="167" spans="3:5" ht="12.75">
      <c r="C167">
        <f t="shared" si="36"/>
      </c>
      <c r="E167">
        <f t="shared" si="38"/>
      </c>
    </row>
    <row r="168" spans="3:5" ht="12.75">
      <c r="C168">
        <f t="shared" si="36"/>
      </c>
      <c r="E168">
        <f t="shared" si="38"/>
      </c>
    </row>
    <row r="169" spans="3:5" ht="12.75">
      <c r="C169">
        <f t="shared" si="36"/>
      </c>
      <c r="E169">
        <f t="shared" si="38"/>
      </c>
    </row>
    <row r="170" spans="3:5" ht="12.75">
      <c r="C170">
        <f t="shared" si="36"/>
      </c>
      <c r="E170">
        <f t="shared" si="38"/>
      </c>
    </row>
    <row r="171" ht="12.75">
      <c r="E171">
        <f t="shared" si="38"/>
      </c>
    </row>
    <row r="172" ht="12.75">
      <c r="E172">
        <f t="shared" si="38"/>
      </c>
    </row>
    <row r="173" ht="12.75">
      <c r="E173">
        <f t="shared" si="38"/>
      </c>
    </row>
    <row r="174" ht="12.75">
      <c r="E174">
        <f t="shared" si="38"/>
      </c>
    </row>
    <row r="175" ht="12.75">
      <c r="E175">
        <f t="shared" si="38"/>
      </c>
    </row>
    <row r="176" ht="12.75">
      <c r="E176">
        <f t="shared" si="38"/>
      </c>
    </row>
    <row r="177" ht="12.75">
      <c r="E177">
        <f t="shared" si="38"/>
      </c>
    </row>
    <row r="178" ht="12.75">
      <c r="E178">
        <f t="shared" si="38"/>
      </c>
    </row>
    <row r="179" ht="12.75">
      <c r="E179">
        <f t="shared" si="38"/>
      </c>
    </row>
    <row r="180" ht="12.75">
      <c r="E180">
        <f t="shared" si="38"/>
      </c>
    </row>
    <row r="181" ht="12.75">
      <c r="E181">
        <f t="shared" si="38"/>
      </c>
    </row>
    <row r="182" ht="12.75">
      <c r="E182">
        <f t="shared" si="38"/>
      </c>
    </row>
    <row r="183" ht="12.75">
      <c r="E183">
        <f t="shared" si="38"/>
      </c>
    </row>
    <row r="184" ht="12.75">
      <c r="E184">
        <f t="shared" si="38"/>
      </c>
    </row>
    <row r="185" ht="12.75">
      <c r="E185">
        <f t="shared" si="38"/>
      </c>
    </row>
    <row r="186" ht="12.75">
      <c r="E186">
        <f t="shared" si="38"/>
      </c>
    </row>
    <row r="187" ht="12.75">
      <c r="E187">
        <f t="shared" si="38"/>
      </c>
    </row>
    <row r="188" ht="12.75">
      <c r="E188">
        <f t="shared" si="38"/>
      </c>
    </row>
    <row r="189" ht="12.75">
      <c r="E189">
        <f aca="true" t="shared" si="39" ref="E189:E252">IF(AND(T189&lt;=0.005,T189&gt;0),"t","")</f>
      </c>
    </row>
    <row r="190" ht="12.75">
      <c r="E190">
        <f t="shared" si="39"/>
      </c>
    </row>
    <row r="191" ht="12.75">
      <c r="E191">
        <f t="shared" si="39"/>
      </c>
    </row>
    <row r="192" ht="12.75">
      <c r="E192">
        <f t="shared" si="39"/>
      </c>
    </row>
    <row r="193" ht="12.75">
      <c r="E193">
        <f t="shared" si="39"/>
      </c>
    </row>
    <row r="194" ht="12.75">
      <c r="E194">
        <f t="shared" si="39"/>
      </c>
    </row>
    <row r="195" ht="12.75">
      <c r="E195">
        <f t="shared" si="39"/>
      </c>
    </row>
    <row r="196" ht="12.75">
      <c r="E196">
        <f t="shared" si="39"/>
      </c>
    </row>
    <row r="197" ht="12.75">
      <c r="E197">
        <f t="shared" si="39"/>
      </c>
    </row>
    <row r="198" ht="12.75">
      <c r="E198">
        <f t="shared" si="39"/>
      </c>
    </row>
    <row r="199" ht="12.75">
      <c r="E199">
        <f t="shared" si="39"/>
      </c>
    </row>
    <row r="200" ht="12.75">
      <c r="E200">
        <f t="shared" si="39"/>
      </c>
    </row>
    <row r="201" ht="12.75">
      <c r="E201">
        <f t="shared" si="39"/>
      </c>
    </row>
    <row r="202" ht="12.75">
      <c r="E202">
        <f t="shared" si="39"/>
      </c>
    </row>
    <row r="203" ht="12.75">
      <c r="E203">
        <f t="shared" si="39"/>
      </c>
    </row>
    <row r="204" ht="12.75">
      <c r="E204">
        <f t="shared" si="39"/>
      </c>
    </row>
    <row r="205" ht="12.75">
      <c r="E205">
        <f t="shared" si="39"/>
      </c>
    </row>
    <row r="206" ht="12.75">
      <c r="E206">
        <f t="shared" si="39"/>
      </c>
    </row>
    <row r="207" ht="12.75">
      <c r="E207">
        <f t="shared" si="39"/>
      </c>
    </row>
    <row r="208" ht="12.75">
      <c r="E208">
        <f t="shared" si="39"/>
      </c>
    </row>
    <row r="209" ht="12.75">
      <c r="E209">
        <f t="shared" si="39"/>
      </c>
    </row>
    <row r="210" ht="12.75">
      <c r="E210">
        <f t="shared" si="39"/>
      </c>
    </row>
    <row r="211" ht="12.75">
      <c r="E211">
        <f t="shared" si="39"/>
      </c>
    </row>
    <row r="212" ht="12.75">
      <c r="E212">
        <f t="shared" si="39"/>
      </c>
    </row>
    <row r="213" ht="12.75">
      <c r="E213">
        <f t="shared" si="39"/>
      </c>
    </row>
    <row r="214" ht="12.75">
      <c r="E214">
        <f t="shared" si="39"/>
      </c>
    </row>
    <row r="215" ht="12.75">
      <c r="E215">
        <f t="shared" si="39"/>
      </c>
    </row>
    <row r="216" ht="12.75">
      <c r="E216">
        <f t="shared" si="39"/>
      </c>
    </row>
    <row r="217" ht="12.75">
      <c r="E217">
        <f t="shared" si="39"/>
      </c>
    </row>
    <row r="218" ht="12.75">
      <c r="E218">
        <f t="shared" si="39"/>
      </c>
    </row>
    <row r="219" ht="12.75">
      <c r="E219">
        <f t="shared" si="39"/>
      </c>
    </row>
    <row r="220" ht="12.75">
      <c r="E220">
        <f t="shared" si="39"/>
      </c>
    </row>
    <row r="221" ht="12.75">
      <c r="E221">
        <f t="shared" si="39"/>
      </c>
    </row>
    <row r="222" ht="12.75">
      <c r="E222">
        <f t="shared" si="39"/>
      </c>
    </row>
    <row r="223" ht="12.75">
      <c r="E223">
        <f t="shared" si="39"/>
      </c>
    </row>
    <row r="224" ht="12.75">
      <c r="E224">
        <f t="shared" si="39"/>
      </c>
    </row>
    <row r="225" ht="12.75">
      <c r="E225">
        <f t="shared" si="39"/>
      </c>
    </row>
    <row r="226" ht="12.75">
      <c r="E226">
        <f t="shared" si="39"/>
      </c>
    </row>
    <row r="227" ht="12.75">
      <c r="E227">
        <f t="shared" si="39"/>
      </c>
    </row>
    <row r="228" ht="12.75">
      <c r="E228">
        <f t="shared" si="39"/>
      </c>
    </row>
    <row r="229" ht="12.75">
      <c r="E229">
        <f t="shared" si="39"/>
      </c>
    </row>
    <row r="230" ht="12.75">
      <c r="E230">
        <f t="shared" si="39"/>
      </c>
    </row>
    <row r="231" ht="12.75">
      <c r="E231">
        <f t="shared" si="39"/>
      </c>
    </row>
    <row r="232" ht="12.75">
      <c r="E232">
        <f t="shared" si="39"/>
      </c>
    </row>
    <row r="233" ht="12.75">
      <c r="E233">
        <f t="shared" si="39"/>
      </c>
    </row>
    <row r="234" ht="12.75">
      <c r="E234">
        <f t="shared" si="39"/>
      </c>
    </row>
    <row r="235" ht="12.75">
      <c r="E235">
        <f t="shared" si="39"/>
      </c>
    </row>
    <row r="236" ht="12.75">
      <c r="E236">
        <f t="shared" si="39"/>
      </c>
    </row>
    <row r="237" ht="12.75">
      <c r="E237">
        <f t="shared" si="39"/>
      </c>
    </row>
    <row r="238" ht="12.75">
      <c r="E238">
        <f t="shared" si="39"/>
      </c>
    </row>
    <row r="239" ht="12.75">
      <c r="E239">
        <f t="shared" si="39"/>
      </c>
    </row>
    <row r="240" ht="12.75">
      <c r="E240">
        <f t="shared" si="39"/>
      </c>
    </row>
    <row r="241" ht="12.75">
      <c r="E241">
        <f t="shared" si="39"/>
      </c>
    </row>
    <row r="242" ht="12.75">
      <c r="E242">
        <f t="shared" si="39"/>
      </c>
    </row>
    <row r="243" ht="12.75">
      <c r="E243">
        <f t="shared" si="39"/>
      </c>
    </row>
    <row r="244" ht="12.75">
      <c r="E244">
        <f t="shared" si="39"/>
      </c>
    </row>
    <row r="245" ht="12.75">
      <c r="E245">
        <f t="shared" si="39"/>
      </c>
    </row>
    <row r="246" ht="12.75">
      <c r="E246">
        <f t="shared" si="39"/>
      </c>
    </row>
    <row r="247" ht="12.75">
      <c r="E247">
        <f t="shared" si="39"/>
      </c>
    </row>
    <row r="248" ht="12.75">
      <c r="E248">
        <f t="shared" si="39"/>
      </c>
    </row>
    <row r="249" ht="12.75">
      <c r="E249">
        <f t="shared" si="39"/>
      </c>
    </row>
    <row r="250" ht="12.75">
      <c r="E250">
        <f t="shared" si="39"/>
      </c>
    </row>
    <row r="251" ht="12.75">
      <c r="E251">
        <f t="shared" si="39"/>
      </c>
    </row>
    <row r="252" ht="12.75">
      <c r="E252">
        <f t="shared" si="39"/>
      </c>
    </row>
    <row r="253" ht="12.75">
      <c r="E253">
        <f aca="true" t="shared" si="40" ref="E253:E316">IF(AND(T253&lt;=0.005,T253&gt;0),"t","")</f>
      </c>
    </row>
    <row r="254" ht="12.75">
      <c r="E254">
        <f t="shared" si="40"/>
      </c>
    </row>
    <row r="255" ht="12.75">
      <c r="E255">
        <f t="shared" si="40"/>
      </c>
    </row>
    <row r="256" ht="12.75">
      <c r="E256">
        <f t="shared" si="40"/>
      </c>
    </row>
    <row r="257" ht="12.75">
      <c r="E257">
        <f t="shared" si="40"/>
      </c>
    </row>
    <row r="258" ht="12.75">
      <c r="E258">
        <f t="shared" si="40"/>
      </c>
    </row>
    <row r="259" ht="12.75">
      <c r="E259">
        <f t="shared" si="40"/>
      </c>
    </row>
    <row r="260" ht="12.75">
      <c r="E260">
        <f t="shared" si="40"/>
      </c>
    </row>
    <row r="261" ht="12.75">
      <c r="E261">
        <f t="shared" si="40"/>
      </c>
    </row>
    <row r="262" ht="12.75">
      <c r="E262">
        <f t="shared" si="40"/>
      </c>
    </row>
    <row r="263" ht="12.75">
      <c r="E263">
        <f t="shared" si="40"/>
      </c>
    </row>
    <row r="264" ht="12.75">
      <c r="E264">
        <f t="shared" si="40"/>
      </c>
    </row>
    <row r="265" ht="12.75">
      <c r="E265">
        <f t="shared" si="40"/>
      </c>
    </row>
    <row r="266" ht="12.75">
      <c r="E266">
        <f t="shared" si="40"/>
      </c>
    </row>
    <row r="267" ht="12.75">
      <c r="E267">
        <f t="shared" si="40"/>
      </c>
    </row>
    <row r="268" ht="12.75">
      <c r="E268">
        <f t="shared" si="40"/>
      </c>
    </row>
    <row r="269" ht="12.75">
      <c r="E269">
        <f t="shared" si="40"/>
      </c>
    </row>
    <row r="270" ht="12.75">
      <c r="E270">
        <f t="shared" si="40"/>
      </c>
    </row>
    <row r="271" ht="12.75">
      <c r="E271">
        <f t="shared" si="40"/>
      </c>
    </row>
    <row r="272" ht="12.75">
      <c r="E272">
        <f t="shared" si="40"/>
      </c>
    </row>
    <row r="273" ht="12.75">
      <c r="E273">
        <f t="shared" si="40"/>
      </c>
    </row>
    <row r="274" ht="12.75">
      <c r="E274">
        <f t="shared" si="40"/>
      </c>
    </row>
    <row r="275" ht="12.75">
      <c r="E275">
        <f t="shared" si="40"/>
      </c>
    </row>
    <row r="276" ht="12.75">
      <c r="E276">
        <f t="shared" si="40"/>
      </c>
    </row>
    <row r="277" ht="12.75">
      <c r="E277">
        <f t="shared" si="40"/>
      </c>
    </row>
    <row r="278" ht="12.75">
      <c r="E278">
        <f t="shared" si="40"/>
      </c>
    </row>
    <row r="279" ht="12.75">
      <c r="E279">
        <f t="shared" si="40"/>
      </c>
    </row>
    <row r="280" ht="12.75">
      <c r="E280">
        <f t="shared" si="40"/>
      </c>
    </row>
    <row r="281" ht="12.75">
      <c r="E281">
        <f t="shared" si="40"/>
      </c>
    </row>
    <row r="282" ht="12.75">
      <c r="E282">
        <f t="shared" si="40"/>
      </c>
    </row>
    <row r="283" ht="12.75">
      <c r="E283">
        <f t="shared" si="40"/>
      </c>
    </row>
    <row r="284" ht="12.75">
      <c r="E284">
        <f t="shared" si="40"/>
      </c>
    </row>
    <row r="285" ht="12.75">
      <c r="E285">
        <f t="shared" si="40"/>
      </c>
    </row>
    <row r="286" ht="12.75">
      <c r="E286">
        <f t="shared" si="40"/>
      </c>
    </row>
    <row r="287" ht="12.75">
      <c r="E287">
        <f t="shared" si="40"/>
      </c>
    </row>
    <row r="288" ht="12.75">
      <c r="E288">
        <f t="shared" si="40"/>
      </c>
    </row>
    <row r="289" ht="12.75">
      <c r="E289">
        <f t="shared" si="40"/>
      </c>
    </row>
    <row r="290" ht="12.75">
      <c r="E290">
        <f t="shared" si="40"/>
      </c>
    </row>
    <row r="291" ht="12.75">
      <c r="E291">
        <f t="shared" si="40"/>
      </c>
    </row>
    <row r="292" ht="12.75">
      <c r="E292">
        <f t="shared" si="40"/>
      </c>
    </row>
    <row r="293" ht="12.75">
      <c r="E293">
        <f t="shared" si="40"/>
      </c>
    </row>
    <row r="294" ht="12.75">
      <c r="E294">
        <f t="shared" si="40"/>
      </c>
    </row>
    <row r="295" ht="12.75">
      <c r="E295">
        <f t="shared" si="40"/>
      </c>
    </row>
    <row r="296" ht="12.75">
      <c r="E296">
        <f t="shared" si="40"/>
      </c>
    </row>
    <row r="297" ht="12.75">
      <c r="E297">
        <f t="shared" si="40"/>
      </c>
    </row>
    <row r="298" ht="12.75">
      <c r="E298">
        <f t="shared" si="40"/>
      </c>
    </row>
    <row r="299" ht="12.75">
      <c r="E299">
        <f t="shared" si="40"/>
      </c>
    </row>
    <row r="300" ht="12.75">
      <c r="E300">
        <f t="shared" si="40"/>
      </c>
    </row>
    <row r="301" ht="12.75">
      <c r="E301">
        <f t="shared" si="40"/>
      </c>
    </row>
    <row r="302" ht="12.75">
      <c r="E302">
        <f t="shared" si="40"/>
      </c>
    </row>
    <row r="303" ht="12.75">
      <c r="E303">
        <f t="shared" si="40"/>
      </c>
    </row>
    <row r="304" ht="12.75">
      <c r="E304">
        <f t="shared" si="40"/>
      </c>
    </row>
    <row r="305" ht="12.75">
      <c r="E305">
        <f t="shared" si="40"/>
      </c>
    </row>
    <row r="306" ht="12.75">
      <c r="E306">
        <f t="shared" si="40"/>
      </c>
    </row>
    <row r="307" ht="12.75">
      <c r="E307">
        <f t="shared" si="40"/>
      </c>
    </row>
    <row r="308" ht="12.75">
      <c r="E308">
        <f t="shared" si="40"/>
      </c>
    </row>
    <row r="309" ht="12.75">
      <c r="E309">
        <f t="shared" si="40"/>
      </c>
    </row>
    <row r="310" ht="12.75">
      <c r="E310">
        <f t="shared" si="40"/>
      </c>
    </row>
    <row r="311" ht="12.75">
      <c r="E311">
        <f t="shared" si="40"/>
      </c>
    </row>
    <row r="312" ht="12.75">
      <c r="E312">
        <f t="shared" si="40"/>
      </c>
    </row>
    <row r="313" ht="12.75">
      <c r="E313">
        <f t="shared" si="40"/>
      </c>
    </row>
    <row r="314" ht="12.75">
      <c r="E314">
        <f t="shared" si="40"/>
      </c>
    </row>
    <row r="315" ht="12.75">
      <c r="E315">
        <f t="shared" si="40"/>
      </c>
    </row>
    <row r="316" ht="12.75">
      <c r="E316">
        <f t="shared" si="40"/>
      </c>
    </row>
    <row r="317" ht="12.75">
      <c r="E317">
        <f aca="true" t="shared" si="41" ref="E317:E380">IF(AND(T317&lt;=0.005,T317&gt;0),"t","")</f>
      </c>
    </row>
    <row r="318" ht="12.75">
      <c r="E318">
        <f t="shared" si="41"/>
      </c>
    </row>
    <row r="319" ht="12.75">
      <c r="E319">
        <f t="shared" si="41"/>
      </c>
    </row>
    <row r="320" ht="12.75">
      <c r="E320">
        <f t="shared" si="41"/>
      </c>
    </row>
    <row r="321" ht="12.75">
      <c r="E321">
        <f t="shared" si="41"/>
      </c>
    </row>
    <row r="322" ht="12.75">
      <c r="E322">
        <f t="shared" si="41"/>
      </c>
    </row>
    <row r="323" ht="12.75">
      <c r="E323">
        <f t="shared" si="41"/>
      </c>
    </row>
    <row r="324" ht="12.75">
      <c r="E324">
        <f t="shared" si="41"/>
      </c>
    </row>
    <row r="325" ht="12.75">
      <c r="E325">
        <f t="shared" si="41"/>
      </c>
    </row>
    <row r="326" ht="12.75">
      <c r="E326">
        <f t="shared" si="41"/>
      </c>
    </row>
    <row r="327" ht="12.75">
      <c r="E327">
        <f t="shared" si="41"/>
      </c>
    </row>
    <row r="328" ht="12.75">
      <c r="E328">
        <f t="shared" si="41"/>
      </c>
    </row>
    <row r="329" ht="12.75">
      <c r="E329">
        <f t="shared" si="41"/>
      </c>
    </row>
    <row r="330" ht="12.75">
      <c r="E330">
        <f t="shared" si="41"/>
      </c>
    </row>
    <row r="331" ht="12.75">
      <c r="E331">
        <f t="shared" si="41"/>
      </c>
    </row>
    <row r="332" ht="12.75">
      <c r="E332">
        <f t="shared" si="41"/>
      </c>
    </row>
    <row r="333" ht="12.75">
      <c r="E333">
        <f t="shared" si="41"/>
      </c>
    </row>
    <row r="334" ht="12.75">
      <c r="E334">
        <f t="shared" si="41"/>
      </c>
    </row>
    <row r="335" ht="12.75">
      <c r="E335">
        <f t="shared" si="41"/>
      </c>
    </row>
    <row r="336" ht="12.75">
      <c r="E336">
        <f t="shared" si="41"/>
      </c>
    </row>
    <row r="337" ht="12.75">
      <c r="E337">
        <f t="shared" si="41"/>
      </c>
    </row>
    <row r="338" ht="12.75">
      <c r="E338">
        <f t="shared" si="41"/>
      </c>
    </row>
    <row r="339" ht="12.75">
      <c r="E339">
        <f t="shared" si="41"/>
      </c>
    </row>
    <row r="340" ht="12.75">
      <c r="E340">
        <f t="shared" si="41"/>
      </c>
    </row>
    <row r="341" ht="12.75">
      <c r="E341">
        <f t="shared" si="41"/>
      </c>
    </row>
    <row r="342" ht="12.75">
      <c r="E342">
        <f t="shared" si="41"/>
      </c>
    </row>
    <row r="343" ht="12.75">
      <c r="E343">
        <f t="shared" si="41"/>
      </c>
    </row>
    <row r="344" ht="12.75">
      <c r="E344">
        <f t="shared" si="41"/>
      </c>
    </row>
    <row r="345" ht="12.75">
      <c r="E345">
        <f t="shared" si="41"/>
      </c>
    </row>
    <row r="346" ht="12.75">
      <c r="E346">
        <f t="shared" si="41"/>
      </c>
    </row>
    <row r="347" ht="12.75">
      <c r="E347">
        <f t="shared" si="41"/>
      </c>
    </row>
    <row r="348" ht="12.75">
      <c r="E348">
        <f t="shared" si="41"/>
      </c>
    </row>
    <row r="349" ht="12.75">
      <c r="E349">
        <f t="shared" si="41"/>
      </c>
    </row>
    <row r="350" ht="12.75">
      <c r="E350">
        <f t="shared" si="41"/>
      </c>
    </row>
    <row r="351" ht="12.75">
      <c r="E351">
        <f t="shared" si="41"/>
      </c>
    </row>
    <row r="352" ht="12.75">
      <c r="E352">
        <f t="shared" si="41"/>
      </c>
    </row>
    <row r="353" ht="12.75">
      <c r="E353">
        <f t="shared" si="41"/>
      </c>
    </row>
    <row r="354" ht="12.75">
      <c r="E354">
        <f t="shared" si="41"/>
      </c>
    </row>
    <row r="355" ht="12.75">
      <c r="E355">
        <f t="shared" si="41"/>
      </c>
    </row>
    <row r="356" ht="12.75">
      <c r="E356">
        <f t="shared" si="41"/>
      </c>
    </row>
    <row r="357" ht="12.75">
      <c r="E357">
        <f t="shared" si="41"/>
      </c>
    </row>
    <row r="358" ht="12.75">
      <c r="E358">
        <f t="shared" si="41"/>
      </c>
    </row>
    <row r="359" ht="12.75">
      <c r="E359">
        <f t="shared" si="41"/>
      </c>
    </row>
    <row r="360" ht="12.75">
      <c r="E360">
        <f t="shared" si="41"/>
      </c>
    </row>
    <row r="361" ht="12.75">
      <c r="E361">
        <f t="shared" si="41"/>
      </c>
    </row>
    <row r="362" ht="12.75">
      <c r="E362">
        <f t="shared" si="41"/>
      </c>
    </row>
    <row r="363" ht="12.75">
      <c r="E363">
        <f t="shared" si="41"/>
      </c>
    </row>
    <row r="364" ht="12.75">
      <c r="E364">
        <f t="shared" si="41"/>
      </c>
    </row>
    <row r="365" ht="12.75">
      <c r="E365">
        <f t="shared" si="41"/>
      </c>
    </row>
    <row r="366" ht="12.75">
      <c r="E366">
        <f t="shared" si="41"/>
      </c>
    </row>
    <row r="367" ht="12.75">
      <c r="E367">
        <f t="shared" si="41"/>
      </c>
    </row>
    <row r="368" ht="12.75">
      <c r="E368">
        <f t="shared" si="41"/>
      </c>
    </row>
    <row r="369" ht="12.75">
      <c r="E369">
        <f t="shared" si="41"/>
      </c>
    </row>
    <row r="370" ht="12.75">
      <c r="E370">
        <f t="shared" si="41"/>
      </c>
    </row>
    <row r="371" ht="12.75">
      <c r="E371">
        <f t="shared" si="41"/>
      </c>
    </row>
    <row r="372" ht="12.75">
      <c r="E372">
        <f t="shared" si="41"/>
      </c>
    </row>
    <row r="373" ht="12.75">
      <c r="E373">
        <f t="shared" si="41"/>
      </c>
    </row>
    <row r="374" ht="12.75">
      <c r="E374">
        <f t="shared" si="41"/>
      </c>
    </row>
    <row r="375" ht="12.75">
      <c r="E375">
        <f t="shared" si="41"/>
      </c>
    </row>
    <row r="376" ht="12.75">
      <c r="E376">
        <f t="shared" si="41"/>
      </c>
    </row>
    <row r="377" ht="12.75">
      <c r="E377">
        <f t="shared" si="41"/>
      </c>
    </row>
    <row r="378" ht="12.75">
      <c r="E378">
        <f t="shared" si="41"/>
      </c>
    </row>
    <row r="379" ht="12.75">
      <c r="E379">
        <f t="shared" si="41"/>
      </c>
    </row>
    <row r="380" ht="12.75">
      <c r="E380">
        <f t="shared" si="41"/>
      </c>
    </row>
    <row r="381" ht="12.75">
      <c r="E381">
        <f aca="true" t="shared" si="42" ref="E381:E444">IF(AND(T381&lt;=0.005,T381&gt;0),"t","")</f>
      </c>
    </row>
    <row r="382" ht="12.75">
      <c r="E382">
        <f t="shared" si="42"/>
      </c>
    </row>
    <row r="383" ht="12.75">
      <c r="E383">
        <f t="shared" si="42"/>
      </c>
    </row>
    <row r="384" ht="12.75">
      <c r="E384">
        <f t="shared" si="42"/>
      </c>
    </row>
    <row r="385" ht="12.75">
      <c r="E385">
        <f t="shared" si="42"/>
      </c>
    </row>
    <row r="386" ht="12.75">
      <c r="E386">
        <f t="shared" si="42"/>
      </c>
    </row>
    <row r="387" ht="12.75">
      <c r="E387">
        <f t="shared" si="42"/>
      </c>
    </row>
    <row r="388" ht="12.75">
      <c r="E388">
        <f t="shared" si="42"/>
      </c>
    </row>
    <row r="389" ht="12.75">
      <c r="E389">
        <f t="shared" si="42"/>
      </c>
    </row>
    <row r="390" ht="12.75">
      <c r="E390">
        <f t="shared" si="42"/>
      </c>
    </row>
    <row r="391" ht="12.75">
      <c r="E391">
        <f t="shared" si="42"/>
      </c>
    </row>
    <row r="392" ht="12.75">
      <c r="E392">
        <f t="shared" si="42"/>
      </c>
    </row>
    <row r="393" ht="12.75">
      <c r="E393">
        <f t="shared" si="42"/>
      </c>
    </row>
    <row r="394" ht="12.75">
      <c r="E394">
        <f t="shared" si="42"/>
      </c>
    </row>
    <row r="395" ht="12.75">
      <c r="E395">
        <f t="shared" si="42"/>
      </c>
    </row>
    <row r="396" ht="12.75">
      <c r="E396">
        <f t="shared" si="42"/>
      </c>
    </row>
    <row r="397" ht="12.75">
      <c r="E397">
        <f t="shared" si="42"/>
      </c>
    </row>
    <row r="398" ht="12.75">
      <c r="E398">
        <f t="shared" si="42"/>
      </c>
    </row>
    <row r="399" ht="12.75">
      <c r="E399">
        <f t="shared" si="42"/>
      </c>
    </row>
    <row r="400" ht="12.75">
      <c r="E400">
        <f t="shared" si="42"/>
      </c>
    </row>
    <row r="401" ht="12.75">
      <c r="E401">
        <f t="shared" si="42"/>
      </c>
    </row>
    <row r="402" ht="12.75">
      <c r="E402">
        <f t="shared" si="42"/>
      </c>
    </row>
    <row r="403" ht="12.75">
      <c r="E403">
        <f t="shared" si="42"/>
      </c>
    </row>
    <row r="404" ht="12.75">
      <c r="E404">
        <f t="shared" si="42"/>
      </c>
    </row>
    <row r="405" ht="12.75">
      <c r="E405">
        <f t="shared" si="42"/>
      </c>
    </row>
    <row r="406" ht="12.75">
      <c r="E406">
        <f t="shared" si="42"/>
      </c>
    </row>
    <row r="407" ht="12.75">
      <c r="E407">
        <f t="shared" si="42"/>
      </c>
    </row>
    <row r="408" ht="12.75">
      <c r="E408">
        <f t="shared" si="42"/>
      </c>
    </row>
    <row r="409" ht="12.75">
      <c r="E409">
        <f t="shared" si="42"/>
      </c>
    </row>
    <row r="410" ht="12.75">
      <c r="E410">
        <f t="shared" si="42"/>
      </c>
    </row>
    <row r="411" ht="12.75">
      <c r="E411">
        <f t="shared" si="42"/>
      </c>
    </row>
    <row r="412" ht="12.75">
      <c r="E412">
        <f t="shared" si="42"/>
      </c>
    </row>
    <row r="413" ht="12.75">
      <c r="E413">
        <f t="shared" si="42"/>
      </c>
    </row>
    <row r="414" ht="12.75">
      <c r="E414">
        <f t="shared" si="42"/>
      </c>
    </row>
    <row r="415" ht="12.75">
      <c r="E415">
        <f t="shared" si="42"/>
      </c>
    </row>
    <row r="416" ht="12.75">
      <c r="E416">
        <f t="shared" si="42"/>
      </c>
    </row>
    <row r="417" ht="12.75">
      <c r="E417">
        <f t="shared" si="42"/>
      </c>
    </row>
    <row r="418" ht="12.75">
      <c r="E418">
        <f t="shared" si="42"/>
      </c>
    </row>
    <row r="419" ht="12.75">
      <c r="E419">
        <f t="shared" si="42"/>
      </c>
    </row>
    <row r="420" ht="12.75">
      <c r="E420">
        <f t="shared" si="42"/>
      </c>
    </row>
    <row r="421" ht="12.75">
      <c r="E421">
        <f t="shared" si="42"/>
      </c>
    </row>
    <row r="422" ht="12.75">
      <c r="E422">
        <f t="shared" si="42"/>
      </c>
    </row>
    <row r="423" ht="12.75">
      <c r="E423">
        <f t="shared" si="42"/>
      </c>
    </row>
    <row r="424" ht="12.75">
      <c r="E424">
        <f t="shared" si="42"/>
      </c>
    </row>
    <row r="425" ht="12.75">
      <c r="E425">
        <f t="shared" si="42"/>
      </c>
    </row>
    <row r="426" ht="12.75">
      <c r="E426">
        <f t="shared" si="42"/>
      </c>
    </row>
    <row r="427" ht="12.75">
      <c r="E427">
        <f t="shared" si="42"/>
      </c>
    </row>
    <row r="428" ht="12.75">
      <c r="E428">
        <f t="shared" si="42"/>
      </c>
    </row>
    <row r="429" ht="12.75">
      <c r="E429">
        <f t="shared" si="42"/>
      </c>
    </row>
    <row r="430" ht="12.75">
      <c r="E430">
        <f t="shared" si="42"/>
      </c>
    </row>
    <row r="431" ht="12.75">
      <c r="E431">
        <f t="shared" si="42"/>
      </c>
    </row>
    <row r="432" ht="12.75">
      <c r="E432">
        <f t="shared" si="42"/>
      </c>
    </row>
    <row r="433" ht="12.75">
      <c r="E433">
        <f t="shared" si="42"/>
      </c>
    </row>
    <row r="434" ht="12.75">
      <c r="E434">
        <f t="shared" si="42"/>
      </c>
    </row>
    <row r="435" ht="12.75">
      <c r="E435">
        <f t="shared" si="42"/>
      </c>
    </row>
    <row r="436" ht="12.75">
      <c r="E436">
        <f t="shared" si="42"/>
      </c>
    </row>
    <row r="437" ht="12.75">
      <c r="E437">
        <f t="shared" si="42"/>
      </c>
    </row>
    <row r="438" ht="12.75">
      <c r="E438">
        <f t="shared" si="42"/>
      </c>
    </row>
    <row r="439" ht="12.75">
      <c r="E439">
        <f t="shared" si="42"/>
      </c>
    </row>
    <row r="440" ht="12.75">
      <c r="E440">
        <f t="shared" si="42"/>
      </c>
    </row>
    <row r="441" ht="12.75">
      <c r="E441">
        <f t="shared" si="42"/>
      </c>
    </row>
    <row r="442" ht="12.75">
      <c r="E442">
        <f t="shared" si="42"/>
      </c>
    </row>
    <row r="443" ht="12.75">
      <c r="E443">
        <f t="shared" si="42"/>
      </c>
    </row>
    <row r="444" ht="12.75">
      <c r="E444">
        <f t="shared" si="42"/>
      </c>
    </row>
    <row r="445" ht="12.75">
      <c r="E445">
        <f aca="true" t="shared" si="43" ref="E445:E501">IF(AND(T445&lt;=0.005,T445&gt;0),"t","")</f>
      </c>
    </row>
    <row r="446" ht="12.75">
      <c r="E446">
        <f t="shared" si="43"/>
      </c>
    </row>
    <row r="447" ht="12.75">
      <c r="E447">
        <f t="shared" si="43"/>
      </c>
    </row>
    <row r="448" ht="12.75">
      <c r="E448">
        <f t="shared" si="43"/>
      </c>
    </row>
    <row r="449" ht="12.75">
      <c r="E449">
        <f t="shared" si="43"/>
      </c>
    </row>
    <row r="450" ht="12.75">
      <c r="E450">
        <f t="shared" si="43"/>
      </c>
    </row>
    <row r="451" ht="12.75">
      <c r="E451">
        <f t="shared" si="43"/>
      </c>
    </row>
    <row r="452" ht="12.75">
      <c r="E452">
        <f t="shared" si="43"/>
      </c>
    </row>
    <row r="453" ht="12.75">
      <c r="E453">
        <f t="shared" si="43"/>
      </c>
    </row>
    <row r="454" ht="12.75">
      <c r="E454">
        <f t="shared" si="43"/>
      </c>
    </row>
    <row r="455" ht="12.75">
      <c r="E455">
        <f t="shared" si="43"/>
      </c>
    </row>
    <row r="456" ht="12.75">
      <c r="E456">
        <f t="shared" si="43"/>
      </c>
    </row>
    <row r="457" ht="12.75">
      <c r="E457">
        <f t="shared" si="43"/>
      </c>
    </row>
    <row r="458" ht="12.75">
      <c r="E458">
        <f t="shared" si="43"/>
      </c>
    </row>
    <row r="459" ht="12.75">
      <c r="E459">
        <f t="shared" si="43"/>
      </c>
    </row>
    <row r="460" ht="12.75">
      <c r="E460">
        <f t="shared" si="43"/>
      </c>
    </row>
    <row r="461" ht="12.75">
      <c r="E461">
        <f t="shared" si="43"/>
      </c>
    </row>
    <row r="462" ht="12.75">
      <c r="E462">
        <f t="shared" si="43"/>
      </c>
    </row>
    <row r="463" ht="12.75">
      <c r="E463">
        <f t="shared" si="43"/>
      </c>
    </row>
    <row r="464" ht="12.75">
      <c r="E464">
        <f t="shared" si="43"/>
      </c>
    </row>
    <row r="465" ht="12.75">
      <c r="E465">
        <f t="shared" si="43"/>
      </c>
    </row>
    <row r="466" ht="12.75">
      <c r="E466">
        <f t="shared" si="43"/>
      </c>
    </row>
    <row r="467" ht="12.75">
      <c r="E467">
        <f t="shared" si="43"/>
      </c>
    </row>
    <row r="468" ht="12.75">
      <c r="E468">
        <f t="shared" si="43"/>
      </c>
    </row>
    <row r="469" ht="12.75">
      <c r="E469">
        <f t="shared" si="43"/>
      </c>
    </row>
    <row r="470" ht="12.75">
      <c r="E470">
        <f t="shared" si="43"/>
      </c>
    </row>
    <row r="471" ht="12.75">
      <c r="E471">
        <f t="shared" si="43"/>
      </c>
    </row>
    <row r="472" ht="12.75">
      <c r="E472">
        <f t="shared" si="43"/>
      </c>
    </row>
    <row r="473" ht="12.75">
      <c r="E473">
        <f t="shared" si="43"/>
      </c>
    </row>
    <row r="474" ht="12.75">
      <c r="E474">
        <f t="shared" si="43"/>
      </c>
    </row>
    <row r="475" ht="12.75">
      <c r="E475">
        <f t="shared" si="43"/>
      </c>
    </row>
    <row r="476" ht="12.75">
      <c r="E476">
        <f t="shared" si="43"/>
      </c>
    </row>
    <row r="477" ht="12.75">
      <c r="E477">
        <f t="shared" si="43"/>
      </c>
    </row>
    <row r="478" ht="12.75">
      <c r="E478">
        <f t="shared" si="43"/>
      </c>
    </row>
    <row r="479" ht="12.75">
      <c r="E479">
        <f t="shared" si="43"/>
      </c>
    </row>
    <row r="480" ht="12.75">
      <c r="E480">
        <f t="shared" si="43"/>
      </c>
    </row>
    <row r="481" ht="12.75">
      <c r="E481">
        <f t="shared" si="43"/>
      </c>
    </row>
    <row r="482" ht="12.75">
      <c r="E482">
        <f t="shared" si="43"/>
      </c>
    </row>
    <row r="483" ht="12.75">
      <c r="E483">
        <f t="shared" si="43"/>
      </c>
    </row>
    <row r="484" ht="12.75">
      <c r="E484">
        <f t="shared" si="43"/>
      </c>
    </row>
    <row r="485" ht="12.75">
      <c r="E485">
        <f t="shared" si="43"/>
      </c>
    </row>
    <row r="486" ht="12.75">
      <c r="E486">
        <f t="shared" si="43"/>
      </c>
    </row>
    <row r="487" ht="12.75">
      <c r="E487">
        <f t="shared" si="43"/>
      </c>
    </row>
    <row r="488" ht="12.75">
      <c r="E488">
        <f t="shared" si="43"/>
      </c>
    </row>
    <row r="489" ht="12.75">
      <c r="E489">
        <f t="shared" si="43"/>
      </c>
    </row>
    <row r="490" ht="12.75">
      <c r="E490">
        <f t="shared" si="43"/>
      </c>
    </row>
    <row r="491" ht="12.75">
      <c r="E491">
        <f t="shared" si="43"/>
      </c>
    </row>
    <row r="492" ht="12.75">
      <c r="E492">
        <f t="shared" si="43"/>
      </c>
    </row>
    <row r="493" ht="12.75">
      <c r="E493">
        <f t="shared" si="43"/>
      </c>
    </row>
    <row r="494" ht="12.75">
      <c r="E494">
        <f t="shared" si="43"/>
      </c>
    </row>
    <row r="495" ht="12.75">
      <c r="E495">
        <f t="shared" si="43"/>
      </c>
    </row>
    <row r="496" ht="12.75">
      <c r="E496">
        <f t="shared" si="43"/>
      </c>
    </row>
    <row r="497" ht="12.75">
      <c r="E497">
        <f t="shared" si="43"/>
      </c>
    </row>
    <row r="498" ht="12.75">
      <c r="E498">
        <f t="shared" si="43"/>
      </c>
    </row>
    <row r="499" ht="12.75">
      <c r="E499">
        <f t="shared" si="43"/>
      </c>
    </row>
    <row r="500" ht="12.75">
      <c r="E500">
        <f t="shared" si="43"/>
      </c>
    </row>
    <row r="501" ht="12.75">
      <c r="E501">
        <f t="shared" si="43"/>
      </c>
    </row>
  </sheetData>
  <mergeCells count="2">
    <mergeCell ref="C1:E1"/>
    <mergeCell ref="F1:G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L11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7.7109375" style="0" customWidth="1"/>
  </cols>
  <sheetData>
    <row r="1" ht="12.75">
      <c r="A1" t="s">
        <v>329</v>
      </c>
    </row>
    <row r="3" spans="1:38" ht="12.75">
      <c r="A3" t="s">
        <v>0</v>
      </c>
      <c r="B3" t="s">
        <v>109</v>
      </c>
      <c r="C3" t="s">
        <v>110</v>
      </c>
      <c r="D3" t="s">
        <v>111</v>
      </c>
      <c r="E3" t="s">
        <v>197</v>
      </c>
      <c r="F3" t="s">
        <v>198</v>
      </c>
      <c r="G3" t="s">
        <v>112</v>
      </c>
      <c r="H3" t="s">
        <v>113</v>
      </c>
      <c r="I3" t="s">
        <v>142</v>
      </c>
      <c r="J3" t="s">
        <v>199</v>
      </c>
      <c r="K3" t="s">
        <v>200</v>
      </c>
      <c r="L3" t="s">
        <v>201</v>
      </c>
      <c r="M3" t="s">
        <v>202</v>
      </c>
      <c r="N3" t="s">
        <v>203</v>
      </c>
      <c r="O3" t="s">
        <v>204</v>
      </c>
      <c r="P3" t="s">
        <v>114</v>
      </c>
      <c r="Q3" t="s">
        <v>115</v>
      </c>
      <c r="R3" t="s">
        <v>116</v>
      </c>
      <c r="S3" t="s">
        <v>205</v>
      </c>
      <c r="T3" t="s">
        <v>206</v>
      </c>
      <c r="U3" t="s">
        <v>117</v>
      </c>
      <c r="V3" t="s">
        <v>118</v>
      </c>
      <c r="W3" t="s">
        <v>143</v>
      </c>
      <c r="X3" t="s">
        <v>207</v>
      </c>
      <c r="Y3" t="s">
        <v>208</v>
      </c>
      <c r="Z3" t="s">
        <v>209</v>
      </c>
      <c r="AA3" t="s">
        <v>210</v>
      </c>
      <c r="AB3" t="s">
        <v>211</v>
      </c>
      <c r="AC3" t="s">
        <v>212</v>
      </c>
      <c r="AD3" t="s">
        <v>119</v>
      </c>
      <c r="AE3" t="s">
        <v>213</v>
      </c>
      <c r="AF3" t="s">
        <v>214</v>
      </c>
      <c r="AG3" t="s">
        <v>215</v>
      </c>
      <c r="AH3" t="s">
        <v>120</v>
      </c>
      <c r="AI3" t="s">
        <v>216</v>
      </c>
      <c r="AJ3" t="s">
        <v>217</v>
      </c>
      <c r="AK3" t="s">
        <v>218</v>
      </c>
      <c r="AL3" t="s">
        <v>219</v>
      </c>
    </row>
    <row r="4" spans="1:38" ht="12.75">
      <c r="A4" t="s">
        <v>3</v>
      </c>
      <c r="B4">
        <v>772</v>
      </c>
      <c r="C4">
        <v>6017</v>
      </c>
      <c r="D4">
        <v>0.1279008842</v>
      </c>
      <c r="E4">
        <v>0.1189656772</v>
      </c>
      <c r="F4">
        <v>0.1375071917</v>
      </c>
      <c r="G4">
        <v>0.0001747911</v>
      </c>
      <c r="H4">
        <v>0.1283031411</v>
      </c>
      <c r="I4">
        <v>0.0043113311</v>
      </c>
      <c r="J4">
        <v>-0.1387</v>
      </c>
      <c r="K4">
        <v>-0.2111</v>
      </c>
      <c r="L4">
        <v>-0.0662</v>
      </c>
      <c r="M4">
        <v>0.8705152327</v>
      </c>
      <c r="N4">
        <v>0.8097006899</v>
      </c>
      <c r="O4">
        <v>0.9358973998</v>
      </c>
      <c r="P4">
        <v>918</v>
      </c>
      <c r="Q4">
        <v>5641</v>
      </c>
      <c r="R4">
        <v>0.1621307295</v>
      </c>
      <c r="S4">
        <v>0.1516825857</v>
      </c>
      <c r="T4">
        <v>0.1732985586</v>
      </c>
      <c r="U4">
        <v>0.0023328327</v>
      </c>
      <c r="V4">
        <v>0.1627371034</v>
      </c>
      <c r="W4">
        <v>0.0049146904</v>
      </c>
      <c r="X4">
        <v>-0.1035</v>
      </c>
      <c r="Y4">
        <v>-0.1701</v>
      </c>
      <c r="Z4">
        <v>-0.0369</v>
      </c>
      <c r="AA4">
        <v>0.9017090805</v>
      </c>
      <c r="AB4">
        <v>0.8436005023</v>
      </c>
      <c r="AC4">
        <v>0.9638202722</v>
      </c>
      <c r="AD4">
        <v>1.0775E-05</v>
      </c>
      <c r="AE4">
        <v>-0.2165</v>
      </c>
      <c r="AF4">
        <v>-0.3129</v>
      </c>
      <c r="AG4">
        <v>-0.1201</v>
      </c>
      <c r="AH4" s="4">
        <v>1.0504634E-09</v>
      </c>
      <c r="AI4">
        <v>-0.1401</v>
      </c>
      <c r="AJ4">
        <v>-0.1852</v>
      </c>
      <c r="AK4">
        <v>-0.0951</v>
      </c>
      <c r="AL4" t="s">
        <v>220</v>
      </c>
    </row>
    <row r="5" spans="1:38" ht="12.75">
      <c r="A5" t="s">
        <v>1</v>
      </c>
      <c r="B5">
        <v>1652</v>
      </c>
      <c r="C5">
        <v>11691</v>
      </c>
      <c r="D5">
        <v>0.1419145832</v>
      </c>
      <c r="E5">
        <v>0.1349256416</v>
      </c>
      <c r="F5">
        <v>0.1492655413</v>
      </c>
      <c r="G5">
        <v>0.1780710083</v>
      </c>
      <c r="H5">
        <v>0.1413052776</v>
      </c>
      <c r="I5">
        <v>0.0032216085</v>
      </c>
      <c r="J5">
        <v>-0.0347</v>
      </c>
      <c r="K5">
        <v>-0.0852</v>
      </c>
      <c r="L5">
        <v>0.0158</v>
      </c>
      <c r="M5">
        <v>0.9658948585</v>
      </c>
      <c r="N5">
        <v>0.91832693</v>
      </c>
      <c r="O5">
        <v>1.0159267328</v>
      </c>
      <c r="P5">
        <v>1959</v>
      </c>
      <c r="Q5">
        <v>10758</v>
      </c>
      <c r="R5">
        <v>0.1832249537</v>
      </c>
      <c r="S5">
        <v>0.1748975873</v>
      </c>
      <c r="T5">
        <v>0.1919488096</v>
      </c>
      <c r="U5">
        <v>0.4270717217</v>
      </c>
      <c r="V5">
        <v>0.1820970441</v>
      </c>
      <c r="W5">
        <v>0.0037208021</v>
      </c>
      <c r="X5">
        <v>0.0188</v>
      </c>
      <c r="Y5">
        <v>-0.0277</v>
      </c>
      <c r="Z5">
        <v>0.0654</v>
      </c>
      <c r="AA5">
        <v>1.0190270841</v>
      </c>
      <c r="AB5">
        <v>0.9727134582</v>
      </c>
      <c r="AC5">
        <v>1.067545832</v>
      </c>
      <c r="AD5" s="4">
        <v>2.621048E-12</v>
      </c>
      <c r="AE5">
        <v>-0.2348</v>
      </c>
      <c r="AF5">
        <v>-0.3006</v>
      </c>
      <c r="AG5">
        <v>-0.169</v>
      </c>
      <c r="AH5">
        <v>0.2994338216</v>
      </c>
      <c r="AI5">
        <v>-0.0163</v>
      </c>
      <c r="AJ5">
        <v>-0.0472</v>
      </c>
      <c r="AK5">
        <v>0.0145</v>
      </c>
      <c r="AL5" t="s">
        <v>221</v>
      </c>
    </row>
    <row r="6" spans="1:38" ht="12.75">
      <c r="A6" t="s">
        <v>9</v>
      </c>
      <c r="B6">
        <v>817</v>
      </c>
      <c r="C6">
        <v>5360</v>
      </c>
      <c r="D6">
        <v>0.154317243</v>
      </c>
      <c r="E6">
        <v>0.1438290346</v>
      </c>
      <c r="F6">
        <v>0.1655702659</v>
      </c>
      <c r="G6">
        <v>0.1716786056</v>
      </c>
      <c r="H6">
        <v>0.1524253731</v>
      </c>
      <c r="I6">
        <v>0.0049094768</v>
      </c>
      <c r="J6">
        <v>0.0491</v>
      </c>
      <c r="K6">
        <v>-0.0213</v>
      </c>
      <c r="L6">
        <v>0.1195</v>
      </c>
      <c r="M6">
        <v>1.0503094766</v>
      </c>
      <c r="N6">
        <v>0.9789249409</v>
      </c>
      <c r="O6">
        <v>1.1268994694</v>
      </c>
      <c r="P6">
        <v>916</v>
      </c>
      <c r="Q6">
        <v>4572</v>
      </c>
      <c r="R6">
        <v>0.202857691</v>
      </c>
      <c r="S6">
        <v>0.1896784424</v>
      </c>
      <c r="T6">
        <v>0.2169526608</v>
      </c>
      <c r="U6">
        <v>0.0004317227</v>
      </c>
      <c r="V6">
        <v>0.2003499563</v>
      </c>
      <c r="W6">
        <v>0.0059195882</v>
      </c>
      <c r="X6">
        <v>0.1206</v>
      </c>
      <c r="Y6">
        <v>0.0535</v>
      </c>
      <c r="Z6">
        <v>0.1878</v>
      </c>
      <c r="AA6">
        <v>1.1282168562</v>
      </c>
      <c r="AB6">
        <v>1.0549189185</v>
      </c>
      <c r="AC6">
        <v>1.2066076855</v>
      </c>
      <c r="AD6" s="4">
        <v>1.9859435E-07</v>
      </c>
      <c r="AE6">
        <v>-0.2528</v>
      </c>
      <c r="AF6">
        <v>-0.3481</v>
      </c>
      <c r="AG6">
        <v>-0.1575</v>
      </c>
      <c r="AH6" s="4">
        <v>3.2228788E-08</v>
      </c>
      <c r="AI6">
        <v>0.1205</v>
      </c>
      <c r="AJ6">
        <v>0.0778</v>
      </c>
      <c r="AK6">
        <v>0.1632</v>
      </c>
      <c r="AL6" t="s">
        <v>222</v>
      </c>
    </row>
    <row r="7" spans="1:38" ht="12.75">
      <c r="A7" t="s">
        <v>10</v>
      </c>
      <c r="B7">
        <v>1039</v>
      </c>
      <c r="C7">
        <v>7196</v>
      </c>
      <c r="D7">
        <v>0.1434604199</v>
      </c>
      <c r="E7">
        <v>0.1347579117</v>
      </c>
      <c r="F7">
        <v>0.1527249258</v>
      </c>
      <c r="G7">
        <v>0.4547674076</v>
      </c>
      <c r="H7">
        <v>0.1443857699</v>
      </c>
      <c r="I7">
        <v>0.0041433881</v>
      </c>
      <c r="J7">
        <v>-0.0239</v>
      </c>
      <c r="K7">
        <v>-0.0864</v>
      </c>
      <c r="L7">
        <v>0.0387</v>
      </c>
      <c r="M7">
        <v>0.9764160867</v>
      </c>
      <c r="N7">
        <v>0.9171853319</v>
      </c>
      <c r="O7">
        <v>1.0394718942</v>
      </c>
      <c r="P7">
        <v>1160</v>
      </c>
      <c r="Q7">
        <v>5756</v>
      </c>
      <c r="R7">
        <v>0.2017018278</v>
      </c>
      <c r="S7">
        <v>0.1900736783</v>
      </c>
      <c r="T7">
        <v>0.2140413533</v>
      </c>
      <c r="U7">
        <v>0.0001485986</v>
      </c>
      <c r="V7">
        <v>0.2015288395</v>
      </c>
      <c r="W7">
        <v>0.0052873472</v>
      </c>
      <c r="X7">
        <v>0.1149</v>
      </c>
      <c r="Y7">
        <v>0.0555</v>
      </c>
      <c r="Z7">
        <v>0.1743</v>
      </c>
      <c r="AA7">
        <v>1.1217883875</v>
      </c>
      <c r="AB7">
        <v>1.0571170693</v>
      </c>
      <c r="AC7">
        <v>1.1904161071</v>
      </c>
      <c r="AD7" s="4">
        <v>8.101284E-14</v>
      </c>
      <c r="AE7">
        <v>-0.3201</v>
      </c>
      <c r="AF7">
        <v>-0.404</v>
      </c>
      <c r="AG7">
        <v>-0.2361</v>
      </c>
      <c r="AH7">
        <v>0.4062935688</v>
      </c>
      <c r="AI7">
        <v>0.0163</v>
      </c>
      <c r="AJ7">
        <v>-0.0222</v>
      </c>
      <c r="AK7">
        <v>0.0547</v>
      </c>
      <c r="AL7" t="s">
        <v>223</v>
      </c>
    </row>
    <row r="8" spans="1:38" ht="12.75">
      <c r="A8" t="s">
        <v>11</v>
      </c>
      <c r="B8">
        <v>10973</v>
      </c>
      <c r="C8">
        <v>72553</v>
      </c>
      <c r="D8">
        <v>0.147378084</v>
      </c>
      <c r="E8">
        <v>0.1439627166</v>
      </c>
      <c r="F8">
        <v>0.1508744776</v>
      </c>
      <c r="G8">
        <v>0.7971034835</v>
      </c>
      <c r="H8">
        <v>0.1512411616</v>
      </c>
      <c r="I8">
        <v>0.0013301465</v>
      </c>
      <c r="J8">
        <v>0.0031</v>
      </c>
      <c r="K8">
        <v>-0.0204</v>
      </c>
      <c r="L8">
        <v>0.0265</v>
      </c>
      <c r="M8">
        <v>1.003080377</v>
      </c>
      <c r="N8">
        <v>0.9798348034</v>
      </c>
      <c r="O8">
        <v>1.0268774279</v>
      </c>
      <c r="P8">
        <v>10761</v>
      </c>
      <c r="Q8">
        <v>59034</v>
      </c>
      <c r="R8">
        <v>0.1769810268</v>
      </c>
      <c r="S8">
        <v>0.1728775103</v>
      </c>
      <c r="T8">
        <v>0.1811819466</v>
      </c>
      <c r="U8">
        <v>0.1861545225</v>
      </c>
      <c r="V8">
        <v>0.182284785</v>
      </c>
      <c r="W8">
        <v>0.0015890046</v>
      </c>
      <c r="X8">
        <v>-0.0158</v>
      </c>
      <c r="Y8">
        <v>-0.0393</v>
      </c>
      <c r="Z8">
        <v>0.0076</v>
      </c>
      <c r="AA8">
        <v>0.9843007514</v>
      </c>
      <c r="AB8">
        <v>0.9614785629</v>
      </c>
      <c r="AC8">
        <v>1.00766466</v>
      </c>
      <c r="AD8" s="4">
        <v>9.717654E-33</v>
      </c>
      <c r="AE8">
        <v>-0.1623</v>
      </c>
      <c r="AF8">
        <v>-0.189</v>
      </c>
      <c r="AG8">
        <v>-0.1356</v>
      </c>
      <c r="AH8">
        <v>0.3940273581</v>
      </c>
      <c r="AI8">
        <v>-0.0065</v>
      </c>
      <c r="AJ8">
        <v>-0.0214</v>
      </c>
      <c r="AK8">
        <v>0.0084</v>
      </c>
      <c r="AL8" t="s">
        <v>224</v>
      </c>
    </row>
    <row r="9" spans="1:38" ht="12.75">
      <c r="A9" t="s">
        <v>6</v>
      </c>
      <c r="B9">
        <v>857</v>
      </c>
      <c r="C9">
        <v>4674</v>
      </c>
      <c r="D9">
        <v>0.1939028276</v>
      </c>
      <c r="E9">
        <v>0.1809877455</v>
      </c>
      <c r="F9">
        <v>0.2077395153</v>
      </c>
      <c r="G9" s="4">
        <v>3.051782E-15</v>
      </c>
      <c r="H9">
        <v>0.1833547283</v>
      </c>
      <c r="I9">
        <v>0.005660026</v>
      </c>
      <c r="J9">
        <v>0.2774</v>
      </c>
      <c r="K9">
        <v>0.2085</v>
      </c>
      <c r="L9">
        <v>0.3464</v>
      </c>
      <c r="M9">
        <v>1.3197357168</v>
      </c>
      <c r="N9">
        <v>1.2318334656</v>
      </c>
      <c r="O9">
        <v>1.4139105738</v>
      </c>
      <c r="P9">
        <v>813</v>
      </c>
      <c r="Q9">
        <v>4102</v>
      </c>
      <c r="R9">
        <v>0.2093985681</v>
      </c>
      <c r="S9">
        <v>0.195125227</v>
      </c>
      <c r="T9">
        <v>0.224715999</v>
      </c>
      <c r="U9">
        <v>2.33446E-05</v>
      </c>
      <c r="V9">
        <v>0.198196002</v>
      </c>
      <c r="W9">
        <v>0.0062242027</v>
      </c>
      <c r="X9">
        <v>0.1524</v>
      </c>
      <c r="Y9">
        <v>0.0818</v>
      </c>
      <c r="Z9">
        <v>0.223</v>
      </c>
      <c r="AA9">
        <v>1.164594712</v>
      </c>
      <c r="AB9">
        <v>1.0852118504</v>
      </c>
      <c r="AC9">
        <v>1.2497844018</v>
      </c>
      <c r="AD9">
        <v>0.2544340753</v>
      </c>
      <c r="AE9">
        <v>-0.0562</v>
      </c>
      <c r="AF9">
        <v>-0.1529</v>
      </c>
      <c r="AG9">
        <v>0.0405</v>
      </c>
      <c r="AH9" s="4">
        <v>2.670563E-17</v>
      </c>
      <c r="AI9">
        <v>0.1917</v>
      </c>
      <c r="AJ9">
        <v>0.1473</v>
      </c>
      <c r="AK9">
        <v>0.2361</v>
      </c>
      <c r="AL9" t="s">
        <v>225</v>
      </c>
    </row>
    <row r="10" spans="1:38" ht="12.75">
      <c r="A10" t="s">
        <v>4</v>
      </c>
      <c r="B10">
        <v>951</v>
      </c>
      <c r="C10">
        <v>7593</v>
      </c>
      <c r="D10">
        <v>0.1254950568</v>
      </c>
      <c r="E10">
        <v>0.117561573</v>
      </c>
      <c r="F10">
        <v>0.133963921</v>
      </c>
      <c r="G10" s="4">
        <v>2.2253207E-06</v>
      </c>
      <c r="H10">
        <v>0.125246938</v>
      </c>
      <c r="I10">
        <v>0.0037985653</v>
      </c>
      <c r="J10">
        <v>-0.1577</v>
      </c>
      <c r="K10">
        <v>-0.223</v>
      </c>
      <c r="L10">
        <v>-0.0924</v>
      </c>
      <c r="M10">
        <v>0.8541407612</v>
      </c>
      <c r="N10">
        <v>0.8001441174</v>
      </c>
      <c r="O10">
        <v>0.9117812955</v>
      </c>
      <c r="P10">
        <v>1074</v>
      </c>
      <c r="Q10">
        <v>6451</v>
      </c>
      <c r="R10">
        <v>0.1660146238</v>
      </c>
      <c r="S10">
        <v>0.1561140439</v>
      </c>
      <c r="T10">
        <v>0.1765430875</v>
      </c>
      <c r="U10">
        <v>0.0109804816</v>
      </c>
      <c r="V10">
        <v>0.1664858162</v>
      </c>
      <c r="W10">
        <v>0.0046380091</v>
      </c>
      <c r="X10">
        <v>-0.0798</v>
      </c>
      <c r="Y10">
        <v>-0.1413</v>
      </c>
      <c r="Z10">
        <v>-0.0183</v>
      </c>
      <c r="AA10">
        <v>0.923309814</v>
      </c>
      <c r="AB10">
        <v>0.8682465769</v>
      </c>
      <c r="AC10">
        <v>0.9818651008</v>
      </c>
      <c r="AD10" s="4">
        <v>6.5043187E-09</v>
      </c>
      <c r="AE10">
        <v>-0.2591</v>
      </c>
      <c r="AF10">
        <v>-0.3466</v>
      </c>
      <c r="AG10">
        <v>-0.1716</v>
      </c>
      <c r="AH10" s="4">
        <v>1.8445622E-07</v>
      </c>
      <c r="AI10">
        <v>-0.1065</v>
      </c>
      <c r="AJ10">
        <v>-0.1465</v>
      </c>
      <c r="AK10">
        <v>-0.0665</v>
      </c>
      <c r="AL10" t="s">
        <v>226</v>
      </c>
    </row>
    <row r="11" spans="1:38" ht="12.75">
      <c r="A11" t="s">
        <v>2</v>
      </c>
      <c r="B11">
        <v>604</v>
      </c>
      <c r="C11">
        <v>4368</v>
      </c>
      <c r="D11">
        <v>0.1396590324</v>
      </c>
      <c r="E11">
        <v>0.128672819</v>
      </c>
      <c r="F11">
        <v>0.1515832596</v>
      </c>
      <c r="G11">
        <v>0.2249886355</v>
      </c>
      <c r="H11">
        <v>0.1382783883</v>
      </c>
      <c r="I11">
        <v>0.0052229917</v>
      </c>
      <c r="J11">
        <v>-0.0507</v>
      </c>
      <c r="K11">
        <v>-0.1327</v>
      </c>
      <c r="L11">
        <v>0.0312</v>
      </c>
      <c r="M11">
        <v>0.9505431948</v>
      </c>
      <c r="N11">
        <v>0.8757691527</v>
      </c>
      <c r="O11">
        <v>1.031701519</v>
      </c>
      <c r="P11">
        <v>531</v>
      </c>
      <c r="Q11">
        <v>3788</v>
      </c>
      <c r="R11">
        <v>0.142807695</v>
      </c>
      <c r="S11">
        <v>0.1309289043</v>
      </c>
      <c r="T11">
        <v>0.155764213</v>
      </c>
      <c r="U11" s="4">
        <v>2.0027222E-07</v>
      </c>
      <c r="V11">
        <v>0.1401795143</v>
      </c>
      <c r="W11">
        <v>0.0056408063</v>
      </c>
      <c r="X11">
        <v>-0.2304</v>
      </c>
      <c r="Y11">
        <v>-0.3172</v>
      </c>
      <c r="Z11">
        <v>-0.1435</v>
      </c>
      <c r="AA11">
        <v>0.7942417558</v>
      </c>
      <c r="AB11">
        <v>0.7281764675</v>
      </c>
      <c r="AC11">
        <v>0.8663009516</v>
      </c>
      <c r="AD11">
        <v>0.9785722739</v>
      </c>
      <c r="AE11">
        <v>-0.0016</v>
      </c>
      <c r="AF11">
        <v>-0.1194</v>
      </c>
      <c r="AG11">
        <v>0.1161</v>
      </c>
      <c r="AH11" s="4">
        <v>2.4492296E-07</v>
      </c>
      <c r="AI11">
        <v>-0.1407</v>
      </c>
      <c r="AJ11">
        <v>-0.1942</v>
      </c>
      <c r="AK11">
        <v>-0.0873</v>
      </c>
      <c r="AL11" t="s">
        <v>227</v>
      </c>
    </row>
    <row r="12" spans="1:38" ht="12.75">
      <c r="A12" t="s">
        <v>8</v>
      </c>
      <c r="B12">
        <v>25</v>
      </c>
      <c r="C12">
        <v>227</v>
      </c>
      <c r="D12">
        <v>0.0171749241</v>
      </c>
      <c r="E12" s="4">
        <v>6.41766E-128</v>
      </c>
      <c r="F12" s="4">
        <v>4.59635E+123</v>
      </c>
      <c r="G12">
        <v>0.9883777515</v>
      </c>
      <c r="H12">
        <v>0.1101321586</v>
      </c>
      <c r="I12">
        <v>0.0207781512</v>
      </c>
      <c r="J12">
        <v>-2.1465</v>
      </c>
      <c r="K12">
        <v>-290.954</v>
      </c>
      <c r="L12">
        <v>286.6611</v>
      </c>
      <c r="M12">
        <v>0.1168954626</v>
      </c>
      <c r="N12" s="4">
        <v>4.36797E-127</v>
      </c>
      <c r="O12" s="4">
        <v>3.128354E+124</v>
      </c>
      <c r="P12">
        <v>25</v>
      </c>
      <c r="Q12">
        <v>132</v>
      </c>
      <c r="R12">
        <v>0.1784529415</v>
      </c>
      <c r="S12">
        <v>0.1144545237</v>
      </c>
      <c r="T12">
        <v>0.2782367292</v>
      </c>
      <c r="U12">
        <v>0.9734519796</v>
      </c>
      <c r="V12">
        <v>0.1893939394</v>
      </c>
      <c r="W12">
        <v>0.0341036605</v>
      </c>
      <c r="X12">
        <v>-0.0075</v>
      </c>
      <c r="Y12">
        <v>-0.4517</v>
      </c>
      <c r="Z12">
        <v>0.4366</v>
      </c>
      <c r="AA12">
        <v>0.9924869778</v>
      </c>
      <c r="AB12">
        <v>0.6365522665</v>
      </c>
      <c r="AC12">
        <v>1.547446224</v>
      </c>
      <c r="AD12">
        <v>0.9874372319</v>
      </c>
      <c r="AE12">
        <v>-2.3202</v>
      </c>
      <c r="AF12">
        <v>-291.128</v>
      </c>
      <c r="AG12">
        <v>286.4877</v>
      </c>
      <c r="AH12">
        <v>0.9878096047</v>
      </c>
      <c r="AI12">
        <v>-0.9006</v>
      </c>
      <c r="AJ12">
        <v>-116.424</v>
      </c>
      <c r="AK12">
        <v>114.6226</v>
      </c>
      <c r="AL12" t="s">
        <v>228</v>
      </c>
    </row>
    <row r="13" spans="1:38" ht="12.75">
      <c r="A13" t="s">
        <v>5</v>
      </c>
      <c r="B13">
        <v>760</v>
      </c>
      <c r="C13">
        <v>3823</v>
      </c>
      <c r="D13">
        <v>0.2150081709</v>
      </c>
      <c r="E13">
        <v>0.1999386779</v>
      </c>
      <c r="F13">
        <v>0.2312134604</v>
      </c>
      <c r="G13" s="4">
        <v>9.642197E-25</v>
      </c>
      <c r="H13">
        <v>0.1987967565</v>
      </c>
      <c r="I13">
        <v>0.0064546671</v>
      </c>
      <c r="J13">
        <v>0.3808</v>
      </c>
      <c r="K13">
        <v>0.3081</v>
      </c>
      <c r="L13">
        <v>0.4534</v>
      </c>
      <c r="M13">
        <v>1.4633822836000001</v>
      </c>
      <c r="N13">
        <v>1.3608167434</v>
      </c>
      <c r="O13">
        <v>1.5736782475</v>
      </c>
      <c r="P13">
        <v>777</v>
      </c>
      <c r="Q13">
        <v>3550</v>
      </c>
      <c r="R13">
        <v>0.237044304</v>
      </c>
      <c r="S13">
        <v>0.2205345124</v>
      </c>
      <c r="T13">
        <v>0.2547900619</v>
      </c>
      <c r="U13" s="4">
        <v>6.215452E-14</v>
      </c>
      <c r="V13">
        <v>0.2188732394</v>
      </c>
      <c r="W13">
        <v>0.0069397354</v>
      </c>
      <c r="X13">
        <v>0.2764</v>
      </c>
      <c r="Y13">
        <v>0.2042</v>
      </c>
      <c r="Z13">
        <v>0.3486</v>
      </c>
      <c r="AA13">
        <v>1.3183497168</v>
      </c>
      <c r="AB13">
        <v>1.226528573</v>
      </c>
      <c r="AC13">
        <v>1.4170448321</v>
      </c>
      <c r="AD13">
        <v>0.1336121418</v>
      </c>
      <c r="AE13">
        <v>-0.0769</v>
      </c>
      <c r="AF13">
        <v>-0.1774</v>
      </c>
      <c r="AG13">
        <v>0.0236</v>
      </c>
      <c r="AH13" s="4">
        <v>1.284016E-55</v>
      </c>
      <c r="AI13">
        <v>0.3628</v>
      </c>
      <c r="AJ13">
        <v>0.3176</v>
      </c>
      <c r="AK13">
        <v>0.4081</v>
      </c>
      <c r="AL13" t="s">
        <v>229</v>
      </c>
    </row>
    <row r="14" spans="1:38" ht="12.75">
      <c r="A14" t="s">
        <v>7</v>
      </c>
      <c r="B14">
        <v>1062</v>
      </c>
      <c r="C14">
        <v>9300</v>
      </c>
      <c r="D14">
        <v>0.1265146619</v>
      </c>
      <c r="E14">
        <v>0.1188996338</v>
      </c>
      <c r="F14">
        <v>0.134617401</v>
      </c>
      <c r="G14" s="4">
        <v>2.3331113E-06</v>
      </c>
      <c r="H14">
        <v>0.1141935484</v>
      </c>
      <c r="I14">
        <v>0.0032979854</v>
      </c>
      <c r="J14">
        <v>-0.1496</v>
      </c>
      <c r="K14">
        <v>-0.2116</v>
      </c>
      <c r="L14">
        <v>-0.0875</v>
      </c>
      <c r="M14">
        <v>0.8610803676</v>
      </c>
      <c r="N14">
        <v>0.8092511874</v>
      </c>
      <c r="O14">
        <v>0.9162289917</v>
      </c>
      <c r="P14">
        <v>1247</v>
      </c>
      <c r="Q14">
        <v>8455</v>
      </c>
      <c r="R14">
        <v>0.1632136463</v>
      </c>
      <c r="S14">
        <v>0.1540939138</v>
      </c>
      <c r="T14">
        <v>0.1728731115</v>
      </c>
      <c r="U14">
        <v>0.0009672067</v>
      </c>
      <c r="V14">
        <v>0.1474866943</v>
      </c>
      <c r="W14">
        <v>0.0038562945</v>
      </c>
      <c r="X14">
        <v>-0.0968</v>
      </c>
      <c r="Y14">
        <v>-0.1543</v>
      </c>
      <c r="Z14">
        <v>-0.0393</v>
      </c>
      <c r="AA14">
        <v>0.9077318492</v>
      </c>
      <c r="AB14">
        <v>0.8570113864</v>
      </c>
      <c r="AC14">
        <v>0.9614540987</v>
      </c>
      <c r="AD14" s="4">
        <v>2.384862E-08</v>
      </c>
      <c r="AE14">
        <v>-0.234</v>
      </c>
      <c r="AF14">
        <v>-0.3162</v>
      </c>
      <c r="AG14">
        <v>-0.1518</v>
      </c>
      <c r="AH14" s="4">
        <v>1.5324566E-09</v>
      </c>
      <c r="AI14">
        <v>-0.1183</v>
      </c>
      <c r="AJ14">
        <v>-0.1567</v>
      </c>
      <c r="AK14">
        <v>-0.0799</v>
      </c>
      <c r="AL14" t="s">
        <v>230</v>
      </c>
    </row>
    <row r="15" spans="1:38" ht="12.75">
      <c r="A15" t="s">
        <v>14</v>
      </c>
      <c r="B15">
        <v>3463</v>
      </c>
      <c r="C15">
        <v>24904</v>
      </c>
      <c r="D15">
        <v>0.1393415369</v>
      </c>
      <c r="E15">
        <v>0.134385669</v>
      </c>
      <c r="F15">
        <v>0.144480167</v>
      </c>
      <c r="G15">
        <v>0.00412678</v>
      </c>
      <c r="H15">
        <v>0.1390539672</v>
      </c>
      <c r="I15">
        <v>0.0021925278</v>
      </c>
      <c r="J15">
        <v>-0.053</v>
      </c>
      <c r="K15">
        <v>-0.0892</v>
      </c>
      <c r="L15">
        <v>-0.0168</v>
      </c>
      <c r="M15">
        <v>0.9483822663</v>
      </c>
      <c r="N15">
        <v>0.914651784</v>
      </c>
      <c r="O15">
        <v>0.9833566597</v>
      </c>
      <c r="P15">
        <v>4037</v>
      </c>
      <c r="Q15">
        <v>22155</v>
      </c>
      <c r="R15">
        <v>0.1828203883</v>
      </c>
      <c r="S15">
        <v>0.1767304628</v>
      </c>
      <c r="T15">
        <v>0.1891201656</v>
      </c>
      <c r="U15">
        <v>0.335774268</v>
      </c>
      <c r="V15">
        <v>0.182216204</v>
      </c>
      <c r="W15">
        <v>0.002593444</v>
      </c>
      <c r="X15">
        <v>0.0166</v>
      </c>
      <c r="Y15">
        <v>-0.0172</v>
      </c>
      <c r="Z15">
        <v>0.0505</v>
      </c>
      <c r="AA15">
        <v>1.0167770461</v>
      </c>
      <c r="AB15">
        <v>0.9829072103</v>
      </c>
      <c r="AC15">
        <v>1.0518139968</v>
      </c>
      <c r="AD15" s="4">
        <v>3.29096E-27</v>
      </c>
      <c r="AE15">
        <v>-0.2509</v>
      </c>
      <c r="AF15">
        <v>-0.2964</v>
      </c>
      <c r="AG15">
        <v>-0.2054</v>
      </c>
      <c r="AH15">
        <v>0.0024907135</v>
      </c>
      <c r="AI15">
        <v>-0.0344</v>
      </c>
      <c r="AJ15">
        <v>-0.0567</v>
      </c>
      <c r="AK15">
        <v>-0.0121</v>
      </c>
      <c r="AL15" t="s">
        <v>231</v>
      </c>
    </row>
    <row r="16" spans="1:38" ht="12.75">
      <c r="A16" t="s">
        <v>12</v>
      </c>
      <c r="B16">
        <v>2412</v>
      </c>
      <c r="C16">
        <v>16635</v>
      </c>
      <c r="D16">
        <v>0.1483695446</v>
      </c>
      <c r="E16">
        <v>0.1422122146</v>
      </c>
      <c r="F16">
        <v>0.1547934672</v>
      </c>
      <c r="G16">
        <v>0.6510822096</v>
      </c>
      <c r="H16">
        <v>0.1449954914</v>
      </c>
      <c r="I16">
        <v>0.0027299208</v>
      </c>
      <c r="J16">
        <v>0.0098</v>
      </c>
      <c r="K16">
        <v>-0.0326</v>
      </c>
      <c r="L16">
        <v>0.0522</v>
      </c>
      <c r="M16">
        <v>1.0098284269</v>
      </c>
      <c r="N16">
        <v>0.9679205883</v>
      </c>
      <c r="O16">
        <v>1.0535507398</v>
      </c>
      <c r="P16">
        <v>2418</v>
      </c>
      <c r="Q16">
        <v>14341</v>
      </c>
      <c r="R16">
        <v>0.1725202596</v>
      </c>
      <c r="S16">
        <v>0.1653917705</v>
      </c>
      <c r="T16">
        <v>0.179955991</v>
      </c>
      <c r="U16">
        <v>0.0547734079</v>
      </c>
      <c r="V16">
        <v>0.168607489</v>
      </c>
      <c r="W16">
        <v>0.003126452</v>
      </c>
      <c r="X16">
        <v>-0.0414</v>
      </c>
      <c r="Y16">
        <v>-0.0835</v>
      </c>
      <c r="Z16">
        <v>0.0008</v>
      </c>
      <c r="AA16">
        <v>0.9594916712</v>
      </c>
      <c r="AB16">
        <v>0.9198457425</v>
      </c>
      <c r="AC16">
        <v>1.0008463643</v>
      </c>
      <c r="AD16" s="4">
        <v>6.3116132E-06</v>
      </c>
      <c r="AE16">
        <v>-0.1301</v>
      </c>
      <c r="AF16">
        <v>-0.1866</v>
      </c>
      <c r="AG16">
        <v>-0.0736</v>
      </c>
      <c r="AH16">
        <v>0.1785094098</v>
      </c>
      <c r="AI16">
        <v>-0.0184</v>
      </c>
      <c r="AJ16">
        <v>-0.0452</v>
      </c>
      <c r="AK16">
        <v>0.0084</v>
      </c>
      <c r="AL16" t="s">
        <v>232</v>
      </c>
    </row>
    <row r="17" spans="1:38" ht="12.75">
      <c r="A17" t="s">
        <v>13</v>
      </c>
      <c r="B17">
        <v>1847</v>
      </c>
      <c r="C17">
        <v>13350</v>
      </c>
      <c r="D17">
        <v>0.1523668559</v>
      </c>
      <c r="E17">
        <v>0.145246073</v>
      </c>
      <c r="F17">
        <v>0.1598367398</v>
      </c>
      <c r="G17">
        <v>0.1364385621</v>
      </c>
      <c r="H17">
        <v>0.1383520599</v>
      </c>
      <c r="I17">
        <v>0.0029882512</v>
      </c>
      <c r="J17">
        <v>0.0364</v>
      </c>
      <c r="K17">
        <v>-0.0115</v>
      </c>
      <c r="L17">
        <v>0.0842</v>
      </c>
      <c r="M17">
        <v>1.037034809</v>
      </c>
      <c r="N17">
        <v>0.988569546</v>
      </c>
      <c r="O17">
        <v>1.0878761129</v>
      </c>
      <c r="P17">
        <v>2049</v>
      </c>
      <c r="Q17">
        <v>12137</v>
      </c>
      <c r="R17">
        <v>0.185810069</v>
      </c>
      <c r="S17">
        <v>0.1775164843</v>
      </c>
      <c r="T17">
        <v>0.1944911306</v>
      </c>
      <c r="U17">
        <v>0.1584162936</v>
      </c>
      <c r="V17">
        <v>0.1688226086</v>
      </c>
      <c r="W17">
        <v>0.0034002159</v>
      </c>
      <c r="X17">
        <v>0.0329</v>
      </c>
      <c r="Y17">
        <v>-0.0128</v>
      </c>
      <c r="Z17">
        <v>0.0785</v>
      </c>
      <c r="AA17">
        <v>1.0334045059</v>
      </c>
      <c r="AB17">
        <v>0.9872787614</v>
      </c>
      <c r="AC17">
        <v>1.081685249</v>
      </c>
      <c r="AD17" s="4">
        <v>3.2473641E-08</v>
      </c>
      <c r="AE17">
        <v>-0.1777</v>
      </c>
      <c r="AF17">
        <v>-0.2408</v>
      </c>
      <c r="AG17">
        <v>-0.1147</v>
      </c>
      <c r="AH17">
        <v>0.0002903429</v>
      </c>
      <c r="AI17">
        <v>0.0549</v>
      </c>
      <c r="AJ17">
        <v>0.0252</v>
      </c>
      <c r="AK17">
        <v>0.0846</v>
      </c>
      <c r="AL17" t="s">
        <v>233</v>
      </c>
    </row>
    <row r="18" spans="1:38" ht="12.75">
      <c r="A18" t="s">
        <v>15</v>
      </c>
      <c r="B18">
        <v>19512</v>
      </c>
      <c r="C18">
        <v>132802</v>
      </c>
      <c r="D18">
        <v>0.1469254981</v>
      </c>
      <c r="E18" t="s">
        <v>107</v>
      </c>
      <c r="F18" t="s">
        <v>107</v>
      </c>
      <c r="G18" t="s">
        <v>107</v>
      </c>
      <c r="H18">
        <v>0.1469254981</v>
      </c>
      <c r="I18">
        <v>0.0009714932</v>
      </c>
      <c r="J18" t="s">
        <v>107</v>
      </c>
      <c r="K18" t="s">
        <v>107</v>
      </c>
      <c r="L18" t="s">
        <v>107</v>
      </c>
      <c r="M18" t="s">
        <v>107</v>
      </c>
      <c r="N18" t="s">
        <v>107</v>
      </c>
      <c r="O18" t="s">
        <v>107</v>
      </c>
      <c r="P18">
        <v>20181</v>
      </c>
      <c r="Q18">
        <v>112239</v>
      </c>
      <c r="R18">
        <v>0.1798038115</v>
      </c>
      <c r="S18" t="s">
        <v>107</v>
      </c>
      <c r="T18" t="s">
        <v>107</v>
      </c>
      <c r="U18" t="s">
        <v>107</v>
      </c>
      <c r="V18">
        <v>0.1798038115</v>
      </c>
      <c r="W18">
        <v>0.0011462687</v>
      </c>
      <c r="X18" t="s">
        <v>107</v>
      </c>
      <c r="Y18" t="s">
        <v>107</v>
      </c>
      <c r="Z18" t="s">
        <v>107</v>
      </c>
      <c r="AA18" t="s">
        <v>107</v>
      </c>
      <c r="AB18" t="s">
        <v>107</v>
      </c>
      <c r="AC18" t="s">
        <v>107</v>
      </c>
      <c r="AD18" s="4">
        <v>1.335704E-72</v>
      </c>
      <c r="AE18">
        <v>-0.1813</v>
      </c>
      <c r="AF18">
        <v>-0.201</v>
      </c>
      <c r="AG18">
        <v>-0.1615</v>
      </c>
      <c r="AH18" t="s">
        <v>107</v>
      </c>
      <c r="AI18" t="s">
        <v>107</v>
      </c>
      <c r="AJ18" t="s">
        <v>107</v>
      </c>
      <c r="AK18" t="s">
        <v>107</v>
      </c>
      <c r="AL18" t="s">
        <v>234</v>
      </c>
    </row>
    <row r="19" spans="1:38" ht="12.75">
      <c r="A19" t="s">
        <v>72</v>
      </c>
      <c r="B19">
        <v>924</v>
      </c>
      <c r="C19">
        <v>5990</v>
      </c>
      <c r="D19">
        <v>0.1424736203</v>
      </c>
      <c r="E19">
        <v>0.1333313054</v>
      </c>
      <c r="F19">
        <v>0.1522428092</v>
      </c>
      <c r="G19">
        <v>0.3631830699</v>
      </c>
      <c r="H19">
        <v>0.1542570952</v>
      </c>
      <c r="I19">
        <v>0.0046668984</v>
      </c>
      <c r="J19">
        <v>-0.0308</v>
      </c>
      <c r="K19">
        <v>-0.0971</v>
      </c>
      <c r="L19">
        <v>0.0356</v>
      </c>
      <c r="M19">
        <v>0.9696997604</v>
      </c>
      <c r="N19">
        <v>0.9074756056</v>
      </c>
      <c r="O19">
        <v>1.0361905262</v>
      </c>
      <c r="P19">
        <v>1050</v>
      </c>
      <c r="Q19">
        <v>5315</v>
      </c>
      <c r="R19">
        <v>0.1816674893</v>
      </c>
      <c r="S19">
        <v>0.1707111285</v>
      </c>
      <c r="T19">
        <v>0.1933270371</v>
      </c>
      <c r="U19">
        <v>0.7452553735</v>
      </c>
      <c r="V19">
        <v>0.1975540922</v>
      </c>
      <c r="W19">
        <v>0.0054613406</v>
      </c>
      <c r="X19">
        <v>0.0103</v>
      </c>
      <c r="Y19">
        <v>-0.0519</v>
      </c>
      <c r="Z19">
        <v>0.0725</v>
      </c>
      <c r="AA19">
        <v>1.0103650627</v>
      </c>
      <c r="AB19">
        <v>0.9494299761</v>
      </c>
      <c r="AC19">
        <v>1.0752110062</v>
      </c>
      <c r="AD19" s="4">
        <v>9.0415121E-07</v>
      </c>
      <c r="AE19">
        <v>-0.2223</v>
      </c>
      <c r="AF19">
        <v>-0.3111</v>
      </c>
      <c r="AG19">
        <v>-0.1336</v>
      </c>
      <c r="AH19">
        <v>0.2046189953</v>
      </c>
      <c r="AI19">
        <v>-0.0271</v>
      </c>
      <c r="AJ19">
        <v>-0.0689</v>
      </c>
      <c r="AK19">
        <v>0.0148</v>
      </c>
      <c r="AL19" t="s">
        <v>235</v>
      </c>
    </row>
    <row r="20" spans="1:38" ht="12.75">
      <c r="A20" t="s">
        <v>71</v>
      </c>
      <c r="B20">
        <v>499</v>
      </c>
      <c r="C20">
        <v>3148</v>
      </c>
      <c r="D20">
        <v>0.1427913845</v>
      </c>
      <c r="E20">
        <v>0.1305132959</v>
      </c>
      <c r="F20">
        <v>0.156224539</v>
      </c>
      <c r="G20">
        <v>0.5338291547</v>
      </c>
      <c r="H20">
        <v>0.1585133418</v>
      </c>
      <c r="I20">
        <v>0.0065093731</v>
      </c>
      <c r="J20">
        <v>-0.0285</v>
      </c>
      <c r="K20">
        <v>-0.1185</v>
      </c>
      <c r="L20">
        <v>0.0614</v>
      </c>
      <c r="M20">
        <v>0.9718625176</v>
      </c>
      <c r="N20">
        <v>0.8882957525</v>
      </c>
      <c r="O20">
        <v>1.0632908583</v>
      </c>
      <c r="P20">
        <v>466</v>
      </c>
      <c r="Q20">
        <v>2380</v>
      </c>
      <c r="R20">
        <v>0.1752965448</v>
      </c>
      <c r="S20">
        <v>0.1596798478</v>
      </c>
      <c r="T20">
        <v>0.1924405554</v>
      </c>
      <c r="U20">
        <v>0.5938496666</v>
      </c>
      <c r="V20">
        <v>0.1957983193</v>
      </c>
      <c r="W20">
        <v>0.0081338936</v>
      </c>
      <c r="X20">
        <v>-0.0254</v>
      </c>
      <c r="Y20">
        <v>-0.1187</v>
      </c>
      <c r="Z20">
        <v>0.0679</v>
      </c>
      <c r="AA20">
        <v>0.974932307</v>
      </c>
      <c r="AB20">
        <v>0.888078214</v>
      </c>
      <c r="AC20">
        <v>1.0702807345</v>
      </c>
      <c r="AD20">
        <v>0.0047529166</v>
      </c>
      <c r="AE20">
        <v>-0.1844</v>
      </c>
      <c r="AF20">
        <v>-0.3124</v>
      </c>
      <c r="AG20">
        <v>-0.0564</v>
      </c>
      <c r="AH20">
        <v>0.0949529643</v>
      </c>
      <c r="AI20">
        <v>-0.0493</v>
      </c>
      <c r="AJ20">
        <v>-0.1071</v>
      </c>
      <c r="AK20">
        <v>0.0086</v>
      </c>
      <c r="AL20" t="s">
        <v>236</v>
      </c>
    </row>
    <row r="21" spans="1:38" ht="12.75">
      <c r="A21" t="s">
        <v>81</v>
      </c>
      <c r="B21">
        <v>943</v>
      </c>
      <c r="C21">
        <v>5842</v>
      </c>
      <c r="D21">
        <v>0.1506378896</v>
      </c>
      <c r="E21">
        <v>0.1410513546</v>
      </c>
      <c r="F21">
        <v>0.160875972</v>
      </c>
      <c r="G21">
        <v>0.4570067681</v>
      </c>
      <c r="H21">
        <v>0.1614173228</v>
      </c>
      <c r="I21">
        <v>0.0048135694</v>
      </c>
      <c r="J21">
        <v>0.025</v>
      </c>
      <c r="K21">
        <v>-0.0408</v>
      </c>
      <c r="L21">
        <v>0.0907</v>
      </c>
      <c r="M21">
        <v>1.0252671695</v>
      </c>
      <c r="N21">
        <v>0.9600195775</v>
      </c>
      <c r="O21">
        <v>1.0949493047</v>
      </c>
      <c r="P21">
        <v>964</v>
      </c>
      <c r="Q21">
        <v>4762</v>
      </c>
      <c r="R21">
        <v>0.1856338701</v>
      </c>
      <c r="S21">
        <v>0.1739914842</v>
      </c>
      <c r="T21">
        <v>0.1980552892</v>
      </c>
      <c r="U21">
        <v>0.3342401476</v>
      </c>
      <c r="V21">
        <v>0.2024359513</v>
      </c>
      <c r="W21">
        <v>0.0058228005</v>
      </c>
      <c r="X21">
        <v>0.0319</v>
      </c>
      <c r="Y21">
        <v>-0.0329</v>
      </c>
      <c r="Z21">
        <v>0.0967</v>
      </c>
      <c r="AA21">
        <v>1.0324245551</v>
      </c>
      <c r="AB21">
        <v>0.9676740596</v>
      </c>
      <c r="AC21">
        <v>1.1015077354</v>
      </c>
      <c r="AD21">
        <v>4.26233E-05</v>
      </c>
      <c r="AE21">
        <v>-0.1882</v>
      </c>
      <c r="AF21">
        <v>-0.2783</v>
      </c>
      <c r="AG21">
        <v>-0.0981</v>
      </c>
      <c r="AH21">
        <v>0.2510907505</v>
      </c>
      <c r="AI21">
        <v>0.0242</v>
      </c>
      <c r="AJ21">
        <v>-0.0171</v>
      </c>
      <c r="AK21">
        <v>0.0656</v>
      </c>
      <c r="AL21" t="s">
        <v>237</v>
      </c>
    </row>
    <row r="22" spans="1:38" ht="12.75">
      <c r="A22" t="s">
        <v>73</v>
      </c>
      <c r="B22">
        <v>1147</v>
      </c>
      <c r="C22">
        <v>7254</v>
      </c>
      <c r="D22">
        <v>0.1487628244</v>
      </c>
      <c r="E22">
        <v>0.1401223851</v>
      </c>
      <c r="F22">
        <v>0.1579360637</v>
      </c>
      <c r="G22">
        <v>0.6839588918</v>
      </c>
      <c r="H22">
        <v>0.1581196581</v>
      </c>
      <c r="I22">
        <v>0.0042838015</v>
      </c>
      <c r="J22">
        <v>0.0124</v>
      </c>
      <c r="K22">
        <v>-0.0474</v>
      </c>
      <c r="L22">
        <v>0.0723</v>
      </c>
      <c r="M22">
        <v>1.0125051564</v>
      </c>
      <c r="N22">
        <v>0.9536968524</v>
      </c>
      <c r="O22">
        <v>1.0749397874</v>
      </c>
      <c r="P22">
        <v>992</v>
      </c>
      <c r="Q22">
        <v>5290</v>
      </c>
      <c r="R22">
        <v>0.1764109728</v>
      </c>
      <c r="S22">
        <v>0.165441456</v>
      </c>
      <c r="T22">
        <v>0.1881078182</v>
      </c>
      <c r="U22">
        <v>0.5608450351</v>
      </c>
      <c r="V22">
        <v>0.1875236295</v>
      </c>
      <c r="W22">
        <v>0.0053666779</v>
      </c>
      <c r="X22">
        <v>-0.019</v>
      </c>
      <c r="Y22">
        <v>-0.0832</v>
      </c>
      <c r="Z22">
        <v>0.0451</v>
      </c>
      <c r="AA22">
        <v>0.9811303294</v>
      </c>
      <c r="AB22">
        <v>0.9201220741</v>
      </c>
      <c r="AC22">
        <v>1.0461837079</v>
      </c>
      <c r="AD22">
        <v>0.0005959084</v>
      </c>
      <c r="AE22">
        <v>-0.1498</v>
      </c>
      <c r="AF22">
        <v>-0.2353</v>
      </c>
      <c r="AG22">
        <v>-0.0643</v>
      </c>
      <c r="AH22">
        <v>0.3279888071</v>
      </c>
      <c r="AI22">
        <v>-0.0199</v>
      </c>
      <c r="AJ22">
        <v>-0.0598</v>
      </c>
      <c r="AK22">
        <v>0.02</v>
      </c>
      <c r="AL22" t="s">
        <v>238</v>
      </c>
    </row>
    <row r="23" spans="1:38" ht="12.75">
      <c r="A23" t="s">
        <v>76</v>
      </c>
      <c r="B23">
        <v>1475</v>
      </c>
      <c r="C23">
        <v>9862</v>
      </c>
      <c r="D23">
        <v>0.1467487885</v>
      </c>
      <c r="E23">
        <v>0.1391657663</v>
      </c>
      <c r="F23">
        <v>0.1547450031</v>
      </c>
      <c r="G23">
        <v>0.9645405995</v>
      </c>
      <c r="H23">
        <v>0.149563983</v>
      </c>
      <c r="I23">
        <v>0.0035913012</v>
      </c>
      <c r="J23">
        <v>-0.0012</v>
      </c>
      <c r="K23">
        <v>-0.0543</v>
      </c>
      <c r="L23">
        <v>0.0519</v>
      </c>
      <c r="M23">
        <v>0.9987972845</v>
      </c>
      <c r="N23">
        <v>0.9471859415</v>
      </c>
      <c r="O23">
        <v>1.053220885</v>
      </c>
      <c r="P23">
        <v>1478</v>
      </c>
      <c r="Q23">
        <v>7999</v>
      </c>
      <c r="R23">
        <v>0.18089063</v>
      </c>
      <c r="S23">
        <v>0.171548867</v>
      </c>
      <c r="T23">
        <v>0.1907411024</v>
      </c>
      <c r="U23">
        <v>0.8237287897</v>
      </c>
      <c r="V23">
        <v>0.1847730966</v>
      </c>
      <c r="W23">
        <v>0.0043395108</v>
      </c>
      <c r="X23">
        <v>0.006</v>
      </c>
      <c r="Y23">
        <v>-0.047</v>
      </c>
      <c r="Z23">
        <v>0.0591</v>
      </c>
      <c r="AA23">
        <v>1.0060444684</v>
      </c>
      <c r="AB23">
        <v>0.9540891574</v>
      </c>
      <c r="AC23">
        <v>1.0608290269</v>
      </c>
      <c r="AD23" s="4">
        <v>3.3300511E-07</v>
      </c>
      <c r="AE23">
        <v>-0.1885</v>
      </c>
      <c r="AF23">
        <v>-0.2609</v>
      </c>
      <c r="AG23">
        <v>-0.1161</v>
      </c>
      <c r="AH23">
        <v>0.9562458187</v>
      </c>
      <c r="AI23">
        <v>-0.0009</v>
      </c>
      <c r="AJ23">
        <v>-0.0346</v>
      </c>
      <c r="AK23">
        <v>0.0327</v>
      </c>
      <c r="AL23" t="s">
        <v>239</v>
      </c>
    </row>
    <row r="24" spans="1:38" ht="12.75">
      <c r="A24" t="s">
        <v>74</v>
      </c>
      <c r="B24">
        <v>649</v>
      </c>
      <c r="C24">
        <v>4369</v>
      </c>
      <c r="D24">
        <v>0.1422776029</v>
      </c>
      <c r="E24">
        <v>0.131527024</v>
      </c>
      <c r="F24">
        <v>0.1539068981</v>
      </c>
      <c r="G24">
        <v>0.422606253</v>
      </c>
      <c r="H24">
        <v>0.1485465782</v>
      </c>
      <c r="I24">
        <v>0.0053804767</v>
      </c>
      <c r="J24">
        <v>-0.0321</v>
      </c>
      <c r="K24">
        <v>-0.1107</v>
      </c>
      <c r="L24">
        <v>0.0464</v>
      </c>
      <c r="M24">
        <v>0.9683656326</v>
      </c>
      <c r="N24">
        <v>0.8951953591</v>
      </c>
      <c r="O24">
        <v>1.0475165994</v>
      </c>
      <c r="P24">
        <v>748</v>
      </c>
      <c r="Q24">
        <v>4034</v>
      </c>
      <c r="R24">
        <v>0.1742223413</v>
      </c>
      <c r="S24">
        <v>0.1618701414</v>
      </c>
      <c r="T24">
        <v>0.1875171291</v>
      </c>
      <c r="U24">
        <v>0.4006514631</v>
      </c>
      <c r="V24">
        <v>0.1854238969</v>
      </c>
      <c r="W24">
        <v>0.006119004</v>
      </c>
      <c r="X24">
        <v>-0.0315</v>
      </c>
      <c r="Y24">
        <v>-0.1051</v>
      </c>
      <c r="Z24">
        <v>0.042</v>
      </c>
      <c r="AA24">
        <v>0.9689579982</v>
      </c>
      <c r="AB24">
        <v>0.900259789</v>
      </c>
      <c r="AC24">
        <v>1.0428985209</v>
      </c>
      <c r="AD24">
        <v>0.0007526964</v>
      </c>
      <c r="AE24">
        <v>-0.1819</v>
      </c>
      <c r="AF24">
        <v>-0.2877</v>
      </c>
      <c r="AG24">
        <v>-0.0761</v>
      </c>
      <c r="AH24">
        <v>0.4030655072</v>
      </c>
      <c r="AI24">
        <v>-0.0208</v>
      </c>
      <c r="AJ24">
        <v>-0.0696</v>
      </c>
      <c r="AK24">
        <v>0.028</v>
      </c>
      <c r="AL24" t="s">
        <v>240</v>
      </c>
    </row>
    <row r="25" spans="1:38" ht="12.75">
      <c r="A25" t="s">
        <v>75</v>
      </c>
      <c r="B25">
        <v>555</v>
      </c>
      <c r="C25">
        <v>3901</v>
      </c>
      <c r="D25">
        <v>0.1402568642</v>
      </c>
      <c r="E25">
        <v>0.1288464692</v>
      </c>
      <c r="F25">
        <v>0.1526777418</v>
      </c>
      <c r="G25">
        <v>0.2833115966</v>
      </c>
      <c r="H25">
        <v>0.1422712125</v>
      </c>
      <c r="I25">
        <v>0.0055930092</v>
      </c>
      <c r="J25">
        <v>-0.0465</v>
      </c>
      <c r="K25">
        <v>-0.1313</v>
      </c>
      <c r="L25">
        <v>0.0384</v>
      </c>
      <c r="M25">
        <v>0.9546121403</v>
      </c>
      <c r="N25">
        <v>0.8769510458</v>
      </c>
      <c r="O25">
        <v>1.0391507516</v>
      </c>
      <c r="P25">
        <v>576</v>
      </c>
      <c r="Q25">
        <v>3046</v>
      </c>
      <c r="R25">
        <v>0.1859651383</v>
      </c>
      <c r="S25">
        <v>0.171164677</v>
      </c>
      <c r="T25">
        <v>0.2020453827</v>
      </c>
      <c r="U25">
        <v>0.4258769676</v>
      </c>
      <c r="V25">
        <v>0.1891004596</v>
      </c>
      <c r="W25">
        <v>0.0070952037</v>
      </c>
      <c r="X25">
        <v>0.0337</v>
      </c>
      <c r="Y25">
        <v>-0.0492</v>
      </c>
      <c r="Z25">
        <v>0.1166</v>
      </c>
      <c r="AA25">
        <v>1.0342669421</v>
      </c>
      <c r="AB25">
        <v>0.9519524393</v>
      </c>
      <c r="AC25">
        <v>1.1236991087</v>
      </c>
      <c r="AD25">
        <v>1.19314E-05</v>
      </c>
      <c r="AE25">
        <v>-0.2614</v>
      </c>
      <c r="AF25">
        <v>-0.3784</v>
      </c>
      <c r="AG25">
        <v>-0.1444</v>
      </c>
      <c r="AH25">
        <v>0.7075756165</v>
      </c>
      <c r="AI25">
        <v>-0.0103</v>
      </c>
      <c r="AJ25">
        <v>-0.064</v>
      </c>
      <c r="AK25">
        <v>0.0435</v>
      </c>
      <c r="AL25" t="s">
        <v>241</v>
      </c>
    </row>
    <row r="26" spans="1:38" ht="12.75">
      <c r="A26" t="s">
        <v>77</v>
      </c>
      <c r="B26">
        <v>878</v>
      </c>
      <c r="C26">
        <v>5345</v>
      </c>
      <c r="D26">
        <v>0.1572715165</v>
      </c>
      <c r="E26">
        <v>0.146934219</v>
      </c>
      <c r="F26">
        <v>0.1683360763</v>
      </c>
      <c r="G26">
        <v>0.0498003298</v>
      </c>
      <c r="H26">
        <v>0.1642656688</v>
      </c>
      <c r="I26">
        <v>0.0050679657</v>
      </c>
      <c r="J26">
        <v>0.068</v>
      </c>
      <c r="K26">
        <v>0.0001</v>
      </c>
      <c r="L26">
        <v>0.136</v>
      </c>
      <c r="M26">
        <v>1.0704167658</v>
      </c>
      <c r="N26">
        <v>1.0000593561</v>
      </c>
      <c r="O26">
        <v>1.1457240468</v>
      </c>
      <c r="P26">
        <v>916</v>
      </c>
      <c r="Q26">
        <v>4712</v>
      </c>
      <c r="R26">
        <v>0.1878495335</v>
      </c>
      <c r="S26">
        <v>0.1757960192</v>
      </c>
      <c r="T26">
        <v>0.2007295011</v>
      </c>
      <c r="U26">
        <v>0.1957527759</v>
      </c>
      <c r="V26">
        <v>0.1943972835</v>
      </c>
      <c r="W26">
        <v>0.0057650478</v>
      </c>
      <c r="X26">
        <v>0.0438</v>
      </c>
      <c r="Y26">
        <v>-0.0225</v>
      </c>
      <c r="Z26">
        <v>0.1101</v>
      </c>
      <c r="AA26">
        <v>1.0447472272</v>
      </c>
      <c r="AB26">
        <v>0.9777101929</v>
      </c>
      <c r="AC26">
        <v>1.1163806787</v>
      </c>
      <c r="AD26">
        <v>0.0009270394</v>
      </c>
      <c r="AE26">
        <v>-0.157</v>
      </c>
      <c r="AF26">
        <v>-0.2499</v>
      </c>
      <c r="AG26">
        <v>-0.0641</v>
      </c>
      <c r="AH26">
        <v>0.0038871109</v>
      </c>
      <c r="AI26">
        <v>0.0631</v>
      </c>
      <c r="AJ26">
        <v>0.0203</v>
      </c>
      <c r="AK26">
        <v>0.106</v>
      </c>
      <c r="AL26" t="s">
        <v>242</v>
      </c>
    </row>
    <row r="27" spans="1:38" ht="12.75">
      <c r="A27" t="s">
        <v>70</v>
      </c>
      <c r="B27">
        <v>782</v>
      </c>
      <c r="C27">
        <v>5743</v>
      </c>
      <c r="D27">
        <v>0.13160632</v>
      </c>
      <c r="E27">
        <v>0.1225105273</v>
      </c>
      <c r="F27">
        <v>0.1413774296</v>
      </c>
      <c r="G27">
        <v>0.0025835129</v>
      </c>
      <c r="H27">
        <v>0.136165767</v>
      </c>
      <c r="I27">
        <v>0.0045256375</v>
      </c>
      <c r="J27">
        <v>-0.1101</v>
      </c>
      <c r="K27">
        <v>-0.1817</v>
      </c>
      <c r="L27">
        <v>-0.0385</v>
      </c>
      <c r="M27">
        <v>0.8957350606</v>
      </c>
      <c r="N27">
        <v>0.8338275447</v>
      </c>
      <c r="O27">
        <v>0.9622388993</v>
      </c>
      <c r="P27">
        <v>898</v>
      </c>
      <c r="Q27">
        <v>4625</v>
      </c>
      <c r="R27">
        <v>0.1854928968</v>
      </c>
      <c r="S27">
        <v>0.1734507388</v>
      </c>
      <c r="T27">
        <v>0.1983711051</v>
      </c>
      <c r="U27">
        <v>0.3630463594</v>
      </c>
      <c r="V27">
        <v>0.1941621622</v>
      </c>
      <c r="W27">
        <v>0.0058163463</v>
      </c>
      <c r="X27">
        <v>0.0312</v>
      </c>
      <c r="Y27">
        <v>-0.036</v>
      </c>
      <c r="Z27">
        <v>0.0983</v>
      </c>
      <c r="AA27">
        <v>1.0316405153</v>
      </c>
      <c r="AB27">
        <v>0.9646666407</v>
      </c>
      <c r="AC27">
        <v>1.1032641825</v>
      </c>
      <c r="AD27" s="4">
        <v>4.903425E-11</v>
      </c>
      <c r="AE27">
        <v>-0.3225</v>
      </c>
      <c r="AF27">
        <v>-0.4187</v>
      </c>
      <c r="AG27">
        <v>-0.2264</v>
      </c>
      <c r="AH27">
        <v>0.0219993958</v>
      </c>
      <c r="AI27">
        <v>-0.0517</v>
      </c>
      <c r="AJ27">
        <v>-0.0959</v>
      </c>
      <c r="AK27">
        <v>-0.0075</v>
      </c>
      <c r="AL27" t="s">
        <v>243</v>
      </c>
    </row>
    <row r="28" spans="1:38" ht="12.75">
      <c r="A28" t="s">
        <v>78</v>
      </c>
      <c r="B28">
        <v>632</v>
      </c>
      <c r="C28">
        <v>4269</v>
      </c>
      <c r="D28">
        <v>0.1467647825</v>
      </c>
      <c r="E28">
        <v>0.135563071</v>
      </c>
      <c r="F28">
        <v>0.1588921025</v>
      </c>
      <c r="G28">
        <v>0.9784451398</v>
      </c>
      <c r="H28">
        <v>0.1480440384</v>
      </c>
      <c r="I28">
        <v>0.0054355182</v>
      </c>
      <c r="J28">
        <v>-0.0011</v>
      </c>
      <c r="K28">
        <v>-0.0805</v>
      </c>
      <c r="L28">
        <v>0.0783</v>
      </c>
      <c r="M28">
        <v>0.998906142</v>
      </c>
      <c r="N28">
        <v>0.9226653833</v>
      </c>
      <c r="O28">
        <v>1.0814467505</v>
      </c>
      <c r="P28">
        <v>579</v>
      </c>
      <c r="Q28">
        <v>3365</v>
      </c>
      <c r="R28">
        <v>0.1732189591</v>
      </c>
      <c r="S28">
        <v>0.1593776315</v>
      </c>
      <c r="T28">
        <v>0.1882623522</v>
      </c>
      <c r="U28">
        <v>0.3799037665</v>
      </c>
      <c r="V28">
        <v>0.1720653789</v>
      </c>
      <c r="W28">
        <v>0.0065065719</v>
      </c>
      <c r="X28">
        <v>-0.0373</v>
      </c>
      <c r="Y28">
        <v>-0.1206</v>
      </c>
      <c r="Z28">
        <v>0.046</v>
      </c>
      <c r="AA28">
        <v>0.9633775705</v>
      </c>
      <c r="AB28">
        <v>0.8863974024</v>
      </c>
      <c r="AC28">
        <v>1.047043167</v>
      </c>
      <c r="AD28">
        <v>0.0121537066</v>
      </c>
      <c r="AE28">
        <v>-0.145</v>
      </c>
      <c r="AF28">
        <v>-0.2584</v>
      </c>
      <c r="AG28">
        <v>-0.0317</v>
      </c>
      <c r="AH28">
        <v>0.2768398967</v>
      </c>
      <c r="AI28">
        <v>-0.0291</v>
      </c>
      <c r="AJ28">
        <v>-0.0815</v>
      </c>
      <c r="AK28">
        <v>0.0233</v>
      </c>
      <c r="AL28" t="s">
        <v>244</v>
      </c>
    </row>
    <row r="29" spans="1:38" ht="12.75">
      <c r="A29" t="s">
        <v>80</v>
      </c>
      <c r="B29">
        <v>1613</v>
      </c>
      <c r="C29">
        <v>10565</v>
      </c>
      <c r="D29">
        <v>0.1553072876</v>
      </c>
      <c r="E29">
        <v>0.1475596717</v>
      </c>
      <c r="F29">
        <v>0.1634616919</v>
      </c>
      <c r="G29">
        <v>0.0335928333</v>
      </c>
      <c r="H29">
        <v>0.1526739233</v>
      </c>
      <c r="I29">
        <v>0.0034992339</v>
      </c>
      <c r="J29">
        <v>0.0555</v>
      </c>
      <c r="K29">
        <v>0.0043</v>
      </c>
      <c r="L29">
        <v>0.1067</v>
      </c>
      <c r="M29">
        <v>1.0570478891</v>
      </c>
      <c r="N29">
        <v>1.0043162935</v>
      </c>
      <c r="O29">
        <v>1.1125481555</v>
      </c>
      <c r="P29">
        <v>1355</v>
      </c>
      <c r="Q29">
        <v>8448</v>
      </c>
      <c r="R29">
        <v>0.163917544</v>
      </c>
      <c r="S29">
        <v>0.1551292662</v>
      </c>
      <c r="T29">
        <v>0.1732036893</v>
      </c>
      <c r="U29">
        <v>0.001001393</v>
      </c>
      <c r="V29">
        <v>0.1603929924</v>
      </c>
      <c r="W29">
        <v>0.0039925813</v>
      </c>
      <c r="X29">
        <v>-0.0925</v>
      </c>
      <c r="Y29">
        <v>-0.1476</v>
      </c>
      <c r="Z29">
        <v>-0.0374</v>
      </c>
      <c r="AA29">
        <v>0.9116466586</v>
      </c>
      <c r="AB29">
        <v>0.8627696204</v>
      </c>
      <c r="AC29">
        <v>0.9632926456</v>
      </c>
      <c r="AD29">
        <v>0.3687992114</v>
      </c>
      <c r="AE29">
        <v>-0.0333</v>
      </c>
      <c r="AF29">
        <v>-0.1058</v>
      </c>
      <c r="AG29">
        <v>0.0393</v>
      </c>
      <c r="AH29">
        <v>0.8246212128</v>
      </c>
      <c r="AI29">
        <v>0.0038</v>
      </c>
      <c r="AJ29">
        <v>-0.0295</v>
      </c>
      <c r="AK29">
        <v>0.0371</v>
      </c>
      <c r="AL29" t="s">
        <v>245</v>
      </c>
    </row>
    <row r="30" spans="1:38" ht="12.75">
      <c r="A30" t="s">
        <v>79</v>
      </c>
      <c r="B30">
        <v>876</v>
      </c>
      <c r="C30">
        <v>6265</v>
      </c>
      <c r="D30">
        <v>0.1486781492</v>
      </c>
      <c r="E30">
        <v>0.1389022732</v>
      </c>
      <c r="F30">
        <v>0.1591420467</v>
      </c>
      <c r="G30">
        <v>0.7325588227</v>
      </c>
      <c r="H30">
        <v>0.1398244214</v>
      </c>
      <c r="I30">
        <v>0.0043815173</v>
      </c>
      <c r="J30">
        <v>0.0119</v>
      </c>
      <c r="K30">
        <v>-0.0562</v>
      </c>
      <c r="L30">
        <v>0.0799</v>
      </c>
      <c r="M30">
        <v>1.0119288421</v>
      </c>
      <c r="N30">
        <v>0.9453925628</v>
      </c>
      <c r="O30">
        <v>1.0831479132</v>
      </c>
      <c r="P30">
        <v>739</v>
      </c>
      <c r="Q30">
        <v>5058</v>
      </c>
      <c r="R30">
        <v>0.155546792</v>
      </c>
      <c r="S30">
        <v>0.1444887386</v>
      </c>
      <c r="T30">
        <v>0.1674511435</v>
      </c>
      <c r="U30">
        <v>0.0001173416</v>
      </c>
      <c r="V30">
        <v>0.1461051799</v>
      </c>
      <c r="W30">
        <v>0.0049664445</v>
      </c>
      <c r="X30">
        <v>-0.1449</v>
      </c>
      <c r="Y30">
        <v>-0.2187</v>
      </c>
      <c r="Z30">
        <v>-0.0712</v>
      </c>
      <c r="AA30">
        <v>0.8650917392</v>
      </c>
      <c r="AB30">
        <v>0.8035910773</v>
      </c>
      <c r="AC30">
        <v>0.9312991873</v>
      </c>
      <c r="AD30">
        <v>0.6255689453</v>
      </c>
      <c r="AE30">
        <v>-0.0245</v>
      </c>
      <c r="AF30">
        <v>-0.1228</v>
      </c>
      <c r="AG30">
        <v>0.0738</v>
      </c>
      <c r="AH30">
        <v>0.0649014268</v>
      </c>
      <c r="AI30">
        <v>-0.042</v>
      </c>
      <c r="AJ30">
        <v>-0.0865</v>
      </c>
      <c r="AK30">
        <v>0.0026</v>
      </c>
      <c r="AL30" t="s">
        <v>246</v>
      </c>
    </row>
    <row r="31" spans="1:38" ht="12.75">
      <c r="A31" t="s">
        <v>144</v>
      </c>
      <c r="B31">
        <v>4908</v>
      </c>
      <c r="C31">
        <v>31848</v>
      </c>
      <c r="D31">
        <v>0.14426205</v>
      </c>
      <c r="E31">
        <v>0.1398044724</v>
      </c>
      <c r="F31">
        <v>0.1488617546</v>
      </c>
      <c r="G31">
        <v>0.2532889468</v>
      </c>
      <c r="H31">
        <v>0.1541070083</v>
      </c>
      <c r="I31">
        <v>0.0020231488</v>
      </c>
      <c r="J31">
        <v>-0.0183</v>
      </c>
      <c r="K31">
        <v>-0.0497</v>
      </c>
      <c r="L31">
        <v>0.0131</v>
      </c>
      <c r="M31">
        <v>0.9818721178</v>
      </c>
      <c r="N31">
        <v>0.9515330844</v>
      </c>
      <c r="O31">
        <v>1.0131784922</v>
      </c>
      <c r="P31">
        <v>5033</v>
      </c>
      <c r="Q31">
        <v>25945</v>
      </c>
      <c r="R31">
        <v>0.1806608683</v>
      </c>
      <c r="S31">
        <v>0.1751547336</v>
      </c>
      <c r="T31">
        <v>0.186340093</v>
      </c>
      <c r="U31">
        <v>0.7633231556</v>
      </c>
      <c r="V31">
        <v>0.1939872808</v>
      </c>
      <c r="W31">
        <v>0.0024548827</v>
      </c>
      <c r="X31">
        <v>0.0048</v>
      </c>
      <c r="Y31">
        <v>-0.0262</v>
      </c>
      <c r="Z31">
        <v>0.0357</v>
      </c>
      <c r="AA31">
        <v>1.0047666221</v>
      </c>
      <c r="AB31">
        <v>0.9741436075</v>
      </c>
      <c r="AC31">
        <v>1.0363522966</v>
      </c>
      <c r="AD31" s="4">
        <v>2.669165E-24</v>
      </c>
      <c r="AE31">
        <v>-0.2043</v>
      </c>
      <c r="AF31">
        <v>-0.2437</v>
      </c>
      <c r="AG31">
        <v>-0.1649</v>
      </c>
      <c r="AH31">
        <v>0.0617369099</v>
      </c>
      <c r="AI31">
        <v>-0.019</v>
      </c>
      <c r="AJ31">
        <v>-0.039</v>
      </c>
      <c r="AK31">
        <v>0.0009</v>
      </c>
      <c r="AL31" t="s">
        <v>247</v>
      </c>
    </row>
    <row r="32" spans="1:38" ht="12.75">
      <c r="A32" t="s">
        <v>145</v>
      </c>
      <c r="B32">
        <v>3555</v>
      </c>
      <c r="C32">
        <v>22751</v>
      </c>
      <c r="D32">
        <v>0.1537557882</v>
      </c>
      <c r="E32">
        <v>0.1483433818</v>
      </c>
      <c r="F32">
        <v>0.1593656699</v>
      </c>
      <c r="G32">
        <v>0.0129464367</v>
      </c>
      <c r="H32">
        <v>0.1562568678</v>
      </c>
      <c r="I32">
        <v>0.002407268</v>
      </c>
      <c r="J32">
        <v>0.0454</v>
      </c>
      <c r="K32">
        <v>0.0096</v>
      </c>
      <c r="L32">
        <v>0.0813</v>
      </c>
      <c r="M32">
        <v>1.0464881194</v>
      </c>
      <c r="N32">
        <v>1.0096503581</v>
      </c>
      <c r="O32">
        <v>1.0846699309</v>
      </c>
      <c r="P32">
        <v>3368</v>
      </c>
      <c r="Q32">
        <v>18532</v>
      </c>
      <c r="R32">
        <v>0.1788308561</v>
      </c>
      <c r="S32">
        <v>0.1724209556</v>
      </c>
      <c r="T32">
        <v>0.1854790504</v>
      </c>
      <c r="U32">
        <v>0.7707868079</v>
      </c>
      <c r="V32">
        <v>0.1817396935</v>
      </c>
      <c r="W32">
        <v>0.0028327581</v>
      </c>
      <c r="X32">
        <v>-0.0054</v>
      </c>
      <c r="Y32">
        <v>-0.0419</v>
      </c>
      <c r="Z32">
        <v>0.0311</v>
      </c>
      <c r="AA32">
        <v>0.9945887946</v>
      </c>
      <c r="AB32">
        <v>0.9589393802</v>
      </c>
      <c r="AC32">
        <v>1.0315635072</v>
      </c>
      <c r="AD32" s="4">
        <v>6.2413436E-08</v>
      </c>
      <c r="AE32">
        <v>-0.1304</v>
      </c>
      <c r="AF32">
        <v>-0.1776</v>
      </c>
      <c r="AG32">
        <v>-0.0832</v>
      </c>
      <c r="AH32">
        <v>0.0407926749</v>
      </c>
      <c r="AI32">
        <v>0.024</v>
      </c>
      <c r="AJ32">
        <v>0.001</v>
      </c>
      <c r="AK32">
        <v>0.0469</v>
      </c>
      <c r="AL32" t="s">
        <v>248</v>
      </c>
    </row>
    <row r="33" spans="1:38" ht="12.75">
      <c r="A33" t="s">
        <v>146</v>
      </c>
      <c r="B33">
        <v>2510</v>
      </c>
      <c r="C33">
        <v>17954</v>
      </c>
      <c r="D33">
        <v>0.1450712893</v>
      </c>
      <c r="E33">
        <v>0.1391509391</v>
      </c>
      <c r="F33">
        <v>0.1512435281</v>
      </c>
      <c r="G33">
        <v>0.5502246472</v>
      </c>
      <c r="H33">
        <v>0.1398017155</v>
      </c>
      <c r="I33">
        <v>0.0025880635</v>
      </c>
      <c r="J33">
        <v>-0.0127</v>
      </c>
      <c r="K33">
        <v>-0.0544</v>
      </c>
      <c r="L33">
        <v>0.029</v>
      </c>
      <c r="M33">
        <v>0.9873799383</v>
      </c>
      <c r="N33">
        <v>0.947085025</v>
      </c>
      <c r="O33">
        <v>1.0293892489</v>
      </c>
      <c r="P33">
        <v>2360</v>
      </c>
      <c r="Q33">
        <v>14557</v>
      </c>
      <c r="R33">
        <v>0.1683638086</v>
      </c>
      <c r="S33">
        <v>0.1613263734</v>
      </c>
      <c r="T33">
        <v>0.1757082333</v>
      </c>
      <c r="U33">
        <v>0.0025474893</v>
      </c>
      <c r="V33">
        <v>0.1621213162</v>
      </c>
      <c r="W33">
        <v>0.0030547431</v>
      </c>
      <c r="X33">
        <v>-0.0657</v>
      </c>
      <c r="Y33">
        <v>-0.1084</v>
      </c>
      <c r="Z33">
        <v>-0.023</v>
      </c>
      <c r="AA33">
        <v>0.9363750813</v>
      </c>
      <c r="AB33">
        <v>0.8972355591</v>
      </c>
      <c r="AC33">
        <v>0.9772219612</v>
      </c>
      <c r="AD33" s="4">
        <v>8.0596848E-06</v>
      </c>
      <c r="AE33">
        <v>-0.1282</v>
      </c>
      <c r="AF33">
        <v>-0.1845</v>
      </c>
      <c r="AG33">
        <v>-0.0719</v>
      </c>
      <c r="AH33">
        <v>0.0935803198</v>
      </c>
      <c r="AI33">
        <v>-0.0228</v>
      </c>
      <c r="AJ33">
        <v>-0.0493</v>
      </c>
      <c r="AK33">
        <v>0.0038</v>
      </c>
      <c r="AL33" t="s">
        <v>249</v>
      </c>
    </row>
    <row r="34" spans="1:38" ht="12.75">
      <c r="A34" t="s">
        <v>32</v>
      </c>
      <c r="B34">
        <v>217</v>
      </c>
      <c r="C34">
        <v>1761</v>
      </c>
      <c r="D34">
        <v>0.1218510566</v>
      </c>
      <c r="E34">
        <v>0.1065705542</v>
      </c>
      <c r="F34">
        <v>0.139322537</v>
      </c>
      <c r="G34">
        <v>0.0061968637</v>
      </c>
      <c r="H34">
        <v>0.1232254401</v>
      </c>
      <c r="I34">
        <v>0.0078327539</v>
      </c>
      <c r="J34">
        <v>-0.1871</v>
      </c>
      <c r="K34">
        <v>-0.3211</v>
      </c>
      <c r="L34">
        <v>-0.0531</v>
      </c>
      <c r="M34">
        <v>0.829339074</v>
      </c>
      <c r="N34">
        <v>0.7253373688</v>
      </c>
      <c r="O34">
        <v>0.94825295</v>
      </c>
      <c r="P34">
        <v>256</v>
      </c>
      <c r="Q34">
        <v>1495</v>
      </c>
      <c r="R34">
        <v>0.168131233</v>
      </c>
      <c r="S34">
        <v>0.14850894</v>
      </c>
      <c r="T34">
        <v>0.190346194</v>
      </c>
      <c r="U34">
        <v>0.289107676</v>
      </c>
      <c r="V34">
        <v>0.1712374582</v>
      </c>
      <c r="W34">
        <v>0.0097430257</v>
      </c>
      <c r="X34">
        <v>-0.0671</v>
      </c>
      <c r="Y34">
        <v>-0.1912</v>
      </c>
      <c r="Z34">
        <v>0.057</v>
      </c>
      <c r="AA34">
        <v>0.9350815847</v>
      </c>
      <c r="AB34">
        <v>0.8259498995</v>
      </c>
      <c r="AC34">
        <v>1.0586326975</v>
      </c>
      <c r="AD34">
        <v>0.0011448937</v>
      </c>
      <c r="AE34">
        <v>-0.3013</v>
      </c>
      <c r="AF34">
        <v>-0.4829</v>
      </c>
      <c r="AG34">
        <v>-0.1197</v>
      </c>
      <c r="AH34">
        <v>7.23199E-05</v>
      </c>
      <c r="AI34">
        <v>-0.17</v>
      </c>
      <c r="AJ34">
        <v>-0.2539</v>
      </c>
      <c r="AK34">
        <v>-0.086</v>
      </c>
      <c r="AL34" t="s">
        <v>250</v>
      </c>
    </row>
    <row r="35" spans="1:38" ht="12.75">
      <c r="A35" t="s">
        <v>31</v>
      </c>
      <c r="B35">
        <v>322</v>
      </c>
      <c r="C35">
        <v>2558</v>
      </c>
      <c r="D35">
        <v>0.1266779844</v>
      </c>
      <c r="E35">
        <v>0.1132374683</v>
      </c>
      <c r="F35">
        <v>0.1417137981</v>
      </c>
      <c r="G35">
        <v>0.0095676312</v>
      </c>
      <c r="H35">
        <v>0.1258795934</v>
      </c>
      <c r="I35">
        <v>0.0065586284</v>
      </c>
      <c r="J35">
        <v>-0.1483</v>
      </c>
      <c r="K35">
        <v>-0.2604</v>
      </c>
      <c r="L35">
        <v>-0.0361</v>
      </c>
      <c r="M35">
        <v>0.8621919681</v>
      </c>
      <c r="N35">
        <v>0.7707135233</v>
      </c>
      <c r="O35">
        <v>0.964528281</v>
      </c>
      <c r="P35">
        <v>443</v>
      </c>
      <c r="Q35">
        <v>2666</v>
      </c>
      <c r="R35">
        <v>0.168013311</v>
      </c>
      <c r="S35">
        <v>0.1527577485</v>
      </c>
      <c r="T35">
        <v>0.1847924112</v>
      </c>
      <c r="U35">
        <v>0.1625697274</v>
      </c>
      <c r="V35">
        <v>0.1661665416</v>
      </c>
      <c r="W35">
        <v>0.0072091054</v>
      </c>
      <c r="X35">
        <v>-0.0678</v>
      </c>
      <c r="Y35">
        <v>-0.163</v>
      </c>
      <c r="Z35">
        <v>0.0274</v>
      </c>
      <c r="AA35">
        <v>0.9344257476</v>
      </c>
      <c r="AB35">
        <v>0.8495801461</v>
      </c>
      <c r="AC35">
        <v>1.0277446829</v>
      </c>
      <c r="AD35">
        <v>0.0004329814</v>
      </c>
      <c r="AE35">
        <v>-0.2617</v>
      </c>
      <c r="AF35">
        <v>-0.4075</v>
      </c>
      <c r="AG35">
        <v>-0.116</v>
      </c>
      <c r="AH35">
        <v>0.0008471978</v>
      </c>
      <c r="AI35">
        <v>-0.1156</v>
      </c>
      <c r="AJ35">
        <v>-0.1835</v>
      </c>
      <c r="AK35">
        <v>-0.0477</v>
      </c>
      <c r="AL35" t="s">
        <v>251</v>
      </c>
    </row>
    <row r="36" spans="1:38" ht="12.75">
      <c r="A36" t="s">
        <v>34</v>
      </c>
      <c r="B36">
        <v>180</v>
      </c>
      <c r="C36">
        <v>1322</v>
      </c>
      <c r="D36">
        <v>0.1317387585</v>
      </c>
      <c r="E36">
        <v>0.113342519</v>
      </c>
      <c r="F36">
        <v>0.1531208291</v>
      </c>
      <c r="G36">
        <v>0.1550968523</v>
      </c>
      <c r="H36">
        <v>0.1361573374</v>
      </c>
      <c r="I36">
        <v>0.0094323981</v>
      </c>
      <c r="J36">
        <v>-0.1091</v>
      </c>
      <c r="K36">
        <v>-0.2595</v>
      </c>
      <c r="L36">
        <v>0.0413</v>
      </c>
      <c r="M36">
        <v>0.8966364597</v>
      </c>
      <c r="N36">
        <v>0.7714285163</v>
      </c>
      <c r="O36">
        <v>1.0421664792</v>
      </c>
      <c r="P36">
        <v>146</v>
      </c>
      <c r="Q36">
        <v>1017</v>
      </c>
      <c r="R36">
        <v>0.1394971145</v>
      </c>
      <c r="S36">
        <v>0.118329044</v>
      </c>
      <c r="T36">
        <v>0.1644519746</v>
      </c>
      <c r="U36">
        <v>0.0025041514</v>
      </c>
      <c r="V36">
        <v>0.1435594887</v>
      </c>
      <c r="W36">
        <v>0.0109952239</v>
      </c>
      <c r="X36">
        <v>-0.2538</v>
      </c>
      <c r="Y36">
        <v>-0.4184</v>
      </c>
      <c r="Z36">
        <v>-0.0892</v>
      </c>
      <c r="AA36">
        <v>0.7758295739</v>
      </c>
      <c r="AB36">
        <v>0.6581008657</v>
      </c>
      <c r="AC36">
        <v>0.9146189575</v>
      </c>
      <c r="AD36">
        <v>0.7469298234</v>
      </c>
      <c r="AE36">
        <v>-0.0366</v>
      </c>
      <c r="AF36">
        <v>-0.2586</v>
      </c>
      <c r="AG36">
        <v>0.1855</v>
      </c>
      <c r="AH36">
        <v>0.0005662673</v>
      </c>
      <c r="AI36">
        <v>-0.1737</v>
      </c>
      <c r="AJ36">
        <v>-0.2725</v>
      </c>
      <c r="AK36">
        <v>-0.075</v>
      </c>
      <c r="AL36" t="s">
        <v>252</v>
      </c>
    </row>
    <row r="37" spans="1:38" ht="12.75">
      <c r="A37" t="s">
        <v>33</v>
      </c>
      <c r="B37">
        <v>53</v>
      </c>
      <c r="C37">
        <v>376</v>
      </c>
      <c r="D37">
        <v>0.1390126008</v>
      </c>
      <c r="E37">
        <v>0.1060072628</v>
      </c>
      <c r="F37">
        <v>0.1822941435</v>
      </c>
      <c r="G37">
        <v>0.6889312807</v>
      </c>
      <c r="H37">
        <v>0.1409574468</v>
      </c>
      <c r="I37">
        <v>0.0179455771</v>
      </c>
      <c r="J37">
        <v>-0.0554</v>
      </c>
      <c r="K37">
        <v>-0.3264</v>
      </c>
      <c r="L37">
        <v>0.2157</v>
      </c>
      <c r="M37">
        <v>0.9461434714</v>
      </c>
      <c r="N37">
        <v>0.7215035117</v>
      </c>
      <c r="O37">
        <v>1.2407250332</v>
      </c>
      <c r="P37">
        <v>73</v>
      </c>
      <c r="Q37">
        <v>463</v>
      </c>
      <c r="R37">
        <v>0.1540421443</v>
      </c>
      <c r="S37">
        <v>0.121981387</v>
      </c>
      <c r="T37">
        <v>0.1945295327</v>
      </c>
      <c r="U37">
        <v>0.1940067661</v>
      </c>
      <c r="V37">
        <v>0.1576673866</v>
      </c>
      <c r="W37">
        <v>0.0169364446</v>
      </c>
      <c r="X37">
        <v>-0.1546</v>
      </c>
      <c r="Y37">
        <v>-0.388</v>
      </c>
      <c r="Z37">
        <v>0.0787</v>
      </c>
      <c r="AA37">
        <v>0.8567234643</v>
      </c>
      <c r="AB37">
        <v>0.6784138</v>
      </c>
      <c r="AC37">
        <v>1.0818988268</v>
      </c>
      <c r="AD37">
        <v>0.6526828213</v>
      </c>
      <c r="AE37">
        <v>-0.082</v>
      </c>
      <c r="AF37">
        <v>-0.4391</v>
      </c>
      <c r="AG37">
        <v>0.2751</v>
      </c>
      <c r="AH37">
        <v>0.0504786294</v>
      </c>
      <c r="AI37">
        <v>-0.1691</v>
      </c>
      <c r="AJ37">
        <v>-0.3386</v>
      </c>
      <c r="AK37">
        <v>0.0004</v>
      </c>
      <c r="AL37" t="s">
        <v>253</v>
      </c>
    </row>
    <row r="38" spans="1:38" ht="12.75">
      <c r="A38" t="s">
        <v>23</v>
      </c>
      <c r="B38">
        <v>145</v>
      </c>
      <c r="C38">
        <v>1096</v>
      </c>
      <c r="D38">
        <v>0.1310428326</v>
      </c>
      <c r="E38">
        <v>0.1110155055</v>
      </c>
      <c r="F38">
        <v>0.1546831129</v>
      </c>
      <c r="G38">
        <v>0.1763993336</v>
      </c>
      <c r="H38">
        <v>0.1322992701</v>
      </c>
      <c r="I38">
        <v>0.0102343067</v>
      </c>
      <c r="J38">
        <v>-0.1144</v>
      </c>
      <c r="K38">
        <v>-0.2803</v>
      </c>
      <c r="L38">
        <v>0.0515</v>
      </c>
      <c r="M38">
        <v>0.8918998696</v>
      </c>
      <c r="N38">
        <v>0.7555904655</v>
      </c>
      <c r="O38">
        <v>1.0527996496</v>
      </c>
      <c r="P38">
        <v>203</v>
      </c>
      <c r="Q38">
        <v>1113</v>
      </c>
      <c r="R38">
        <v>0.1812037312</v>
      </c>
      <c r="S38">
        <v>0.1574075476</v>
      </c>
      <c r="T38">
        <v>0.2085973176</v>
      </c>
      <c r="U38">
        <v>0.9140171947</v>
      </c>
      <c r="V38">
        <v>0.1823899371</v>
      </c>
      <c r="W38">
        <v>0.0115751324</v>
      </c>
      <c r="X38">
        <v>0.0078</v>
      </c>
      <c r="Y38">
        <v>-0.133</v>
      </c>
      <c r="Z38">
        <v>0.1485</v>
      </c>
      <c r="AA38">
        <v>1.0077858176</v>
      </c>
      <c r="AB38">
        <v>0.8754405497</v>
      </c>
      <c r="AC38">
        <v>1.1601384635</v>
      </c>
      <c r="AD38">
        <v>0.0060499516</v>
      </c>
      <c r="AE38">
        <v>-0.3034</v>
      </c>
      <c r="AF38">
        <v>-0.5201</v>
      </c>
      <c r="AG38">
        <v>-0.0868</v>
      </c>
      <c r="AH38">
        <v>0.0994657127</v>
      </c>
      <c r="AI38">
        <v>-0.0842</v>
      </c>
      <c r="AJ38">
        <v>-0.1843</v>
      </c>
      <c r="AK38">
        <v>0.016</v>
      </c>
      <c r="AL38" t="s">
        <v>254</v>
      </c>
    </row>
    <row r="39" spans="1:38" ht="12.75">
      <c r="A39" t="s">
        <v>16</v>
      </c>
      <c r="B39">
        <v>72</v>
      </c>
      <c r="C39">
        <v>774</v>
      </c>
      <c r="D39">
        <v>0.0861478848</v>
      </c>
      <c r="E39">
        <v>0.0680359055</v>
      </c>
      <c r="F39">
        <v>0.1090814917</v>
      </c>
      <c r="G39" s="4">
        <v>9.2882241E-06</v>
      </c>
      <c r="H39">
        <v>0.0930232558</v>
      </c>
      <c r="I39">
        <v>0.0104405497</v>
      </c>
      <c r="J39">
        <v>-0.5339</v>
      </c>
      <c r="K39">
        <v>-0.7699</v>
      </c>
      <c r="L39">
        <v>-0.2978</v>
      </c>
      <c r="M39">
        <v>0.5863371977</v>
      </c>
      <c r="N39">
        <v>0.463063977</v>
      </c>
      <c r="O39">
        <v>0.7424272378</v>
      </c>
      <c r="P39">
        <v>84</v>
      </c>
      <c r="Q39">
        <v>594</v>
      </c>
      <c r="R39">
        <v>0.1206720696</v>
      </c>
      <c r="S39">
        <v>0.0959677153</v>
      </c>
      <c r="T39">
        <v>0.1517359076</v>
      </c>
      <c r="U39">
        <v>0.000644427</v>
      </c>
      <c r="V39">
        <v>0.1414141414</v>
      </c>
      <c r="W39">
        <v>0.0142970048</v>
      </c>
      <c r="X39">
        <v>-0.3988</v>
      </c>
      <c r="Y39">
        <v>-0.6279</v>
      </c>
      <c r="Z39">
        <v>-0.1697</v>
      </c>
      <c r="AA39">
        <v>0.6711318775</v>
      </c>
      <c r="AB39">
        <v>0.5337357118</v>
      </c>
      <c r="AC39">
        <v>0.8438970581</v>
      </c>
      <c r="AD39">
        <v>0.0589489641</v>
      </c>
      <c r="AE39">
        <v>-0.3164</v>
      </c>
      <c r="AF39">
        <v>-0.6447</v>
      </c>
      <c r="AG39">
        <v>0.012</v>
      </c>
      <c r="AH39" s="4">
        <v>5.9969887E-09</v>
      </c>
      <c r="AI39">
        <v>-0.4241</v>
      </c>
      <c r="AJ39">
        <v>-0.567</v>
      </c>
      <c r="AK39">
        <v>-0.2812</v>
      </c>
      <c r="AL39" t="s">
        <v>255</v>
      </c>
    </row>
    <row r="40" spans="1:38" ht="12.75">
      <c r="A40" t="s">
        <v>24</v>
      </c>
      <c r="B40">
        <v>144</v>
      </c>
      <c r="C40">
        <v>1414</v>
      </c>
      <c r="D40">
        <v>0.0978587318</v>
      </c>
      <c r="E40">
        <v>0.0827823331</v>
      </c>
      <c r="F40">
        <v>0.1156808588</v>
      </c>
      <c r="G40" s="4">
        <v>1.928265E-06</v>
      </c>
      <c r="H40">
        <v>0.1018387553</v>
      </c>
      <c r="I40">
        <v>0.0080428319</v>
      </c>
      <c r="J40">
        <v>-0.4064</v>
      </c>
      <c r="K40">
        <v>-0.5737</v>
      </c>
      <c r="L40">
        <v>-0.2391</v>
      </c>
      <c r="M40">
        <v>0.6660432197</v>
      </c>
      <c r="N40">
        <v>0.5634306787</v>
      </c>
      <c r="O40">
        <v>0.787343656</v>
      </c>
      <c r="P40">
        <v>170</v>
      </c>
      <c r="Q40">
        <v>1255</v>
      </c>
      <c r="R40">
        <v>0.1287767063</v>
      </c>
      <c r="S40">
        <v>0.1103374116</v>
      </c>
      <c r="T40">
        <v>0.1502975267</v>
      </c>
      <c r="U40">
        <v>2.30232E-05</v>
      </c>
      <c r="V40">
        <v>0.1354581673</v>
      </c>
      <c r="W40">
        <v>0.0096599247</v>
      </c>
      <c r="X40">
        <v>-0.3338</v>
      </c>
      <c r="Y40">
        <v>-0.4883</v>
      </c>
      <c r="Z40">
        <v>-0.1792</v>
      </c>
      <c r="AA40">
        <v>0.7162067654</v>
      </c>
      <c r="AB40">
        <v>0.6136544643</v>
      </c>
      <c r="AC40">
        <v>0.8358973343</v>
      </c>
      <c r="AD40">
        <v>0.0282990227</v>
      </c>
      <c r="AE40">
        <v>-0.2539</v>
      </c>
      <c r="AF40">
        <v>-0.4808</v>
      </c>
      <c r="AG40">
        <v>-0.027</v>
      </c>
      <c r="AH40" s="4">
        <v>9.396153E-13</v>
      </c>
      <c r="AI40">
        <v>-0.3719</v>
      </c>
      <c r="AJ40">
        <v>-0.474</v>
      </c>
      <c r="AK40">
        <v>-0.2698</v>
      </c>
      <c r="AL40" t="s">
        <v>256</v>
      </c>
    </row>
    <row r="41" spans="1:38" ht="12.75">
      <c r="A41" t="s">
        <v>21</v>
      </c>
      <c r="B41">
        <v>86</v>
      </c>
      <c r="C41">
        <v>478</v>
      </c>
      <c r="D41">
        <v>0.1734909031</v>
      </c>
      <c r="E41">
        <v>0.1398567393</v>
      </c>
      <c r="F41">
        <v>0.215213751</v>
      </c>
      <c r="G41">
        <v>0.1306529365</v>
      </c>
      <c r="H41">
        <v>0.179916318</v>
      </c>
      <c r="I41">
        <v>0.0175691364</v>
      </c>
      <c r="J41">
        <v>0.1662</v>
      </c>
      <c r="K41">
        <v>-0.0493</v>
      </c>
      <c r="L41">
        <v>0.3817</v>
      </c>
      <c r="M41">
        <v>1.1808086776</v>
      </c>
      <c r="N41">
        <v>0.951888822</v>
      </c>
      <c r="O41">
        <v>1.4647814965</v>
      </c>
      <c r="P41">
        <v>63</v>
      </c>
      <c r="Q41">
        <v>402</v>
      </c>
      <c r="R41">
        <v>0.1464971916</v>
      </c>
      <c r="S41">
        <v>0.1132458851</v>
      </c>
      <c r="T41">
        <v>0.1895117613</v>
      </c>
      <c r="U41">
        <v>0.1188476508</v>
      </c>
      <c r="V41">
        <v>0.1567164179</v>
      </c>
      <c r="W41">
        <v>0.0181313877</v>
      </c>
      <c r="X41">
        <v>-0.2049</v>
      </c>
      <c r="Y41">
        <v>-0.4623</v>
      </c>
      <c r="Z41">
        <v>0.0526</v>
      </c>
      <c r="AA41">
        <v>0.8147613245</v>
      </c>
      <c r="AB41">
        <v>0.6298302811</v>
      </c>
      <c r="AC41">
        <v>1.053991902</v>
      </c>
      <c r="AD41">
        <v>0.267088524</v>
      </c>
      <c r="AE41">
        <v>0.1898</v>
      </c>
      <c r="AF41">
        <v>-0.1454</v>
      </c>
      <c r="AG41">
        <v>0.5249</v>
      </c>
      <c r="AH41">
        <v>0.5013222368</v>
      </c>
      <c r="AI41">
        <v>-0.0516</v>
      </c>
      <c r="AJ41">
        <v>-0.2021</v>
      </c>
      <c r="AK41">
        <v>0.0988</v>
      </c>
      <c r="AL41" t="s">
        <v>257</v>
      </c>
    </row>
    <row r="42" spans="1:38" ht="12.75">
      <c r="A42" t="s">
        <v>22</v>
      </c>
      <c r="B42">
        <v>318</v>
      </c>
      <c r="C42">
        <v>2315</v>
      </c>
      <c r="D42">
        <v>0.1393836664</v>
      </c>
      <c r="E42">
        <v>0.1246697914</v>
      </c>
      <c r="F42">
        <v>0.1558341138</v>
      </c>
      <c r="G42">
        <v>0.3545635919</v>
      </c>
      <c r="H42">
        <v>0.1373650108</v>
      </c>
      <c r="I42">
        <v>0.0071544475</v>
      </c>
      <c r="J42">
        <v>-0.0527</v>
      </c>
      <c r="K42">
        <v>-0.1643</v>
      </c>
      <c r="L42">
        <v>0.0589</v>
      </c>
      <c r="M42">
        <v>0.948669007</v>
      </c>
      <c r="N42">
        <v>0.8485238639</v>
      </c>
      <c r="O42">
        <v>1.0606335581</v>
      </c>
      <c r="P42">
        <v>411</v>
      </c>
      <c r="Q42">
        <v>2438</v>
      </c>
      <c r="R42">
        <v>0.1710114368</v>
      </c>
      <c r="S42">
        <v>0.1547798428</v>
      </c>
      <c r="T42">
        <v>0.1889452205</v>
      </c>
      <c r="U42">
        <v>0.3244579646</v>
      </c>
      <c r="V42">
        <v>0.1685808039</v>
      </c>
      <c r="W42">
        <v>0.0075822349</v>
      </c>
      <c r="X42">
        <v>-0.0501</v>
      </c>
      <c r="Y42">
        <v>-0.1499</v>
      </c>
      <c r="Z42">
        <v>0.0496</v>
      </c>
      <c r="AA42">
        <v>0.9511001763</v>
      </c>
      <c r="AB42">
        <v>0.8608262613</v>
      </c>
      <c r="AC42">
        <v>1.0508410188</v>
      </c>
      <c r="AD42">
        <v>0.0151243008</v>
      </c>
      <c r="AE42">
        <v>-0.1838</v>
      </c>
      <c r="AF42">
        <v>-0.3322</v>
      </c>
      <c r="AG42">
        <v>-0.0355</v>
      </c>
      <c r="AH42">
        <v>0.0407404098</v>
      </c>
      <c r="AI42">
        <v>-0.0712</v>
      </c>
      <c r="AJ42">
        <v>-0.1395</v>
      </c>
      <c r="AK42">
        <v>-0.003</v>
      </c>
      <c r="AL42" t="s">
        <v>258</v>
      </c>
    </row>
    <row r="43" spans="1:38" ht="12.75">
      <c r="A43" t="s">
        <v>19</v>
      </c>
      <c r="B43">
        <v>141</v>
      </c>
      <c r="C43">
        <v>1092</v>
      </c>
      <c r="D43">
        <v>0.1240413863</v>
      </c>
      <c r="E43">
        <v>0.1047779428</v>
      </c>
      <c r="F43">
        <v>0.1468464172</v>
      </c>
      <c r="G43">
        <v>0.0492736333</v>
      </c>
      <c r="H43">
        <v>0.1291208791</v>
      </c>
      <c r="I43">
        <v>0.0101476588</v>
      </c>
      <c r="J43">
        <v>-0.1693</v>
      </c>
      <c r="K43">
        <v>-0.3381</v>
      </c>
      <c r="L43">
        <v>-0.0005</v>
      </c>
      <c r="M43">
        <v>0.8442468316</v>
      </c>
      <c r="N43">
        <v>0.7131365499</v>
      </c>
      <c r="O43">
        <v>0.9994617618</v>
      </c>
      <c r="P43">
        <v>160</v>
      </c>
      <c r="Q43">
        <v>903</v>
      </c>
      <c r="R43">
        <v>0.1718142225</v>
      </c>
      <c r="S43">
        <v>0.1470243252</v>
      </c>
      <c r="T43">
        <v>0.2007839656</v>
      </c>
      <c r="U43">
        <v>0.5675014864</v>
      </c>
      <c r="V43">
        <v>0.1771871539</v>
      </c>
      <c r="W43">
        <v>0.0127064073</v>
      </c>
      <c r="X43">
        <v>-0.0455</v>
      </c>
      <c r="Y43">
        <v>-0.2013</v>
      </c>
      <c r="Z43">
        <v>0.1104</v>
      </c>
      <c r="AA43">
        <v>0.955564963</v>
      </c>
      <c r="AB43">
        <v>0.8176930396</v>
      </c>
      <c r="AC43">
        <v>1.1166835894</v>
      </c>
      <c r="AD43">
        <v>0.0089686226</v>
      </c>
      <c r="AE43">
        <v>-0.3051</v>
      </c>
      <c r="AF43">
        <v>-0.534</v>
      </c>
      <c r="AG43">
        <v>-0.0763</v>
      </c>
      <c r="AH43">
        <v>0.0301428639</v>
      </c>
      <c r="AI43">
        <v>-0.113</v>
      </c>
      <c r="AJ43">
        <v>-0.2151</v>
      </c>
      <c r="AK43">
        <v>-0.0109</v>
      </c>
      <c r="AL43" t="s">
        <v>259</v>
      </c>
    </row>
    <row r="44" spans="1:38" ht="12.75">
      <c r="A44" t="s">
        <v>20</v>
      </c>
      <c r="B44">
        <v>56</v>
      </c>
      <c r="C44">
        <v>491</v>
      </c>
      <c r="D44">
        <v>0.1048130699</v>
      </c>
      <c r="E44">
        <v>0.078556996</v>
      </c>
      <c r="F44">
        <v>0.1398447009</v>
      </c>
      <c r="G44">
        <v>0.0216934599</v>
      </c>
      <c r="H44">
        <v>0.1140529532</v>
      </c>
      <c r="I44">
        <v>0.0143455236</v>
      </c>
      <c r="J44">
        <v>-0.3377</v>
      </c>
      <c r="K44">
        <v>-0.6261</v>
      </c>
      <c r="L44">
        <v>-0.0494</v>
      </c>
      <c r="M44">
        <v>0.7133756307</v>
      </c>
      <c r="N44">
        <v>0.5346723139</v>
      </c>
      <c r="O44">
        <v>0.9518068866</v>
      </c>
      <c r="P44">
        <v>57</v>
      </c>
      <c r="Q44">
        <v>389</v>
      </c>
      <c r="R44">
        <v>0.1418154391</v>
      </c>
      <c r="S44">
        <v>0.1091877258</v>
      </c>
      <c r="T44">
        <v>0.1841930364</v>
      </c>
      <c r="U44">
        <v>0.0752121487</v>
      </c>
      <c r="V44">
        <v>0.146529563</v>
      </c>
      <c r="W44">
        <v>0.0179300734</v>
      </c>
      <c r="X44">
        <v>-0.2373</v>
      </c>
      <c r="Y44">
        <v>-0.4988</v>
      </c>
      <c r="Z44">
        <v>0.0241</v>
      </c>
      <c r="AA44">
        <v>0.7887232082</v>
      </c>
      <c r="AB44">
        <v>0.6072603518</v>
      </c>
      <c r="AC44">
        <v>1.0244111893</v>
      </c>
      <c r="AD44">
        <v>0.1555493448</v>
      </c>
      <c r="AE44">
        <v>-0.2817</v>
      </c>
      <c r="AF44">
        <v>-0.6704</v>
      </c>
      <c r="AG44">
        <v>0.1071</v>
      </c>
      <c r="AH44">
        <v>0.0007807176</v>
      </c>
      <c r="AI44">
        <v>-0.2931</v>
      </c>
      <c r="AJ44">
        <v>-0.4641</v>
      </c>
      <c r="AK44">
        <v>-0.1221</v>
      </c>
      <c r="AL44" t="s">
        <v>260</v>
      </c>
    </row>
    <row r="45" spans="1:38" ht="12.75">
      <c r="A45" t="s">
        <v>17</v>
      </c>
      <c r="B45">
        <v>525</v>
      </c>
      <c r="C45">
        <v>3025</v>
      </c>
      <c r="D45">
        <v>0.1785433158</v>
      </c>
      <c r="E45">
        <v>0.1637041519</v>
      </c>
      <c r="F45">
        <v>0.1947275939</v>
      </c>
      <c r="G45">
        <v>1.07003E-05</v>
      </c>
      <c r="H45">
        <v>0.173553719</v>
      </c>
      <c r="I45">
        <v>0.0068859139</v>
      </c>
      <c r="J45">
        <v>0.1949</v>
      </c>
      <c r="K45">
        <v>0.1081</v>
      </c>
      <c r="L45">
        <v>0.2817</v>
      </c>
      <c r="M45">
        <v>1.2151962599</v>
      </c>
      <c r="N45">
        <v>1.1141983795</v>
      </c>
      <c r="O45">
        <v>1.3253492173</v>
      </c>
      <c r="P45">
        <v>634</v>
      </c>
      <c r="Q45">
        <v>2758</v>
      </c>
      <c r="R45">
        <v>0.2349897131</v>
      </c>
      <c r="S45">
        <v>0.2169567432</v>
      </c>
      <c r="T45">
        <v>0.254521544</v>
      </c>
      <c r="U45" s="4">
        <v>5.005871E-11</v>
      </c>
      <c r="V45">
        <v>0.2298767223</v>
      </c>
      <c r="W45">
        <v>0.0080118073</v>
      </c>
      <c r="X45">
        <v>0.2677</v>
      </c>
      <c r="Y45">
        <v>0.1878</v>
      </c>
      <c r="Z45">
        <v>0.3475</v>
      </c>
      <c r="AA45">
        <v>1.3069228685</v>
      </c>
      <c r="AB45">
        <v>1.20663039</v>
      </c>
      <c r="AC45">
        <v>1.4155514385</v>
      </c>
      <c r="AD45">
        <v>1.84405E-05</v>
      </c>
      <c r="AE45">
        <v>-0.2541</v>
      </c>
      <c r="AF45">
        <v>-0.3703</v>
      </c>
      <c r="AG45">
        <v>-0.1378</v>
      </c>
      <c r="AH45" s="4">
        <v>6.54527E-17</v>
      </c>
      <c r="AI45">
        <v>0.2245</v>
      </c>
      <c r="AJ45">
        <v>0.1718</v>
      </c>
      <c r="AK45">
        <v>0.2772</v>
      </c>
      <c r="AL45" t="s">
        <v>261</v>
      </c>
    </row>
    <row r="46" spans="1:38" ht="12.75">
      <c r="A46" t="s">
        <v>18</v>
      </c>
      <c r="B46">
        <v>165</v>
      </c>
      <c r="C46">
        <v>1006</v>
      </c>
      <c r="D46">
        <v>0.1798722891</v>
      </c>
      <c r="E46">
        <v>0.1541360791</v>
      </c>
      <c r="F46">
        <v>0.2099056922</v>
      </c>
      <c r="G46">
        <v>0.0102259135</v>
      </c>
      <c r="H46">
        <v>0.1640159046</v>
      </c>
      <c r="I46">
        <v>0.0116746266</v>
      </c>
      <c r="J46">
        <v>0.2023</v>
      </c>
      <c r="K46">
        <v>0.0479</v>
      </c>
      <c r="L46">
        <v>0.3567</v>
      </c>
      <c r="M46">
        <v>1.2242414789</v>
      </c>
      <c r="N46">
        <v>1.0490764441</v>
      </c>
      <c r="O46">
        <v>1.4286539432</v>
      </c>
      <c r="P46">
        <v>177</v>
      </c>
      <c r="Q46">
        <v>906</v>
      </c>
      <c r="R46">
        <v>0.2132525501</v>
      </c>
      <c r="S46">
        <v>0.1838449286</v>
      </c>
      <c r="T46">
        <v>0.2473641806</v>
      </c>
      <c r="U46">
        <v>0.0242248602</v>
      </c>
      <c r="V46">
        <v>0.1953642384</v>
      </c>
      <c r="W46">
        <v>0.0131721935</v>
      </c>
      <c r="X46">
        <v>0.1706</v>
      </c>
      <c r="Y46">
        <v>0.0222</v>
      </c>
      <c r="Z46">
        <v>0.319</v>
      </c>
      <c r="AA46">
        <v>1.1860290852</v>
      </c>
      <c r="AB46">
        <v>1.022475147</v>
      </c>
      <c r="AC46">
        <v>1.3757449216</v>
      </c>
      <c r="AD46">
        <v>0.1691556323</v>
      </c>
      <c r="AE46">
        <v>-0.1496</v>
      </c>
      <c r="AF46">
        <v>-0.3628</v>
      </c>
      <c r="AG46">
        <v>0.0636</v>
      </c>
      <c r="AH46">
        <v>4.48293E-05</v>
      </c>
      <c r="AI46">
        <v>0.1987</v>
      </c>
      <c r="AJ46">
        <v>0.1033</v>
      </c>
      <c r="AK46">
        <v>0.2941</v>
      </c>
      <c r="AL46" t="s">
        <v>262</v>
      </c>
    </row>
    <row r="47" spans="1:38" ht="12.75">
      <c r="A47" t="s">
        <v>57</v>
      </c>
      <c r="B47">
        <v>127</v>
      </c>
      <c r="C47">
        <v>807</v>
      </c>
      <c r="D47">
        <v>0.1586855219</v>
      </c>
      <c r="E47">
        <v>0.1330678505</v>
      </c>
      <c r="F47">
        <v>0.1892350014</v>
      </c>
      <c r="G47">
        <v>0.3913605554</v>
      </c>
      <c r="H47">
        <v>0.1573729864</v>
      </c>
      <c r="I47">
        <v>0.0128187599</v>
      </c>
      <c r="J47">
        <v>0.077</v>
      </c>
      <c r="K47">
        <v>-0.0991</v>
      </c>
      <c r="L47">
        <v>0.2531</v>
      </c>
      <c r="M47">
        <v>1.0800407279</v>
      </c>
      <c r="N47">
        <v>0.9056824867</v>
      </c>
      <c r="O47">
        <v>1.2879656955</v>
      </c>
      <c r="P47">
        <v>114</v>
      </c>
      <c r="Q47">
        <v>534</v>
      </c>
      <c r="R47">
        <v>0.2148734903</v>
      </c>
      <c r="S47">
        <v>0.1785832481</v>
      </c>
      <c r="T47">
        <v>0.2585383417</v>
      </c>
      <c r="U47">
        <v>0.0590529902</v>
      </c>
      <c r="V47">
        <v>0.2134831461</v>
      </c>
      <c r="W47">
        <v>0.0177323047</v>
      </c>
      <c r="X47">
        <v>0.1782</v>
      </c>
      <c r="Y47">
        <v>-0.0068</v>
      </c>
      <c r="Z47">
        <v>0.3632</v>
      </c>
      <c r="AA47">
        <v>1.1950441346</v>
      </c>
      <c r="AB47">
        <v>0.9932116936</v>
      </c>
      <c r="AC47">
        <v>1.4378913304</v>
      </c>
      <c r="AD47">
        <v>0.0296831302</v>
      </c>
      <c r="AE47">
        <v>-0.2825</v>
      </c>
      <c r="AF47">
        <v>-0.5371</v>
      </c>
      <c r="AG47">
        <v>-0.0278</v>
      </c>
      <c r="AH47">
        <v>0.0298619638</v>
      </c>
      <c r="AI47">
        <v>0.1238</v>
      </c>
      <c r="AJ47">
        <v>0.0121</v>
      </c>
      <c r="AK47">
        <v>0.2355</v>
      </c>
      <c r="AL47" t="s">
        <v>263</v>
      </c>
    </row>
    <row r="48" spans="1:38" ht="12.75">
      <c r="A48" t="s">
        <v>61</v>
      </c>
      <c r="B48">
        <v>49</v>
      </c>
      <c r="C48">
        <v>384</v>
      </c>
      <c r="D48">
        <v>0.1236165467</v>
      </c>
      <c r="E48">
        <v>0.0919821427</v>
      </c>
      <c r="F48">
        <v>0.1661306222</v>
      </c>
      <c r="G48">
        <v>0.2520464859</v>
      </c>
      <c r="H48">
        <v>0.1276041667</v>
      </c>
      <c r="I48">
        <v>0.0170264304</v>
      </c>
      <c r="J48">
        <v>-0.1727</v>
      </c>
      <c r="K48">
        <v>-0.4683</v>
      </c>
      <c r="L48">
        <v>0.1228</v>
      </c>
      <c r="M48">
        <v>0.8413553008</v>
      </c>
      <c r="N48">
        <v>0.626046152</v>
      </c>
      <c r="O48">
        <v>1.1307133505</v>
      </c>
      <c r="P48">
        <v>62</v>
      </c>
      <c r="Q48">
        <v>392</v>
      </c>
      <c r="R48">
        <v>0.1591042793</v>
      </c>
      <c r="S48">
        <v>0.1231658313</v>
      </c>
      <c r="T48">
        <v>0.205529175</v>
      </c>
      <c r="U48">
        <v>0.3491244911</v>
      </c>
      <c r="V48">
        <v>0.1581632653</v>
      </c>
      <c r="W48">
        <v>0.0184299312</v>
      </c>
      <c r="X48">
        <v>-0.1223</v>
      </c>
      <c r="Y48">
        <v>-0.3783</v>
      </c>
      <c r="Z48">
        <v>0.1337</v>
      </c>
      <c r="AA48">
        <v>0.8848771225</v>
      </c>
      <c r="AB48">
        <v>0.6850012261</v>
      </c>
      <c r="AC48">
        <v>1.1430746283</v>
      </c>
      <c r="AD48">
        <v>0.2448955993</v>
      </c>
      <c r="AE48">
        <v>-0.2317</v>
      </c>
      <c r="AF48">
        <v>-0.6223</v>
      </c>
      <c r="AG48">
        <v>0.1588</v>
      </c>
      <c r="AH48">
        <v>0.2876785083</v>
      </c>
      <c r="AI48">
        <v>-0.0937</v>
      </c>
      <c r="AJ48">
        <v>-0.2664</v>
      </c>
      <c r="AK48">
        <v>0.079</v>
      </c>
      <c r="AL48" t="s">
        <v>264</v>
      </c>
    </row>
    <row r="49" spans="1:38" ht="12.75">
      <c r="A49" t="s">
        <v>59</v>
      </c>
      <c r="B49">
        <v>151</v>
      </c>
      <c r="C49">
        <v>1011</v>
      </c>
      <c r="D49">
        <v>0.1463033364</v>
      </c>
      <c r="E49">
        <v>0.1246246833</v>
      </c>
      <c r="F49">
        <v>0.1717530242</v>
      </c>
      <c r="G49">
        <v>0.9586397734</v>
      </c>
      <c r="H49">
        <v>0.1493570722</v>
      </c>
      <c r="I49">
        <v>0.0112101382</v>
      </c>
      <c r="J49">
        <v>-0.0042</v>
      </c>
      <c r="K49">
        <v>-0.1646</v>
      </c>
      <c r="L49">
        <v>0.1561</v>
      </c>
      <c r="M49">
        <v>0.9957654616</v>
      </c>
      <c r="N49">
        <v>0.8482168511</v>
      </c>
      <c r="O49">
        <v>1.1689803773</v>
      </c>
      <c r="P49">
        <v>192</v>
      </c>
      <c r="Q49">
        <v>927</v>
      </c>
      <c r="R49">
        <v>0.2064309381</v>
      </c>
      <c r="S49">
        <v>0.1788705057</v>
      </c>
      <c r="T49">
        <v>0.2382378919</v>
      </c>
      <c r="U49">
        <v>0.0589204955</v>
      </c>
      <c r="V49">
        <v>0.2071197411</v>
      </c>
      <c r="W49">
        <v>0.0133098966</v>
      </c>
      <c r="X49">
        <v>0.1381</v>
      </c>
      <c r="Y49">
        <v>-0.0052</v>
      </c>
      <c r="Z49">
        <v>0.2814</v>
      </c>
      <c r="AA49">
        <v>1.1480898893</v>
      </c>
      <c r="AB49">
        <v>0.99480931</v>
      </c>
      <c r="AC49">
        <v>1.3249879959</v>
      </c>
      <c r="AD49">
        <v>0.0030598937</v>
      </c>
      <c r="AE49">
        <v>-0.3236</v>
      </c>
      <c r="AF49">
        <v>-0.5378</v>
      </c>
      <c r="AG49">
        <v>-0.1095</v>
      </c>
      <c r="AH49">
        <v>0.0263587013</v>
      </c>
      <c r="AI49">
        <v>0.106</v>
      </c>
      <c r="AJ49">
        <v>0.0125</v>
      </c>
      <c r="AK49">
        <v>0.1996</v>
      </c>
      <c r="AL49" t="s">
        <v>265</v>
      </c>
    </row>
    <row r="50" spans="1:38" ht="12.75">
      <c r="A50" t="s">
        <v>62</v>
      </c>
      <c r="B50">
        <v>128</v>
      </c>
      <c r="C50">
        <v>717</v>
      </c>
      <c r="D50">
        <v>0.182798794</v>
      </c>
      <c r="E50">
        <v>0.1530004383</v>
      </c>
      <c r="F50">
        <v>0.2184006756</v>
      </c>
      <c r="G50">
        <v>0.0161187849</v>
      </c>
      <c r="H50">
        <v>0.1785216179</v>
      </c>
      <c r="I50">
        <v>0.014301576</v>
      </c>
      <c r="J50">
        <v>0.2185</v>
      </c>
      <c r="K50">
        <v>0.0405</v>
      </c>
      <c r="L50">
        <v>0.3964</v>
      </c>
      <c r="M50">
        <v>1.2441597703</v>
      </c>
      <c r="N50">
        <v>1.0413470788</v>
      </c>
      <c r="O50">
        <v>1.4864722488</v>
      </c>
      <c r="P50">
        <v>125</v>
      </c>
      <c r="Q50">
        <v>603</v>
      </c>
      <c r="R50">
        <v>0.2158140145</v>
      </c>
      <c r="S50">
        <v>0.1804290672</v>
      </c>
      <c r="T50">
        <v>0.2581385004</v>
      </c>
      <c r="U50">
        <v>0.0457212865</v>
      </c>
      <c r="V50">
        <v>0.2072968491</v>
      </c>
      <c r="W50">
        <v>0.016507944</v>
      </c>
      <c r="X50">
        <v>0.1826</v>
      </c>
      <c r="Y50">
        <v>0.0035</v>
      </c>
      <c r="Z50">
        <v>0.3616</v>
      </c>
      <c r="AA50">
        <v>1.2002749699</v>
      </c>
      <c r="AB50">
        <v>1.003477433</v>
      </c>
      <c r="AC50">
        <v>1.4356675657</v>
      </c>
      <c r="AD50">
        <v>0.2575955089</v>
      </c>
      <c r="AE50">
        <v>-0.1454</v>
      </c>
      <c r="AF50">
        <v>-0.397</v>
      </c>
      <c r="AG50">
        <v>0.1063</v>
      </c>
      <c r="AH50">
        <v>3.69891E-05</v>
      </c>
      <c r="AI50">
        <v>0.2322</v>
      </c>
      <c r="AJ50">
        <v>0.1219</v>
      </c>
      <c r="AK50">
        <v>0.3425</v>
      </c>
      <c r="AL50" t="s">
        <v>266</v>
      </c>
    </row>
    <row r="51" spans="1:38" ht="12.75">
      <c r="A51" t="s">
        <v>63</v>
      </c>
      <c r="B51">
        <v>79</v>
      </c>
      <c r="C51">
        <v>560</v>
      </c>
      <c r="D51">
        <v>0.1407998521</v>
      </c>
      <c r="E51">
        <v>0.1123900561</v>
      </c>
      <c r="F51">
        <v>0.1763910352</v>
      </c>
      <c r="G51">
        <v>0.7111085509</v>
      </c>
      <c r="H51">
        <v>0.1410714286</v>
      </c>
      <c r="I51">
        <v>0.0147097077</v>
      </c>
      <c r="J51">
        <v>-0.0426</v>
      </c>
      <c r="K51">
        <v>-0.268</v>
      </c>
      <c r="L51">
        <v>0.1828</v>
      </c>
      <c r="M51">
        <v>0.9583078082</v>
      </c>
      <c r="N51">
        <v>0.764945891</v>
      </c>
      <c r="O51">
        <v>1.2005474714</v>
      </c>
      <c r="P51">
        <v>111</v>
      </c>
      <c r="Q51">
        <v>523</v>
      </c>
      <c r="R51">
        <v>0.2149689706</v>
      </c>
      <c r="S51">
        <v>0.1776198617</v>
      </c>
      <c r="T51">
        <v>0.2601716828</v>
      </c>
      <c r="U51">
        <v>0.0665856379</v>
      </c>
      <c r="V51">
        <v>0.2122370937</v>
      </c>
      <c r="W51">
        <v>0.0178795903</v>
      </c>
      <c r="X51">
        <v>0.1786</v>
      </c>
      <c r="Y51">
        <v>-0.0122</v>
      </c>
      <c r="Z51">
        <v>0.3695</v>
      </c>
      <c r="AA51">
        <v>1.1955751594</v>
      </c>
      <c r="AB51">
        <v>0.987853707</v>
      </c>
      <c r="AC51">
        <v>1.4469753483</v>
      </c>
      <c r="AD51">
        <v>0.0074229356</v>
      </c>
      <c r="AE51">
        <v>-0.4025</v>
      </c>
      <c r="AF51">
        <v>-0.6972</v>
      </c>
      <c r="AG51">
        <v>-0.1078</v>
      </c>
      <c r="AH51">
        <v>0.163017665</v>
      </c>
      <c r="AI51">
        <v>0.0944</v>
      </c>
      <c r="AJ51">
        <v>-0.0382</v>
      </c>
      <c r="AK51">
        <v>0.227</v>
      </c>
      <c r="AL51" t="s">
        <v>267</v>
      </c>
    </row>
    <row r="52" spans="1:38" ht="12.75">
      <c r="A52" t="s">
        <v>58</v>
      </c>
      <c r="B52">
        <v>79</v>
      </c>
      <c r="C52">
        <v>563</v>
      </c>
      <c r="D52">
        <v>0.1331065474</v>
      </c>
      <c r="E52">
        <v>0.106514924</v>
      </c>
      <c r="F52">
        <v>0.1663368126</v>
      </c>
      <c r="G52">
        <v>0.3850254607</v>
      </c>
      <c r="H52">
        <v>0.1403197158</v>
      </c>
      <c r="I52">
        <v>0.0146377267</v>
      </c>
      <c r="J52">
        <v>-0.0988</v>
      </c>
      <c r="K52">
        <v>-0.3216</v>
      </c>
      <c r="L52">
        <v>0.1241</v>
      </c>
      <c r="M52">
        <v>0.9059458646</v>
      </c>
      <c r="N52">
        <v>0.7249587404</v>
      </c>
      <c r="O52">
        <v>1.1321167176</v>
      </c>
      <c r="P52">
        <v>104</v>
      </c>
      <c r="Q52">
        <v>513</v>
      </c>
      <c r="R52">
        <v>0.1908543296</v>
      </c>
      <c r="S52">
        <v>0.1566884623</v>
      </c>
      <c r="T52">
        <v>0.232470053</v>
      </c>
      <c r="U52">
        <v>0.5534167632</v>
      </c>
      <c r="V52">
        <v>0.2027290448</v>
      </c>
      <c r="W52">
        <v>0.0177501602</v>
      </c>
      <c r="X52">
        <v>0.0596</v>
      </c>
      <c r="Y52">
        <v>-0.1376</v>
      </c>
      <c r="Z52">
        <v>0.2569</v>
      </c>
      <c r="AA52">
        <v>1.0614587534</v>
      </c>
      <c r="AB52">
        <v>0.8714412726</v>
      </c>
      <c r="AC52">
        <v>1.292909483</v>
      </c>
      <c r="AD52">
        <v>0.024958893</v>
      </c>
      <c r="AE52">
        <v>-0.3397</v>
      </c>
      <c r="AF52">
        <v>-0.6367</v>
      </c>
      <c r="AG52">
        <v>-0.0427</v>
      </c>
      <c r="AH52">
        <v>0.2841817945</v>
      </c>
      <c r="AI52">
        <v>0.0707</v>
      </c>
      <c r="AJ52">
        <v>-0.0587</v>
      </c>
      <c r="AK52">
        <v>0.2</v>
      </c>
      <c r="AL52" t="s">
        <v>268</v>
      </c>
    </row>
    <row r="53" spans="1:38" ht="12.75">
      <c r="A53" t="s">
        <v>60</v>
      </c>
      <c r="B53">
        <v>204</v>
      </c>
      <c r="C53">
        <v>1318</v>
      </c>
      <c r="D53">
        <v>0.1629705062</v>
      </c>
      <c r="E53">
        <v>0.1417415025</v>
      </c>
      <c r="F53">
        <v>0.1873790346</v>
      </c>
      <c r="G53">
        <v>0.1455270098</v>
      </c>
      <c r="H53">
        <v>0.1547799697</v>
      </c>
      <c r="I53">
        <v>0.0099628723</v>
      </c>
      <c r="J53">
        <v>0.1036</v>
      </c>
      <c r="K53">
        <v>-0.0359</v>
      </c>
      <c r="L53">
        <v>0.2432</v>
      </c>
      <c r="M53">
        <v>1.1092050617</v>
      </c>
      <c r="N53">
        <v>0.9647168416</v>
      </c>
      <c r="O53">
        <v>1.2753336688</v>
      </c>
      <c r="P53">
        <v>208</v>
      </c>
      <c r="Q53">
        <v>1080</v>
      </c>
      <c r="R53">
        <v>0.2015858324</v>
      </c>
      <c r="S53">
        <v>0.1750569601</v>
      </c>
      <c r="T53">
        <v>0.2321350023</v>
      </c>
      <c r="U53">
        <v>0.1122112238</v>
      </c>
      <c r="V53">
        <v>0.1925925926</v>
      </c>
      <c r="W53">
        <v>0.0119992548</v>
      </c>
      <c r="X53">
        <v>0.1143</v>
      </c>
      <c r="Y53">
        <v>-0.0268</v>
      </c>
      <c r="Z53">
        <v>0.2555</v>
      </c>
      <c r="AA53">
        <v>1.1211432658</v>
      </c>
      <c r="AB53">
        <v>0.973599829</v>
      </c>
      <c r="AC53">
        <v>1.2910460592</v>
      </c>
      <c r="AD53">
        <v>0.056705471</v>
      </c>
      <c r="AE53">
        <v>-0.192</v>
      </c>
      <c r="AF53">
        <v>-0.3895</v>
      </c>
      <c r="AG53">
        <v>0.0055</v>
      </c>
      <c r="AH53">
        <v>0.0010232632</v>
      </c>
      <c r="AI53">
        <v>0.146</v>
      </c>
      <c r="AJ53">
        <v>0.0589</v>
      </c>
      <c r="AK53">
        <v>0.2331</v>
      </c>
      <c r="AL53" t="s">
        <v>269</v>
      </c>
    </row>
    <row r="54" spans="1:38" ht="12.75">
      <c r="A54" t="s">
        <v>67</v>
      </c>
      <c r="B54">
        <v>163</v>
      </c>
      <c r="C54">
        <v>1403</v>
      </c>
      <c r="D54">
        <v>0.1129756646</v>
      </c>
      <c r="E54">
        <v>0.0967600003</v>
      </c>
      <c r="F54">
        <v>0.1319088543</v>
      </c>
      <c r="G54">
        <v>0.0008879696</v>
      </c>
      <c r="H54">
        <v>0.1161796151</v>
      </c>
      <c r="I54">
        <v>0.0085549631</v>
      </c>
      <c r="J54">
        <v>-0.2628</v>
      </c>
      <c r="K54">
        <v>-0.4177</v>
      </c>
      <c r="L54">
        <v>-0.1078</v>
      </c>
      <c r="M54">
        <v>0.7689316423</v>
      </c>
      <c r="N54">
        <v>0.6585650658</v>
      </c>
      <c r="O54">
        <v>0.8977941607</v>
      </c>
      <c r="P54">
        <v>181</v>
      </c>
      <c r="Q54">
        <v>1053</v>
      </c>
      <c r="R54">
        <v>0.1646735788</v>
      </c>
      <c r="S54">
        <v>0.1422080234</v>
      </c>
      <c r="T54">
        <v>0.1906881688</v>
      </c>
      <c r="U54">
        <v>0.240156339</v>
      </c>
      <c r="V54">
        <v>0.1718898386</v>
      </c>
      <c r="W54">
        <v>0.01162666</v>
      </c>
      <c r="X54">
        <v>-0.0879</v>
      </c>
      <c r="Y54">
        <v>-0.2346</v>
      </c>
      <c r="Z54">
        <v>0.0588</v>
      </c>
      <c r="AA54">
        <v>0.9158514351</v>
      </c>
      <c r="AB54">
        <v>0.7909066118</v>
      </c>
      <c r="AC54">
        <v>1.0605346302</v>
      </c>
      <c r="AD54">
        <v>0.0010172756</v>
      </c>
      <c r="AE54">
        <v>-0.3561</v>
      </c>
      <c r="AF54">
        <v>-0.5686</v>
      </c>
      <c r="AG54">
        <v>-0.1437</v>
      </c>
      <c r="AH54">
        <v>1.02193E-05</v>
      </c>
      <c r="AI54">
        <v>-0.2156</v>
      </c>
      <c r="AJ54">
        <v>-0.3114</v>
      </c>
      <c r="AK54">
        <v>-0.1198</v>
      </c>
      <c r="AL54" t="s">
        <v>270</v>
      </c>
    </row>
    <row r="55" spans="1:38" ht="12.75">
      <c r="A55" t="s">
        <v>65</v>
      </c>
      <c r="B55">
        <v>145</v>
      </c>
      <c r="C55">
        <v>853</v>
      </c>
      <c r="D55">
        <v>0.1686468072</v>
      </c>
      <c r="E55">
        <v>0.1428991206</v>
      </c>
      <c r="F55">
        <v>0.1990337341</v>
      </c>
      <c r="G55">
        <v>0.1028422449</v>
      </c>
      <c r="H55">
        <v>0.1699882767</v>
      </c>
      <c r="I55">
        <v>0.0128610694</v>
      </c>
      <c r="J55">
        <v>0.1379</v>
      </c>
      <c r="K55">
        <v>-0.0278</v>
      </c>
      <c r="L55">
        <v>0.3035</v>
      </c>
      <c r="M55">
        <v>1.1478389344</v>
      </c>
      <c r="N55">
        <v>0.972595788</v>
      </c>
      <c r="O55">
        <v>1.3546575418</v>
      </c>
      <c r="P55">
        <v>174</v>
      </c>
      <c r="Q55">
        <v>681</v>
      </c>
      <c r="R55">
        <v>0.2536256549</v>
      </c>
      <c r="S55">
        <v>0.2176226113</v>
      </c>
      <c r="T55">
        <v>0.295584969</v>
      </c>
      <c r="U55">
        <v>1.06353E-05</v>
      </c>
      <c r="V55">
        <v>0.2555066079</v>
      </c>
      <c r="W55">
        <v>0.0167131356</v>
      </c>
      <c r="X55">
        <v>0.344</v>
      </c>
      <c r="Y55">
        <v>0.1909</v>
      </c>
      <c r="Z55">
        <v>0.4971</v>
      </c>
      <c r="AA55">
        <v>1.4105688461</v>
      </c>
      <c r="AB55">
        <v>1.2103336937</v>
      </c>
      <c r="AC55">
        <v>1.643930496</v>
      </c>
      <c r="AD55">
        <v>0.0007280838</v>
      </c>
      <c r="AE55">
        <v>-0.3874</v>
      </c>
      <c r="AF55">
        <v>-0.6121</v>
      </c>
      <c r="AG55">
        <v>-0.1627</v>
      </c>
      <c r="AH55">
        <v>6.3227E-05</v>
      </c>
      <c r="AI55">
        <v>0.2059</v>
      </c>
      <c r="AJ55">
        <v>0.105</v>
      </c>
      <c r="AK55">
        <v>0.3068</v>
      </c>
      <c r="AL55" t="s">
        <v>271</v>
      </c>
    </row>
    <row r="56" spans="1:38" ht="12.75">
      <c r="A56" t="s">
        <v>68</v>
      </c>
      <c r="B56">
        <v>160</v>
      </c>
      <c r="C56">
        <v>904</v>
      </c>
      <c r="D56">
        <v>0.1706209669</v>
      </c>
      <c r="E56">
        <v>0.1457715752</v>
      </c>
      <c r="F56">
        <v>0.1997063851</v>
      </c>
      <c r="G56">
        <v>0.0626335716</v>
      </c>
      <c r="H56">
        <v>0.1769911504</v>
      </c>
      <c r="I56">
        <v>0.0126938632</v>
      </c>
      <c r="J56">
        <v>0.1495</v>
      </c>
      <c r="K56">
        <v>-0.0079</v>
      </c>
      <c r="L56">
        <v>0.3069</v>
      </c>
      <c r="M56">
        <v>1.1612754018</v>
      </c>
      <c r="N56">
        <v>0.9921462037</v>
      </c>
      <c r="O56">
        <v>1.3592357194</v>
      </c>
      <c r="P56">
        <v>126</v>
      </c>
      <c r="Q56">
        <v>759</v>
      </c>
      <c r="R56">
        <v>0.1623012407</v>
      </c>
      <c r="S56">
        <v>0.1356617072</v>
      </c>
      <c r="T56">
        <v>0.1941719095</v>
      </c>
      <c r="U56">
        <v>0.262904731</v>
      </c>
      <c r="V56">
        <v>0.1660079051</v>
      </c>
      <c r="W56">
        <v>0.013505929</v>
      </c>
      <c r="X56">
        <v>-0.1024</v>
      </c>
      <c r="Y56">
        <v>-0.2817</v>
      </c>
      <c r="Z56">
        <v>0.0769</v>
      </c>
      <c r="AA56">
        <v>0.9026573983</v>
      </c>
      <c r="AB56">
        <v>0.754498506</v>
      </c>
      <c r="AC56">
        <v>1.0799098635</v>
      </c>
      <c r="AD56">
        <v>0.5603090361</v>
      </c>
      <c r="AE56">
        <v>0.0706</v>
      </c>
      <c r="AF56">
        <v>-0.1671</v>
      </c>
      <c r="AG56">
        <v>0.3084</v>
      </c>
      <c r="AH56">
        <v>0.8845299661</v>
      </c>
      <c r="AI56">
        <v>-0.0079</v>
      </c>
      <c r="AJ56">
        <v>-0.115</v>
      </c>
      <c r="AK56">
        <v>0.0991</v>
      </c>
      <c r="AL56" t="s">
        <v>272</v>
      </c>
    </row>
    <row r="57" spans="1:38" ht="12.75">
      <c r="A57" t="s">
        <v>69</v>
      </c>
      <c r="B57">
        <v>212</v>
      </c>
      <c r="C57">
        <v>1635</v>
      </c>
      <c r="D57">
        <v>0.1291701366</v>
      </c>
      <c r="E57">
        <v>0.1125556312</v>
      </c>
      <c r="F57">
        <v>0.1482371339</v>
      </c>
      <c r="G57">
        <v>0.0667363072</v>
      </c>
      <c r="H57">
        <v>0.1296636086</v>
      </c>
      <c r="I57">
        <v>0.0083079475</v>
      </c>
      <c r="J57">
        <v>-0.1288</v>
      </c>
      <c r="K57">
        <v>-0.2665</v>
      </c>
      <c r="L57">
        <v>0.0089</v>
      </c>
      <c r="M57">
        <v>0.879153981</v>
      </c>
      <c r="N57">
        <v>0.7660728239</v>
      </c>
      <c r="O57">
        <v>1.0089272172</v>
      </c>
      <c r="P57">
        <v>247</v>
      </c>
      <c r="Q57">
        <v>1212</v>
      </c>
      <c r="R57">
        <v>0.2086506195</v>
      </c>
      <c r="S57">
        <v>0.1840094063</v>
      </c>
      <c r="T57">
        <v>0.2365916064</v>
      </c>
      <c r="U57">
        <v>0.0203115456</v>
      </c>
      <c r="V57">
        <v>0.2037953795</v>
      </c>
      <c r="W57">
        <v>0.0115706619</v>
      </c>
      <c r="X57">
        <v>0.1488</v>
      </c>
      <c r="Y57">
        <v>0.0231</v>
      </c>
      <c r="Z57">
        <v>0.2745</v>
      </c>
      <c r="AA57">
        <v>1.1604349082</v>
      </c>
      <c r="AB57">
        <v>1.0233899089</v>
      </c>
      <c r="AC57">
        <v>1.3158319859</v>
      </c>
      <c r="AD57" s="4">
        <v>1.2239722E-06</v>
      </c>
      <c r="AE57">
        <v>-0.4589</v>
      </c>
      <c r="AF57">
        <v>-0.6442</v>
      </c>
      <c r="AG57">
        <v>-0.2735</v>
      </c>
      <c r="AH57">
        <v>0.934443673</v>
      </c>
      <c r="AI57">
        <v>0.0034</v>
      </c>
      <c r="AJ57">
        <v>-0.0779</v>
      </c>
      <c r="AK57">
        <v>0.0847</v>
      </c>
      <c r="AL57" t="s">
        <v>273</v>
      </c>
    </row>
    <row r="58" spans="1:38" ht="12.75">
      <c r="A58" t="s">
        <v>64</v>
      </c>
      <c r="B58">
        <v>182</v>
      </c>
      <c r="C58">
        <v>1419</v>
      </c>
      <c r="D58">
        <v>0.1299166332</v>
      </c>
      <c r="E58">
        <v>0.1121535828</v>
      </c>
      <c r="F58">
        <v>0.1504930218</v>
      </c>
      <c r="G58">
        <v>0.1009759444</v>
      </c>
      <c r="H58">
        <v>0.1282593376</v>
      </c>
      <c r="I58">
        <v>0.0088766061</v>
      </c>
      <c r="J58">
        <v>-0.123</v>
      </c>
      <c r="K58">
        <v>-0.2701</v>
      </c>
      <c r="L58">
        <v>0.024</v>
      </c>
      <c r="M58">
        <v>0.8842347645</v>
      </c>
      <c r="N58">
        <v>0.7633364138</v>
      </c>
      <c r="O58">
        <v>1.0242811748</v>
      </c>
      <c r="P58">
        <v>210</v>
      </c>
      <c r="Q58">
        <v>1157</v>
      </c>
      <c r="R58">
        <v>0.1884234072</v>
      </c>
      <c r="S58">
        <v>0.1644503793</v>
      </c>
      <c r="T58">
        <v>0.2158911433</v>
      </c>
      <c r="U58">
        <v>0.5000492424</v>
      </c>
      <c r="V58">
        <v>0.1815038894</v>
      </c>
      <c r="W58">
        <v>0.0113314268</v>
      </c>
      <c r="X58">
        <v>0.0468</v>
      </c>
      <c r="Y58">
        <v>-0.0893</v>
      </c>
      <c r="Z58">
        <v>0.1829</v>
      </c>
      <c r="AA58">
        <v>1.0479388932</v>
      </c>
      <c r="AB58">
        <v>0.9146100846</v>
      </c>
      <c r="AC58">
        <v>1.200703931</v>
      </c>
      <c r="AD58">
        <v>0.000556269</v>
      </c>
      <c r="AE58">
        <v>-0.3511</v>
      </c>
      <c r="AF58">
        <v>-0.5505</v>
      </c>
      <c r="AG58">
        <v>-0.1518</v>
      </c>
      <c r="AH58">
        <v>0.1981383833</v>
      </c>
      <c r="AI58">
        <v>-0.0585</v>
      </c>
      <c r="AJ58">
        <v>-0.1475</v>
      </c>
      <c r="AK58">
        <v>0.0306</v>
      </c>
      <c r="AL58" t="s">
        <v>274</v>
      </c>
    </row>
    <row r="59" spans="1:38" ht="12.75">
      <c r="A59" t="s">
        <v>66</v>
      </c>
      <c r="B59">
        <v>177</v>
      </c>
      <c r="C59">
        <v>982</v>
      </c>
      <c r="D59">
        <v>0.1762320796</v>
      </c>
      <c r="E59">
        <v>0.1518688115</v>
      </c>
      <c r="F59">
        <v>0.204503779</v>
      </c>
      <c r="G59">
        <v>0.0165804063</v>
      </c>
      <c r="H59">
        <v>0.1802443992</v>
      </c>
      <c r="I59">
        <v>0.0122664062</v>
      </c>
      <c r="J59">
        <v>0.1819</v>
      </c>
      <c r="K59">
        <v>0.0331</v>
      </c>
      <c r="L59">
        <v>0.3307</v>
      </c>
      <c r="M59">
        <v>1.1994655919</v>
      </c>
      <c r="N59">
        <v>1.0336450339</v>
      </c>
      <c r="O59">
        <v>1.3918876006</v>
      </c>
      <c r="P59">
        <v>222</v>
      </c>
      <c r="Q59">
        <v>894</v>
      </c>
      <c r="R59">
        <v>0.2467454895</v>
      </c>
      <c r="S59">
        <v>0.21617075</v>
      </c>
      <c r="T59">
        <v>0.2816446563</v>
      </c>
      <c r="U59" s="4">
        <v>2.7445253E-06</v>
      </c>
      <c r="V59">
        <v>0.2483221477</v>
      </c>
      <c r="W59">
        <v>0.0144495674</v>
      </c>
      <c r="X59">
        <v>0.3165</v>
      </c>
      <c r="Y59">
        <v>0.1842</v>
      </c>
      <c r="Z59">
        <v>0.4488</v>
      </c>
      <c r="AA59">
        <v>1.3723039987</v>
      </c>
      <c r="AB59">
        <v>1.2022589968</v>
      </c>
      <c r="AC59">
        <v>1.5663998105</v>
      </c>
      <c r="AD59">
        <v>0.001776462</v>
      </c>
      <c r="AE59">
        <v>-0.3159</v>
      </c>
      <c r="AF59">
        <v>-0.514</v>
      </c>
      <c r="AG59">
        <v>-0.1178</v>
      </c>
      <c r="AH59">
        <v>2.18436E-05</v>
      </c>
      <c r="AI59">
        <v>0.1955</v>
      </c>
      <c r="AJ59">
        <v>0.1052</v>
      </c>
      <c r="AK59">
        <v>0.2857</v>
      </c>
      <c r="AL59" t="s">
        <v>275</v>
      </c>
    </row>
    <row r="60" spans="1:38" ht="12.75">
      <c r="A60" t="s">
        <v>45</v>
      </c>
      <c r="B60">
        <v>114</v>
      </c>
      <c r="C60">
        <v>563</v>
      </c>
      <c r="D60">
        <v>0.2007107742</v>
      </c>
      <c r="E60">
        <v>0.1663061533</v>
      </c>
      <c r="F60">
        <v>0.2422328584</v>
      </c>
      <c r="G60">
        <v>0.0011480757</v>
      </c>
      <c r="H60">
        <v>0.2024866785</v>
      </c>
      <c r="I60">
        <v>0.0169360842</v>
      </c>
      <c r="J60">
        <v>0.3119</v>
      </c>
      <c r="K60">
        <v>0.1239</v>
      </c>
      <c r="L60">
        <v>0.5</v>
      </c>
      <c r="M60">
        <v>1.3660717628</v>
      </c>
      <c r="N60">
        <v>1.1319080446</v>
      </c>
      <c r="O60">
        <v>1.6486781501</v>
      </c>
      <c r="P60">
        <v>105</v>
      </c>
      <c r="Q60">
        <v>489</v>
      </c>
      <c r="R60">
        <v>0.2227013216</v>
      </c>
      <c r="S60">
        <v>0.1836701524</v>
      </c>
      <c r="T60">
        <v>0.2700268824</v>
      </c>
      <c r="U60">
        <v>0.0295278741</v>
      </c>
      <c r="V60">
        <v>0.2147239264</v>
      </c>
      <c r="W60">
        <v>0.0185693616</v>
      </c>
      <c r="X60">
        <v>0.214</v>
      </c>
      <c r="Y60">
        <v>0.0213</v>
      </c>
      <c r="Z60">
        <v>0.4067</v>
      </c>
      <c r="AA60">
        <v>1.238579537</v>
      </c>
      <c r="AB60">
        <v>1.0215031087</v>
      </c>
      <c r="AC60">
        <v>1.5017861975</v>
      </c>
      <c r="AD60">
        <v>0.5431287512</v>
      </c>
      <c r="AE60">
        <v>-0.0833</v>
      </c>
      <c r="AF60">
        <v>-0.3518</v>
      </c>
      <c r="AG60">
        <v>0.1852</v>
      </c>
      <c r="AH60">
        <v>0.0005943879</v>
      </c>
      <c r="AI60">
        <v>0.2134</v>
      </c>
      <c r="AJ60">
        <v>0.0916</v>
      </c>
      <c r="AK60">
        <v>0.3352</v>
      </c>
      <c r="AL60" t="s">
        <v>276</v>
      </c>
    </row>
    <row r="61" spans="1:38" ht="12.75">
      <c r="A61" t="s">
        <v>42</v>
      </c>
      <c r="B61">
        <v>233</v>
      </c>
      <c r="C61">
        <v>1185</v>
      </c>
      <c r="D61">
        <v>0.198595925</v>
      </c>
      <c r="E61">
        <v>0.1743466466</v>
      </c>
      <c r="F61">
        <v>0.2262179527</v>
      </c>
      <c r="G61" s="4">
        <v>5.7497938E-06</v>
      </c>
      <c r="H61">
        <v>0.1966244726</v>
      </c>
      <c r="I61">
        <v>0.0115456639</v>
      </c>
      <c r="J61">
        <v>0.3013</v>
      </c>
      <c r="K61">
        <v>0.1711</v>
      </c>
      <c r="L61">
        <v>0.4316</v>
      </c>
      <c r="M61">
        <v>1.3516777387</v>
      </c>
      <c r="N61">
        <v>1.1866330134</v>
      </c>
      <c r="O61">
        <v>1.5396779701</v>
      </c>
      <c r="P61">
        <v>206</v>
      </c>
      <c r="Q61">
        <v>1026</v>
      </c>
      <c r="R61">
        <v>0.2009172794</v>
      </c>
      <c r="S61">
        <v>0.1749580182</v>
      </c>
      <c r="T61">
        <v>0.230728226</v>
      </c>
      <c r="U61">
        <v>0.1157378213</v>
      </c>
      <c r="V61">
        <v>0.2007797271</v>
      </c>
      <c r="W61">
        <v>0.0125060308</v>
      </c>
      <c r="X61">
        <v>0.111</v>
      </c>
      <c r="Y61">
        <v>-0.0273</v>
      </c>
      <c r="Z61">
        <v>0.2494</v>
      </c>
      <c r="AA61">
        <v>1.1174250296</v>
      </c>
      <c r="AB61">
        <v>0.9730495515</v>
      </c>
      <c r="AC61">
        <v>1.283222108</v>
      </c>
      <c r="AD61">
        <v>0.9253140967</v>
      </c>
      <c r="AE61">
        <v>0.009</v>
      </c>
      <c r="AF61">
        <v>-0.1799</v>
      </c>
      <c r="AG61">
        <v>0.198</v>
      </c>
      <c r="AH61">
        <v>3.38543E-05</v>
      </c>
      <c r="AI61">
        <v>0.1787</v>
      </c>
      <c r="AJ61">
        <v>0.0942</v>
      </c>
      <c r="AK61">
        <v>0.2631</v>
      </c>
      <c r="AL61" t="s">
        <v>277</v>
      </c>
    </row>
    <row r="62" spans="1:38" ht="12.75">
      <c r="A62" t="s">
        <v>43</v>
      </c>
      <c r="B62">
        <v>164</v>
      </c>
      <c r="C62">
        <v>937</v>
      </c>
      <c r="D62">
        <v>0.188342011</v>
      </c>
      <c r="E62">
        <v>0.1609489621</v>
      </c>
      <c r="F62">
        <v>0.2203972778</v>
      </c>
      <c r="G62">
        <v>0.0019564467</v>
      </c>
      <c r="H62">
        <v>0.1750266809</v>
      </c>
      <c r="I62">
        <v>0.0124137297</v>
      </c>
      <c r="J62">
        <v>0.2483</v>
      </c>
      <c r="K62">
        <v>0.0912</v>
      </c>
      <c r="L62">
        <v>0.4055</v>
      </c>
      <c r="M62">
        <v>1.2818878507</v>
      </c>
      <c r="N62">
        <v>1.0954460876</v>
      </c>
      <c r="O62">
        <v>1.5000614638</v>
      </c>
      <c r="P62">
        <v>176</v>
      </c>
      <c r="Q62">
        <v>900</v>
      </c>
      <c r="R62">
        <v>0.2116307727</v>
      </c>
      <c r="S62">
        <v>0.1823884066</v>
      </c>
      <c r="T62">
        <v>0.2455615726</v>
      </c>
      <c r="U62">
        <v>0.0317077903</v>
      </c>
      <c r="V62">
        <v>0.1955555556</v>
      </c>
      <c r="W62">
        <v>0.0132209253</v>
      </c>
      <c r="X62">
        <v>0.163</v>
      </c>
      <c r="Y62">
        <v>0.0143</v>
      </c>
      <c r="Z62">
        <v>0.3117</v>
      </c>
      <c r="AA62">
        <v>1.17700938</v>
      </c>
      <c r="AB62">
        <v>1.014374529</v>
      </c>
      <c r="AC62">
        <v>1.3657195059</v>
      </c>
      <c r="AD62">
        <v>0.3828598816</v>
      </c>
      <c r="AE62">
        <v>-0.0959</v>
      </c>
      <c r="AF62">
        <v>-0.3114</v>
      </c>
      <c r="AG62">
        <v>0.1195</v>
      </c>
      <c r="AH62">
        <v>0.016297223</v>
      </c>
      <c r="AI62">
        <v>0.1261</v>
      </c>
      <c r="AJ62">
        <v>0.0232</v>
      </c>
      <c r="AK62">
        <v>0.229</v>
      </c>
      <c r="AL62" t="s">
        <v>278</v>
      </c>
    </row>
    <row r="63" spans="1:38" ht="12.75">
      <c r="A63" t="s">
        <v>44</v>
      </c>
      <c r="B63">
        <v>346</v>
      </c>
      <c r="C63">
        <v>1989</v>
      </c>
      <c r="D63">
        <v>0.1892759984</v>
      </c>
      <c r="E63">
        <v>0.170101384</v>
      </c>
      <c r="F63">
        <v>0.2106120641</v>
      </c>
      <c r="G63" s="4">
        <v>3.3577079E-06</v>
      </c>
      <c r="H63">
        <v>0.1739567622</v>
      </c>
      <c r="I63">
        <v>0.0084997207</v>
      </c>
      <c r="J63">
        <v>0.2533</v>
      </c>
      <c r="K63">
        <v>0.1465</v>
      </c>
      <c r="L63">
        <v>0.3601</v>
      </c>
      <c r="M63">
        <v>1.2882447285</v>
      </c>
      <c r="N63">
        <v>1.157739032</v>
      </c>
      <c r="O63">
        <v>1.4334616305</v>
      </c>
      <c r="P63">
        <v>326</v>
      </c>
      <c r="Q63">
        <v>1687</v>
      </c>
      <c r="R63">
        <v>0.2105646857</v>
      </c>
      <c r="S63">
        <v>0.188660095</v>
      </c>
      <c r="T63">
        <v>0.2350125334</v>
      </c>
      <c r="U63">
        <v>0.0048344999</v>
      </c>
      <c r="V63">
        <v>0.1932424422</v>
      </c>
      <c r="W63">
        <v>0.0096131394</v>
      </c>
      <c r="X63">
        <v>0.1579</v>
      </c>
      <c r="Y63">
        <v>0.0481</v>
      </c>
      <c r="Z63">
        <v>0.2678</v>
      </c>
      <c r="AA63">
        <v>1.1710802121</v>
      </c>
      <c r="AB63">
        <v>1.0492552598</v>
      </c>
      <c r="AC63">
        <v>1.3070497864</v>
      </c>
      <c r="AD63">
        <v>0.2675602038</v>
      </c>
      <c r="AE63">
        <v>-0.0859</v>
      </c>
      <c r="AF63">
        <v>-0.2378</v>
      </c>
      <c r="AG63">
        <v>0.066</v>
      </c>
      <c r="AH63" s="4">
        <v>5.510865E-10</v>
      </c>
      <c r="AI63">
        <v>0.2156</v>
      </c>
      <c r="AJ63">
        <v>0.1475</v>
      </c>
      <c r="AK63">
        <v>0.2837</v>
      </c>
      <c r="AL63" t="s">
        <v>279</v>
      </c>
    </row>
    <row r="64" spans="1:38" ht="12.75">
      <c r="A64" t="s">
        <v>38</v>
      </c>
      <c r="B64">
        <v>193</v>
      </c>
      <c r="C64">
        <v>1694</v>
      </c>
      <c r="D64">
        <v>0.1076792477</v>
      </c>
      <c r="E64">
        <v>0.0931324228</v>
      </c>
      <c r="F64">
        <v>0.1244982149</v>
      </c>
      <c r="G64">
        <v>2.70753E-05</v>
      </c>
      <c r="H64">
        <v>0.113931523</v>
      </c>
      <c r="I64">
        <v>0.0077196728</v>
      </c>
      <c r="J64">
        <v>-0.3108</v>
      </c>
      <c r="K64">
        <v>-0.4559</v>
      </c>
      <c r="L64">
        <v>-0.1656</v>
      </c>
      <c r="M64">
        <v>0.7328833256</v>
      </c>
      <c r="N64">
        <v>0.6338751541</v>
      </c>
      <c r="O64">
        <v>0.847356085</v>
      </c>
      <c r="P64">
        <v>271</v>
      </c>
      <c r="Q64">
        <v>1452</v>
      </c>
      <c r="R64">
        <v>0.176477829</v>
      </c>
      <c r="S64">
        <v>0.1564870411</v>
      </c>
      <c r="T64">
        <v>0.1990223848</v>
      </c>
      <c r="U64">
        <v>0.7608293393</v>
      </c>
      <c r="V64">
        <v>0.1866391185</v>
      </c>
      <c r="W64">
        <v>0.0102249141</v>
      </c>
      <c r="X64">
        <v>-0.0187</v>
      </c>
      <c r="Y64">
        <v>-0.1389</v>
      </c>
      <c r="Z64">
        <v>0.1016</v>
      </c>
      <c r="AA64">
        <v>0.9815021578</v>
      </c>
      <c r="AB64">
        <v>0.8703210451</v>
      </c>
      <c r="AC64">
        <v>1.106886351</v>
      </c>
      <c r="AD64" s="4">
        <v>7.4125852E-07</v>
      </c>
      <c r="AE64">
        <v>-0.4734</v>
      </c>
      <c r="AF64">
        <v>-0.6608</v>
      </c>
      <c r="AG64">
        <v>-0.286</v>
      </c>
      <c r="AH64">
        <v>4.7533E-05</v>
      </c>
      <c r="AI64">
        <v>-0.1757</v>
      </c>
      <c r="AJ64">
        <v>-0.2604</v>
      </c>
      <c r="AK64">
        <v>-0.091</v>
      </c>
      <c r="AL64" t="s">
        <v>280</v>
      </c>
    </row>
    <row r="65" spans="1:38" ht="12.75">
      <c r="A65" t="s">
        <v>37</v>
      </c>
      <c r="B65">
        <v>428</v>
      </c>
      <c r="C65">
        <v>2711</v>
      </c>
      <c r="D65">
        <v>0.1524317425</v>
      </c>
      <c r="E65">
        <v>0.1384883337</v>
      </c>
      <c r="F65">
        <v>0.1677790144</v>
      </c>
      <c r="G65">
        <v>0.4522418005</v>
      </c>
      <c r="H65">
        <v>0.1578753228</v>
      </c>
      <c r="I65">
        <v>0.0070029426</v>
      </c>
      <c r="J65">
        <v>0.0368</v>
      </c>
      <c r="K65">
        <v>-0.0591</v>
      </c>
      <c r="L65">
        <v>0.1327</v>
      </c>
      <c r="M65">
        <v>1.0374764387</v>
      </c>
      <c r="N65">
        <v>0.9425752201</v>
      </c>
      <c r="O65">
        <v>1.1419325885</v>
      </c>
      <c r="P65">
        <v>442</v>
      </c>
      <c r="Q65">
        <v>2188</v>
      </c>
      <c r="R65">
        <v>0.1948416003</v>
      </c>
      <c r="S65">
        <v>0.1772459644</v>
      </c>
      <c r="T65">
        <v>0.2141839976</v>
      </c>
      <c r="U65">
        <v>0.0962595956</v>
      </c>
      <c r="V65">
        <v>0.2020109689</v>
      </c>
      <c r="W65">
        <v>0.0085834578</v>
      </c>
      <c r="X65">
        <v>0.0803</v>
      </c>
      <c r="Y65">
        <v>-0.0143</v>
      </c>
      <c r="Z65">
        <v>0.175</v>
      </c>
      <c r="AA65">
        <v>1.0836344275</v>
      </c>
      <c r="AB65">
        <v>0.9857742332</v>
      </c>
      <c r="AC65">
        <v>1.1912094401</v>
      </c>
      <c r="AD65">
        <v>0.0009494758</v>
      </c>
      <c r="AE65">
        <v>-0.2248</v>
      </c>
      <c r="AF65">
        <v>-0.3581</v>
      </c>
      <c r="AG65">
        <v>-0.0915</v>
      </c>
      <c r="AH65">
        <v>0.0329860031</v>
      </c>
      <c r="AI65">
        <v>0.0659</v>
      </c>
      <c r="AJ65">
        <v>0.0053</v>
      </c>
      <c r="AK65">
        <v>0.1264</v>
      </c>
      <c r="AL65" t="s">
        <v>281</v>
      </c>
    </row>
    <row r="66" spans="1:38" ht="12.75">
      <c r="A66" t="s">
        <v>35</v>
      </c>
      <c r="B66">
        <v>208</v>
      </c>
      <c r="C66">
        <v>1873</v>
      </c>
      <c r="D66">
        <v>0.1141601304</v>
      </c>
      <c r="E66">
        <v>0.0994521603</v>
      </c>
      <c r="F66">
        <v>0.1310432609</v>
      </c>
      <c r="G66">
        <v>0.0003363064</v>
      </c>
      <c r="H66">
        <v>0.1110517886</v>
      </c>
      <c r="I66">
        <v>0.0072599248</v>
      </c>
      <c r="J66">
        <v>-0.2523</v>
      </c>
      <c r="K66">
        <v>-0.3902</v>
      </c>
      <c r="L66">
        <v>-0.1144</v>
      </c>
      <c r="M66">
        <v>0.7769933191</v>
      </c>
      <c r="N66">
        <v>0.6768883655</v>
      </c>
      <c r="O66">
        <v>0.8919027843</v>
      </c>
      <c r="P66">
        <v>223</v>
      </c>
      <c r="Q66">
        <v>1751</v>
      </c>
      <c r="R66">
        <v>0.1298074506</v>
      </c>
      <c r="S66">
        <v>0.1136458878</v>
      </c>
      <c r="T66">
        <v>0.1482673465</v>
      </c>
      <c r="U66" s="4">
        <v>1.565773E-06</v>
      </c>
      <c r="V66">
        <v>0.1273557967</v>
      </c>
      <c r="W66">
        <v>0.0079668179</v>
      </c>
      <c r="X66">
        <v>-0.3258</v>
      </c>
      <c r="Y66">
        <v>-0.4588</v>
      </c>
      <c r="Z66">
        <v>-0.1928</v>
      </c>
      <c r="AA66">
        <v>0.721939371</v>
      </c>
      <c r="AB66">
        <v>0.632054943</v>
      </c>
      <c r="AC66">
        <v>0.8246062486</v>
      </c>
      <c r="AD66">
        <v>0.2675894832</v>
      </c>
      <c r="AE66">
        <v>-0.1078</v>
      </c>
      <c r="AF66">
        <v>-0.2984</v>
      </c>
      <c r="AG66">
        <v>0.0828</v>
      </c>
      <c r="AH66" s="4">
        <v>5.5870463E-08</v>
      </c>
      <c r="AI66">
        <v>-0.2331</v>
      </c>
      <c r="AJ66">
        <v>-0.3172</v>
      </c>
      <c r="AK66">
        <v>-0.149</v>
      </c>
      <c r="AL66" t="s">
        <v>282</v>
      </c>
    </row>
    <row r="67" spans="1:38" ht="12.75">
      <c r="A67" t="s">
        <v>36</v>
      </c>
      <c r="B67">
        <v>122</v>
      </c>
      <c r="C67">
        <v>1315</v>
      </c>
      <c r="D67">
        <v>0.1010946337</v>
      </c>
      <c r="E67">
        <v>0.0844216372</v>
      </c>
      <c r="F67">
        <v>0.1210604924</v>
      </c>
      <c r="G67">
        <v>4.78949E-05</v>
      </c>
      <c r="H67">
        <v>0.0927756654</v>
      </c>
      <c r="I67">
        <v>0.0080003964</v>
      </c>
      <c r="J67">
        <v>-0.3739</v>
      </c>
      <c r="K67">
        <v>-0.5541</v>
      </c>
      <c r="L67">
        <v>-0.1936</v>
      </c>
      <c r="M67">
        <v>0.6880673198</v>
      </c>
      <c r="N67">
        <v>0.5745880617</v>
      </c>
      <c r="O67">
        <v>0.8239583594</v>
      </c>
      <c r="P67">
        <v>138</v>
      </c>
      <c r="Q67">
        <v>1060</v>
      </c>
      <c r="R67">
        <v>0.1408464289</v>
      </c>
      <c r="S67">
        <v>0.1186991986</v>
      </c>
      <c r="T67">
        <v>0.1671259518</v>
      </c>
      <c r="U67">
        <v>0.0051475395</v>
      </c>
      <c r="V67">
        <v>0.1301886792</v>
      </c>
      <c r="W67">
        <v>0.0103358502</v>
      </c>
      <c r="X67">
        <v>-0.2442</v>
      </c>
      <c r="Y67">
        <v>-0.4153</v>
      </c>
      <c r="Z67">
        <v>-0.0731</v>
      </c>
      <c r="AA67">
        <v>0.7833339447</v>
      </c>
      <c r="AB67">
        <v>0.660159524</v>
      </c>
      <c r="AC67">
        <v>0.9294905952</v>
      </c>
      <c r="AD67">
        <v>0.0138701878</v>
      </c>
      <c r="AE67">
        <v>-0.311</v>
      </c>
      <c r="AF67">
        <v>-0.5586</v>
      </c>
      <c r="AG67">
        <v>-0.0633</v>
      </c>
      <c r="AH67" s="4">
        <v>5.6695673E-08</v>
      </c>
      <c r="AI67">
        <v>-0.3047</v>
      </c>
      <c r="AJ67">
        <v>-0.4147</v>
      </c>
      <c r="AK67">
        <v>-0.1947</v>
      </c>
      <c r="AL67" t="s">
        <v>283</v>
      </c>
    </row>
    <row r="68" spans="1:38" ht="12.75">
      <c r="A68" t="s">
        <v>28</v>
      </c>
      <c r="B68">
        <v>187</v>
      </c>
      <c r="C68">
        <v>1068</v>
      </c>
      <c r="D68">
        <v>0.1574550279</v>
      </c>
      <c r="E68">
        <v>0.1356513772</v>
      </c>
      <c r="F68">
        <v>0.1827632443</v>
      </c>
      <c r="G68">
        <v>0.3627504198</v>
      </c>
      <c r="H68">
        <v>0.175093633</v>
      </c>
      <c r="I68">
        <v>0.0116292546</v>
      </c>
      <c r="J68">
        <v>0.0692</v>
      </c>
      <c r="K68">
        <v>-0.0798</v>
      </c>
      <c r="L68">
        <v>0.2183</v>
      </c>
      <c r="M68">
        <v>1.0716657754</v>
      </c>
      <c r="N68">
        <v>0.9232664102</v>
      </c>
      <c r="O68">
        <v>1.2439178133</v>
      </c>
      <c r="P68">
        <v>150</v>
      </c>
      <c r="Q68">
        <v>865</v>
      </c>
      <c r="R68">
        <v>0.1596013281</v>
      </c>
      <c r="S68">
        <v>0.1357899596</v>
      </c>
      <c r="T68">
        <v>0.187588125</v>
      </c>
      <c r="U68">
        <v>0.1482240515</v>
      </c>
      <c r="V68">
        <v>0.1734104046</v>
      </c>
      <c r="W68">
        <v>0.0128728435</v>
      </c>
      <c r="X68">
        <v>-0.1192</v>
      </c>
      <c r="Y68">
        <v>-0.2808</v>
      </c>
      <c r="Z68">
        <v>0.0424</v>
      </c>
      <c r="AA68">
        <v>0.8876415172</v>
      </c>
      <c r="AB68">
        <v>0.7552117972</v>
      </c>
      <c r="AC68">
        <v>1.0432933729</v>
      </c>
      <c r="AD68">
        <v>0.9491707504</v>
      </c>
      <c r="AE68">
        <v>0.0071</v>
      </c>
      <c r="AF68">
        <v>-0.2118</v>
      </c>
      <c r="AG68">
        <v>0.226</v>
      </c>
      <c r="AH68">
        <v>0.2104047623</v>
      </c>
      <c r="AI68">
        <v>-0.0637</v>
      </c>
      <c r="AJ68">
        <v>-0.1633</v>
      </c>
      <c r="AK68">
        <v>0.036</v>
      </c>
      <c r="AL68" t="s">
        <v>284</v>
      </c>
    </row>
    <row r="69" spans="1:38" ht="12.75">
      <c r="A69" t="s">
        <v>27</v>
      </c>
      <c r="B69">
        <v>49</v>
      </c>
      <c r="C69">
        <v>293</v>
      </c>
      <c r="D69">
        <v>0.1617500001</v>
      </c>
      <c r="E69">
        <v>0.1215037808</v>
      </c>
      <c r="F69">
        <v>0.2153271476</v>
      </c>
      <c r="G69">
        <v>0.5102103791</v>
      </c>
      <c r="H69">
        <v>0.1672354949</v>
      </c>
      <c r="I69">
        <v>0.0218017584</v>
      </c>
      <c r="J69">
        <v>0.0961</v>
      </c>
      <c r="K69">
        <v>-0.19</v>
      </c>
      <c r="L69">
        <v>0.3822</v>
      </c>
      <c r="M69">
        <v>1.1008980891</v>
      </c>
      <c r="N69">
        <v>0.8269754559</v>
      </c>
      <c r="O69">
        <v>1.465553293</v>
      </c>
      <c r="P69">
        <v>38</v>
      </c>
      <c r="Q69">
        <v>253</v>
      </c>
      <c r="R69">
        <v>0.1446263188</v>
      </c>
      <c r="S69">
        <v>0.1043822447</v>
      </c>
      <c r="T69">
        <v>0.2003863029</v>
      </c>
      <c r="U69">
        <v>0.1906870959</v>
      </c>
      <c r="V69">
        <v>0.1501976285</v>
      </c>
      <c r="W69">
        <v>0.0224610599</v>
      </c>
      <c r="X69">
        <v>-0.2177</v>
      </c>
      <c r="Y69">
        <v>-0.5438</v>
      </c>
      <c r="Z69">
        <v>0.1084</v>
      </c>
      <c r="AA69">
        <v>0.804356246</v>
      </c>
      <c r="AB69">
        <v>0.5805341046</v>
      </c>
      <c r="AC69">
        <v>1.1144719413</v>
      </c>
      <c r="AD69">
        <v>0.5488284127</v>
      </c>
      <c r="AE69">
        <v>0.1326</v>
      </c>
      <c r="AF69">
        <v>-0.3008</v>
      </c>
      <c r="AG69">
        <v>0.5659</v>
      </c>
      <c r="AH69">
        <v>0.584364927</v>
      </c>
      <c r="AI69">
        <v>-0.0533</v>
      </c>
      <c r="AJ69">
        <v>-0.2445</v>
      </c>
      <c r="AK69">
        <v>0.1378</v>
      </c>
      <c r="AL69" t="s">
        <v>285</v>
      </c>
    </row>
    <row r="70" spans="1:38" ht="12.75">
      <c r="A70" t="s">
        <v>30</v>
      </c>
      <c r="B70">
        <v>66</v>
      </c>
      <c r="C70">
        <v>432</v>
      </c>
      <c r="D70">
        <v>0.1446773394</v>
      </c>
      <c r="E70">
        <v>0.1128549094</v>
      </c>
      <c r="F70">
        <v>0.1854729463</v>
      </c>
      <c r="G70">
        <v>0.9031644678</v>
      </c>
      <c r="H70">
        <v>0.1527777778</v>
      </c>
      <c r="I70">
        <v>0.0173095943</v>
      </c>
      <c r="J70">
        <v>-0.0154</v>
      </c>
      <c r="K70">
        <v>-0.2638</v>
      </c>
      <c r="L70">
        <v>0.233</v>
      </c>
      <c r="M70">
        <v>0.9846986485</v>
      </c>
      <c r="N70">
        <v>0.7681097618</v>
      </c>
      <c r="O70">
        <v>1.2623605069</v>
      </c>
      <c r="P70">
        <v>43</v>
      </c>
      <c r="Q70">
        <v>290</v>
      </c>
      <c r="R70">
        <v>0.1364728246</v>
      </c>
      <c r="S70">
        <v>0.0996356823</v>
      </c>
      <c r="T70">
        <v>0.1869293352</v>
      </c>
      <c r="U70">
        <v>0.0858253685</v>
      </c>
      <c r="V70">
        <v>0.1482758621</v>
      </c>
      <c r="W70">
        <v>0.0208682345</v>
      </c>
      <c r="X70">
        <v>-0.2757</v>
      </c>
      <c r="Y70">
        <v>-0.5903</v>
      </c>
      <c r="Z70">
        <v>0.0389</v>
      </c>
      <c r="AA70">
        <v>0.7590096308</v>
      </c>
      <c r="AB70">
        <v>0.5541355406</v>
      </c>
      <c r="AC70">
        <v>1.039629436</v>
      </c>
      <c r="AD70">
        <v>0.6988039825</v>
      </c>
      <c r="AE70">
        <v>0.079</v>
      </c>
      <c r="AF70">
        <v>-0.3213</v>
      </c>
      <c r="AG70">
        <v>0.4794</v>
      </c>
      <c r="AH70">
        <v>0.3048904985</v>
      </c>
      <c r="AI70">
        <v>-0.0899</v>
      </c>
      <c r="AJ70">
        <v>-0.2616</v>
      </c>
      <c r="AK70">
        <v>0.0818</v>
      </c>
      <c r="AL70" t="s">
        <v>286</v>
      </c>
    </row>
    <row r="71" spans="1:38" ht="12.75">
      <c r="A71" t="s">
        <v>26</v>
      </c>
      <c r="B71">
        <v>95</v>
      </c>
      <c r="C71">
        <v>586</v>
      </c>
      <c r="D71">
        <v>0.1567638501</v>
      </c>
      <c r="E71">
        <v>0.1281166805</v>
      </c>
      <c r="F71">
        <v>0.1918165893</v>
      </c>
      <c r="G71">
        <v>0.5290142889</v>
      </c>
      <c r="H71">
        <v>0.162116041</v>
      </c>
      <c r="I71">
        <v>0.0152249588</v>
      </c>
      <c r="J71">
        <v>0.0648</v>
      </c>
      <c r="K71">
        <v>-0.137</v>
      </c>
      <c r="L71">
        <v>0.2666</v>
      </c>
      <c r="M71">
        <v>1.0669615015</v>
      </c>
      <c r="N71">
        <v>0.8719839794</v>
      </c>
      <c r="O71">
        <v>1.3055364232</v>
      </c>
      <c r="P71">
        <v>89</v>
      </c>
      <c r="Q71">
        <v>518</v>
      </c>
      <c r="R71">
        <v>0.1622168969</v>
      </c>
      <c r="S71">
        <v>0.1313150162</v>
      </c>
      <c r="T71">
        <v>0.2003908038</v>
      </c>
      <c r="U71">
        <v>0.3397740779</v>
      </c>
      <c r="V71">
        <v>0.1718146718</v>
      </c>
      <c r="W71">
        <v>0.0165740639</v>
      </c>
      <c r="X71">
        <v>-0.1029</v>
      </c>
      <c r="Y71">
        <v>-0.3143</v>
      </c>
      <c r="Z71">
        <v>0.1084</v>
      </c>
      <c r="AA71">
        <v>0.9021883105</v>
      </c>
      <c r="AB71">
        <v>0.7303238741</v>
      </c>
      <c r="AC71">
        <v>1.114496974</v>
      </c>
      <c r="AD71">
        <v>0.9275031083</v>
      </c>
      <c r="AE71">
        <v>-0.0135</v>
      </c>
      <c r="AF71">
        <v>-0.3051</v>
      </c>
      <c r="AG71">
        <v>0.278</v>
      </c>
      <c r="AH71">
        <v>0.7061097995</v>
      </c>
      <c r="AI71">
        <v>-0.0256</v>
      </c>
      <c r="AJ71">
        <v>-0.1587</v>
      </c>
      <c r="AK71">
        <v>0.1075</v>
      </c>
      <c r="AL71" t="s">
        <v>287</v>
      </c>
    </row>
    <row r="72" spans="1:38" ht="12.75">
      <c r="A72" t="s">
        <v>25</v>
      </c>
      <c r="B72">
        <v>115</v>
      </c>
      <c r="C72">
        <v>1071</v>
      </c>
      <c r="D72">
        <v>0.1171112422</v>
      </c>
      <c r="E72">
        <v>0.0971131913</v>
      </c>
      <c r="F72">
        <v>0.1412273953</v>
      </c>
      <c r="G72">
        <v>0.0175970551</v>
      </c>
      <c r="H72">
        <v>0.1073762838</v>
      </c>
      <c r="I72">
        <v>0.009460055</v>
      </c>
      <c r="J72">
        <v>-0.2268</v>
      </c>
      <c r="K72">
        <v>-0.414</v>
      </c>
      <c r="L72">
        <v>-0.0396</v>
      </c>
      <c r="M72">
        <v>0.797079089</v>
      </c>
      <c r="N72">
        <v>0.6609689435</v>
      </c>
      <c r="O72">
        <v>0.9612177401</v>
      </c>
      <c r="P72">
        <v>147</v>
      </c>
      <c r="Q72">
        <v>1067</v>
      </c>
      <c r="R72">
        <v>0.1492624086</v>
      </c>
      <c r="S72">
        <v>0.1262706763</v>
      </c>
      <c r="T72">
        <v>0.1764405423</v>
      </c>
      <c r="U72">
        <v>0.029168257</v>
      </c>
      <c r="V72">
        <v>0.137769447</v>
      </c>
      <c r="W72">
        <v>0.0105512995</v>
      </c>
      <c r="X72">
        <v>-0.1862</v>
      </c>
      <c r="Y72">
        <v>-0.3534</v>
      </c>
      <c r="Z72">
        <v>-0.0189</v>
      </c>
      <c r="AA72">
        <v>0.830140403</v>
      </c>
      <c r="AB72">
        <v>0.7022691859</v>
      </c>
      <c r="AC72">
        <v>0.9812947836</v>
      </c>
      <c r="AD72">
        <v>0.0822190628</v>
      </c>
      <c r="AE72">
        <v>-0.2219</v>
      </c>
      <c r="AF72">
        <v>-0.4722</v>
      </c>
      <c r="AG72">
        <v>0.0283</v>
      </c>
      <c r="AH72">
        <v>4.00359E-05</v>
      </c>
      <c r="AI72">
        <v>-0.2472</v>
      </c>
      <c r="AJ72">
        <v>-0.3652</v>
      </c>
      <c r="AK72">
        <v>-0.1292</v>
      </c>
      <c r="AL72" t="s">
        <v>288</v>
      </c>
    </row>
    <row r="73" spans="1:38" ht="12.75">
      <c r="A73" t="s">
        <v>29</v>
      </c>
      <c r="B73">
        <v>92</v>
      </c>
      <c r="C73">
        <v>918</v>
      </c>
      <c r="D73">
        <v>0.1140932092</v>
      </c>
      <c r="E73">
        <v>0.0929326486</v>
      </c>
      <c r="F73">
        <v>0.1400719832</v>
      </c>
      <c r="G73">
        <v>0.0156764527</v>
      </c>
      <c r="H73">
        <v>0.1002178649</v>
      </c>
      <c r="I73">
        <v>0.0099110557</v>
      </c>
      <c r="J73">
        <v>-0.2529</v>
      </c>
      <c r="K73">
        <v>-0.4581</v>
      </c>
      <c r="L73">
        <v>-0.0478</v>
      </c>
      <c r="M73">
        <v>0.7765378419</v>
      </c>
      <c r="N73">
        <v>0.6325154571</v>
      </c>
      <c r="O73">
        <v>0.9533538084</v>
      </c>
      <c r="P73">
        <v>64</v>
      </c>
      <c r="Q73">
        <v>795</v>
      </c>
      <c r="R73">
        <v>0.0862612984</v>
      </c>
      <c r="S73">
        <v>0.0664739259</v>
      </c>
      <c r="T73">
        <v>0.1119388016</v>
      </c>
      <c r="U73" s="4">
        <v>3.3014558E-08</v>
      </c>
      <c r="V73">
        <v>0.0805031447</v>
      </c>
      <c r="W73">
        <v>0.0096493483</v>
      </c>
      <c r="X73">
        <v>-0.7345</v>
      </c>
      <c r="Y73">
        <v>-0.9951</v>
      </c>
      <c r="Z73">
        <v>-0.4739</v>
      </c>
      <c r="AA73">
        <v>0.4797523348</v>
      </c>
      <c r="AB73">
        <v>0.3697025402</v>
      </c>
      <c r="AC73">
        <v>0.6225607825</v>
      </c>
      <c r="AD73">
        <v>0.0753820041</v>
      </c>
      <c r="AE73">
        <v>0.3003</v>
      </c>
      <c r="AF73">
        <v>-0.0307</v>
      </c>
      <c r="AG73">
        <v>0.6313</v>
      </c>
      <c r="AH73" s="4">
        <v>4.7415059E-09</v>
      </c>
      <c r="AI73">
        <v>-0.4274</v>
      </c>
      <c r="AJ73">
        <v>-0.5704</v>
      </c>
      <c r="AK73">
        <v>-0.2843</v>
      </c>
      <c r="AL73" t="s">
        <v>289</v>
      </c>
    </row>
    <row r="74" spans="1:38" ht="12.75">
      <c r="A74" t="s">
        <v>39</v>
      </c>
      <c r="B74">
        <v>294</v>
      </c>
      <c r="C74">
        <v>1117</v>
      </c>
      <c r="D74">
        <v>0.2710191097</v>
      </c>
      <c r="E74">
        <v>0.2414605318</v>
      </c>
      <c r="F74">
        <v>0.3041961239</v>
      </c>
      <c r="G74" s="4">
        <v>2.717948E-25</v>
      </c>
      <c r="H74">
        <v>0.2632050134</v>
      </c>
      <c r="I74">
        <v>0.0131763106</v>
      </c>
      <c r="J74">
        <v>0.6123</v>
      </c>
      <c r="K74">
        <v>0.4968</v>
      </c>
      <c r="L74">
        <v>0.7277</v>
      </c>
      <c r="M74">
        <v>1.8446022863</v>
      </c>
      <c r="N74">
        <v>1.6434215633</v>
      </c>
      <c r="O74">
        <v>2.0704107032</v>
      </c>
      <c r="P74">
        <v>205</v>
      </c>
      <c r="Q74">
        <v>744</v>
      </c>
      <c r="R74">
        <v>0.2832997715</v>
      </c>
      <c r="S74">
        <v>0.2460398757</v>
      </c>
      <c r="T74">
        <v>0.3262022478</v>
      </c>
      <c r="U74" s="4">
        <v>2.629968E-10</v>
      </c>
      <c r="V74">
        <v>0.2755376344</v>
      </c>
      <c r="W74">
        <v>0.016379925</v>
      </c>
      <c r="X74">
        <v>0.4546</v>
      </c>
      <c r="Y74">
        <v>0.3136</v>
      </c>
      <c r="Z74">
        <v>0.5957</v>
      </c>
      <c r="AA74">
        <v>1.5756049278</v>
      </c>
      <c r="AB74">
        <v>1.3683796448</v>
      </c>
      <c r="AC74">
        <v>1.814212085</v>
      </c>
      <c r="AD74">
        <v>0.7980343045</v>
      </c>
      <c r="AE74">
        <v>-0.0237</v>
      </c>
      <c r="AF74">
        <v>-0.2049</v>
      </c>
      <c r="AG74">
        <v>0.1575</v>
      </c>
      <c r="AH74" s="4">
        <v>2.309574E-42</v>
      </c>
      <c r="AI74">
        <v>0.55</v>
      </c>
      <c r="AJ74">
        <v>0.471</v>
      </c>
      <c r="AK74">
        <v>0.6291</v>
      </c>
      <c r="AL74" t="s">
        <v>290</v>
      </c>
    </row>
    <row r="75" spans="1:38" ht="12.75">
      <c r="A75" t="s">
        <v>40</v>
      </c>
      <c r="B75">
        <v>309</v>
      </c>
      <c r="C75">
        <v>1511</v>
      </c>
      <c r="D75">
        <v>0.2181955352</v>
      </c>
      <c r="E75">
        <v>0.1946086491</v>
      </c>
      <c r="F75">
        <v>0.2446411904</v>
      </c>
      <c r="G75" s="4">
        <v>1.241635E-11</v>
      </c>
      <c r="H75">
        <v>0.2045003309</v>
      </c>
      <c r="I75">
        <v>0.010376115</v>
      </c>
      <c r="J75">
        <v>0.3955</v>
      </c>
      <c r="K75">
        <v>0.2811</v>
      </c>
      <c r="L75">
        <v>0.5099</v>
      </c>
      <c r="M75">
        <v>1.4850760285</v>
      </c>
      <c r="N75">
        <v>1.3245396586</v>
      </c>
      <c r="O75">
        <v>1.6650696686</v>
      </c>
      <c r="P75">
        <v>369</v>
      </c>
      <c r="Q75">
        <v>1534</v>
      </c>
      <c r="R75">
        <v>0.2622430476</v>
      </c>
      <c r="S75">
        <v>0.2365270846</v>
      </c>
      <c r="T75">
        <v>0.2907549303</v>
      </c>
      <c r="U75" s="4">
        <v>7.664802E-13</v>
      </c>
      <c r="V75">
        <v>0.240547588</v>
      </c>
      <c r="W75">
        <v>0.010912848</v>
      </c>
      <c r="X75">
        <v>0.3774</v>
      </c>
      <c r="Y75">
        <v>0.2742</v>
      </c>
      <c r="Z75">
        <v>0.4806</v>
      </c>
      <c r="AA75">
        <v>1.4584954866</v>
      </c>
      <c r="AB75">
        <v>1.3154731403</v>
      </c>
      <c r="AC75">
        <v>1.6170676688</v>
      </c>
      <c r="AD75">
        <v>0.0362633524</v>
      </c>
      <c r="AE75">
        <v>-0.1632</v>
      </c>
      <c r="AF75">
        <v>-0.316</v>
      </c>
      <c r="AG75">
        <v>-0.0104</v>
      </c>
      <c r="AH75" s="4">
        <v>9.294935E-31</v>
      </c>
      <c r="AI75">
        <v>0.4041</v>
      </c>
      <c r="AJ75">
        <v>0.3354</v>
      </c>
      <c r="AK75">
        <v>0.4728</v>
      </c>
      <c r="AL75" t="s">
        <v>291</v>
      </c>
    </row>
    <row r="76" spans="1:38" ht="12.75">
      <c r="A76" t="s">
        <v>41</v>
      </c>
      <c r="B76">
        <v>157</v>
      </c>
      <c r="C76">
        <v>1195</v>
      </c>
      <c r="D76">
        <v>0.14650095</v>
      </c>
      <c r="E76">
        <v>0.1247659599</v>
      </c>
      <c r="F76">
        <v>0.1720223077</v>
      </c>
      <c r="G76">
        <v>0.9718271187</v>
      </c>
      <c r="H76">
        <v>0.1313807531</v>
      </c>
      <c r="I76">
        <v>0.0097722967</v>
      </c>
      <c r="J76">
        <v>-0.0029</v>
      </c>
      <c r="K76">
        <v>-0.1635</v>
      </c>
      <c r="L76">
        <v>0.1577</v>
      </c>
      <c r="M76">
        <v>0.997110453</v>
      </c>
      <c r="N76">
        <v>0.8491784033</v>
      </c>
      <c r="O76">
        <v>1.1708131668</v>
      </c>
      <c r="P76">
        <v>203</v>
      </c>
      <c r="Q76">
        <v>1272</v>
      </c>
      <c r="R76">
        <v>0.1756514878</v>
      </c>
      <c r="S76">
        <v>0.1526851459</v>
      </c>
      <c r="T76">
        <v>0.202072343</v>
      </c>
      <c r="U76">
        <v>0.7438136195</v>
      </c>
      <c r="V76">
        <v>0.159591195</v>
      </c>
      <c r="W76">
        <v>0.010268481</v>
      </c>
      <c r="X76">
        <v>-0.0234</v>
      </c>
      <c r="Y76">
        <v>-0.1635</v>
      </c>
      <c r="Z76">
        <v>0.1168</v>
      </c>
      <c r="AA76">
        <v>0.9769063643</v>
      </c>
      <c r="AB76">
        <v>0.8491763582</v>
      </c>
      <c r="AC76">
        <v>1.1238490514</v>
      </c>
      <c r="AD76">
        <v>0.1373907031</v>
      </c>
      <c r="AE76">
        <v>-0.1608</v>
      </c>
      <c r="AF76">
        <v>-0.373</v>
      </c>
      <c r="AG76">
        <v>0.0514</v>
      </c>
      <c r="AH76">
        <v>0.1927232679</v>
      </c>
      <c r="AI76">
        <v>0.0624</v>
      </c>
      <c r="AJ76">
        <v>-0.0315</v>
      </c>
      <c r="AK76">
        <v>0.1564</v>
      </c>
      <c r="AL76" t="s">
        <v>292</v>
      </c>
    </row>
    <row r="77" spans="1:38" ht="12.75">
      <c r="A77" t="s">
        <v>46</v>
      </c>
      <c r="B77">
        <v>337</v>
      </c>
      <c r="C77">
        <v>2357</v>
      </c>
      <c r="D77">
        <v>0.1518838089</v>
      </c>
      <c r="E77">
        <v>0.1363301494</v>
      </c>
      <c r="F77">
        <v>0.1692119572</v>
      </c>
      <c r="G77">
        <v>0.5470898179</v>
      </c>
      <c r="H77">
        <v>0.1429783623</v>
      </c>
      <c r="I77">
        <v>0.0072102656</v>
      </c>
      <c r="J77">
        <v>0.0332</v>
      </c>
      <c r="K77">
        <v>-0.0748</v>
      </c>
      <c r="L77">
        <v>0.1412</v>
      </c>
      <c r="M77">
        <v>1.0337471086</v>
      </c>
      <c r="N77">
        <v>0.9278862492</v>
      </c>
      <c r="O77">
        <v>1.1516854415</v>
      </c>
      <c r="P77">
        <v>373</v>
      </c>
      <c r="Q77">
        <v>2044</v>
      </c>
      <c r="R77">
        <v>0.1927713049</v>
      </c>
      <c r="S77">
        <v>0.173983692</v>
      </c>
      <c r="T77">
        <v>0.2135876964</v>
      </c>
      <c r="U77">
        <v>0.1831771112</v>
      </c>
      <c r="V77">
        <v>0.1824853229</v>
      </c>
      <c r="W77">
        <v>0.0085432144</v>
      </c>
      <c r="X77">
        <v>0.0696</v>
      </c>
      <c r="Y77">
        <v>-0.0329</v>
      </c>
      <c r="Z77">
        <v>0.1722</v>
      </c>
      <c r="AA77">
        <v>1.0721202363</v>
      </c>
      <c r="AB77">
        <v>0.9676307222</v>
      </c>
      <c r="AC77">
        <v>1.1878930408</v>
      </c>
      <c r="AD77">
        <v>0.0038449686</v>
      </c>
      <c r="AE77">
        <v>-0.2177</v>
      </c>
      <c r="AF77">
        <v>-0.3654</v>
      </c>
      <c r="AG77">
        <v>-0.0701</v>
      </c>
      <c r="AH77">
        <v>0.3708362021</v>
      </c>
      <c r="AI77">
        <v>0.0311</v>
      </c>
      <c r="AJ77">
        <v>-0.0371</v>
      </c>
      <c r="AK77">
        <v>0.0994</v>
      </c>
      <c r="AL77" t="s">
        <v>293</v>
      </c>
    </row>
    <row r="78" spans="1:38" ht="12.75">
      <c r="A78" t="s">
        <v>48</v>
      </c>
      <c r="B78">
        <v>51</v>
      </c>
      <c r="C78">
        <v>389</v>
      </c>
      <c r="D78">
        <v>0.1326427175</v>
      </c>
      <c r="E78">
        <v>0.1002315602</v>
      </c>
      <c r="F78">
        <v>0.1755344372</v>
      </c>
      <c r="G78">
        <v>0.4743605301</v>
      </c>
      <c r="H78">
        <v>0.1311053985</v>
      </c>
      <c r="I78">
        <v>0.0171127197</v>
      </c>
      <c r="J78">
        <v>-0.1023</v>
      </c>
      <c r="K78">
        <v>-0.3824</v>
      </c>
      <c r="L78">
        <v>0.1779</v>
      </c>
      <c r="M78">
        <v>0.902788959</v>
      </c>
      <c r="N78">
        <v>0.6821930942</v>
      </c>
      <c r="O78">
        <v>1.1947173188</v>
      </c>
      <c r="P78">
        <v>34</v>
      </c>
      <c r="Q78">
        <v>189</v>
      </c>
      <c r="R78">
        <v>0.1622093356</v>
      </c>
      <c r="S78">
        <v>0.1097390419</v>
      </c>
      <c r="T78">
        <v>0.239767617</v>
      </c>
      <c r="U78">
        <v>0.6055137524</v>
      </c>
      <c r="V78">
        <v>0.1798941799</v>
      </c>
      <c r="W78">
        <v>0.0279391122</v>
      </c>
      <c r="X78">
        <v>-0.103</v>
      </c>
      <c r="Y78">
        <v>-0.4938</v>
      </c>
      <c r="Z78">
        <v>0.2878</v>
      </c>
      <c r="AA78">
        <v>0.9021462575</v>
      </c>
      <c r="AB78">
        <v>0.6103265608</v>
      </c>
      <c r="AC78">
        <v>1.3334957419</v>
      </c>
      <c r="AD78">
        <v>0.4613441476</v>
      </c>
      <c r="AE78">
        <v>-0.1806</v>
      </c>
      <c r="AF78">
        <v>-0.661</v>
      </c>
      <c r="AG78">
        <v>0.2999</v>
      </c>
      <c r="AH78">
        <v>0.3799561418</v>
      </c>
      <c r="AI78">
        <v>-0.093</v>
      </c>
      <c r="AJ78">
        <v>-0.3005</v>
      </c>
      <c r="AK78">
        <v>0.1146</v>
      </c>
      <c r="AL78" t="s">
        <v>294</v>
      </c>
    </row>
    <row r="79" spans="1:38" ht="12.75">
      <c r="A79" t="s">
        <v>47</v>
      </c>
      <c r="B79">
        <v>76</v>
      </c>
      <c r="C79">
        <v>713</v>
      </c>
      <c r="D79">
        <v>0.1150571999</v>
      </c>
      <c r="E79">
        <v>0.0915279808</v>
      </c>
      <c r="F79">
        <v>0.1446351063</v>
      </c>
      <c r="G79">
        <v>0.0362098806</v>
      </c>
      <c r="H79">
        <v>0.1065918654</v>
      </c>
      <c r="I79">
        <v>0.0115569229</v>
      </c>
      <c r="J79">
        <v>-0.2445</v>
      </c>
      <c r="K79">
        <v>-0.4733</v>
      </c>
      <c r="L79">
        <v>-0.0157</v>
      </c>
      <c r="M79">
        <v>0.7830989267</v>
      </c>
      <c r="N79">
        <v>0.6229550488</v>
      </c>
      <c r="O79">
        <v>0.984411203</v>
      </c>
      <c r="P79">
        <v>64</v>
      </c>
      <c r="Q79">
        <v>505</v>
      </c>
      <c r="R79">
        <v>0.1396262562</v>
      </c>
      <c r="S79">
        <v>0.1083566947</v>
      </c>
      <c r="T79">
        <v>0.1799195839</v>
      </c>
      <c r="U79">
        <v>0.0505844699</v>
      </c>
      <c r="V79">
        <v>0.1267326733</v>
      </c>
      <c r="W79">
        <v>0.0148037661</v>
      </c>
      <c r="X79">
        <v>-0.2529</v>
      </c>
      <c r="Y79">
        <v>-0.5064</v>
      </c>
      <c r="Z79">
        <v>0.0006</v>
      </c>
      <c r="AA79">
        <v>0.776547811</v>
      </c>
      <c r="AB79">
        <v>0.6026384748</v>
      </c>
      <c r="AC79">
        <v>1.0006438817</v>
      </c>
      <c r="AD79">
        <v>0.3202643308</v>
      </c>
      <c r="AE79">
        <v>-0.1729</v>
      </c>
      <c r="AF79">
        <v>-0.5138</v>
      </c>
      <c r="AG79">
        <v>0.168</v>
      </c>
      <c r="AH79">
        <v>0.0057200087</v>
      </c>
      <c r="AI79">
        <v>-0.2062</v>
      </c>
      <c r="AJ79">
        <v>-0.3524</v>
      </c>
      <c r="AK79">
        <v>-0.0599</v>
      </c>
      <c r="AL79" t="s">
        <v>295</v>
      </c>
    </row>
    <row r="80" spans="1:38" ht="12.75">
      <c r="A80" t="s">
        <v>53</v>
      </c>
      <c r="B80">
        <v>24</v>
      </c>
      <c r="C80">
        <v>220</v>
      </c>
      <c r="D80">
        <v>0.1084432692</v>
      </c>
      <c r="E80">
        <v>0.0682586718</v>
      </c>
      <c r="F80">
        <v>0.1722849613</v>
      </c>
      <c r="G80">
        <v>0.198503764</v>
      </c>
      <c r="H80">
        <v>0.1090909091</v>
      </c>
      <c r="I80">
        <v>0.0210183992</v>
      </c>
      <c r="J80">
        <v>-0.3037</v>
      </c>
      <c r="K80">
        <v>-0.7666</v>
      </c>
      <c r="L80">
        <v>0.1592</v>
      </c>
      <c r="M80">
        <v>0.7380833865</v>
      </c>
      <c r="N80">
        <v>0.4645801629</v>
      </c>
      <c r="O80">
        <v>1.1726008316</v>
      </c>
      <c r="P80">
        <v>34</v>
      </c>
      <c r="Q80">
        <v>153</v>
      </c>
      <c r="R80">
        <v>0.2317080097</v>
      </c>
      <c r="S80">
        <v>0.1592685102</v>
      </c>
      <c r="T80">
        <v>0.3370948953</v>
      </c>
      <c r="U80">
        <v>0.1848659519</v>
      </c>
      <c r="V80">
        <v>0.2222222222</v>
      </c>
      <c r="W80">
        <v>0.0336105634</v>
      </c>
      <c r="X80">
        <v>0.2536</v>
      </c>
      <c r="Y80">
        <v>-0.1213</v>
      </c>
      <c r="Z80">
        <v>0.6285</v>
      </c>
      <c r="AA80">
        <v>1.2886712898</v>
      </c>
      <c r="AB80">
        <v>0.8857905115</v>
      </c>
      <c r="AC80">
        <v>1.8747928225</v>
      </c>
      <c r="AD80">
        <v>0.0150316211</v>
      </c>
      <c r="AE80">
        <v>-0.7386</v>
      </c>
      <c r="AF80">
        <v>-1.3339</v>
      </c>
      <c r="AG80">
        <v>-0.1433</v>
      </c>
      <c r="AH80">
        <v>0.3679255944</v>
      </c>
      <c r="AI80">
        <v>-0.1329</v>
      </c>
      <c r="AJ80">
        <v>-0.4222</v>
      </c>
      <c r="AK80">
        <v>0.1564</v>
      </c>
      <c r="AL80" t="s">
        <v>296</v>
      </c>
    </row>
    <row r="81" spans="1:38" ht="12.75">
      <c r="A81" t="s">
        <v>52</v>
      </c>
      <c r="B81">
        <v>202</v>
      </c>
      <c r="C81">
        <v>1516</v>
      </c>
      <c r="D81">
        <v>0.1522295158</v>
      </c>
      <c r="E81">
        <v>0.1324116843</v>
      </c>
      <c r="F81">
        <v>0.1750134485</v>
      </c>
      <c r="G81">
        <v>0.6182323365</v>
      </c>
      <c r="H81">
        <v>0.1332453826</v>
      </c>
      <c r="I81">
        <v>0.0087281975</v>
      </c>
      <c r="J81">
        <v>0.0355</v>
      </c>
      <c r="K81">
        <v>-0.104</v>
      </c>
      <c r="L81">
        <v>0.1749</v>
      </c>
      <c r="M81">
        <v>1.0361000492</v>
      </c>
      <c r="N81">
        <v>0.9012165077</v>
      </c>
      <c r="O81">
        <v>1.1911713809</v>
      </c>
      <c r="P81">
        <v>257</v>
      </c>
      <c r="Q81">
        <v>1722</v>
      </c>
      <c r="R81">
        <v>0.1713355126</v>
      </c>
      <c r="S81">
        <v>0.1512098169</v>
      </c>
      <c r="T81">
        <v>0.1941398942</v>
      </c>
      <c r="U81">
        <v>0.4492290134</v>
      </c>
      <c r="V81">
        <v>0.1492450639</v>
      </c>
      <c r="W81">
        <v>0.0085868851</v>
      </c>
      <c r="X81">
        <v>-0.0482</v>
      </c>
      <c r="Y81">
        <v>-0.1732</v>
      </c>
      <c r="Z81">
        <v>0.0767</v>
      </c>
      <c r="AA81">
        <v>0.9529025615</v>
      </c>
      <c r="AB81">
        <v>0.8409711434</v>
      </c>
      <c r="AC81">
        <v>1.0797318064</v>
      </c>
      <c r="AD81">
        <v>0.3041642537</v>
      </c>
      <c r="AE81">
        <v>-0.0976</v>
      </c>
      <c r="AF81">
        <v>-0.2837</v>
      </c>
      <c r="AG81">
        <v>0.0885</v>
      </c>
      <c r="AH81">
        <v>0.5619430109</v>
      </c>
      <c r="AI81">
        <v>0.0249</v>
      </c>
      <c r="AJ81">
        <v>-0.0592</v>
      </c>
      <c r="AK81">
        <v>0.1089</v>
      </c>
      <c r="AL81" t="s">
        <v>297</v>
      </c>
    </row>
    <row r="82" spans="1:38" ht="12.75">
      <c r="A82" t="s">
        <v>51</v>
      </c>
      <c r="B82">
        <v>71</v>
      </c>
      <c r="C82">
        <v>801</v>
      </c>
      <c r="D82">
        <v>0.0992852166</v>
      </c>
      <c r="E82">
        <v>0.0785829665</v>
      </c>
      <c r="F82">
        <v>0.1254413606</v>
      </c>
      <c r="G82">
        <v>0.0010198764</v>
      </c>
      <c r="H82">
        <v>0.088639201</v>
      </c>
      <c r="I82">
        <v>0.0100424998</v>
      </c>
      <c r="J82">
        <v>-0.3919</v>
      </c>
      <c r="K82">
        <v>-0.6258</v>
      </c>
      <c r="L82">
        <v>-0.1581</v>
      </c>
      <c r="M82">
        <v>0.6757521183</v>
      </c>
      <c r="N82">
        <v>0.534849073</v>
      </c>
      <c r="O82">
        <v>0.8537752957</v>
      </c>
      <c r="P82">
        <v>100</v>
      </c>
      <c r="Q82">
        <v>797</v>
      </c>
      <c r="R82">
        <v>0.1399976015</v>
      </c>
      <c r="S82">
        <v>0.1148374272</v>
      </c>
      <c r="T82">
        <v>0.1706702154</v>
      </c>
      <c r="U82">
        <v>0.0132960544</v>
      </c>
      <c r="V82">
        <v>0.1254705144</v>
      </c>
      <c r="W82">
        <v>0.0117335359</v>
      </c>
      <c r="X82">
        <v>-0.2502</v>
      </c>
      <c r="Y82">
        <v>-0.4483</v>
      </c>
      <c r="Z82">
        <v>-0.0521</v>
      </c>
      <c r="AA82">
        <v>0.7786130913</v>
      </c>
      <c r="AB82">
        <v>0.6386818287</v>
      </c>
      <c r="AC82">
        <v>0.9492024333</v>
      </c>
      <c r="AD82">
        <v>0.038456129</v>
      </c>
      <c r="AE82">
        <v>-0.323</v>
      </c>
      <c r="AF82">
        <v>-0.6288</v>
      </c>
      <c r="AG82">
        <v>-0.0172</v>
      </c>
      <c r="AH82" s="4">
        <v>7.0692697E-06</v>
      </c>
      <c r="AI82">
        <v>-0.3221</v>
      </c>
      <c r="AJ82">
        <v>-0.4626</v>
      </c>
      <c r="AK82">
        <v>-0.1815</v>
      </c>
      <c r="AL82" t="s">
        <v>298</v>
      </c>
    </row>
    <row r="83" spans="1:38" ht="12.75">
      <c r="A83" t="s">
        <v>50</v>
      </c>
      <c r="B83">
        <v>72</v>
      </c>
      <c r="C83">
        <v>876</v>
      </c>
      <c r="D83">
        <v>0.092737368</v>
      </c>
      <c r="E83">
        <v>0.0735107116</v>
      </c>
      <c r="F83">
        <v>0.1169927381</v>
      </c>
      <c r="G83">
        <v>0.0001037105</v>
      </c>
      <c r="H83">
        <v>0.0821917808</v>
      </c>
      <c r="I83">
        <v>0.0092797893</v>
      </c>
      <c r="J83">
        <v>-0.4602</v>
      </c>
      <c r="K83">
        <v>-0.6925</v>
      </c>
      <c r="L83">
        <v>-0.2278</v>
      </c>
      <c r="M83">
        <v>0.6311863441</v>
      </c>
      <c r="N83">
        <v>0.5003264409</v>
      </c>
      <c r="O83">
        <v>0.7962725301</v>
      </c>
      <c r="P83">
        <v>95</v>
      </c>
      <c r="Q83">
        <v>797</v>
      </c>
      <c r="R83">
        <v>0.1284702486</v>
      </c>
      <c r="S83">
        <v>0.1041246037</v>
      </c>
      <c r="T83">
        <v>0.1585082121</v>
      </c>
      <c r="U83">
        <v>0.0017133291</v>
      </c>
      <c r="V83">
        <v>0.1191969887</v>
      </c>
      <c r="W83">
        <v>0.0114773831</v>
      </c>
      <c r="X83">
        <v>-0.3362</v>
      </c>
      <c r="Y83">
        <v>-0.5463</v>
      </c>
      <c r="Z83">
        <v>-0.1261</v>
      </c>
      <c r="AA83">
        <v>0.7145023651</v>
      </c>
      <c r="AB83">
        <v>0.5791012038</v>
      </c>
      <c r="AC83">
        <v>0.8815620246</v>
      </c>
      <c r="AD83">
        <v>0.05561906</v>
      </c>
      <c r="AE83">
        <v>-0.3053</v>
      </c>
      <c r="AF83">
        <v>-0.6179</v>
      </c>
      <c r="AG83">
        <v>0.0073</v>
      </c>
      <c r="AH83" s="4">
        <v>2.1563793E-07</v>
      </c>
      <c r="AI83">
        <v>-0.373</v>
      </c>
      <c r="AJ83">
        <v>-0.5139</v>
      </c>
      <c r="AK83">
        <v>-0.232</v>
      </c>
      <c r="AL83" t="s">
        <v>299</v>
      </c>
    </row>
    <row r="84" spans="1:38" ht="12.75">
      <c r="A84" t="s">
        <v>54</v>
      </c>
      <c r="B84">
        <v>29</v>
      </c>
      <c r="C84">
        <v>393</v>
      </c>
      <c r="D84">
        <v>0.0779127574</v>
      </c>
      <c r="E84">
        <v>0.0528491166</v>
      </c>
      <c r="F84">
        <v>0.1148628048</v>
      </c>
      <c r="G84">
        <v>0.0013596107</v>
      </c>
      <c r="H84">
        <v>0.0737913486</v>
      </c>
      <c r="I84">
        <v>0.0131874512</v>
      </c>
      <c r="J84">
        <v>-0.6343</v>
      </c>
      <c r="K84">
        <v>-1.0225</v>
      </c>
      <c r="L84">
        <v>-0.2462</v>
      </c>
      <c r="M84">
        <v>0.530287516</v>
      </c>
      <c r="N84">
        <v>0.3597001019</v>
      </c>
      <c r="O84">
        <v>0.7817758408</v>
      </c>
      <c r="P84">
        <v>19</v>
      </c>
      <c r="Q84">
        <v>290</v>
      </c>
      <c r="R84">
        <v>0.075963639</v>
      </c>
      <c r="S84">
        <v>0.0483406648</v>
      </c>
      <c r="T84">
        <v>0.1193710198</v>
      </c>
      <c r="U84">
        <v>0.0001867668</v>
      </c>
      <c r="V84">
        <v>0.0655172414</v>
      </c>
      <c r="W84">
        <v>0.014529961</v>
      </c>
      <c r="X84">
        <v>-0.8616</v>
      </c>
      <c r="Y84">
        <v>-1.3136</v>
      </c>
      <c r="Z84">
        <v>-0.4096</v>
      </c>
      <c r="AA84">
        <v>0.4224806937</v>
      </c>
      <c r="AB84">
        <v>0.2688522807</v>
      </c>
      <c r="AC84">
        <v>0.6638959362</v>
      </c>
      <c r="AD84">
        <v>0.8796592385</v>
      </c>
      <c r="AE84">
        <v>0.046</v>
      </c>
      <c r="AF84">
        <v>-0.5494</v>
      </c>
      <c r="AG84">
        <v>0.6414</v>
      </c>
      <c r="AH84" s="4">
        <v>5.8359648E-09</v>
      </c>
      <c r="AI84">
        <v>-0.8527</v>
      </c>
      <c r="AJ84">
        <v>-1.1398</v>
      </c>
      <c r="AK84">
        <v>-0.5656</v>
      </c>
      <c r="AL84" t="s">
        <v>300</v>
      </c>
    </row>
    <row r="85" spans="1:38" ht="12.75">
      <c r="A85" t="s">
        <v>55</v>
      </c>
      <c r="B85">
        <v>64</v>
      </c>
      <c r="C85">
        <v>809</v>
      </c>
      <c r="D85">
        <v>0.0901936618</v>
      </c>
      <c r="E85">
        <v>0.070479141</v>
      </c>
      <c r="F85">
        <v>0.1154227552</v>
      </c>
      <c r="G85">
        <v>0.0001054633</v>
      </c>
      <c r="H85">
        <v>0.0791100124</v>
      </c>
      <c r="I85">
        <v>0.0094895439</v>
      </c>
      <c r="J85">
        <v>-0.488</v>
      </c>
      <c r="K85">
        <v>-0.7346</v>
      </c>
      <c r="L85">
        <v>-0.2413</v>
      </c>
      <c r="M85">
        <v>0.6138734461</v>
      </c>
      <c r="N85">
        <v>0.4796930546</v>
      </c>
      <c r="O85">
        <v>0.7855869587</v>
      </c>
      <c r="P85">
        <v>71</v>
      </c>
      <c r="Q85">
        <v>743</v>
      </c>
      <c r="R85">
        <v>0.1091243233</v>
      </c>
      <c r="S85">
        <v>0.0858737481</v>
      </c>
      <c r="T85">
        <v>0.1386700614</v>
      </c>
      <c r="U85">
        <v>4.41097E-05</v>
      </c>
      <c r="V85">
        <v>0.0955585464</v>
      </c>
      <c r="W85">
        <v>0.0107852593</v>
      </c>
      <c r="X85">
        <v>-0.4994</v>
      </c>
      <c r="Y85">
        <v>-0.739</v>
      </c>
      <c r="Z85">
        <v>-0.2598</v>
      </c>
      <c r="AA85">
        <v>0.606907731</v>
      </c>
      <c r="AB85">
        <v>0.4775969287</v>
      </c>
      <c r="AC85">
        <v>0.7712298211</v>
      </c>
      <c r="AD85">
        <v>0.3320636382</v>
      </c>
      <c r="AE85">
        <v>-0.1699</v>
      </c>
      <c r="AF85">
        <v>-0.5131</v>
      </c>
      <c r="AG85">
        <v>0.1734</v>
      </c>
      <c r="AH85" s="4">
        <v>1.8544697E-09</v>
      </c>
      <c r="AI85">
        <v>-0.4859</v>
      </c>
      <c r="AJ85">
        <v>-0.6443</v>
      </c>
      <c r="AK85">
        <v>-0.3274</v>
      </c>
      <c r="AL85" t="s">
        <v>301</v>
      </c>
    </row>
    <row r="86" spans="1:38" ht="12.75">
      <c r="A86" t="s">
        <v>56</v>
      </c>
      <c r="B86">
        <v>72</v>
      </c>
      <c r="C86">
        <v>705</v>
      </c>
      <c r="D86">
        <v>0.1127052605</v>
      </c>
      <c r="E86">
        <v>0.0886289047</v>
      </c>
      <c r="F86">
        <v>0.1433220437</v>
      </c>
      <c r="G86">
        <v>0.0305810135</v>
      </c>
      <c r="H86">
        <v>0.1021276596</v>
      </c>
      <c r="I86">
        <v>0.0114047148</v>
      </c>
      <c r="J86">
        <v>-0.2651</v>
      </c>
      <c r="K86">
        <v>-0.5055</v>
      </c>
      <c r="L86">
        <v>-0.0248</v>
      </c>
      <c r="M86">
        <v>0.7670912262</v>
      </c>
      <c r="N86">
        <v>0.6032234419</v>
      </c>
      <c r="O86">
        <v>0.9754742745</v>
      </c>
      <c r="P86">
        <v>111</v>
      </c>
      <c r="Q86">
        <v>703</v>
      </c>
      <c r="R86">
        <v>0.1699343687</v>
      </c>
      <c r="S86">
        <v>0.1404667994</v>
      </c>
      <c r="T86">
        <v>0.2055837378</v>
      </c>
      <c r="U86">
        <v>0.5612349559</v>
      </c>
      <c r="V86">
        <v>0.1578947368</v>
      </c>
      <c r="W86">
        <v>0.0137527439</v>
      </c>
      <c r="X86">
        <v>-0.0565</v>
      </c>
      <c r="Y86">
        <v>-0.2469</v>
      </c>
      <c r="Z86">
        <v>0.134</v>
      </c>
      <c r="AA86">
        <v>0.9451099354</v>
      </c>
      <c r="AB86">
        <v>0.7812225905</v>
      </c>
      <c r="AC86">
        <v>1.1433780857</v>
      </c>
      <c r="AD86">
        <v>0.0124833201</v>
      </c>
      <c r="AE86">
        <v>-0.39</v>
      </c>
      <c r="AF86">
        <v>-0.6959</v>
      </c>
      <c r="AG86">
        <v>-0.084</v>
      </c>
      <c r="AH86">
        <v>0.0780688752</v>
      </c>
      <c r="AI86">
        <v>-0.1254</v>
      </c>
      <c r="AJ86">
        <v>-0.2649</v>
      </c>
      <c r="AK86">
        <v>0.0141</v>
      </c>
      <c r="AL86" t="s">
        <v>302</v>
      </c>
    </row>
    <row r="87" spans="1:38" ht="12.75">
      <c r="A87" t="s">
        <v>49</v>
      </c>
      <c r="B87">
        <v>64</v>
      </c>
      <c r="C87">
        <v>521</v>
      </c>
      <c r="D87">
        <v>0.1412304425</v>
      </c>
      <c r="E87">
        <v>0.1098742291</v>
      </c>
      <c r="F87">
        <v>0.1815351794</v>
      </c>
      <c r="G87">
        <v>0.7576055281</v>
      </c>
      <c r="H87">
        <v>0.122840691</v>
      </c>
      <c r="I87">
        <v>0.01438108</v>
      </c>
      <c r="J87">
        <v>-0.0395</v>
      </c>
      <c r="K87">
        <v>-0.2906</v>
      </c>
      <c r="L87">
        <v>0.2115</v>
      </c>
      <c r="M87">
        <v>0.9612384803</v>
      </c>
      <c r="N87">
        <v>0.7478227435</v>
      </c>
      <c r="O87">
        <v>1.2355593942</v>
      </c>
      <c r="P87">
        <v>89</v>
      </c>
      <c r="Q87">
        <v>512</v>
      </c>
      <c r="R87">
        <v>0.1848974528</v>
      </c>
      <c r="S87">
        <v>0.1488122747</v>
      </c>
      <c r="T87">
        <v>0.2297328505</v>
      </c>
      <c r="U87">
        <v>0.80090398</v>
      </c>
      <c r="V87">
        <v>0.173828125</v>
      </c>
      <c r="W87">
        <v>0.0167478956</v>
      </c>
      <c r="X87">
        <v>0.0279</v>
      </c>
      <c r="Y87">
        <v>-0.1892</v>
      </c>
      <c r="Z87">
        <v>0.2451</v>
      </c>
      <c r="AA87">
        <v>1.0283288841</v>
      </c>
      <c r="AB87">
        <v>0.8276369309</v>
      </c>
      <c r="AC87">
        <v>1.2776862104</v>
      </c>
      <c r="AD87">
        <v>0.141123565</v>
      </c>
      <c r="AE87">
        <v>-0.2487</v>
      </c>
      <c r="AF87">
        <v>-0.58</v>
      </c>
      <c r="AG87">
        <v>0.0825</v>
      </c>
      <c r="AH87">
        <v>0.9566273446</v>
      </c>
      <c r="AI87">
        <v>-0.0043</v>
      </c>
      <c r="AJ87">
        <v>-0.1608</v>
      </c>
      <c r="AK87">
        <v>0.1521</v>
      </c>
      <c r="AL87" t="s">
        <v>303</v>
      </c>
    </row>
    <row r="88" spans="1:38" ht="12.75">
      <c r="A88" t="s">
        <v>87</v>
      </c>
      <c r="B88">
        <v>539</v>
      </c>
      <c r="C88">
        <v>3630</v>
      </c>
      <c r="D88">
        <v>0.1398150323</v>
      </c>
      <c r="E88">
        <v>0.1282853208</v>
      </c>
      <c r="F88">
        <v>0.1523809829</v>
      </c>
      <c r="G88">
        <v>0.258609275</v>
      </c>
      <c r="H88">
        <v>0.1484848485</v>
      </c>
      <c r="I88">
        <v>0.0059017927</v>
      </c>
      <c r="J88">
        <v>-0.0496</v>
      </c>
      <c r="K88">
        <v>-0.1357</v>
      </c>
      <c r="L88">
        <v>0.0365</v>
      </c>
      <c r="M88">
        <v>0.9516049572</v>
      </c>
      <c r="N88">
        <v>0.8731317739</v>
      </c>
      <c r="O88">
        <v>1.0371309597</v>
      </c>
      <c r="P88">
        <v>592</v>
      </c>
      <c r="Q88">
        <v>3126</v>
      </c>
      <c r="R88">
        <v>0.1787238696</v>
      </c>
      <c r="S88">
        <v>0.1646492592</v>
      </c>
      <c r="T88">
        <v>0.1940016113</v>
      </c>
      <c r="U88">
        <v>0.8855394424</v>
      </c>
      <c r="V88">
        <v>0.1893793986</v>
      </c>
      <c r="W88">
        <v>0.0070077839</v>
      </c>
      <c r="X88">
        <v>-0.006</v>
      </c>
      <c r="Y88">
        <v>-0.088</v>
      </c>
      <c r="Z88">
        <v>0.076</v>
      </c>
      <c r="AA88">
        <v>0.9939937765</v>
      </c>
      <c r="AB88">
        <v>0.9157161787</v>
      </c>
      <c r="AC88">
        <v>1.0789627297</v>
      </c>
      <c r="AD88">
        <v>0.000170377</v>
      </c>
      <c r="AE88">
        <v>-0.2249</v>
      </c>
      <c r="AF88">
        <v>-0.3421</v>
      </c>
      <c r="AG88">
        <v>-0.1076</v>
      </c>
      <c r="AH88">
        <v>0.0639672035</v>
      </c>
      <c r="AI88">
        <v>-0.0505</v>
      </c>
      <c r="AJ88">
        <v>-0.1039</v>
      </c>
      <c r="AK88">
        <v>0.0029</v>
      </c>
      <c r="AL88" t="s">
        <v>304</v>
      </c>
    </row>
    <row r="89" spans="1:38" ht="12.75">
      <c r="A89" t="s">
        <v>86</v>
      </c>
      <c r="B89">
        <v>385</v>
      </c>
      <c r="C89">
        <v>2360</v>
      </c>
      <c r="D89">
        <v>0.1469717507</v>
      </c>
      <c r="E89">
        <v>0.1328379465</v>
      </c>
      <c r="F89">
        <v>0.1626093752</v>
      </c>
      <c r="G89">
        <v>0.9951318982</v>
      </c>
      <c r="H89">
        <v>0.1631355932</v>
      </c>
      <c r="I89">
        <v>0.0076058177</v>
      </c>
      <c r="J89">
        <v>0.0003</v>
      </c>
      <c r="K89">
        <v>-0.1008</v>
      </c>
      <c r="L89">
        <v>0.1014</v>
      </c>
      <c r="M89">
        <v>1.0003148028</v>
      </c>
      <c r="N89">
        <v>0.9041177213</v>
      </c>
      <c r="O89">
        <v>1.1067471428</v>
      </c>
      <c r="P89">
        <v>458</v>
      </c>
      <c r="Q89">
        <v>2189</v>
      </c>
      <c r="R89">
        <v>0.1853060312</v>
      </c>
      <c r="S89">
        <v>0.1688522283</v>
      </c>
      <c r="T89">
        <v>0.2033631746</v>
      </c>
      <c r="U89">
        <v>0.5251995508</v>
      </c>
      <c r="V89">
        <v>0.209227958</v>
      </c>
      <c r="W89">
        <v>0.0086938598</v>
      </c>
      <c r="X89">
        <v>0.0301</v>
      </c>
      <c r="Y89">
        <v>-0.0628</v>
      </c>
      <c r="Z89">
        <v>0.1231</v>
      </c>
      <c r="AA89">
        <v>1.0306012405</v>
      </c>
      <c r="AB89">
        <v>0.9390914848</v>
      </c>
      <c r="AC89">
        <v>1.131028163</v>
      </c>
      <c r="AD89">
        <v>0.0023268046</v>
      </c>
      <c r="AE89">
        <v>-0.2111</v>
      </c>
      <c r="AF89">
        <v>-0.347</v>
      </c>
      <c r="AG89">
        <v>-0.0752</v>
      </c>
      <c r="AH89">
        <v>0.608065378</v>
      </c>
      <c r="AI89">
        <v>0.0175</v>
      </c>
      <c r="AJ89">
        <v>-0.0493</v>
      </c>
      <c r="AK89">
        <v>0.0843</v>
      </c>
      <c r="AL89" t="s">
        <v>305</v>
      </c>
    </row>
    <row r="90" spans="1:38" ht="12.75">
      <c r="A90" t="s">
        <v>82</v>
      </c>
      <c r="B90">
        <v>499</v>
      </c>
      <c r="C90">
        <v>3148</v>
      </c>
      <c r="D90">
        <v>0.1438236351</v>
      </c>
      <c r="E90">
        <v>0.1315496517</v>
      </c>
      <c r="F90">
        <v>0.1572428186</v>
      </c>
      <c r="G90">
        <v>0.6391897803</v>
      </c>
      <c r="H90">
        <v>0.1585133418</v>
      </c>
      <c r="I90">
        <v>0.0065093731</v>
      </c>
      <c r="J90">
        <v>-0.0213</v>
      </c>
      <c r="K90">
        <v>-0.1105</v>
      </c>
      <c r="L90">
        <v>0.0679</v>
      </c>
      <c r="M90">
        <v>0.9788881915</v>
      </c>
      <c r="N90">
        <v>0.8953493667</v>
      </c>
      <c r="O90">
        <v>1.0702214433</v>
      </c>
      <c r="P90">
        <v>466</v>
      </c>
      <c r="Q90">
        <v>2380</v>
      </c>
      <c r="R90">
        <v>0.1757190668</v>
      </c>
      <c r="S90">
        <v>0.160126862</v>
      </c>
      <c r="T90">
        <v>0.1928295481</v>
      </c>
      <c r="U90">
        <v>0.6278798362</v>
      </c>
      <c r="V90">
        <v>0.1957983193</v>
      </c>
      <c r="W90">
        <v>0.0081338936</v>
      </c>
      <c r="X90">
        <v>-0.023</v>
      </c>
      <c r="Y90">
        <v>-0.1159</v>
      </c>
      <c r="Z90">
        <v>0.0699</v>
      </c>
      <c r="AA90">
        <v>0.9772822128</v>
      </c>
      <c r="AB90">
        <v>0.8905643357</v>
      </c>
      <c r="AC90">
        <v>1.0724441628</v>
      </c>
      <c r="AD90">
        <v>0.0056563931</v>
      </c>
      <c r="AE90">
        <v>-0.1796</v>
      </c>
      <c r="AF90">
        <v>-0.3069</v>
      </c>
      <c r="AG90">
        <v>-0.0524</v>
      </c>
      <c r="AH90">
        <v>0.1289650357</v>
      </c>
      <c r="AI90">
        <v>-0.0445</v>
      </c>
      <c r="AJ90">
        <v>-0.102</v>
      </c>
      <c r="AK90">
        <v>0.013</v>
      </c>
      <c r="AL90" t="s">
        <v>306</v>
      </c>
    </row>
    <row r="91" spans="1:38" ht="12.75">
      <c r="A91" t="s">
        <v>105</v>
      </c>
      <c r="B91">
        <v>566</v>
      </c>
      <c r="C91">
        <v>3550</v>
      </c>
      <c r="D91">
        <v>0.1441048383</v>
      </c>
      <c r="E91">
        <v>0.1325128949</v>
      </c>
      <c r="F91">
        <v>0.15671082</v>
      </c>
      <c r="G91">
        <v>0.6505147287</v>
      </c>
      <c r="H91">
        <v>0.1594366197</v>
      </c>
      <c r="I91">
        <v>0.0061441965</v>
      </c>
      <c r="J91">
        <v>-0.0194</v>
      </c>
      <c r="K91">
        <v>-0.1032</v>
      </c>
      <c r="L91">
        <v>0.0645</v>
      </c>
      <c r="M91">
        <v>0.9808021084</v>
      </c>
      <c r="N91">
        <v>0.9019053644</v>
      </c>
      <c r="O91">
        <v>1.0666005701</v>
      </c>
      <c r="P91">
        <v>607</v>
      </c>
      <c r="Q91">
        <v>2949</v>
      </c>
      <c r="R91">
        <v>0.1820644428</v>
      </c>
      <c r="S91">
        <v>0.1678907468</v>
      </c>
      <c r="T91">
        <v>0.1974347126</v>
      </c>
      <c r="U91">
        <v>0.7625366144</v>
      </c>
      <c r="V91">
        <v>0.2058324856</v>
      </c>
      <c r="W91">
        <v>0.0074451874</v>
      </c>
      <c r="X91">
        <v>0.0125</v>
      </c>
      <c r="Y91">
        <v>-0.0686</v>
      </c>
      <c r="Z91">
        <v>0.0935</v>
      </c>
      <c r="AA91">
        <v>1.0125727663</v>
      </c>
      <c r="AB91">
        <v>0.9337440923</v>
      </c>
      <c r="AC91">
        <v>1.0980563258</v>
      </c>
      <c r="AD91">
        <v>0.0002761864</v>
      </c>
      <c r="AE91">
        <v>-0.2132</v>
      </c>
      <c r="AF91">
        <v>-0.328</v>
      </c>
      <c r="AG91">
        <v>-0.0983</v>
      </c>
      <c r="AH91">
        <v>0.9714290497</v>
      </c>
      <c r="AI91">
        <v>0.001</v>
      </c>
      <c r="AJ91">
        <v>-0.0511</v>
      </c>
      <c r="AK91">
        <v>0.053</v>
      </c>
      <c r="AL91" t="s">
        <v>307</v>
      </c>
    </row>
    <row r="92" spans="1:38" ht="12.75">
      <c r="A92" t="s">
        <v>106</v>
      </c>
      <c r="B92">
        <v>377</v>
      </c>
      <c r="C92">
        <v>2292</v>
      </c>
      <c r="D92">
        <v>0.1631600832</v>
      </c>
      <c r="E92">
        <v>0.1473050189</v>
      </c>
      <c r="F92">
        <v>0.1807216955</v>
      </c>
      <c r="G92">
        <v>0.0444920822</v>
      </c>
      <c r="H92">
        <v>0.1644851658</v>
      </c>
      <c r="I92">
        <v>0.0077434259</v>
      </c>
      <c r="J92">
        <v>0.1048</v>
      </c>
      <c r="K92">
        <v>0.0026</v>
      </c>
      <c r="L92">
        <v>0.207</v>
      </c>
      <c r="M92">
        <v>1.1104953553</v>
      </c>
      <c r="N92">
        <v>1.0025830829</v>
      </c>
      <c r="O92">
        <v>1.2300226835</v>
      </c>
      <c r="P92">
        <v>357</v>
      </c>
      <c r="Q92">
        <v>1813</v>
      </c>
      <c r="R92">
        <v>0.1911959395</v>
      </c>
      <c r="S92">
        <v>0.1721274647</v>
      </c>
      <c r="T92">
        <v>0.2123768413</v>
      </c>
      <c r="U92">
        <v>0.2517848354</v>
      </c>
      <c r="V92">
        <v>0.1969111969</v>
      </c>
      <c r="W92">
        <v>0.0093393809</v>
      </c>
      <c r="X92">
        <v>0.0614</v>
      </c>
      <c r="Y92">
        <v>-0.0436</v>
      </c>
      <c r="Z92">
        <v>0.1665</v>
      </c>
      <c r="AA92">
        <v>1.0633586567</v>
      </c>
      <c r="AB92">
        <v>0.9573070966</v>
      </c>
      <c r="AC92">
        <v>1.1811587282</v>
      </c>
      <c r="AD92">
        <v>0.062785753</v>
      </c>
      <c r="AE92">
        <v>-0.1379</v>
      </c>
      <c r="AF92">
        <v>-0.2832</v>
      </c>
      <c r="AG92">
        <v>0.0074</v>
      </c>
      <c r="AH92">
        <v>0.0529330264</v>
      </c>
      <c r="AI92">
        <v>0.0654</v>
      </c>
      <c r="AJ92">
        <v>-0.0008</v>
      </c>
      <c r="AK92">
        <v>0.1316</v>
      </c>
      <c r="AL92" t="s">
        <v>308</v>
      </c>
    </row>
    <row r="93" spans="1:38" ht="12.75">
      <c r="A93" t="s">
        <v>89</v>
      </c>
      <c r="B93">
        <v>635</v>
      </c>
      <c r="C93">
        <v>4081</v>
      </c>
      <c r="D93">
        <v>0.1433525736</v>
      </c>
      <c r="E93">
        <v>0.132412955</v>
      </c>
      <c r="F93">
        <v>0.1551959953</v>
      </c>
      <c r="G93">
        <v>0.5432934185</v>
      </c>
      <c r="H93">
        <v>0.1555991179</v>
      </c>
      <c r="I93">
        <v>0.0056740689</v>
      </c>
      <c r="J93">
        <v>-0.0246</v>
      </c>
      <c r="K93">
        <v>-0.104</v>
      </c>
      <c r="L93">
        <v>0.0548</v>
      </c>
      <c r="M93">
        <v>0.975682066</v>
      </c>
      <c r="N93">
        <v>0.9012251566</v>
      </c>
      <c r="O93">
        <v>1.0562904143</v>
      </c>
      <c r="P93">
        <v>543</v>
      </c>
      <c r="Q93">
        <v>2793</v>
      </c>
      <c r="R93">
        <v>0.177878444</v>
      </c>
      <c r="S93">
        <v>0.1632528821</v>
      </c>
      <c r="T93">
        <v>0.1938142863</v>
      </c>
      <c r="U93">
        <v>0.8057365283</v>
      </c>
      <c r="V93">
        <v>0.1944146079</v>
      </c>
      <c r="W93">
        <v>0.0074883265</v>
      </c>
      <c r="X93">
        <v>-0.0108</v>
      </c>
      <c r="Y93">
        <v>-0.0966</v>
      </c>
      <c r="Z93">
        <v>0.075</v>
      </c>
      <c r="AA93">
        <v>0.9892918425</v>
      </c>
      <c r="AB93">
        <v>0.9079500636</v>
      </c>
      <c r="AC93">
        <v>1.0779209</v>
      </c>
      <c r="AD93">
        <v>0.0008984792</v>
      </c>
      <c r="AE93">
        <v>-0.1951</v>
      </c>
      <c r="AF93">
        <v>-0.3103</v>
      </c>
      <c r="AG93">
        <v>-0.08</v>
      </c>
      <c r="AH93">
        <v>0.0986731564</v>
      </c>
      <c r="AI93">
        <v>-0.0452</v>
      </c>
      <c r="AJ93">
        <v>-0.0989</v>
      </c>
      <c r="AK93">
        <v>0.0085</v>
      </c>
      <c r="AL93" t="s">
        <v>309</v>
      </c>
    </row>
    <row r="94" spans="1:38" ht="12.75">
      <c r="A94" t="s">
        <v>88</v>
      </c>
      <c r="B94">
        <v>512</v>
      </c>
      <c r="C94">
        <v>3173</v>
      </c>
      <c r="D94">
        <v>0.1563652762</v>
      </c>
      <c r="E94">
        <v>0.143157417</v>
      </c>
      <c r="F94">
        <v>0.1707917068</v>
      </c>
      <c r="G94">
        <v>0.1666801319</v>
      </c>
      <c r="H94">
        <v>0.1613614876</v>
      </c>
      <c r="I94">
        <v>0.0065305884</v>
      </c>
      <c r="J94">
        <v>0.0623</v>
      </c>
      <c r="K94">
        <v>-0.026</v>
      </c>
      <c r="L94">
        <v>0.1505</v>
      </c>
      <c r="M94">
        <v>1.0642487398</v>
      </c>
      <c r="N94">
        <v>0.9743537976</v>
      </c>
      <c r="O94">
        <v>1.1624374872</v>
      </c>
      <c r="P94">
        <v>449</v>
      </c>
      <c r="Q94">
        <v>2497</v>
      </c>
      <c r="R94">
        <v>0.1758246579</v>
      </c>
      <c r="S94">
        <v>0.1601156844</v>
      </c>
      <c r="T94">
        <v>0.193074841</v>
      </c>
      <c r="U94">
        <v>0.639312662</v>
      </c>
      <c r="V94">
        <v>0.1798157789</v>
      </c>
      <c r="W94">
        <v>0.0076852913</v>
      </c>
      <c r="X94">
        <v>-0.0224</v>
      </c>
      <c r="Y94">
        <v>-0.116</v>
      </c>
      <c r="Z94">
        <v>0.0712</v>
      </c>
      <c r="AA94">
        <v>0.9778694699</v>
      </c>
      <c r="AB94">
        <v>0.8905021704</v>
      </c>
      <c r="AC94">
        <v>1.0738083881</v>
      </c>
      <c r="AD94">
        <v>0.1362487105</v>
      </c>
      <c r="AE94">
        <v>-0.0966</v>
      </c>
      <c r="AF94">
        <v>-0.2238</v>
      </c>
      <c r="AG94">
        <v>0.0305</v>
      </c>
      <c r="AH94">
        <v>0.6406607146</v>
      </c>
      <c r="AI94">
        <v>0.0138</v>
      </c>
      <c r="AJ94">
        <v>-0.044</v>
      </c>
      <c r="AK94">
        <v>0.0716</v>
      </c>
      <c r="AL94" t="s">
        <v>310</v>
      </c>
    </row>
    <row r="95" spans="1:38" ht="12.75">
      <c r="A95" t="s">
        <v>95</v>
      </c>
      <c r="B95">
        <v>66</v>
      </c>
      <c r="C95">
        <v>362</v>
      </c>
      <c r="D95">
        <v>0.1572698696</v>
      </c>
      <c r="E95">
        <v>0.1229840764</v>
      </c>
      <c r="F95">
        <v>0.2011139378</v>
      </c>
      <c r="G95">
        <v>0.5876254503</v>
      </c>
      <c r="H95">
        <v>0.182320442</v>
      </c>
      <c r="I95">
        <v>0.0202934071</v>
      </c>
      <c r="J95">
        <v>0.068</v>
      </c>
      <c r="K95">
        <v>-0.1779</v>
      </c>
      <c r="L95">
        <v>0.3139</v>
      </c>
      <c r="M95">
        <v>1.0704055568</v>
      </c>
      <c r="N95">
        <v>0.8370506001</v>
      </c>
      <c r="O95">
        <v>1.3688157632</v>
      </c>
      <c r="P95">
        <v>111</v>
      </c>
      <c r="Q95">
        <v>434</v>
      </c>
      <c r="R95">
        <v>0.2141620915</v>
      </c>
      <c r="S95">
        <v>0.1769552559</v>
      </c>
      <c r="T95">
        <v>0.2591920833</v>
      </c>
      <c r="U95">
        <v>0.0725021828</v>
      </c>
      <c r="V95">
        <v>0.2557603687</v>
      </c>
      <c r="W95">
        <v>0.0209424823</v>
      </c>
      <c r="X95">
        <v>0.1749</v>
      </c>
      <c r="Y95">
        <v>-0.016</v>
      </c>
      <c r="Z95">
        <v>0.3657</v>
      </c>
      <c r="AA95">
        <v>1.1910876066</v>
      </c>
      <c r="AB95">
        <v>0.9841574237</v>
      </c>
      <c r="AC95">
        <v>1.441527191</v>
      </c>
      <c r="AD95">
        <v>0.0690516385</v>
      </c>
      <c r="AE95">
        <v>-0.2881</v>
      </c>
      <c r="AF95">
        <v>-0.5987</v>
      </c>
      <c r="AG95">
        <v>0.0225</v>
      </c>
      <c r="AH95">
        <v>0.2625781892</v>
      </c>
      <c r="AI95">
        <v>0.0834</v>
      </c>
      <c r="AJ95">
        <v>-0.0625</v>
      </c>
      <c r="AK95">
        <v>0.2293</v>
      </c>
      <c r="AL95" t="s">
        <v>311</v>
      </c>
    </row>
    <row r="96" spans="1:38" ht="12.75">
      <c r="A96" t="s">
        <v>94</v>
      </c>
      <c r="B96">
        <v>477</v>
      </c>
      <c r="C96">
        <v>3212</v>
      </c>
      <c r="D96">
        <v>0.1454040902</v>
      </c>
      <c r="E96">
        <v>0.1326845583</v>
      </c>
      <c r="F96">
        <v>0.1593429539</v>
      </c>
      <c r="G96">
        <v>0.8236437605</v>
      </c>
      <c r="H96">
        <v>0.148505604</v>
      </c>
      <c r="I96">
        <v>0.0062744339</v>
      </c>
      <c r="J96">
        <v>-0.0104</v>
      </c>
      <c r="K96">
        <v>-0.102</v>
      </c>
      <c r="L96">
        <v>0.0811</v>
      </c>
      <c r="M96">
        <v>0.9896450384</v>
      </c>
      <c r="N96">
        <v>0.9030737347</v>
      </c>
      <c r="O96">
        <v>1.0845153219</v>
      </c>
      <c r="P96">
        <v>451</v>
      </c>
      <c r="Q96">
        <v>2645</v>
      </c>
      <c r="R96">
        <v>0.1681471556</v>
      </c>
      <c r="S96">
        <v>0.1531536221</v>
      </c>
      <c r="T96">
        <v>0.1846085358</v>
      </c>
      <c r="U96">
        <v>0.1595573738</v>
      </c>
      <c r="V96">
        <v>0.170510397</v>
      </c>
      <c r="W96">
        <v>0.0073125369</v>
      </c>
      <c r="X96">
        <v>-0.067</v>
      </c>
      <c r="Y96">
        <v>-0.1604</v>
      </c>
      <c r="Z96">
        <v>0.0264</v>
      </c>
      <c r="AA96">
        <v>0.9351701398</v>
      </c>
      <c r="AB96">
        <v>0.8517818436</v>
      </c>
      <c r="AC96">
        <v>1.026722038</v>
      </c>
      <c r="AD96">
        <v>0.0587771949</v>
      </c>
      <c r="AE96">
        <v>-0.1247</v>
      </c>
      <c r="AF96">
        <v>-0.254</v>
      </c>
      <c r="AG96">
        <v>0.0046</v>
      </c>
      <c r="AH96">
        <v>0.3268505275</v>
      </c>
      <c r="AI96">
        <v>-0.0292</v>
      </c>
      <c r="AJ96">
        <v>-0.0876</v>
      </c>
      <c r="AK96">
        <v>0.0292</v>
      </c>
      <c r="AL96" t="s">
        <v>312</v>
      </c>
    </row>
    <row r="97" spans="1:38" ht="12.75">
      <c r="A97" t="s">
        <v>93</v>
      </c>
      <c r="B97">
        <v>557</v>
      </c>
      <c r="C97">
        <v>3637</v>
      </c>
      <c r="D97">
        <v>0.1468682153</v>
      </c>
      <c r="E97">
        <v>0.1349710976</v>
      </c>
      <c r="F97">
        <v>0.1598140123</v>
      </c>
      <c r="G97">
        <v>0.9927811876</v>
      </c>
      <c r="H97">
        <v>0.1531481991</v>
      </c>
      <c r="I97">
        <v>0.0059715628</v>
      </c>
      <c r="J97">
        <v>-0.0004</v>
      </c>
      <c r="K97">
        <v>-0.0849</v>
      </c>
      <c r="L97">
        <v>0.0841</v>
      </c>
      <c r="M97">
        <v>0.9996101234</v>
      </c>
      <c r="N97">
        <v>0.9186363115</v>
      </c>
      <c r="O97">
        <v>1.0877214261</v>
      </c>
      <c r="P97">
        <v>536</v>
      </c>
      <c r="Q97">
        <v>2806</v>
      </c>
      <c r="R97">
        <v>0.1844728851</v>
      </c>
      <c r="S97">
        <v>0.1692962512</v>
      </c>
      <c r="T97">
        <v>0.2010100347</v>
      </c>
      <c r="U97">
        <v>0.5583727168</v>
      </c>
      <c r="V97">
        <v>0.1910192445</v>
      </c>
      <c r="W97">
        <v>0.0074210238</v>
      </c>
      <c r="X97">
        <v>0.0256</v>
      </c>
      <c r="Y97">
        <v>-0.0602</v>
      </c>
      <c r="Z97">
        <v>0.1115</v>
      </c>
      <c r="AA97">
        <v>1.0259676008</v>
      </c>
      <c r="AB97">
        <v>0.9415609703</v>
      </c>
      <c r="AC97">
        <v>1.1179408993</v>
      </c>
      <c r="AD97">
        <v>0.0006271192</v>
      </c>
      <c r="AE97">
        <v>-0.2073</v>
      </c>
      <c r="AF97">
        <v>-0.3261</v>
      </c>
      <c r="AG97">
        <v>-0.0885</v>
      </c>
      <c r="AH97">
        <v>0.9565546519</v>
      </c>
      <c r="AI97">
        <v>-0.0015</v>
      </c>
      <c r="AJ97">
        <v>-0.0552</v>
      </c>
      <c r="AK97">
        <v>0.0522</v>
      </c>
      <c r="AL97" t="s">
        <v>313</v>
      </c>
    </row>
    <row r="98" spans="1:38" ht="12.75">
      <c r="A98" t="s">
        <v>92</v>
      </c>
      <c r="B98">
        <v>375</v>
      </c>
      <c r="C98">
        <v>2651</v>
      </c>
      <c r="D98">
        <v>0.1435042079</v>
      </c>
      <c r="E98">
        <v>0.1293622197</v>
      </c>
      <c r="F98">
        <v>0.1591922103</v>
      </c>
      <c r="G98">
        <v>0.6562402324</v>
      </c>
      <c r="H98">
        <v>0.1414560543</v>
      </c>
      <c r="I98">
        <v>0.006768418</v>
      </c>
      <c r="J98">
        <v>-0.0236</v>
      </c>
      <c r="K98">
        <v>-0.1273</v>
      </c>
      <c r="L98">
        <v>0.0802</v>
      </c>
      <c r="M98">
        <v>0.9767141152</v>
      </c>
      <c r="N98">
        <v>0.8804613313</v>
      </c>
      <c r="O98">
        <v>1.0834893355</v>
      </c>
      <c r="P98">
        <v>380</v>
      </c>
      <c r="Q98">
        <v>2114</v>
      </c>
      <c r="R98">
        <v>0.1853388419</v>
      </c>
      <c r="S98">
        <v>0.1674167047</v>
      </c>
      <c r="T98">
        <v>0.205179563</v>
      </c>
      <c r="U98">
        <v>0.5590068428</v>
      </c>
      <c r="V98">
        <v>0.1797540208</v>
      </c>
      <c r="W98">
        <v>0.008351392</v>
      </c>
      <c r="X98">
        <v>0.0303</v>
      </c>
      <c r="Y98">
        <v>-0.0714</v>
      </c>
      <c r="Z98">
        <v>0.132</v>
      </c>
      <c r="AA98">
        <v>1.030783721</v>
      </c>
      <c r="AB98">
        <v>0.9311076515</v>
      </c>
      <c r="AC98">
        <v>1.1411302203</v>
      </c>
      <c r="AD98">
        <v>0.0013643481</v>
      </c>
      <c r="AE98">
        <v>-0.2352</v>
      </c>
      <c r="AF98">
        <v>-0.3791</v>
      </c>
      <c r="AG98">
        <v>-0.0912</v>
      </c>
      <c r="AH98">
        <v>0.8032430744</v>
      </c>
      <c r="AI98">
        <v>0.0083</v>
      </c>
      <c r="AJ98">
        <v>-0.057</v>
      </c>
      <c r="AK98">
        <v>0.0736</v>
      </c>
      <c r="AL98" t="s">
        <v>314</v>
      </c>
    </row>
    <row r="99" spans="1:38" ht="12.75">
      <c r="A99" t="s">
        <v>91</v>
      </c>
      <c r="B99">
        <v>393</v>
      </c>
      <c r="C99">
        <v>2707</v>
      </c>
      <c r="D99">
        <v>0.1377781269</v>
      </c>
      <c r="E99">
        <v>0.1246799556</v>
      </c>
      <c r="F99">
        <v>0.1522523181</v>
      </c>
      <c r="G99">
        <v>0.2072312657</v>
      </c>
      <c r="H99">
        <v>0.1451791651</v>
      </c>
      <c r="I99">
        <v>0.006770887</v>
      </c>
      <c r="J99">
        <v>-0.0643</v>
      </c>
      <c r="K99">
        <v>-0.1642</v>
      </c>
      <c r="L99">
        <v>0.0356</v>
      </c>
      <c r="M99">
        <v>0.9377414313</v>
      </c>
      <c r="N99">
        <v>0.8485930431</v>
      </c>
      <c r="O99">
        <v>1.0362552451</v>
      </c>
      <c r="P99">
        <v>520</v>
      </c>
      <c r="Q99">
        <v>2700</v>
      </c>
      <c r="R99">
        <v>0.1785931813</v>
      </c>
      <c r="S99">
        <v>0.1636273143</v>
      </c>
      <c r="T99">
        <v>0.1949278734</v>
      </c>
      <c r="U99">
        <v>0.8797431857</v>
      </c>
      <c r="V99">
        <v>0.1925925926</v>
      </c>
      <c r="W99">
        <v>0.0075889951</v>
      </c>
      <c r="X99">
        <v>-0.0068</v>
      </c>
      <c r="Y99">
        <v>-0.0943</v>
      </c>
      <c r="Z99">
        <v>0.0808</v>
      </c>
      <c r="AA99">
        <v>0.9932669379</v>
      </c>
      <c r="AB99">
        <v>0.9100325123</v>
      </c>
      <c r="AC99">
        <v>1.084114245</v>
      </c>
      <c r="AD99">
        <v>0.0003651599</v>
      </c>
      <c r="AE99">
        <v>-0.2388</v>
      </c>
      <c r="AF99">
        <v>-0.3701</v>
      </c>
      <c r="AG99">
        <v>-0.1075</v>
      </c>
      <c r="AH99">
        <v>0.4531533113</v>
      </c>
      <c r="AI99">
        <v>-0.0234</v>
      </c>
      <c r="AJ99">
        <v>-0.0847</v>
      </c>
      <c r="AK99">
        <v>0.0378</v>
      </c>
      <c r="AL99" t="s">
        <v>315</v>
      </c>
    </row>
    <row r="100" spans="1:38" ht="12.75">
      <c r="A100" t="s">
        <v>90</v>
      </c>
      <c r="B100">
        <v>256</v>
      </c>
      <c r="C100">
        <v>1662</v>
      </c>
      <c r="D100">
        <v>0.1512489979</v>
      </c>
      <c r="E100">
        <v>0.1336948399</v>
      </c>
      <c r="F100">
        <v>0.1711080202</v>
      </c>
      <c r="G100">
        <v>0.6449725909</v>
      </c>
      <c r="H100">
        <v>0.1540312876</v>
      </c>
      <c r="I100">
        <v>0.0088545422</v>
      </c>
      <c r="J100">
        <v>0.029</v>
      </c>
      <c r="K100">
        <v>-0.0944</v>
      </c>
      <c r="L100">
        <v>0.1524</v>
      </c>
      <c r="M100">
        <v>1.0294264771</v>
      </c>
      <c r="N100">
        <v>0.9099498837</v>
      </c>
      <c r="O100">
        <v>1.1645903699</v>
      </c>
      <c r="P100">
        <v>228</v>
      </c>
      <c r="Q100">
        <v>1334</v>
      </c>
      <c r="R100">
        <v>0.1665388232</v>
      </c>
      <c r="S100">
        <v>0.1460299011</v>
      </c>
      <c r="T100">
        <v>0.1899280862</v>
      </c>
      <c r="U100">
        <v>0.25304565</v>
      </c>
      <c r="V100">
        <v>0.1709145427</v>
      </c>
      <c r="W100">
        <v>0.0103065008</v>
      </c>
      <c r="X100">
        <v>-0.0766</v>
      </c>
      <c r="Y100">
        <v>-0.2081</v>
      </c>
      <c r="Z100">
        <v>0.0548</v>
      </c>
      <c r="AA100">
        <v>0.926225211</v>
      </c>
      <c r="AB100">
        <v>0.8121624334</v>
      </c>
      <c r="AC100">
        <v>1.0563073421</v>
      </c>
      <c r="AD100">
        <v>0.4079857461</v>
      </c>
      <c r="AE100">
        <v>-0.0756</v>
      </c>
      <c r="AF100">
        <v>-0.2548</v>
      </c>
      <c r="AG100">
        <v>0.1035</v>
      </c>
      <c r="AH100">
        <v>0.7222384047</v>
      </c>
      <c r="AI100">
        <v>-0.0145</v>
      </c>
      <c r="AJ100">
        <v>-0.0943</v>
      </c>
      <c r="AK100">
        <v>0.0653</v>
      </c>
      <c r="AL100" t="s">
        <v>316</v>
      </c>
    </row>
    <row r="101" spans="1:38" ht="12.75">
      <c r="A101" t="s">
        <v>83</v>
      </c>
      <c r="B101">
        <v>555</v>
      </c>
      <c r="C101">
        <v>3901</v>
      </c>
      <c r="D101">
        <v>0.1408709632</v>
      </c>
      <c r="E101">
        <v>0.1294654697</v>
      </c>
      <c r="F101">
        <v>0.1532812442</v>
      </c>
      <c r="G101">
        <v>0.3286297785</v>
      </c>
      <c r="H101">
        <v>0.1422712125</v>
      </c>
      <c r="I101">
        <v>0.0055930092</v>
      </c>
      <c r="J101">
        <v>-0.0421</v>
      </c>
      <c r="K101">
        <v>-0.1265</v>
      </c>
      <c r="L101">
        <v>0.0423</v>
      </c>
      <c r="M101">
        <v>0.9587918027</v>
      </c>
      <c r="N101">
        <v>0.8811640684</v>
      </c>
      <c r="O101">
        <v>1.043258292</v>
      </c>
      <c r="P101">
        <v>576</v>
      </c>
      <c r="Q101">
        <v>3046</v>
      </c>
      <c r="R101">
        <v>0.1860810273</v>
      </c>
      <c r="S101">
        <v>0.1712835678</v>
      </c>
      <c r="T101">
        <v>0.2021568628</v>
      </c>
      <c r="U101">
        <v>0.4169704679</v>
      </c>
      <c r="V101">
        <v>0.1891004596</v>
      </c>
      <c r="W101">
        <v>0.0070952037</v>
      </c>
      <c r="X101">
        <v>0.0343</v>
      </c>
      <c r="Y101">
        <v>-0.0485</v>
      </c>
      <c r="Z101">
        <v>0.1172</v>
      </c>
      <c r="AA101">
        <v>1.0349114724</v>
      </c>
      <c r="AB101">
        <v>0.9526136649</v>
      </c>
      <c r="AC101">
        <v>1.1243191182</v>
      </c>
      <c r="AD101">
        <v>1.49336E-05</v>
      </c>
      <c r="AE101">
        <v>-0.2577</v>
      </c>
      <c r="AF101">
        <v>-0.3743</v>
      </c>
      <c r="AG101">
        <v>-0.141</v>
      </c>
      <c r="AH101">
        <v>0.7915303388</v>
      </c>
      <c r="AI101">
        <v>-0.0072</v>
      </c>
      <c r="AJ101">
        <v>-0.0608</v>
      </c>
      <c r="AK101">
        <v>0.0463</v>
      </c>
      <c r="AL101" t="s">
        <v>317</v>
      </c>
    </row>
    <row r="102" spans="1:38" ht="12.75">
      <c r="A102" t="s">
        <v>96</v>
      </c>
      <c r="B102">
        <v>341</v>
      </c>
      <c r="C102">
        <v>2158</v>
      </c>
      <c r="D102">
        <v>0.1542590014</v>
      </c>
      <c r="E102">
        <v>0.1385302673</v>
      </c>
      <c r="F102">
        <v>0.1717735768</v>
      </c>
      <c r="G102">
        <v>0.3747134917</v>
      </c>
      <c r="H102">
        <v>0.1580166821</v>
      </c>
      <c r="I102">
        <v>0.0078519494</v>
      </c>
      <c r="J102">
        <v>0.0487</v>
      </c>
      <c r="K102">
        <v>-0.0588</v>
      </c>
      <c r="L102">
        <v>0.1563</v>
      </c>
      <c r="M102">
        <v>1.0499130743</v>
      </c>
      <c r="N102">
        <v>0.9428606275</v>
      </c>
      <c r="O102">
        <v>1.1691202617</v>
      </c>
      <c r="P102">
        <v>379</v>
      </c>
      <c r="Q102">
        <v>1880</v>
      </c>
      <c r="R102">
        <v>0.1986984803</v>
      </c>
      <c r="S102">
        <v>0.1794699254</v>
      </c>
      <c r="T102">
        <v>0.2199871982</v>
      </c>
      <c r="U102">
        <v>0.0543330189</v>
      </c>
      <c r="V102">
        <v>0.2015957447</v>
      </c>
      <c r="W102">
        <v>0.0092528</v>
      </c>
      <c r="X102">
        <v>0.0999</v>
      </c>
      <c r="Y102">
        <v>-0.0019</v>
      </c>
      <c r="Z102">
        <v>0.2017</v>
      </c>
      <c r="AA102">
        <v>1.1050849178</v>
      </c>
      <c r="AB102">
        <v>0.9981430535</v>
      </c>
      <c r="AC102">
        <v>1.2234846211</v>
      </c>
      <c r="AD102">
        <v>0.0019025414</v>
      </c>
      <c r="AE102">
        <v>-0.2325</v>
      </c>
      <c r="AF102">
        <v>-0.3793</v>
      </c>
      <c r="AG102">
        <v>-0.0857</v>
      </c>
      <c r="AH102">
        <v>0.0223925556</v>
      </c>
      <c r="AI102">
        <v>0.0766</v>
      </c>
      <c r="AJ102">
        <v>0.0109</v>
      </c>
      <c r="AK102">
        <v>0.1423</v>
      </c>
      <c r="AL102" t="s">
        <v>318</v>
      </c>
    </row>
    <row r="103" spans="1:38" ht="12.75">
      <c r="A103" t="s">
        <v>97</v>
      </c>
      <c r="B103">
        <v>522</v>
      </c>
      <c r="C103">
        <v>3025</v>
      </c>
      <c r="D103">
        <v>0.1641592672</v>
      </c>
      <c r="E103">
        <v>0.1504345823</v>
      </c>
      <c r="F103">
        <v>0.1791361042</v>
      </c>
      <c r="G103">
        <v>0.0127810615</v>
      </c>
      <c r="H103">
        <v>0.1725619835</v>
      </c>
      <c r="I103">
        <v>0.0068703302</v>
      </c>
      <c r="J103">
        <v>0.1109</v>
      </c>
      <c r="K103">
        <v>0.0236</v>
      </c>
      <c r="L103">
        <v>0.1982</v>
      </c>
      <c r="M103">
        <v>1.1172959722</v>
      </c>
      <c r="N103">
        <v>1.0238834257</v>
      </c>
      <c r="O103">
        <v>1.2192308793</v>
      </c>
      <c r="P103">
        <v>488</v>
      </c>
      <c r="Q103">
        <v>2586</v>
      </c>
      <c r="R103">
        <v>0.1803464095</v>
      </c>
      <c r="S103">
        <v>0.1647775203</v>
      </c>
      <c r="T103">
        <v>0.1973863143</v>
      </c>
      <c r="U103">
        <v>0.9478450035</v>
      </c>
      <c r="V103">
        <v>0.18870843</v>
      </c>
      <c r="W103">
        <v>0.0076943134</v>
      </c>
      <c r="X103">
        <v>0.003</v>
      </c>
      <c r="Y103">
        <v>-0.0873</v>
      </c>
      <c r="Z103">
        <v>0.0933</v>
      </c>
      <c r="AA103">
        <v>1.0030177223</v>
      </c>
      <c r="AB103">
        <v>0.9164295178</v>
      </c>
      <c r="AC103">
        <v>1.0977871529</v>
      </c>
      <c r="AD103">
        <v>0.2462276994</v>
      </c>
      <c r="AE103">
        <v>-0.0734</v>
      </c>
      <c r="AF103">
        <v>-0.1974</v>
      </c>
      <c r="AG103">
        <v>0.0507</v>
      </c>
      <c r="AH103">
        <v>0.0182534625</v>
      </c>
      <c r="AI103">
        <v>0.069</v>
      </c>
      <c r="AJ103">
        <v>0.0117</v>
      </c>
      <c r="AK103">
        <v>0.1263</v>
      </c>
      <c r="AL103" t="s">
        <v>319</v>
      </c>
    </row>
    <row r="104" spans="1:38" ht="12.75">
      <c r="A104" t="s">
        <v>98</v>
      </c>
      <c r="B104">
        <v>15</v>
      </c>
      <c r="C104">
        <v>162</v>
      </c>
      <c r="D104">
        <v>0.0814741791</v>
      </c>
      <c r="E104">
        <v>0.0479827707</v>
      </c>
      <c r="F104">
        <v>0.1383421961</v>
      </c>
      <c r="G104">
        <v>0.0290503352</v>
      </c>
      <c r="H104">
        <v>0.0925925926</v>
      </c>
      <c r="I104">
        <v>0.0227736045</v>
      </c>
      <c r="J104">
        <v>-0.5896</v>
      </c>
      <c r="K104">
        <v>-1.1191</v>
      </c>
      <c r="L104">
        <v>-0.0602</v>
      </c>
      <c r="M104">
        <v>0.5545271597</v>
      </c>
      <c r="N104">
        <v>0.3265789211</v>
      </c>
      <c r="O104">
        <v>0.9415805825</v>
      </c>
      <c r="P104">
        <v>49</v>
      </c>
      <c r="Q104">
        <v>246</v>
      </c>
      <c r="R104">
        <v>0.1765177325</v>
      </c>
      <c r="S104">
        <v>0.1327537283</v>
      </c>
      <c r="T104">
        <v>0.2347091135</v>
      </c>
      <c r="U104">
        <v>0.8990349855</v>
      </c>
      <c r="V104">
        <v>0.1991869919</v>
      </c>
      <c r="W104">
        <v>0.0254641095</v>
      </c>
      <c r="X104">
        <v>-0.0184</v>
      </c>
      <c r="Y104">
        <v>-0.3034</v>
      </c>
      <c r="Z104">
        <v>0.2665</v>
      </c>
      <c r="AA104">
        <v>0.9817240858</v>
      </c>
      <c r="AB104">
        <v>0.7383254402</v>
      </c>
      <c r="AC104">
        <v>1.3053622808</v>
      </c>
      <c r="AD104">
        <v>0.0141151304</v>
      </c>
      <c r="AE104">
        <v>-0.7525</v>
      </c>
      <c r="AF104">
        <v>-1.3534</v>
      </c>
      <c r="AG104">
        <v>-0.1516</v>
      </c>
      <c r="AH104">
        <v>0.0305461153</v>
      </c>
      <c r="AI104">
        <v>-0.3171</v>
      </c>
      <c r="AJ104">
        <v>-0.6044</v>
      </c>
      <c r="AK104">
        <v>-0.0298</v>
      </c>
      <c r="AL104" t="s">
        <v>320</v>
      </c>
    </row>
    <row r="105" spans="1:38" ht="12.75">
      <c r="A105" t="s">
        <v>84</v>
      </c>
      <c r="B105">
        <v>404</v>
      </c>
      <c r="C105">
        <v>2843</v>
      </c>
      <c r="D105">
        <v>0.1365084762</v>
      </c>
      <c r="E105">
        <v>0.1236493082</v>
      </c>
      <c r="F105">
        <v>0.1507049602</v>
      </c>
      <c r="G105">
        <v>0.1451666083</v>
      </c>
      <c r="H105">
        <v>0.1421034119</v>
      </c>
      <c r="I105">
        <v>0.0065483411</v>
      </c>
      <c r="J105">
        <v>-0.0735</v>
      </c>
      <c r="K105">
        <v>-0.1725</v>
      </c>
      <c r="L105">
        <v>0.0254</v>
      </c>
      <c r="M105">
        <v>0.9290999722</v>
      </c>
      <c r="N105">
        <v>0.8415782815</v>
      </c>
      <c r="O105">
        <v>1.0257236638</v>
      </c>
      <c r="P105">
        <v>440</v>
      </c>
      <c r="Q105">
        <v>2226</v>
      </c>
      <c r="R105">
        <v>0.1880225586</v>
      </c>
      <c r="S105">
        <v>0.1710564471</v>
      </c>
      <c r="T105">
        <v>0.2066714416</v>
      </c>
      <c r="U105">
        <v>0.3542727272</v>
      </c>
      <c r="V105">
        <v>0.1976639712</v>
      </c>
      <c r="W105">
        <v>0.0084407167</v>
      </c>
      <c r="X105">
        <v>0.0447</v>
      </c>
      <c r="Y105">
        <v>-0.0499</v>
      </c>
      <c r="Z105">
        <v>0.1393</v>
      </c>
      <c r="AA105">
        <v>1.0457095263</v>
      </c>
      <c r="AB105">
        <v>0.9513505063</v>
      </c>
      <c r="AC105">
        <v>1.1494274782</v>
      </c>
      <c r="AD105">
        <v>1.4612E-05</v>
      </c>
      <c r="AE105">
        <v>-0.2995</v>
      </c>
      <c r="AF105">
        <v>-0.435</v>
      </c>
      <c r="AG105">
        <v>-0.1641</v>
      </c>
      <c r="AH105">
        <v>0.1552626985</v>
      </c>
      <c r="AI105">
        <v>-0.0451</v>
      </c>
      <c r="AJ105">
        <v>-0.1072</v>
      </c>
      <c r="AK105">
        <v>0.0171</v>
      </c>
      <c r="AL105" t="s">
        <v>321</v>
      </c>
    </row>
    <row r="106" spans="1:38" ht="12.75">
      <c r="A106" t="s">
        <v>85</v>
      </c>
      <c r="B106">
        <v>378</v>
      </c>
      <c r="C106">
        <v>2900</v>
      </c>
      <c r="D106">
        <v>0.1261955421</v>
      </c>
      <c r="E106">
        <v>0.1139477425</v>
      </c>
      <c r="F106">
        <v>0.1397598101</v>
      </c>
      <c r="G106">
        <v>0.0035018318</v>
      </c>
      <c r="H106">
        <v>0.1303448276</v>
      </c>
      <c r="I106">
        <v>0.0062520356</v>
      </c>
      <c r="J106">
        <v>-0.1521</v>
      </c>
      <c r="K106">
        <v>-0.2542</v>
      </c>
      <c r="L106">
        <v>-0.05</v>
      </c>
      <c r="M106">
        <v>0.8589083838</v>
      </c>
      <c r="N106">
        <v>0.7755477703</v>
      </c>
      <c r="O106">
        <v>0.9512291055</v>
      </c>
      <c r="P106">
        <v>458</v>
      </c>
      <c r="Q106">
        <v>2399</v>
      </c>
      <c r="R106">
        <v>0.1834864918</v>
      </c>
      <c r="S106">
        <v>0.1671934501</v>
      </c>
      <c r="T106">
        <v>0.2013672943</v>
      </c>
      <c r="U106">
        <v>0.6691348544</v>
      </c>
      <c r="V106">
        <v>0.1909128804</v>
      </c>
      <c r="W106">
        <v>0.0080241703</v>
      </c>
      <c r="X106">
        <v>0.0203</v>
      </c>
      <c r="Y106">
        <v>-0.0727</v>
      </c>
      <c r="Z106">
        <v>0.1133</v>
      </c>
      <c r="AA106">
        <v>1.0204816587</v>
      </c>
      <c r="AB106">
        <v>0.929865995</v>
      </c>
      <c r="AC106">
        <v>1.1199278404</v>
      </c>
      <c r="AD106" s="4">
        <v>3.9545514E-07</v>
      </c>
      <c r="AE106">
        <v>-0.3536</v>
      </c>
      <c r="AF106">
        <v>-0.4903</v>
      </c>
      <c r="AG106">
        <v>-0.217</v>
      </c>
      <c r="AH106">
        <v>0.055275471</v>
      </c>
      <c r="AI106">
        <v>-0.0605</v>
      </c>
      <c r="AJ106">
        <v>-0.1223</v>
      </c>
      <c r="AK106">
        <v>0.0014</v>
      </c>
      <c r="AL106" t="s">
        <v>322</v>
      </c>
    </row>
    <row r="107" spans="1:38" ht="12.75">
      <c r="A107" t="s">
        <v>99</v>
      </c>
      <c r="B107">
        <v>387</v>
      </c>
      <c r="C107">
        <v>2318</v>
      </c>
      <c r="D107">
        <v>0.1570396473</v>
      </c>
      <c r="E107">
        <v>0.1420009381</v>
      </c>
      <c r="F107">
        <v>0.1736710416</v>
      </c>
      <c r="G107">
        <v>0.1949116823</v>
      </c>
      <c r="H107">
        <v>0.1669542709</v>
      </c>
      <c r="I107">
        <v>0.0077459818</v>
      </c>
      <c r="J107">
        <v>0.0666</v>
      </c>
      <c r="K107">
        <v>-0.0341</v>
      </c>
      <c r="L107">
        <v>0.1672</v>
      </c>
      <c r="M107">
        <v>1.0688386244</v>
      </c>
      <c r="N107">
        <v>0.9664826044</v>
      </c>
      <c r="O107">
        <v>1.1820347307</v>
      </c>
      <c r="P107">
        <v>309</v>
      </c>
      <c r="Q107">
        <v>1697</v>
      </c>
      <c r="R107">
        <v>0.174145299</v>
      </c>
      <c r="S107">
        <v>0.1554281185</v>
      </c>
      <c r="T107">
        <v>0.1951164658</v>
      </c>
      <c r="U107">
        <v>0.5815126621</v>
      </c>
      <c r="V107">
        <v>0.1820860342</v>
      </c>
      <c r="W107">
        <v>0.0093680933</v>
      </c>
      <c r="X107">
        <v>-0.032</v>
      </c>
      <c r="Y107">
        <v>-0.1457</v>
      </c>
      <c r="Z107">
        <v>0.0817</v>
      </c>
      <c r="AA107">
        <v>0.9685295188</v>
      </c>
      <c r="AB107">
        <v>0.8644317228</v>
      </c>
      <c r="AC107">
        <v>1.085163124</v>
      </c>
      <c r="AD107">
        <v>0.2815199153</v>
      </c>
      <c r="AE107">
        <v>-0.0827</v>
      </c>
      <c r="AF107">
        <v>-0.2333</v>
      </c>
      <c r="AG107">
        <v>0.0678</v>
      </c>
      <c r="AH107">
        <v>0.9198037633</v>
      </c>
      <c r="AI107">
        <v>0.0035</v>
      </c>
      <c r="AJ107">
        <v>-0.0655</v>
      </c>
      <c r="AK107">
        <v>0.0726</v>
      </c>
      <c r="AL107" t="s">
        <v>323</v>
      </c>
    </row>
    <row r="108" spans="1:38" ht="12.75">
      <c r="A108" t="s">
        <v>100</v>
      </c>
      <c r="B108">
        <v>245</v>
      </c>
      <c r="C108">
        <v>1951</v>
      </c>
      <c r="D108">
        <v>0.1321054497</v>
      </c>
      <c r="E108">
        <v>0.1162873052</v>
      </c>
      <c r="F108">
        <v>0.1500752795</v>
      </c>
      <c r="G108">
        <v>0.1022608764</v>
      </c>
      <c r="H108">
        <v>0.1255766274</v>
      </c>
      <c r="I108">
        <v>0.0075021657</v>
      </c>
      <c r="J108">
        <v>-0.1063</v>
      </c>
      <c r="K108">
        <v>-0.2339</v>
      </c>
      <c r="L108">
        <v>0.0212</v>
      </c>
      <c r="M108">
        <v>0.8991322225</v>
      </c>
      <c r="N108">
        <v>0.7914712335</v>
      </c>
      <c r="O108">
        <v>1.0214379492</v>
      </c>
      <c r="P108">
        <v>270</v>
      </c>
      <c r="Q108">
        <v>1668</v>
      </c>
      <c r="R108">
        <v>0.1718647945</v>
      </c>
      <c r="S108">
        <v>0.152323117</v>
      </c>
      <c r="T108">
        <v>0.1939134923</v>
      </c>
      <c r="U108">
        <v>0.4633945513</v>
      </c>
      <c r="V108">
        <v>0.1618705036</v>
      </c>
      <c r="W108">
        <v>0.0090186472</v>
      </c>
      <c r="X108">
        <v>-0.0452</v>
      </c>
      <c r="Y108">
        <v>-0.1659</v>
      </c>
      <c r="Z108">
        <v>0.0755</v>
      </c>
      <c r="AA108">
        <v>0.955846225</v>
      </c>
      <c r="AB108">
        <v>0.8471628924</v>
      </c>
      <c r="AC108">
        <v>1.0784726456</v>
      </c>
      <c r="AD108">
        <v>0.0064587842</v>
      </c>
      <c r="AE108">
        <v>-0.2424</v>
      </c>
      <c r="AF108">
        <v>-0.4169</v>
      </c>
      <c r="AG108">
        <v>-0.068</v>
      </c>
      <c r="AH108">
        <v>0.0551841707</v>
      </c>
      <c r="AI108">
        <v>-0.0781</v>
      </c>
      <c r="AJ108">
        <v>-0.1579</v>
      </c>
      <c r="AK108">
        <v>0.0017</v>
      </c>
      <c r="AL108" t="s">
        <v>324</v>
      </c>
    </row>
    <row r="109" spans="1:38" ht="12.75">
      <c r="A109" t="s">
        <v>103</v>
      </c>
      <c r="B109">
        <v>858</v>
      </c>
      <c r="C109">
        <v>5389</v>
      </c>
      <c r="D109">
        <v>0.1573365454</v>
      </c>
      <c r="E109">
        <v>0.1468842981</v>
      </c>
      <c r="F109">
        <v>0.1685325718</v>
      </c>
      <c r="G109">
        <v>0.0509420368</v>
      </c>
      <c r="H109">
        <v>0.1592132121</v>
      </c>
      <c r="I109">
        <v>0.0049840042</v>
      </c>
      <c r="J109">
        <v>0.0685</v>
      </c>
      <c r="K109">
        <v>-0.0003</v>
      </c>
      <c r="L109">
        <v>0.1372</v>
      </c>
      <c r="M109">
        <v>1.0708593636</v>
      </c>
      <c r="N109">
        <v>0.999719586</v>
      </c>
      <c r="O109">
        <v>1.1470614287</v>
      </c>
      <c r="P109">
        <v>690</v>
      </c>
      <c r="Q109">
        <v>4350</v>
      </c>
      <c r="R109">
        <v>0.1564237626</v>
      </c>
      <c r="S109">
        <v>0.1449672863</v>
      </c>
      <c r="T109">
        <v>0.1687856214</v>
      </c>
      <c r="U109">
        <v>0.0003313374</v>
      </c>
      <c r="V109">
        <v>0.1586206897</v>
      </c>
      <c r="W109">
        <v>0.0055389979</v>
      </c>
      <c r="X109">
        <v>-0.1393</v>
      </c>
      <c r="Y109">
        <v>-0.2154</v>
      </c>
      <c r="Z109">
        <v>-0.0632</v>
      </c>
      <c r="AA109">
        <v>0.8699691139</v>
      </c>
      <c r="AB109">
        <v>0.8062525764</v>
      </c>
      <c r="AC109">
        <v>0.9387210427</v>
      </c>
      <c r="AD109">
        <v>0.6060082962</v>
      </c>
      <c r="AE109">
        <v>0.0265</v>
      </c>
      <c r="AF109">
        <v>-0.0741</v>
      </c>
      <c r="AG109">
        <v>0.1271</v>
      </c>
      <c r="AH109">
        <v>0.5699186423</v>
      </c>
      <c r="AI109">
        <v>-0.0131</v>
      </c>
      <c r="AJ109">
        <v>-0.0584</v>
      </c>
      <c r="AK109">
        <v>0.0322</v>
      </c>
      <c r="AL109" t="s">
        <v>325</v>
      </c>
    </row>
    <row r="110" spans="1:38" ht="12.75">
      <c r="A110" t="s">
        <v>104</v>
      </c>
      <c r="B110">
        <v>755</v>
      </c>
      <c r="C110">
        <v>5176</v>
      </c>
      <c r="D110">
        <v>0.154176449</v>
      </c>
      <c r="E110">
        <v>0.1433311218</v>
      </c>
      <c r="F110">
        <v>0.1658424012</v>
      </c>
      <c r="G110">
        <v>0.1955192297</v>
      </c>
      <c r="H110">
        <v>0.1458655332</v>
      </c>
      <c r="I110">
        <v>0.0049061671</v>
      </c>
      <c r="J110">
        <v>0.0482</v>
      </c>
      <c r="K110">
        <v>-0.0248</v>
      </c>
      <c r="L110">
        <v>0.1211</v>
      </c>
      <c r="M110">
        <v>1.0493512082</v>
      </c>
      <c r="N110">
        <v>0.9755360619</v>
      </c>
      <c r="O110">
        <v>1.1287516691</v>
      </c>
      <c r="P110">
        <v>665</v>
      </c>
      <c r="Q110">
        <v>4098</v>
      </c>
      <c r="R110">
        <v>0.1717827004</v>
      </c>
      <c r="S110">
        <v>0.158966608</v>
      </c>
      <c r="T110">
        <v>0.1856320425</v>
      </c>
      <c r="U110">
        <v>0.2486681706</v>
      </c>
      <c r="V110">
        <v>0.1622742801</v>
      </c>
      <c r="W110">
        <v>0.0057595665</v>
      </c>
      <c r="X110">
        <v>-0.0456</v>
      </c>
      <c r="Y110">
        <v>-0.1232</v>
      </c>
      <c r="Z110">
        <v>0.0319</v>
      </c>
      <c r="AA110">
        <v>0.9553896489</v>
      </c>
      <c r="AB110">
        <v>0.8841114472</v>
      </c>
      <c r="AC110">
        <v>1.0324143909</v>
      </c>
      <c r="AD110">
        <v>0.1011515508</v>
      </c>
      <c r="AE110">
        <v>-0.0875</v>
      </c>
      <c r="AF110">
        <v>-0.1921</v>
      </c>
      <c r="AG110">
        <v>0.0171</v>
      </c>
      <c r="AH110">
        <v>0.3179967128</v>
      </c>
      <c r="AI110">
        <v>0.0241</v>
      </c>
      <c r="AJ110">
        <v>-0.0232</v>
      </c>
      <c r="AK110">
        <v>0.0713</v>
      </c>
      <c r="AL110" t="s">
        <v>326</v>
      </c>
    </row>
    <row r="111" spans="1:38" ht="12.75">
      <c r="A111" t="s">
        <v>101</v>
      </c>
      <c r="B111">
        <v>559</v>
      </c>
      <c r="C111">
        <v>3646</v>
      </c>
      <c r="D111">
        <v>0.1579153076</v>
      </c>
      <c r="E111">
        <v>0.1451122097</v>
      </c>
      <c r="F111">
        <v>0.1718480094</v>
      </c>
      <c r="G111">
        <v>0.0945049551</v>
      </c>
      <c r="H111">
        <v>0.1533187054</v>
      </c>
      <c r="I111">
        <v>0.0059669064</v>
      </c>
      <c r="J111">
        <v>0.0721</v>
      </c>
      <c r="K111">
        <v>-0.0124</v>
      </c>
      <c r="L111">
        <v>0.1567</v>
      </c>
      <c r="M111">
        <v>1.0747985176</v>
      </c>
      <c r="N111">
        <v>0.9876584496</v>
      </c>
      <c r="O111">
        <v>1.1696268624</v>
      </c>
      <c r="P111">
        <v>500</v>
      </c>
      <c r="Q111">
        <v>3084</v>
      </c>
      <c r="R111">
        <v>0.1685129558</v>
      </c>
      <c r="S111">
        <v>0.154198891</v>
      </c>
      <c r="T111">
        <v>0.1841557749</v>
      </c>
      <c r="U111">
        <v>0.1521658961</v>
      </c>
      <c r="V111">
        <v>0.1621271077</v>
      </c>
      <c r="W111">
        <v>0.0066368149</v>
      </c>
      <c r="X111">
        <v>-0.0649</v>
      </c>
      <c r="Y111">
        <v>-0.1536</v>
      </c>
      <c r="Z111">
        <v>0.0239</v>
      </c>
      <c r="AA111">
        <v>0.9372045808</v>
      </c>
      <c r="AB111">
        <v>0.8575952296</v>
      </c>
      <c r="AC111">
        <v>1.0242039553</v>
      </c>
      <c r="AD111">
        <v>0.4730504072</v>
      </c>
      <c r="AE111">
        <v>-0.0443</v>
      </c>
      <c r="AF111">
        <v>-0.1653</v>
      </c>
      <c r="AG111">
        <v>0.0767</v>
      </c>
      <c r="AH111">
        <v>0.6442935594</v>
      </c>
      <c r="AI111">
        <v>0.013</v>
      </c>
      <c r="AJ111">
        <v>-0.0421</v>
      </c>
      <c r="AK111">
        <v>0.068</v>
      </c>
      <c r="AL111" t="s">
        <v>327</v>
      </c>
    </row>
    <row r="112" spans="1:38" ht="12.75">
      <c r="A112" t="s">
        <v>102</v>
      </c>
      <c r="B112">
        <v>317</v>
      </c>
      <c r="C112">
        <v>2619</v>
      </c>
      <c r="D112">
        <v>0.1348083024</v>
      </c>
      <c r="E112">
        <v>0.1206265769</v>
      </c>
      <c r="F112">
        <v>0.1506573334</v>
      </c>
      <c r="G112">
        <v>0.1290921424</v>
      </c>
      <c r="H112">
        <v>0.1210385643</v>
      </c>
      <c r="I112">
        <v>0.0063735155</v>
      </c>
      <c r="J112">
        <v>-0.0861</v>
      </c>
      <c r="K112">
        <v>-0.1972</v>
      </c>
      <c r="L112">
        <v>0.0251</v>
      </c>
      <c r="M112">
        <v>0.9175282995</v>
      </c>
      <c r="N112">
        <v>0.8210050565</v>
      </c>
      <c r="O112">
        <v>1.0253995073</v>
      </c>
      <c r="P112">
        <v>239</v>
      </c>
      <c r="Q112">
        <v>1974</v>
      </c>
      <c r="R112">
        <v>0.134738621</v>
      </c>
      <c r="S112">
        <v>0.118546418</v>
      </c>
      <c r="T112">
        <v>0.1531425099</v>
      </c>
      <c r="U112">
        <v>1.00118E-05</v>
      </c>
      <c r="V112">
        <v>0.1210739615</v>
      </c>
      <c r="W112">
        <v>0.0073422297</v>
      </c>
      <c r="X112">
        <v>-0.2885</v>
      </c>
      <c r="Y112">
        <v>-0.4166</v>
      </c>
      <c r="Z112">
        <v>-0.1605</v>
      </c>
      <c r="AA112">
        <v>0.749364654</v>
      </c>
      <c r="AB112">
        <v>0.6593098166</v>
      </c>
      <c r="AC112">
        <v>0.8517200419</v>
      </c>
      <c r="AD112">
        <v>0.805249826</v>
      </c>
      <c r="AE112">
        <v>0.0212</v>
      </c>
      <c r="AF112">
        <v>-0.1472</v>
      </c>
      <c r="AG112">
        <v>0.1895</v>
      </c>
      <c r="AH112">
        <v>0.0003352333</v>
      </c>
      <c r="AI112">
        <v>-0.1352</v>
      </c>
      <c r="AJ112">
        <v>-0.2091</v>
      </c>
      <c r="AK112">
        <v>-0.0613</v>
      </c>
      <c r="AL112" t="s">
        <v>328</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26"/>
  <sheetViews>
    <sheetView workbookViewId="0" topLeftCell="A1">
      <selection activeCell="L31" sqref="L31"/>
    </sheetView>
  </sheetViews>
  <sheetFormatPr defaultColWidth="9.140625" defaultRowHeight="12.75"/>
  <cols>
    <col min="1" max="1" width="12.421875" style="0" customWidth="1"/>
    <col min="2" max="5" width="8.00390625" style="0" customWidth="1"/>
    <col min="7" max="7" width="18.140625" style="0" customWidth="1"/>
    <col min="8" max="11" width="8.00390625" style="0" customWidth="1"/>
  </cols>
  <sheetData>
    <row r="1" spans="1:5" ht="15.75" thickBot="1">
      <c r="A1" s="16" t="s">
        <v>420</v>
      </c>
      <c r="B1" s="16"/>
      <c r="C1" s="16"/>
      <c r="D1" s="16"/>
      <c r="E1" s="16"/>
    </row>
    <row r="2" spans="1:11" ht="13.5" thickBot="1">
      <c r="A2" s="60" t="s">
        <v>147</v>
      </c>
      <c r="B2" s="54" t="s">
        <v>330</v>
      </c>
      <c r="C2" s="54"/>
      <c r="D2" s="54"/>
      <c r="E2" s="55"/>
      <c r="G2" s="60" t="s">
        <v>147</v>
      </c>
      <c r="H2" s="54" t="s">
        <v>330</v>
      </c>
      <c r="I2" s="54"/>
      <c r="J2" s="54"/>
      <c r="K2" s="55"/>
    </row>
    <row r="3" spans="1:11" ht="12.75">
      <c r="A3" s="61"/>
      <c r="B3" s="17" t="s">
        <v>148</v>
      </c>
      <c r="C3" s="18" t="s">
        <v>421</v>
      </c>
      <c r="D3" s="19" t="s">
        <v>148</v>
      </c>
      <c r="E3" s="28" t="s">
        <v>421</v>
      </c>
      <c r="G3" s="61"/>
      <c r="H3" s="17" t="s">
        <v>148</v>
      </c>
      <c r="I3" s="18" t="s">
        <v>421</v>
      </c>
      <c r="J3" s="19" t="s">
        <v>148</v>
      </c>
      <c r="K3" s="28" t="s">
        <v>421</v>
      </c>
    </row>
    <row r="4" spans="1:11" ht="12.75">
      <c r="A4" s="61"/>
      <c r="B4" s="17" t="s">
        <v>149</v>
      </c>
      <c r="C4" s="18" t="s">
        <v>195</v>
      </c>
      <c r="D4" s="19" t="s">
        <v>149</v>
      </c>
      <c r="E4" s="37" t="s">
        <v>195</v>
      </c>
      <c r="G4" s="61"/>
      <c r="H4" s="17" t="s">
        <v>149</v>
      </c>
      <c r="I4" s="18" t="s">
        <v>195</v>
      </c>
      <c r="J4" s="19" t="s">
        <v>149</v>
      </c>
      <c r="K4" s="37" t="s">
        <v>195</v>
      </c>
    </row>
    <row r="5" spans="1:11" ht="12.75">
      <c r="A5" s="61"/>
      <c r="B5" s="20" t="s">
        <v>150</v>
      </c>
      <c r="C5" s="21" t="s">
        <v>196</v>
      </c>
      <c r="D5" s="22" t="s">
        <v>150</v>
      </c>
      <c r="E5" s="38" t="s">
        <v>196</v>
      </c>
      <c r="G5" s="61"/>
      <c r="H5" s="20" t="s">
        <v>150</v>
      </c>
      <c r="I5" s="21" t="s">
        <v>196</v>
      </c>
      <c r="J5" s="22" t="s">
        <v>150</v>
      </c>
      <c r="K5" s="38" t="s">
        <v>196</v>
      </c>
    </row>
    <row r="6" spans="1:11" ht="13.5" thickBot="1">
      <c r="A6" s="62"/>
      <c r="B6" s="56" t="s">
        <v>133</v>
      </c>
      <c r="C6" s="57"/>
      <c r="D6" s="58" t="s">
        <v>134</v>
      </c>
      <c r="E6" s="59"/>
      <c r="G6" s="62"/>
      <c r="H6" s="56" t="s">
        <v>133</v>
      </c>
      <c r="I6" s="57"/>
      <c r="J6" s="58" t="s">
        <v>134</v>
      </c>
      <c r="K6" s="59"/>
    </row>
    <row r="7" spans="1:11" ht="12.75">
      <c r="A7" s="24" t="s">
        <v>151</v>
      </c>
      <c r="B7" s="39">
        <f>'orig. data'!B4/8</f>
        <v>96.5</v>
      </c>
      <c r="C7" s="47">
        <f>'orig. data'!H4*100</f>
        <v>12.83031411</v>
      </c>
      <c r="D7" s="43">
        <f>'orig. data'!P4/8</f>
        <v>114.75</v>
      </c>
      <c r="E7" s="49">
        <f>'orig. data'!V4*100</f>
        <v>16.27371034</v>
      </c>
      <c r="G7" s="30" t="s">
        <v>166</v>
      </c>
      <c r="H7" s="39">
        <f>'orig. data'!B19/8</f>
        <v>115.5</v>
      </c>
      <c r="I7" s="47">
        <f>'orig. data'!H19*100</f>
        <v>15.42570952</v>
      </c>
      <c r="J7" s="43">
        <f>'orig. data'!P19/8</f>
        <v>131.25</v>
      </c>
      <c r="K7" s="49">
        <f>'orig. data'!V19*100</f>
        <v>19.75540922</v>
      </c>
    </row>
    <row r="8" spans="1:11" ht="12.75">
      <c r="A8" s="25" t="s">
        <v>152</v>
      </c>
      <c r="B8" s="40">
        <f>'orig. data'!B5/8</f>
        <v>206.5</v>
      </c>
      <c r="C8" s="47">
        <f>'orig. data'!H5*100</f>
        <v>14.13052776</v>
      </c>
      <c r="D8" s="43">
        <f>'orig. data'!P5/8</f>
        <v>244.875</v>
      </c>
      <c r="E8" s="49">
        <f>'orig. data'!V5*100</f>
        <v>18.20970441</v>
      </c>
      <c r="G8" s="31" t="s">
        <v>167</v>
      </c>
      <c r="H8" s="40">
        <f>'orig. data'!B20/8</f>
        <v>62.375</v>
      </c>
      <c r="I8" s="47">
        <f>'orig. data'!H20*100</f>
        <v>15.851334180000002</v>
      </c>
      <c r="J8" s="43">
        <f>'orig. data'!P20/8</f>
        <v>58.25</v>
      </c>
      <c r="K8" s="49">
        <f>'orig. data'!V20*100</f>
        <v>19.57983193</v>
      </c>
    </row>
    <row r="9" spans="1:11" ht="12.75">
      <c r="A9" s="25" t="s">
        <v>153</v>
      </c>
      <c r="B9" s="40">
        <f>'orig. data'!B7/8</f>
        <v>129.875</v>
      </c>
      <c r="C9" s="47">
        <f>'orig. data'!H7*100</f>
        <v>14.43857699</v>
      </c>
      <c r="D9" s="43">
        <f>'orig. data'!P7/8</f>
        <v>145</v>
      </c>
      <c r="E9" s="49">
        <f>'orig. data'!V7*100</f>
        <v>20.15288395</v>
      </c>
      <c r="G9" s="31" t="s">
        <v>172</v>
      </c>
      <c r="H9" s="40">
        <f>'orig. data'!B25/8</f>
        <v>69.375</v>
      </c>
      <c r="I9" s="47">
        <f>'orig. data'!H25*100</f>
        <v>14.22712125</v>
      </c>
      <c r="J9" s="43">
        <f>'orig. data'!P25/8</f>
        <v>72</v>
      </c>
      <c r="K9" s="49">
        <f>'orig. data'!V25*100</f>
        <v>18.910045959999998</v>
      </c>
    </row>
    <row r="10" spans="1:11" ht="12.75">
      <c r="A10" s="25" t="s">
        <v>108</v>
      </c>
      <c r="B10" s="40">
        <f>'orig. data'!B6/8</f>
        <v>102.125</v>
      </c>
      <c r="C10" s="47">
        <f>'orig. data'!H6*100</f>
        <v>15.242537310000001</v>
      </c>
      <c r="D10" s="43">
        <f>'orig. data'!P6/8</f>
        <v>114.5</v>
      </c>
      <c r="E10" s="49">
        <f>'orig. data'!V6*100</f>
        <v>20.03499563</v>
      </c>
      <c r="G10" s="31" t="s">
        <v>168</v>
      </c>
      <c r="H10" s="40">
        <f>'orig. data'!B21/8</f>
        <v>117.875</v>
      </c>
      <c r="I10" s="47">
        <f>'orig. data'!H21*100</f>
        <v>16.141732280000003</v>
      </c>
      <c r="J10" s="43">
        <f>'orig. data'!P21/8</f>
        <v>120.5</v>
      </c>
      <c r="K10" s="49">
        <f>'orig. data'!V21*100</f>
        <v>20.24359513</v>
      </c>
    </row>
    <row r="11" spans="1:11" ht="12.75">
      <c r="A11" s="25" t="s">
        <v>161</v>
      </c>
      <c r="B11" s="40">
        <f>'orig. data'!B8/8</f>
        <v>1371.625</v>
      </c>
      <c r="C11" s="47">
        <f>'orig. data'!H8*100</f>
        <v>15.12411616</v>
      </c>
      <c r="D11" s="43">
        <f>'orig. data'!P8/8</f>
        <v>1345.125</v>
      </c>
      <c r="E11" s="49">
        <f>'orig. data'!V8*100</f>
        <v>18.2284785</v>
      </c>
      <c r="G11" s="31" t="s">
        <v>171</v>
      </c>
      <c r="H11" s="40">
        <f>'orig. data'!B24/8</f>
        <v>81.125</v>
      </c>
      <c r="I11" s="47">
        <f>'orig. data'!H24*100</f>
        <v>14.85465782</v>
      </c>
      <c r="J11" s="43">
        <f>'orig. data'!P24/8</f>
        <v>93.5</v>
      </c>
      <c r="K11" s="49">
        <f>'orig. data'!V24*100</f>
        <v>18.54238969</v>
      </c>
    </row>
    <row r="12" spans="1:11" ht="12.75">
      <c r="A12" s="25" t="s">
        <v>154</v>
      </c>
      <c r="B12" s="40">
        <f>'orig. data'!B9/8</f>
        <v>107.125</v>
      </c>
      <c r="C12" s="47">
        <f>'orig. data'!H9*100</f>
        <v>18.33547283</v>
      </c>
      <c r="D12" s="43">
        <f>'orig. data'!P9/8</f>
        <v>101.625</v>
      </c>
      <c r="E12" s="49">
        <f>'orig. data'!V9*100</f>
        <v>19.8196002</v>
      </c>
      <c r="G12" s="31" t="s">
        <v>169</v>
      </c>
      <c r="H12" s="40">
        <f>'orig. data'!B22/8</f>
        <v>143.375</v>
      </c>
      <c r="I12" s="47">
        <f>'orig. data'!H22*100</f>
        <v>15.81196581</v>
      </c>
      <c r="J12" s="43">
        <f>'orig. data'!P22/8</f>
        <v>124</v>
      </c>
      <c r="K12" s="49">
        <f>'orig. data'!V22*100</f>
        <v>18.752362950000002</v>
      </c>
    </row>
    <row r="13" spans="1:11" ht="12.75">
      <c r="A13" s="25" t="s">
        <v>155</v>
      </c>
      <c r="B13" s="40">
        <f>'orig. data'!B10/8</f>
        <v>118.875</v>
      </c>
      <c r="C13" s="47">
        <f>'orig. data'!H10*100</f>
        <v>12.5246938</v>
      </c>
      <c r="D13" s="43">
        <f>'orig. data'!P10/8</f>
        <v>134.25</v>
      </c>
      <c r="E13" s="49">
        <f>'orig. data'!V10*100</f>
        <v>16.648581619999998</v>
      </c>
      <c r="G13" s="31" t="s">
        <v>173</v>
      </c>
      <c r="H13" s="40">
        <f>'orig. data'!B26/8</f>
        <v>109.75</v>
      </c>
      <c r="I13" s="47">
        <f>'orig. data'!H26*100</f>
        <v>16.42656688</v>
      </c>
      <c r="J13" s="43">
        <f>'orig. data'!P26/8</f>
        <v>114.5</v>
      </c>
      <c r="K13" s="49">
        <f>'orig. data'!V26*100</f>
        <v>19.43972835</v>
      </c>
    </row>
    <row r="14" spans="1:11" ht="12.75">
      <c r="A14" s="25" t="s">
        <v>156</v>
      </c>
      <c r="B14" s="40">
        <f>'orig. data'!B11/8</f>
        <v>75.5</v>
      </c>
      <c r="C14" s="47">
        <f>'orig. data'!H11*100</f>
        <v>13.82783883</v>
      </c>
      <c r="D14" s="43">
        <f>'orig. data'!P11/8</f>
        <v>66.375</v>
      </c>
      <c r="E14" s="49">
        <f>'orig. data'!V11*100</f>
        <v>14.01795143</v>
      </c>
      <c r="G14" s="31" t="s">
        <v>170</v>
      </c>
      <c r="H14" s="40">
        <f>'orig. data'!B23/8</f>
        <v>184.375</v>
      </c>
      <c r="I14" s="47">
        <f>'orig. data'!H23*100</f>
        <v>14.956398300000002</v>
      </c>
      <c r="J14" s="43">
        <f>'orig. data'!P23/8</f>
        <v>184.75</v>
      </c>
      <c r="K14" s="49">
        <f>'orig. data'!V23*100</f>
        <v>18.47730966</v>
      </c>
    </row>
    <row r="15" spans="1:11" ht="12.75">
      <c r="A15" s="25" t="s">
        <v>157</v>
      </c>
      <c r="B15" s="40">
        <f>'orig. data'!B12/8</f>
        <v>3.125</v>
      </c>
      <c r="C15" s="47">
        <f>'orig. data'!H12*100</f>
        <v>11.01321586</v>
      </c>
      <c r="D15" s="43">
        <f>'orig. data'!P12/8</f>
        <v>3.125</v>
      </c>
      <c r="E15" s="49">
        <f>'orig. data'!V12*100</f>
        <v>18.93939394</v>
      </c>
      <c r="G15" s="31" t="s">
        <v>174</v>
      </c>
      <c r="H15" s="40">
        <f>'orig. data'!B27/8</f>
        <v>97.75</v>
      </c>
      <c r="I15" s="47">
        <f>'orig. data'!H27*100</f>
        <v>13.6165767</v>
      </c>
      <c r="J15" s="43">
        <f>'orig. data'!P27/8</f>
        <v>112.25</v>
      </c>
      <c r="K15" s="49">
        <f>'orig. data'!V27*100</f>
        <v>19.41621622</v>
      </c>
    </row>
    <row r="16" spans="1:11" ht="12.75">
      <c r="A16" s="25" t="s">
        <v>158</v>
      </c>
      <c r="B16" s="40">
        <f>'orig. data'!B13/8</f>
        <v>95</v>
      </c>
      <c r="C16" s="47">
        <f>'orig. data'!H13*100</f>
        <v>19.87967565</v>
      </c>
      <c r="D16" s="43">
        <f>'orig. data'!P13/8</f>
        <v>97.125</v>
      </c>
      <c r="E16" s="49">
        <f>'orig. data'!V13*100</f>
        <v>21.88732394</v>
      </c>
      <c r="G16" s="31" t="s">
        <v>175</v>
      </c>
      <c r="H16" s="40">
        <f>'orig. data'!B28/8</f>
        <v>79</v>
      </c>
      <c r="I16" s="47">
        <f>'orig. data'!H28*100</f>
        <v>14.804403839999999</v>
      </c>
      <c r="J16" s="43">
        <f>'orig. data'!P28/8</f>
        <v>72.375</v>
      </c>
      <c r="K16" s="49">
        <f>'orig. data'!V28*100</f>
        <v>17.20653789</v>
      </c>
    </row>
    <row r="17" spans="1:11" ht="12.75">
      <c r="A17" s="25" t="s">
        <v>159</v>
      </c>
      <c r="B17" s="40">
        <f>'orig. data'!B14/8</f>
        <v>132.75</v>
      </c>
      <c r="C17" s="47">
        <f>'orig. data'!H14*100</f>
        <v>11.41935484</v>
      </c>
      <c r="D17" s="43">
        <f>'orig. data'!P14/8</f>
        <v>155.875</v>
      </c>
      <c r="E17" s="49">
        <f>'orig. data'!V14*100</f>
        <v>14.74866943</v>
      </c>
      <c r="G17" s="31" t="s">
        <v>177</v>
      </c>
      <c r="H17" s="46">
        <f>'orig. data'!B30/8</f>
        <v>109.5</v>
      </c>
      <c r="I17" s="47">
        <f>'orig. data'!H30*100</f>
        <v>13.982442140000002</v>
      </c>
      <c r="J17" s="43">
        <f>'orig. data'!P30/8</f>
        <v>92.375</v>
      </c>
      <c r="K17" s="49">
        <f>'orig. data'!V30*100</f>
        <v>14.61051799</v>
      </c>
    </row>
    <row r="18" spans="1:11" ht="12.75">
      <c r="A18" s="26"/>
      <c r="B18" s="41"/>
      <c r="C18" s="35"/>
      <c r="D18" s="44"/>
      <c r="E18" s="36"/>
      <c r="G18" s="31" t="s">
        <v>176</v>
      </c>
      <c r="H18" s="40">
        <f>'orig. data'!B29/8</f>
        <v>201.625</v>
      </c>
      <c r="I18" s="47">
        <f>'orig. data'!H29*100</f>
        <v>15.267392329999998</v>
      </c>
      <c r="J18" s="43">
        <f>'orig. data'!P29/8</f>
        <v>169.375</v>
      </c>
      <c r="K18" s="49">
        <f>'orig. data'!V29*100</f>
        <v>16.03929924</v>
      </c>
    </row>
    <row r="19" spans="1:11" ht="12.75">
      <c r="A19" s="25" t="s">
        <v>164</v>
      </c>
      <c r="B19" s="40">
        <f>'orig. data'!B15/8</f>
        <v>432.875</v>
      </c>
      <c r="C19" s="47">
        <f>'orig. data'!H15*100</f>
        <v>13.905396719999999</v>
      </c>
      <c r="D19" s="43">
        <f>'orig. data'!P15/8</f>
        <v>504.625</v>
      </c>
      <c r="E19" s="49">
        <f>'orig. data'!V15*100</f>
        <v>18.2216204</v>
      </c>
      <c r="G19" s="32"/>
      <c r="H19" s="41"/>
      <c r="I19" s="35"/>
      <c r="J19" s="44"/>
      <c r="K19" s="36"/>
    </row>
    <row r="20" spans="1:11" ht="12.75">
      <c r="A20" s="25" t="s">
        <v>165</v>
      </c>
      <c r="B20" s="40">
        <f>'orig. data'!B16/8</f>
        <v>301.5</v>
      </c>
      <c r="C20" s="47">
        <f>'orig. data'!H16*100</f>
        <v>14.499549140000001</v>
      </c>
      <c r="D20" s="43">
        <f>'orig. data'!P16/8</f>
        <v>302.25</v>
      </c>
      <c r="E20" s="49">
        <f>'orig. data'!V16*100</f>
        <v>16.8607489</v>
      </c>
      <c r="G20" s="31" t="s">
        <v>178</v>
      </c>
      <c r="H20" s="40">
        <f>'orig. data'!B31/8</f>
        <v>613.5</v>
      </c>
      <c r="I20" s="47">
        <f>'orig. data'!H31*100</f>
        <v>15.410700829999998</v>
      </c>
      <c r="J20" s="43">
        <f>'orig. data'!P31/8</f>
        <v>629.125</v>
      </c>
      <c r="K20" s="49">
        <f>'orig. data'!V31*100</f>
        <v>19.398728079999998</v>
      </c>
    </row>
    <row r="21" spans="1:11" ht="12.75">
      <c r="A21" s="25" t="s">
        <v>160</v>
      </c>
      <c r="B21" s="40">
        <f>'orig. data'!B17/8</f>
        <v>230.875</v>
      </c>
      <c r="C21" s="47">
        <f>'orig. data'!H17*100</f>
        <v>13.835205989999999</v>
      </c>
      <c r="D21" s="43">
        <f>'orig. data'!P17/8</f>
        <v>256.125</v>
      </c>
      <c r="E21" s="49">
        <f>'orig. data'!V17*100</f>
        <v>16.882260860000002</v>
      </c>
      <c r="G21" s="31" t="s">
        <v>179</v>
      </c>
      <c r="H21" s="40">
        <f>'orig. data'!B32/8</f>
        <v>444.375</v>
      </c>
      <c r="I21" s="47">
        <f>'orig. data'!H32*100</f>
        <v>15.62568678</v>
      </c>
      <c r="J21" s="43">
        <f>'orig. data'!P32/8</f>
        <v>421</v>
      </c>
      <c r="K21" s="49">
        <f>'orig. data'!V32*100</f>
        <v>18.17396935</v>
      </c>
    </row>
    <row r="22" spans="1:11" ht="12.75">
      <c r="A22" s="26"/>
      <c r="B22" s="41"/>
      <c r="C22" s="35"/>
      <c r="D22" s="44"/>
      <c r="E22" s="36"/>
      <c r="G22" s="31" t="s">
        <v>180</v>
      </c>
      <c r="H22" s="40">
        <f>'orig. data'!B33/8</f>
        <v>313.75</v>
      </c>
      <c r="I22" s="47">
        <f>'orig. data'!H33*100</f>
        <v>13.980171550000001</v>
      </c>
      <c r="J22" s="43">
        <f>'orig. data'!P33/8</f>
        <v>295</v>
      </c>
      <c r="K22" s="49">
        <f>'orig. data'!V33*100</f>
        <v>16.21213162</v>
      </c>
    </row>
    <row r="23" spans="1:11" ht="13.5" thickBot="1">
      <c r="A23" s="27" t="s">
        <v>162</v>
      </c>
      <c r="B23" s="42">
        <f>'orig. data'!B18/8</f>
        <v>2439</v>
      </c>
      <c r="C23" s="48">
        <f>'orig. data'!H18*100</f>
        <v>14.69254981</v>
      </c>
      <c r="D23" s="45">
        <f>'orig. data'!P18/8</f>
        <v>2522.625</v>
      </c>
      <c r="E23" s="50">
        <f>'orig. data'!V18*100</f>
        <v>17.98038115</v>
      </c>
      <c r="G23" s="26"/>
      <c r="H23" s="41"/>
      <c r="I23" s="35"/>
      <c r="J23" s="44"/>
      <c r="K23" s="36"/>
    </row>
    <row r="24" spans="1:11" ht="13.5" thickBot="1">
      <c r="A24" s="23" t="s">
        <v>163</v>
      </c>
      <c r="C24" s="29"/>
      <c r="G24" s="27" t="s">
        <v>161</v>
      </c>
      <c r="H24" s="42">
        <f>'orig. data'!B8/8</f>
        <v>1371.625</v>
      </c>
      <c r="I24" s="51">
        <f>'orig. data'!H8*100</f>
        <v>15.12411616</v>
      </c>
      <c r="J24" s="45">
        <f>'orig. data'!P8/8</f>
        <v>1345.125</v>
      </c>
      <c r="K24" s="50">
        <f>'orig. data'!V8*100</f>
        <v>18.2284785</v>
      </c>
    </row>
    <row r="25" spans="1:9" ht="12.75">
      <c r="A25" s="53" t="s">
        <v>422</v>
      </c>
      <c r="B25" s="53"/>
      <c r="C25" s="53"/>
      <c r="D25" s="53"/>
      <c r="E25" s="53"/>
      <c r="G25" s="23" t="s">
        <v>163</v>
      </c>
      <c r="I25" s="29"/>
    </row>
    <row r="26" spans="7:11" ht="12.75">
      <c r="G26" s="53" t="s">
        <v>422</v>
      </c>
      <c r="H26" s="53"/>
      <c r="I26" s="53"/>
      <c r="J26" s="53"/>
      <c r="K26" s="53"/>
    </row>
  </sheetData>
  <mergeCells count="10">
    <mergeCell ref="A25:E25"/>
    <mergeCell ref="G26:K26"/>
    <mergeCell ref="B2:E2"/>
    <mergeCell ref="B6:C6"/>
    <mergeCell ref="D6:E6"/>
    <mergeCell ref="A2:A6"/>
    <mergeCell ref="G2:G6"/>
    <mergeCell ref="H2:K2"/>
    <mergeCell ref="H6:I6"/>
    <mergeCell ref="J6:K6"/>
  </mergeCells>
  <printOptions/>
  <pageMargins left="0.21" right="0.14"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elaineb</cp:lastModifiedBy>
  <cp:lastPrinted>2006-07-27T15:09:56Z</cp:lastPrinted>
  <dcterms:created xsi:type="dcterms:W3CDTF">2006-01-23T20:42:54Z</dcterms:created>
  <dcterms:modified xsi:type="dcterms:W3CDTF">2008-04-09T17:05:19Z</dcterms:modified>
  <cp:category/>
  <cp:version/>
  <cp:contentType/>
  <cp:contentStatus/>
</cp:coreProperties>
</file>