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975" activeTab="0"/>
  </bookViews>
  <sheets>
    <sheet name="Prob Curve" sheetId="1" r:id="rId1"/>
    <sheet name="logit calculations" sheetId="2" r:id="rId2"/>
    <sheet name="csect_logistic_odds_scheduled_r" sheetId="3" r:id="rId3"/>
    <sheet name="csest_logistic_freq_Nov_2_2007h" sheetId="4" r:id="rId4"/>
  </sheets>
  <definedNames>
    <definedName name="_xlnm.Print_Titles" localSheetId="2">'csect_logistic_odds_scheduled_r'!$4:$4</definedName>
  </definedNames>
  <calcPr fullCalcOnLoad="1"/>
</workbook>
</file>

<file path=xl/sharedStrings.xml><?xml version="1.0" encoding="utf-8"?>
<sst xmlns="http://schemas.openxmlformats.org/spreadsheetml/2006/main" count="433" uniqueCount="114">
  <si>
    <t>Logistic Regression: Probability of Scheduled C-section by RHA/Winnipeg CA, 2002/03-2003/04</t>
  </si>
  <si>
    <t>Variable</t>
  </si>
  <si>
    <t>ClassVal0</t>
  </si>
  <si>
    <t>odds_ratio</t>
  </si>
  <si>
    <t>lcl_odds</t>
  </si>
  <si>
    <t>ucl_odds</t>
  </si>
  <si>
    <t>Estimate</t>
  </si>
  <si>
    <t>StdErr</t>
  </si>
  <si>
    <t>chisq</t>
  </si>
  <si>
    <t>prob</t>
  </si>
  <si>
    <t>Intercept</t>
  </si>
  <si>
    <t xml:space="preserve"> </t>
  </si>
  <si>
    <t>area2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</si>
  <si>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</si>
  <si>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</si>
  <si>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</si>
  <si>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</si>
  <si>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</si>
  <si>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</si>
  <si>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</si>
  <si>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</si>
  <si>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</si>
  <si>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</si>
  <si>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</si>
  <si>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</si>
  <si>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</si>
  <si>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</si>
  <si>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</si>
  <si>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</si>
  <si>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</si>
  <si>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</si>
  <si>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</si>
  <si>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</si>
  <si>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</si>
  <si>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</si>
  <si>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hospital</t>
  </si>
  <si>
    <t>0001: Brandon</t>
  </si>
  <si>
    <t>0005: St Boniface</t>
  </si>
  <si>
    <t>0007: Victoria</t>
  </si>
  <si>
    <t>0110: Steinbach</t>
  </si>
  <si>
    <t>0122: Dauphin</t>
  </si>
  <si>
    <t>0134: Flin Flon</t>
  </si>
  <si>
    <t>0162: Portage</t>
  </si>
  <si>
    <t>0170: The Pas</t>
  </si>
  <si>
    <t>0173: Selkirk</t>
  </si>
  <si>
    <t>0177: Swan River</t>
  </si>
  <si>
    <t>0187: Thompson</t>
  </si>
  <si>
    <t>Intermediate/Small Rural</t>
  </si>
  <si>
    <t>age</t>
  </si>
  <si>
    <t>avghh_income</t>
  </si>
  <si>
    <t>prev_csect</t>
  </si>
  <si>
    <t>Yes</t>
  </si>
  <si>
    <t>mult_birth</t>
  </si>
  <si>
    <t>parity</t>
  </si>
  <si>
    <t>2+</t>
  </si>
  <si>
    <t>presentation</t>
  </si>
  <si>
    <t>diab</t>
  </si>
  <si>
    <t>Diabetic</t>
  </si>
  <si>
    <t>Gestational</t>
  </si>
  <si>
    <t>mental_adg</t>
  </si>
  <si>
    <t>phys_adg</t>
  </si>
  <si>
    <t>nbsex</t>
  </si>
  <si>
    <t>2 Female</t>
  </si>
  <si>
    <t>gestage</t>
  </si>
  <si>
    <t>weight</t>
  </si>
  <si>
    <t>gestage*weight</t>
  </si>
  <si>
    <t>gestage*gestage</t>
  </si>
  <si>
    <t>gestag*gestag*weight</t>
  </si>
  <si>
    <t>reference</t>
  </si>
  <si>
    <t>Manitoba</t>
  </si>
  <si>
    <t>HSC</t>
  </si>
  <si>
    <t>No</t>
  </si>
  <si>
    <t>Normal (head down)</t>
  </si>
  <si>
    <t>Not Diabetic</t>
  </si>
  <si>
    <t>Male</t>
  </si>
  <si>
    <t>0114: Boundary Trails, Winkler</t>
  </si>
  <si>
    <t>Abnormal (breech)</t>
  </si>
  <si>
    <t>Check Covariates</t>
  </si>
  <si>
    <t>The FREQ Procedure</t>
  </si>
  <si>
    <t>Frequency</t>
  </si>
  <si>
    <t>Percent</t>
  </si>
  <si>
    <t>Cumulative</t>
  </si>
  <si>
    <t>0016: HSC</t>
  </si>
  <si>
    <t>0114: Boundary Trails, Winkler-Morden</t>
  </si>
  <si>
    <t>C-section for Previous Birth in the</t>
  </si>
  <si>
    <t>past 5 years</t>
  </si>
  <si>
    <t>Number of previous deliveries</t>
  </si>
  <si>
    <t>induction</t>
  </si>
  <si>
    <t>Augmentation</t>
  </si>
  <si>
    <t>Induction</t>
  </si>
  <si>
    <t>Abnormal</t>
  </si>
  <si>
    <t>Normal</t>
  </si>
  <si>
    <t>Presence of Major Mental Illness ADGs</t>
  </si>
  <si>
    <t>Presence of Major Physical Illness ADGs</t>
  </si>
  <si>
    <t>OF PATIENT</t>
  </si>
  <si>
    <t>1 Male</t>
  </si>
  <si>
    <t>The MEANS Procedure</t>
  </si>
  <si>
    <t>Label</t>
  </si>
  <si>
    <t>Mean</t>
  </si>
  <si>
    <t>Average Household Income per 10,000 dollars, 2001 Census</t>
  </si>
  <si>
    <t>BIRTH:GESTATIONAL AGE</t>
  </si>
  <si>
    <t>Newborn Weight in Kilograms</t>
  </si>
  <si>
    <t>gestage*gestage*weight</t>
  </si>
  <si>
    <t>Proportion/Mean</t>
  </si>
  <si>
    <t>Count</t>
  </si>
  <si>
    <t>Total</t>
  </si>
  <si>
    <t>Estimate*Proportion</t>
  </si>
  <si>
    <t>SUM</t>
  </si>
  <si>
    <t>Logit Scale</t>
  </si>
  <si>
    <t>Probability</t>
  </si>
  <si>
    <t>gestational age</t>
  </si>
  <si>
    <t>2500g</t>
  </si>
  <si>
    <t>3500g</t>
  </si>
  <si>
    <t>4500g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</si>
</sst>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Univers 45 Light"/>
      <family val="2"/>
    </font>
    <font>
      <b/>
      <sz val="10"/>
      <name val="Univers 45 Light"/>
      <family val="2"/>
    </font>
    <font>
      <sz val="10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13.10:  Probability of Scheduled C-section by gestational age and weight, 2002/03-2003/04, after controlling for other factors in the regression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15"/>
          <c:w val="0.9622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'logit calculations'!$G$60</c:f>
              <c:strCache>
                <c:ptCount val="1"/>
                <c:pt idx="0">
                  <c:v>2500g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calculations'!$F$61:$F$76</c:f>
              <c:numCache>
                <c:ptCount val="16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</c:numCache>
            </c:numRef>
          </c:cat>
          <c:val>
            <c:numRef>
              <c:f>'logit calculations'!$G$61:$G$76</c:f>
              <c:numCache>
                <c:ptCount val="16"/>
                <c:pt idx="0">
                  <c:v>3.176916588772422E-06</c:v>
                </c:pt>
                <c:pt idx="1">
                  <c:v>2.1709339671832326E-05</c:v>
                </c:pt>
                <c:pt idx="2">
                  <c:v>0.00011964088478245841</c:v>
                </c:pt>
                <c:pt idx="3">
                  <c:v>0.0005316218954890194</c:v>
                </c:pt>
                <c:pt idx="4">
                  <c:v>0.0019034228425700373</c:v>
                </c:pt>
                <c:pt idx="5">
                  <c:v>0.005484409845772737</c:v>
                </c:pt>
                <c:pt idx="6">
                  <c:v>0.012698441160876938</c:v>
                </c:pt>
                <c:pt idx="7">
                  <c:v>0.023622577633538543</c:v>
                </c:pt>
                <c:pt idx="8">
                  <c:v>0.035407014658464915</c:v>
                </c:pt>
                <c:pt idx="9">
                  <c:v>0.042985887211352186</c:v>
                </c:pt>
                <c:pt idx="10">
                  <c:v>0.042448160530885105</c:v>
                </c:pt>
                <c:pt idx="11">
                  <c:v>0.03408408319897802</c:v>
                </c:pt>
                <c:pt idx="12">
                  <c:v>0.022152653574918597</c:v>
                </c:pt>
                <c:pt idx="13">
                  <c:v>0.011594682332135885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'logit calculations'!$H$60</c:f>
              <c:strCache>
                <c:ptCount val="1"/>
                <c:pt idx="0">
                  <c:v>3500g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calculations'!$F$61:$F$76</c:f>
              <c:numCache>
                <c:ptCount val="16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</c:numCache>
            </c:numRef>
          </c:cat>
          <c:val>
            <c:numRef>
              <c:f>'logit calculations'!$H$61:$H$76</c:f>
              <c:numCache>
                <c:ptCount val="16"/>
                <c:pt idx="6">
                  <c:v>0.013076235722312663</c:v>
                </c:pt>
                <c:pt idx="7">
                  <c:v>0.031169600879159726</c:v>
                </c:pt>
                <c:pt idx="8">
                  <c:v>0.05420276520688777</c:v>
                </c:pt>
                <c:pt idx="9">
                  <c:v>0.06967150841909094</c:v>
                </c:pt>
                <c:pt idx="10">
                  <c:v>0.06698226784780921</c:v>
                </c:pt>
                <c:pt idx="11">
                  <c:v>0.048060251465541916</c:v>
                </c:pt>
                <c:pt idx="12">
                  <c:v>0.02538469796865527</c:v>
                </c:pt>
                <c:pt idx="13">
                  <c:v>0.009761050195456986</c:v>
                </c:pt>
                <c:pt idx="14">
                  <c:v>0.002729247743073794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'logit calculations'!$I$60</c:f>
              <c:strCache>
                <c:ptCount val="1"/>
                <c:pt idx="0">
                  <c:v>4500g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'logit calculations'!$F$61:$F$76</c:f>
              <c:numCache>
                <c:ptCount val="16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</c:numCache>
            </c:numRef>
          </c:cat>
          <c:val>
            <c:numRef>
              <c:f>'logit calculations'!$I$61:$I$76</c:f>
              <c:numCache>
                <c:ptCount val="16"/>
                <c:pt idx="6">
                  <c:v>0.013465116853456057</c:v>
                </c:pt>
                <c:pt idx="7">
                  <c:v>0.041026459136365545</c:v>
                </c:pt>
                <c:pt idx="8">
                  <c:v>0.08212669292231436</c:v>
                </c:pt>
                <c:pt idx="9">
                  <c:v>0.11100204794004644</c:v>
                </c:pt>
                <c:pt idx="10">
                  <c:v>0.10415415575329172</c:v>
                </c:pt>
                <c:pt idx="11">
                  <c:v>0.06736764111331779</c:v>
                </c:pt>
                <c:pt idx="12">
                  <c:v>0.029074272986239092</c:v>
                </c:pt>
                <c:pt idx="13">
                  <c:v>0.00821498629279895</c:v>
                </c:pt>
                <c:pt idx="14">
                  <c:v>0.001526429582975683</c:v>
                </c:pt>
                <c:pt idx="15">
                  <c:v>0.00018823214733044795</c:v>
                </c:pt>
              </c:numCache>
            </c:numRef>
          </c:val>
          <c:smooth val="0"/>
        </c:ser>
        <c:axId val="51854875"/>
        <c:axId val="64040692"/>
      </c:lineChart>
      <c:catAx>
        <c:axId val="5185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Gestational Age (weeks)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85487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23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Footer>&amp;Z&amp;F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0.97725</cdr:y>
    </cdr:from>
    <cdr:to>
      <cdr:x>0.99525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5791200"/>
          <a:ext cx="2324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G60" sqref="G60:I76"/>
    </sheetView>
  </sheetViews>
  <sheetFormatPr defaultColWidth="9.140625" defaultRowHeight="12.75"/>
  <cols>
    <col min="1" max="1" width="20.8515625" style="0" bestFit="1" customWidth="1"/>
    <col min="2" max="2" width="29.140625" style="0" bestFit="1" customWidth="1"/>
    <col min="4" max="4" width="16.28125" style="0" bestFit="1" customWidth="1"/>
    <col min="7" max="7" width="19.28125" style="0" bestFit="1" customWidth="1"/>
  </cols>
  <sheetData>
    <row r="1" spans="1:7" ht="12.75">
      <c r="A1" s="12" t="s">
        <v>1</v>
      </c>
      <c r="B1" s="2" t="s">
        <v>2</v>
      </c>
      <c r="C1" s="13" t="s">
        <v>6</v>
      </c>
      <c r="D1" s="4" t="s">
        <v>103</v>
      </c>
      <c r="E1" s="6" t="s">
        <v>104</v>
      </c>
      <c r="F1" s="14" t="s">
        <v>105</v>
      </c>
      <c r="G1" s="4" t="s">
        <v>106</v>
      </c>
    </row>
    <row r="2" spans="1:7" ht="12.75">
      <c r="A2" s="12" t="s">
        <v>10</v>
      </c>
      <c r="B2" s="2" t="s">
        <v>11</v>
      </c>
      <c r="C2" s="13">
        <v>7.1454</v>
      </c>
      <c r="D2" s="12"/>
      <c r="E2" s="12"/>
      <c r="F2" s="12"/>
      <c r="G2" s="13">
        <v>7.1454</v>
      </c>
    </row>
    <row r="3" spans="1:7" ht="12.75">
      <c r="A3" s="12" t="s">
        <v>12</v>
      </c>
      <c r="B3" s="2" t="s">
        <v>13</v>
      </c>
      <c r="C3" s="13">
        <v>0.0682</v>
      </c>
      <c r="D3" s="12">
        <f>E3/F3</f>
        <v>0.09921722113502936</v>
      </c>
      <c r="E3" s="8">
        <v>2535</v>
      </c>
      <c r="F3" s="15">
        <v>25550</v>
      </c>
      <c r="G3" s="12">
        <f>D3*C3</f>
        <v>0.006766614481409002</v>
      </c>
    </row>
    <row r="4" spans="1:7" ht="12.75">
      <c r="A4" s="12" t="s">
        <v>12</v>
      </c>
      <c r="B4" s="2" t="s">
        <v>14</v>
      </c>
      <c r="C4" s="13">
        <v>-0.3456</v>
      </c>
      <c r="D4" s="12">
        <f aca="true" t="shared" si="0" ref="D4:D49">E4/F4</f>
        <v>0.031702544031311154</v>
      </c>
      <c r="E4" s="8">
        <v>810</v>
      </c>
      <c r="F4" s="15">
        <v>25550</v>
      </c>
      <c r="G4" s="12">
        <f aca="true" t="shared" si="1" ref="G4:G49">D4*C4</f>
        <v>-0.010956399217221136</v>
      </c>
    </row>
    <row r="5" spans="1:7" ht="12.75">
      <c r="A5" s="12" t="s">
        <v>12</v>
      </c>
      <c r="B5" s="2" t="s">
        <v>15</v>
      </c>
      <c r="C5" s="13">
        <v>-0.127</v>
      </c>
      <c r="D5" s="12">
        <f t="shared" si="0"/>
        <v>0.05545988258317026</v>
      </c>
      <c r="E5" s="8">
        <v>1417</v>
      </c>
      <c r="F5" s="15">
        <v>25550</v>
      </c>
      <c r="G5" s="12">
        <f t="shared" si="1"/>
        <v>-0.007043405088062623</v>
      </c>
    </row>
    <row r="6" spans="1:7" ht="12.75">
      <c r="A6" s="12" t="s">
        <v>12</v>
      </c>
      <c r="B6" s="2" t="s">
        <v>16</v>
      </c>
      <c r="C6" s="13">
        <v>-0.0823</v>
      </c>
      <c r="D6" s="12">
        <f t="shared" si="0"/>
        <v>0.052211350293542076</v>
      </c>
      <c r="E6" s="8">
        <v>1334</v>
      </c>
      <c r="F6" s="15">
        <v>25550</v>
      </c>
      <c r="G6" s="12">
        <f t="shared" si="1"/>
        <v>-0.004296994129158513</v>
      </c>
    </row>
    <row r="7" spans="1:7" ht="12.75">
      <c r="A7" s="12" t="s">
        <v>12</v>
      </c>
      <c r="B7" s="2" t="s">
        <v>17</v>
      </c>
      <c r="C7" s="13">
        <v>0.3964</v>
      </c>
      <c r="D7" s="12">
        <f t="shared" si="0"/>
        <v>0.03123287671232877</v>
      </c>
      <c r="E7" s="8">
        <v>798</v>
      </c>
      <c r="F7" s="15">
        <v>25550</v>
      </c>
      <c r="G7" s="12">
        <f t="shared" si="1"/>
        <v>0.012380712328767123</v>
      </c>
    </row>
    <row r="8" spans="1:7" ht="12.75">
      <c r="A8" s="12" t="s">
        <v>12</v>
      </c>
      <c r="B8" s="2" t="s">
        <v>18</v>
      </c>
      <c r="C8" s="13">
        <v>0.2618</v>
      </c>
      <c r="D8" s="12">
        <f t="shared" si="0"/>
        <v>0.03162426614481409</v>
      </c>
      <c r="E8" s="8">
        <v>808</v>
      </c>
      <c r="F8" s="15">
        <v>25550</v>
      </c>
      <c r="G8" s="12">
        <f t="shared" si="1"/>
        <v>0.008279232876712329</v>
      </c>
    </row>
    <row r="9" spans="1:7" ht="12.75">
      <c r="A9" s="12" t="s">
        <v>12</v>
      </c>
      <c r="B9" s="2" t="s">
        <v>19</v>
      </c>
      <c r="C9" s="13">
        <v>-0.5794</v>
      </c>
      <c r="D9" s="12">
        <f t="shared" si="0"/>
        <v>0.07362035225048924</v>
      </c>
      <c r="E9" s="8">
        <v>1881</v>
      </c>
      <c r="F9" s="15">
        <v>25550</v>
      </c>
      <c r="G9" s="12">
        <f t="shared" si="1"/>
        <v>-0.04265563209393347</v>
      </c>
    </row>
    <row r="10" spans="1:7" ht="12.75">
      <c r="A10" s="12" t="s">
        <v>12</v>
      </c>
      <c r="B10" s="2" t="s">
        <v>20</v>
      </c>
      <c r="C10" s="13">
        <v>0.5602</v>
      </c>
      <c r="D10" s="12">
        <f t="shared" si="0"/>
        <v>0.0012524461839530333</v>
      </c>
      <c r="E10" s="8">
        <v>32</v>
      </c>
      <c r="F10" s="15">
        <v>25550</v>
      </c>
      <c r="G10" s="12">
        <f t="shared" si="1"/>
        <v>0.0007016203522504893</v>
      </c>
    </row>
    <row r="11" spans="1:7" ht="12.75">
      <c r="A11" s="12" t="s">
        <v>12</v>
      </c>
      <c r="B11" s="2" t="s">
        <v>21</v>
      </c>
      <c r="C11" s="13">
        <v>0.4087</v>
      </c>
      <c r="D11" s="12">
        <f t="shared" si="0"/>
        <v>0.0463013698630137</v>
      </c>
      <c r="E11" s="8">
        <v>1183</v>
      </c>
      <c r="F11" s="15">
        <v>25550</v>
      </c>
      <c r="G11" s="12">
        <f t="shared" si="1"/>
        <v>0.018923369863013698</v>
      </c>
    </row>
    <row r="12" spans="1:7" ht="12.75">
      <c r="A12" s="12" t="s">
        <v>12</v>
      </c>
      <c r="B12" s="2" t="s">
        <v>22</v>
      </c>
      <c r="C12" s="13">
        <v>0.4775</v>
      </c>
      <c r="D12" s="12">
        <f t="shared" si="0"/>
        <v>0.0460665362035225</v>
      </c>
      <c r="E12" s="8">
        <v>1177</v>
      </c>
      <c r="F12" s="15">
        <v>25550</v>
      </c>
      <c r="G12" s="12">
        <f t="shared" si="1"/>
        <v>0.021996771037181995</v>
      </c>
    </row>
    <row r="13" spans="1:7" ht="12.75">
      <c r="A13" s="12" t="s">
        <v>12</v>
      </c>
      <c r="B13" s="2" t="s">
        <v>23</v>
      </c>
      <c r="C13" s="13">
        <v>-0.2126</v>
      </c>
      <c r="D13" s="12">
        <f t="shared" si="0"/>
        <v>0.0412133072407045</v>
      </c>
      <c r="E13" s="8">
        <v>1053</v>
      </c>
      <c r="F13" s="15">
        <v>25550</v>
      </c>
      <c r="G13" s="12">
        <f t="shared" si="1"/>
        <v>-0.008761949119373778</v>
      </c>
    </row>
    <row r="14" spans="1:7" ht="12.75">
      <c r="A14" s="12" t="s">
        <v>12</v>
      </c>
      <c r="B14" s="2" t="s">
        <v>24</v>
      </c>
      <c r="C14" s="13">
        <v>0.156</v>
      </c>
      <c r="D14" s="12">
        <f t="shared" si="0"/>
        <v>0.02320939334637965</v>
      </c>
      <c r="E14" s="8">
        <v>593</v>
      </c>
      <c r="F14" s="15">
        <v>25550</v>
      </c>
      <c r="G14" s="12">
        <f t="shared" si="1"/>
        <v>0.003620665362035225</v>
      </c>
    </row>
    <row r="15" spans="1:7" ht="12.75">
      <c r="A15" s="12" t="s">
        <v>12</v>
      </c>
      <c r="B15" s="2" t="s">
        <v>25</v>
      </c>
      <c r="C15" s="13">
        <v>0.106</v>
      </c>
      <c r="D15" s="12">
        <f t="shared" si="0"/>
        <v>0.04888454011741683</v>
      </c>
      <c r="E15" s="8">
        <v>1249</v>
      </c>
      <c r="F15" s="15">
        <v>25550</v>
      </c>
      <c r="G15" s="12">
        <f t="shared" si="1"/>
        <v>0.005181761252446184</v>
      </c>
    </row>
    <row r="16" spans="1:7" ht="12.75">
      <c r="A16" s="12" t="s">
        <v>12</v>
      </c>
      <c r="B16" s="2" t="s">
        <v>26</v>
      </c>
      <c r="C16" s="13">
        <v>-0.1606</v>
      </c>
      <c r="D16" s="12">
        <f t="shared" si="0"/>
        <v>0.047710371819960865</v>
      </c>
      <c r="E16" s="8">
        <v>1219</v>
      </c>
      <c r="F16" s="15">
        <v>25550</v>
      </c>
      <c r="G16" s="12">
        <f t="shared" si="1"/>
        <v>-0.007662285714285714</v>
      </c>
    </row>
    <row r="17" spans="1:7" ht="12.75">
      <c r="A17" s="12" t="s">
        <v>12</v>
      </c>
      <c r="B17" s="2" t="s">
        <v>27</v>
      </c>
      <c r="C17" s="13">
        <v>-0.0574</v>
      </c>
      <c r="D17" s="12">
        <f t="shared" si="0"/>
        <v>0.03741682974559687</v>
      </c>
      <c r="E17" s="8">
        <v>956</v>
      </c>
      <c r="F17" s="15">
        <v>25550</v>
      </c>
      <c r="G17" s="12">
        <f t="shared" si="1"/>
        <v>-0.0021477260273972602</v>
      </c>
    </row>
    <row r="18" spans="1:7" ht="12.75">
      <c r="A18" s="12" t="s">
        <v>12</v>
      </c>
      <c r="B18" s="2" t="s">
        <v>28</v>
      </c>
      <c r="C18" s="13">
        <v>-0.1616</v>
      </c>
      <c r="D18" s="12">
        <f t="shared" si="0"/>
        <v>0.025909980430528376</v>
      </c>
      <c r="E18" s="8">
        <v>662</v>
      </c>
      <c r="F18" s="15">
        <v>25550</v>
      </c>
      <c r="G18" s="12">
        <f t="shared" si="1"/>
        <v>-0.004187052837573386</v>
      </c>
    </row>
    <row r="19" spans="1:7" ht="12.75">
      <c r="A19" s="12" t="s">
        <v>12</v>
      </c>
      <c r="B19" s="2" t="s">
        <v>29</v>
      </c>
      <c r="C19" s="13">
        <v>0.0511</v>
      </c>
      <c r="D19" s="12">
        <f t="shared" si="0"/>
        <v>0.07115459882583171</v>
      </c>
      <c r="E19" s="8">
        <v>1818</v>
      </c>
      <c r="F19" s="15">
        <v>25550</v>
      </c>
      <c r="G19" s="12">
        <f t="shared" si="1"/>
        <v>0.0036360000000000003</v>
      </c>
    </row>
    <row r="20" spans="1:7" ht="12.75">
      <c r="A20" s="12" t="s">
        <v>12</v>
      </c>
      <c r="B20" s="2" t="s">
        <v>30</v>
      </c>
      <c r="C20" s="13">
        <v>-0.0102</v>
      </c>
      <c r="D20" s="12">
        <f t="shared" si="0"/>
        <v>0.04270058708414873</v>
      </c>
      <c r="E20" s="8">
        <v>1091</v>
      </c>
      <c r="F20" s="15">
        <v>25550</v>
      </c>
      <c r="G20" s="12">
        <f t="shared" si="1"/>
        <v>-0.00043554598825831705</v>
      </c>
    </row>
    <row r="21" spans="1:7" ht="12.75">
      <c r="A21" s="12" t="s">
        <v>12</v>
      </c>
      <c r="B21" s="2" t="s">
        <v>31</v>
      </c>
      <c r="C21" s="13">
        <v>0.00478</v>
      </c>
      <c r="D21" s="12">
        <f t="shared" si="0"/>
        <v>0.028962818003913895</v>
      </c>
      <c r="E21" s="8">
        <v>740</v>
      </c>
      <c r="F21" s="15">
        <v>25550</v>
      </c>
      <c r="G21" s="12">
        <f t="shared" si="1"/>
        <v>0.00013844227005870843</v>
      </c>
    </row>
    <row r="22" spans="1:7" ht="12.75">
      <c r="A22" s="12" t="s">
        <v>12</v>
      </c>
      <c r="B22" s="2" t="s">
        <v>32</v>
      </c>
      <c r="C22" s="13">
        <v>-0.5321</v>
      </c>
      <c r="D22" s="12">
        <f t="shared" si="0"/>
        <v>0.04665362035225049</v>
      </c>
      <c r="E22" s="8">
        <v>1192</v>
      </c>
      <c r="F22" s="15">
        <v>25550</v>
      </c>
      <c r="G22" s="12">
        <f t="shared" si="1"/>
        <v>-0.024824391389432487</v>
      </c>
    </row>
    <row r="23" spans="1:7" ht="12.75">
      <c r="A23" s="12" t="s">
        <v>12</v>
      </c>
      <c r="B23" s="2" t="s">
        <v>33</v>
      </c>
      <c r="C23" s="13">
        <v>-0.1376</v>
      </c>
      <c r="D23" s="12">
        <f t="shared" si="0"/>
        <v>0.07530332681017612</v>
      </c>
      <c r="E23" s="8">
        <v>1924</v>
      </c>
      <c r="F23" s="15">
        <v>25550</v>
      </c>
      <c r="G23" s="12">
        <f t="shared" si="1"/>
        <v>-0.010361737769080235</v>
      </c>
    </row>
    <row r="24" spans="1:7" ht="12.75">
      <c r="A24" s="12" t="s">
        <v>12</v>
      </c>
      <c r="B24" s="2" t="s">
        <v>34</v>
      </c>
      <c r="C24" s="13">
        <v>-0.0841</v>
      </c>
      <c r="D24" s="12">
        <f t="shared" si="0"/>
        <v>0.04219178082191781</v>
      </c>
      <c r="E24" s="8">
        <v>1078</v>
      </c>
      <c r="F24" s="15">
        <v>25550</v>
      </c>
      <c r="G24" s="12">
        <f t="shared" si="1"/>
        <v>-0.0035483287671232875</v>
      </c>
    </row>
    <row r="25" spans="1:7" ht="12.75">
      <c r="A25" s="12" t="s">
        <v>35</v>
      </c>
      <c r="B25" s="2" t="s">
        <v>36</v>
      </c>
      <c r="C25" s="13">
        <v>-0.6014</v>
      </c>
      <c r="D25" s="12">
        <f t="shared" si="0"/>
        <v>0.07964774951076321</v>
      </c>
      <c r="E25" s="8">
        <v>2035</v>
      </c>
      <c r="F25" s="15">
        <v>25550</v>
      </c>
      <c r="G25" s="12">
        <f t="shared" si="1"/>
        <v>-0.047900156555773</v>
      </c>
    </row>
    <row r="26" spans="1:7" ht="12.75">
      <c r="A26" s="12" t="s">
        <v>35</v>
      </c>
      <c r="B26" s="2" t="s">
        <v>37</v>
      </c>
      <c r="C26" s="13">
        <v>0.0441</v>
      </c>
      <c r="D26" s="12">
        <f t="shared" si="0"/>
        <v>0.32289628180039137</v>
      </c>
      <c r="E26" s="8">
        <v>8250</v>
      </c>
      <c r="F26" s="15">
        <v>25550</v>
      </c>
      <c r="G26" s="12">
        <f t="shared" si="1"/>
        <v>0.01423972602739726</v>
      </c>
    </row>
    <row r="27" spans="1:7" ht="12.75">
      <c r="A27" s="12" t="s">
        <v>35</v>
      </c>
      <c r="B27" s="2" t="s">
        <v>38</v>
      </c>
      <c r="C27" s="13">
        <v>-0.6579</v>
      </c>
      <c r="D27" s="12">
        <f t="shared" si="0"/>
        <v>0.07428571428571429</v>
      </c>
      <c r="E27" s="8">
        <v>1898</v>
      </c>
      <c r="F27" s="15">
        <v>25550</v>
      </c>
      <c r="G27" s="12">
        <f t="shared" si="1"/>
        <v>-0.04887257142857143</v>
      </c>
    </row>
    <row r="28" spans="1:7" ht="12.75">
      <c r="A28" s="12" t="s">
        <v>35</v>
      </c>
      <c r="B28" s="2" t="s">
        <v>39</v>
      </c>
      <c r="C28" s="13">
        <v>-0.221</v>
      </c>
      <c r="D28" s="12">
        <f t="shared" si="0"/>
        <v>0.022113502935420744</v>
      </c>
      <c r="E28" s="8">
        <v>565</v>
      </c>
      <c r="F28" s="15">
        <v>25550</v>
      </c>
      <c r="G28" s="12">
        <f t="shared" si="1"/>
        <v>-0.004887084148727985</v>
      </c>
    </row>
    <row r="29" spans="1:7" ht="12.75">
      <c r="A29" s="12" t="s">
        <v>35</v>
      </c>
      <c r="B29" s="2" t="s">
        <v>75</v>
      </c>
      <c r="C29" s="13">
        <v>-0.7492</v>
      </c>
      <c r="D29" s="12">
        <f t="shared" si="0"/>
        <v>0.03953033268101761</v>
      </c>
      <c r="E29" s="8">
        <v>1010</v>
      </c>
      <c r="F29" s="15">
        <v>25550</v>
      </c>
      <c r="G29" s="12">
        <f t="shared" si="1"/>
        <v>-0.029616125244618395</v>
      </c>
    </row>
    <row r="30" spans="1:7" ht="12.75">
      <c r="A30" s="12" t="s">
        <v>35</v>
      </c>
      <c r="B30" s="2" t="s">
        <v>40</v>
      </c>
      <c r="C30" s="13">
        <v>-0.5233</v>
      </c>
      <c r="D30" s="12">
        <f t="shared" si="0"/>
        <v>0.02117416829745597</v>
      </c>
      <c r="E30" s="8">
        <v>541</v>
      </c>
      <c r="F30" s="15">
        <v>25550</v>
      </c>
      <c r="G30" s="12">
        <f t="shared" si="1"/>
        <v>-0.01108044227005871</v>
      </c>
    </row>
    <row r="31" spans="1:7" ht="12.75">
      <c r="A31" s="12" t="s">
        <v>35</v>
      </c>
      <c r="B31" s="2" t="s">
        <v>41</v>
      </c>
      <c r="C31" s="13">
        <v>-1.4363</v>
      </c>
      <c r="D31" s="12">
        <f t="shared" si="0"/>
        <v>0.004814090019569472</v>
      </c>
      <c r="E31" s="8">
        <v>123</v>
      </c>
      <c r="F31" s="15">
        <v>25550</v>
      </c>
      <c r="G31" s="12">
        <f t="shared" si="1"/>
        <v>-0.0069144774951076324</v>
      </c>
    </row>
    <row r="32" spans="1:7" ht="12.75">
      <c r="A32" s="12" t="s">
        <v>35</v>
      </c>
      <c r="B32" s="2" t="s">
        <v>42</v>
      </c>
      <c r="C32" s="13">
        <v>-1.6122</v>
      </c>
      <c r="D32" s="12">
        <f t="shared" si="0"/>
        <v>0.021682974559686888</v>
      </c>
      <c r="E32" s="8">
        <v>554</v>
      </c>
      <c r="F32" s="15">
        <v>25550</v>
      </c>
      <c r="G32" s="12">
        <f t="shared" si="1"/>
        <v>-0.034957291585127205</v>
      </c>
    </row>
    <row r="33" spans="1:7" ht="12.75">
      <c r="A33" s="12" t="s">
        <v>35</v>
      </c>
      <c r="B33" s="2" t="s">
        <v>43</v>
      </c>
      <c r="C33" s="13">
        <v>-1.2511</v>
      </c>
      <c r="D33" s="12">
        <f t="shared" si="0"/>
        <v>0.022974559686888454</v>
      </c>
      <c r="E33" s="8">
        <v>587</v>
      </c>
      <c r="F33" s="15">
        <v>25550</v>
      </c>
      <c r="G33" s="12">
        <f t="shared" si="1"/>
        <v>-0.02874347162426615</v>
      </c>
    </row>
    <row r="34" spans="1:7" ht="12.75">
      <c r="A34" s="12" t="s">
        <v>35</v>
      </c>
      <c r="B34" s="2" t="s">
        <v>44</v>
      </c>
      <c r="C34" s="13">
        <v>-1.6291</v>
      </c>
      <c r="D34" s="12">
        <f t="shared" si="0"/>
        <v>0.017338551859099806</v>
      </c>
      <c r="E34" s="8">
        <v>443</v>
      </c>
      <c r="F34" s="15">
        <v>25550</v>
      </c>
      <c r="G34" s="12">
        <f t="shared" si="1"/>
        <v>-0.028246234833659494</v>
      </c>
    </row>
    <row r="35" spans="1:7" ht="12.75">
      <c r="A35" s="12" t="s">
        <v>35</v>
      </c>
      <c r="B35" s="2" t="s">
        <v>45</v>
      </c>
      <c r="C35" s="13">
        <v>-1.9634</v>
      </c>
      <c r="D35" s="12">
        <f t="shared" si="0"/>
        <v>0.006771037181996086</v>
      </c>
      <c r="E35" s="8">
        <v>173</v>
      </c>
      <c r="F35" s="15">
        <v>25550</v>
      </c>
      <c r="G35" s="12">
        <f t="shared" si="1"/>
        <v>-0.013294254403131115</v>
      </c>
    </row>
    <row r="36" spans="1:7" ht="12.75">
      <c r="A36" s="12" t="s">
        <v>35</v>
      </c>
      <c r="B36" s="2" t="s">
        <v>46</v>
      </c>
      <c r="C36" s="13">
        <v>-1.6156</v>
      </c>
      <c r="D36" s="12">
        <f t="shared" si="0"/>
        <v>0.04665362035225049</v>
      </c>
      <c r="E36" s="8">
        <v>1192</v>
      </c>
      <c r="F36" s="15">
        <v>25550</v>
      </c>
      <c r="G36" s="12">
        <f t="shared" si="1"/>
        <v>-0.0753735890410959</v>
      </c>
    </row>
    <row r="37" spans="1:7" ht="12.75">
      <c r="A37" s="12" t="s">
        <v>35</v>
      </c>
      <c r="B37" s="2" t="s">
        <v>47</v>
      </c>
      <c r="C37" s="13">
        <v>-1.4615</v>
      </c>
      <c r="D37" s="12">
        <f t="shared" si="0"/>
        <v>0.029706457925636007</v>
      </c>
      <c r="E37" s="8">
        <v>759</v>
      </c>
      <c r="F37" s="15">
        <v>25550</v>
      </c>
      <c r="G37" s="12">
        <f t="shared" si="1"/>
        <v>-0.04341598825831702</v>
      </c>
    </row>
    <row r="38" spans="1:7" ht="12.75">
      <c r="A38" s="12" t="s">
        <v>48</v>
      </c>
      <c r="B38" s="2" t="s">
        <v>11</v>
      </c>
      <c r="C38" s="13">
        <v>0.0515</v>
      </c>
      <c r="D38" s="8">
        <v>27.7082583</v>
      </c>
      <c r="E38" s="15"/>
      <c r="F38" s="15"/>
      <c r="G38" s="12">
        <f>D38*C38</f>
        <v>1.42697530245</v>
      </c>
    </row>
    <row r="39" spans="1:7" ht="12.75">
      <c r="A39" s="12" t="s">
        <v>49</v>
      </c>
      <c r="B39" s="2" t="s">
        <v>11</v>
      </c>
      <c r="C39" s="13">
        <v>-0.0133</v>
      </c>
      <c r="D39" s="8">
        <v>4.8049708</v>
      </c>
      <c r="E39" s="12"/>
      <c r="F39" s="15"/>
      <c r="G39" s="12">
        <f t="shared" si="1"/>
        <v>-0.06390611164</v>
      </c>
    </row>
    <row r="40" spans="1:7" ht="12.75">
      <c r="A40" s="12" t="s">
        <v>50</v>
      </c>
      <c r="B40" s="2" t="s">
        <v>51</v>
      </c>
      <c r="C40" s="13">
        <v>3.2829</v>
      </c>
      <c r="D40" s="12">
        <f t="shared" si="0"/>
        <v>0.07659491193737769</v>
      </c>
      <c r="E40" s="8">
        <v>1957</v>
      </c>
      <c r="F40" s="15">
        <v>25550</v>
      </c>
      <c r="G40" s="12">
        <f t="shared" si="1"/>
        <v>0.25145343639921724</v>
      </c>
    </row>
    <row r="41" spans="1:7" ht="12.75">
      <c r="A41" s="12" t="s">
        <v>52</v>
      </c>
      <c r="B41" s="2" t="s">
        <v>51</v>
      </c>
      <c r="C41" s="13">
        <v>0.9485</v>
      </c>
      <c r="D41" s="12">
        <f t="shared" si="0"/>
        <v>0.01350293542074364</v>
      </c>
      <c r="E41" s="8">
        <v>345</v>
      </c>
      <c r="F41" s="15">
        <v>25550</v>
      </c>
      <c r="G41" s="12">
        <f t="shared" si="1"/>
        <v>0.012807534246575342</v>
      </c>
    </row>
    <row r="42" spans="1:7" ht="12.75">
      <c r="A42" s="12" t="s">
        <v>53</v>
      </c>
      <c r="B42" s="2">
        <v>1</v>
      </c>
      <c r="C42" s="13">
        <v>0.4064</v>
      </c>
      <c r="D42" s="12">
        <f t="shared" si="0"/>
        <v>0.32614481409001955</v>
      </c>
      <c r="E42" s="8">
        <v>8333</v>
      </c>
      <c r="F42" s="15">
        <v>25550</v>
      </c>
      <c r="G42" s="12">
        <f t="shared" si="1"/>
        <v>0.13254525244618395</v>
      </c>
    </row>
    <row r="43" spans="1:7" ht="12.75">
      <c r="A43" s="12" t="s">
        <v>53</v>
      </c>
      <c r="B43" s="2" t="s">
        <v>54</v>
      </c>
      <c r="C43" s="13">
        <v>0.2141</v>
      </c>
      <c r="D43" s="12">
        <f t="shared" si="0"/>
        <v>0.28418786692759296</v>
      </c>
      <c r="E43" s="8">
        <v>7261</v>
      </c>
      <c r="F43" s="15">
        <v>25550</v>
      </c>
      <c r="G43" s="12">
        <f t="shared" si="1"/>
        <v>0.060844622309197655</v>
      </c>
    </row>
    <row r="44" spans="1:7" ht="12.75">
      <c r="A44" s="12" t="s">
        <v>55</v>
      </c>
      <c r="B44" s="2" t="s">
        <v>76</v>
      </c>
      <c r="C44" s="13">
        <v>2.9458</v>
      </c>
      <c r="D44" s="12">
        <f t="shared" si="0"/>
        <v>0.08724070450097847</v>
      </c>
      <c r="E44" s="8">
        <v>2229</v>
      </c>
      <c r="F44" s="15">
        <v>25550</v>
      </c>
      <c r="G44" s="12">
        <f t="shared" si="1"/>
        <v>0.2569936673189824</v>
      </c>
    </row>
    <row r="45" spans="1:7" ht="12.75">
      <c r="A45" s="12" t="s">
        <v>56</v>
      </c>
      <c r="B45" s="2" t="s">
        <v>57</v>
      </c>
      <c r="C45" s="13">
        <v>0.323</v>
      </c>
      <c r="D45" s="12">
        <f t="shared" si="0"/>
        <v>0.015146771037181997</v>
      </c>
      <c r="E45" s="8">
        <v>387</v>
      </c>
      <c r="F45" s="15">
        <v>25550</v>
      </c>
      <c r="G45" s="12">
        <f t="shared" si="1"/>
        <v>0.0048924070450097855</v>
      </c>
    </row>
    <row r="46" spans="1:7" ht="12.75">
      <c r="A46" s="12" t="s">
        <v>56</v>
      </c>
      <c r="B46" s="2" t="s">
        <v>58</v>
      </c>
      <c r="C46" s="13">
        <v>-0.1459</v>
      </c>
      <c r="D46" s="12">
        <f t="shared" si="0"/>
        <v>0.0323679060665362</v>
      </c>
      <c r="E46" s="8">
        <v>827</v>
      </c>
      <c r="F46" s="15">
        <v>25550</v>
      </c>
      <c r="G46" s="12">
        <f t="shared" si="1"/>
        <v>-0.004722477495107632</v>
      </c>
    </row>
    <row r="47" spans="1:7" ht="12.75">
      <c r="A47" s="12" t="s">
        <v>59</v>
      </c>
      <c r="B47" s="2" t="s">
        <v>51</v>
      </c>
      <c r="C47" s="13">
        <v>0.1126</v>
      </c>
      <c r="D47" s="12">
        <f t="shared" si="0"/>
        <v>0.2043444227005871</v>
      </c>
      <c r="E47" s="8">
        <v>5221</v>
      </c>
      <c r="F47" s="15">
        <v>25550</v>
      </c>
      <c r="G47" s="12">
        <f t="shared" si="1"/>
        <v>0.023009181996086106</v>
      </c>
    </row>
    <row r="48" spans="1:7" ht="12.75">
      <c r="A48" s="12" t="s">
        <v>60</v>
      </c>
      <c r="B48" s="2" t="s">
        <v>51</v>
      </c>
      <c r="C48" s="13">
        <v>0.1139</v>
      </c>
      <c r="D48" s="12">
        <f t="shared" si="0"/>
        <v>0.16829745596868884</v>
      </c>
      <c r="E48" s="8">
        <v>4300</v>
      </c>
      <c r="F48" s="15">
        <v>25550</v>
      </c>
      <c r="G48" s="12">
        <f t="shared" si="1"/>
        <v>0.019169080234833658</v>
      </c>
    </row>
    <row r="49" spans="1:7" ht="12.75">
      <c r="A49" s="12" t="s">
        <v>61</v>
      </c>
      <c r="B49" s="2" t="s">
        <v>62</v>
      </c>
      <c r="C49" s="13">
        <v>0.0384</v>
      </c>
      <c r="D49" s="12">
        <f t="shared" si="0"/>
        <v>0.48724070450097845</v>
      </c>
      <c r="E49" s="8">
        <v>12449</v>
      </c>
      <c r="F49" s="15">
        <v>25550</v>
      </c>
      <c r="G49" s="12">
        <f t="shared" si="1"/>
        <v>0.01871004305283757</v>
      </c>
    </row>
    <row r="50" spans="1:7" ht="12.75">
      <c r="A50" s="12"/>
      <c r="B50" s="2"/>
      <c r="C50" s="13"/>
      <c r="D50" s="12"/>
      <c r="E50" s="8"/>
      <c r="F50" s="16" t="s">
        <v>107</v>
      </c>
      <c r="G50" s="6">
        <f>SUM(G2:G49)</f>
        <v>8.879853719185732</v>
      </c>
    </row>
    <row r="51" spans="1:7" ht="12.75">
      <c r="A51" s="12"/>
      <c r="B51" s="2"/>
      <c r="C51" s="13"/>
      <c r="D51" s="12"/>
      <c r="E51" s="8"/>
      <c r="F51" s="15"/>
      <c r="G51" s="12"/>
    </row>
    <row r="52" spans="1:5" ht="12.75">
      <c r="A52" s="12" t="s">
        <v>63</v>
      </c>
      <c r="B52" s="2"/>
      <c r="C52" s="13">
        <v>-0.7654</v>
      </c>
      <c r="D52" s="12"/>
      <c r="E52" s="12"/>
    </row>
    <row r="53" spans="1:3" ht="12.75">
      <c r="A53" s="12" t="s">
        <v>64</v>
      </c>
      <c r="B53" s="2"/>
      <c r="C53" s="13">
        <v>-65.0565</v>
      </c>
    </row>
    <row r="54" spans="1:3" ht="12.75">
      <c r="A54" s="12" t="s">
        <v>65</v>
      </c>
      <c r="B54" s="2" t="s">
        <v>11</v>
      </c>
      <c r="C54" s="13">
        <v>3.5259</v>
      </c>
    </row>
    <row r="55" spans="1:3" ht="12.75">
      <c r="A55" s="12" t="s">
        <v>66</v>
      </c>
      <c r="B55" s="2" t="s">
        <v>11</v>
      </c>
      <c r="C55" s="13">
        <v>0.011</v>
      </c>
    </row>
    <row r="56" spans="1:3" ht="12.75">
      <c r="A56" s="12" t="s">
        <v>102</v>
      </c>
      <c r="B56" s="2" t="s">
        <v>11</v>
      </c>
      <c r="C56" s="13">
        <v>-0.0474</v>
      </c>
    </row>
    <row r="57" ht="12.75">
      <c r="B57" s="2" t="s">
        <v>11</v>
      </c>
    </row>
    <row r="58" ht="12.75">
      <c r="B58" s="2" t="s">
        <v>11</v>
      </c>
    </row>
    <row r="59" spans="1:6" ht="12.75">
      <c r="A59" s="12" t="s">
        <v>108</v>
      </c>
      <c r="B59" s="12"/>
      <c r="C59" s="12"/>
      <c r="F59" s="17" t="s">
        <v>109</v>
      </c>
    </row>
    <row r="60" spans="1:9" ht="12.75">
      <c r="A60" s="12" t="s">
        <v>110</v>
      </c>
      <c r="B60" s="12" t="s">
        <v>111</v>
      </c>
      <c r="C60" s="12" t="s">
        <v>112</v>
      </c>
      <c r="D60" s="12" t="s">
        <v>113</v>
      </c>
      <c r="E60" s="12"/>
      <c r="F60" s="12" t="s">
        <v>48</v>
      </c>
      <c r="G60" s="12" t="s">
        <v>111</v>
      </c>
      <c r="H60" s="12" t="s">
        <v>112</v>
      </c>
      <c r="I60" s="12" t="s">
        <v>113</v>
      </c>
    </row>
    <row r="61" spans="1:7" ht="12.75">
      <c r="A61" s="7">
        <v>28</v>
      </c>
      <c r="B61">
        <f>$G$50+$C$52*A61+$C$53*2.5+2.5*A61*$C$54+A61*A61*$C$55+2.5*A61*A61*$C$56</f>
        <v>-12.659596280814299</v>
      </c>
      <c r="C61" s="12"/>
      <c r="F61" s="7">
        <f aca="true" t="shared" si="2" ref="F61:F76">A61</f>
        <v>28</v>
      </c>
      <c r="G61">
        <f aca="true" t="shared" si="3" ref="G61:I76">1/(1+EXP(-B61))</f>
        <v>3.176916588772422E-06</v>
      </c>
    </row>
    <row r="62" spans="1:7" ht="12.75">
      <c r="A62" s="7">
        <f aca="true" t="shared" si="4" ref="A62:A76">A61+1</f>
        <v>29</v>
      </c>
      <c r="B62">
        <f aca="true" t="shared" si="5" ref="B62:B74">$G$50+$C$52*A62+$C$53*2.5+2.5*A62*$C$54+A62*A62*$C$55+2.5*A62*A62*$C$56</f>
        <v>-10.737746280814278</v>
      </c>
      <c r="F62" s="7">
        <f t="shared" si="2"/>
        <v>29</v>
      </c>
      <c r="G62">
        <f t="shared" si="3"/>
        <v>2.1709339671832326E-05</v>
      </c>
    </row>
    <row r="63" spans="1:7" ht="12.75">
      <c r="A63" s="7">
        <f t="shared" si="4"/>
        <v>30</v>
      </c>
      <c r="B63">
        <f t="shared" si="5"/>
        <v>-9.030896280814275</v>
      </c>
      <c r="F63" s="7">
        <f t="shared" si="2"/>
        <v>30</v>
      </c>
      <c r="G63">
        <f t="shared" si="3"/>
        <v>0.00011964088478245841</v>
      </c>
    </row>
    <row r="64" spans="1:7" ht="12.75">
      <c r="A64" s="7">
        <f t="shared" si="4"/>
        <v>31</v>
      </c>
      <c r="B64">
        <f t="shared" si="5"/>
        <v>-7.539046280814276</v>
      </c>
      <c r="F64" s="7">
        <f t="shared" si="2"/>
        <v>31</v>
      </c>
      <c r="G64">
        <f t="shared" si="3"/>
        <v>0.0005316218954890194</v>
      </c>
    </row>
    <row r="65" spans="1:7" ht="12.75">
      <c r="A65" s="7">
        <f t="shared" si="4"/>
        <v>32</v>
      </c>
      <c r="B65">
        <f t="shared" si="5"/>
        <v>-6.26219628081428</v>
      </c>
      <c r="F65" s="7">
        <f t="shared" si="2"/>
        <v>32</v>
      </c>
      <c r="G65">
        <f t="shared" si="3"/>
        <v>0.0019034228425700373</v>
      </c>
    </row>
    <row r="66" spans="1:7" ht="12.75">
      <c r="A66" s="7">
        <f t="shared" si="4"/>
        <v>33</v>
      </c>
      <c r="B66">
        <f t="shared" si="5"/>
        <v>-5.200346280814259</v>
      </c>
      <c r="F66" s="7">
        <f t="shared" si="2"/>
        <v>33</v>
      </c>
      <c r="G66">
        <f t="shared" si="3"/>
        <v>0.005484409845772737</v>
      </c>
    </row>
    <row r="67" spans="1:9" ht="12.75">
      <c r="A67" s="7">
        <f t="shared" si="4"/>
        <v>34</v>
      </c>
      <c r="B67">
        <f t="shared" si="5"/>
        <v>-4.353496280814255</v>
      </c>
      <c r="C67">
        <f>$G$50+$C$52*A67+$C$53*3.5+3.5*A67*$C$54+A67*A67*$C$55+3.5*A67*A67*$C$56</f>
        <v>-4.323796280814207</v>
      </c>
      <c r="D67">
        <f>$G$50+$C$52*A67+$C$53*4.5+4.5*A67*$C$54+A67*A67*$C$55+4.5*A67*A67*$C$56</f>
        <v>-4.294096280814188</v>
      </c>
      <c r="F67" s="7">
        <f t="shared" si="2"/>
        <v>34</v>
      </c>
      <c r="G67">
        <f t="shared" si="3"/>
        <v>0.012698441160876938</v>
      </c>
      <c r="H67">
        <f t="shared" si="3"/>
        <v>0.013076235722312663</v>
      </c>
      <c r="I67">
        <f t="shared" si="3"/>
        <v>0.013465116853456057</v>
      </c>
    </row>
    <row r="68" spans="1:9" ht="12.75">
      <c r="A68" s="7">
        <f t="shared" si="4"/>
        <v>35</v>
      </c>
      <c r="B68">
        <f t="shared" si="5"/>
        <v>-3.7216462808142694</v>
      </c>
      <c r="C68">
        <f aca="true" t="shared" si="6" ref="C68:C75">$G$50+$C$52*A68+$C$53*3.5+3.5*A68*$C$54+A68*A68*$C$55+3.5*A68*A68*$C$56</f>
        <v>-3.4366462808142444</v>
      </c>
      <c r="D68">
        <f aca="true" t="shared" si="7" ref="D68:D76">$G$50+$C$52*A68+$C$53*4.5+4.5*A68*$C$54+A68*A68*$C$55+4.5*A68*A68*$C$56</f>
        <v>-3.151646280814191</v>
      </c>
      <c r="F68" s="7">
        <f t="shared" si="2"/>
        <v>35</v>
      </c>
      <c r="G68">
        <f t="shared" si="3"/>
        <v>0.023622577633538543</v>
      </c>
      <c r="H68">
        <f t="shared" si="3"/>
        <v>0.031169600879159726</v>
      </c>
      <c r="I68">
        <f t="shared" si="3"/>
        <v>0.041026459136365545</v>
      </c>
    </row>
    <row r="69" spans="1:9" ht="12.75">
      <c r="A69" s="7">
        <f t="shared" si="4"/>
        <v>36</v>
      </c>
      <c r="B69">
        <f t="shared" si="5"/>
        <v>-3.3047962808142586</v>
      </c>
      <c r="C69">
        <f t="shared" si="6"/>
        <v>-2.859296280814249</v>
      </c>
      <c r="D69">
        <f t="shared" si="7"/>
        <v>-2.4137962808143243</v>
      </c>
      <c r="F69" s="7">
        <f t="shared" si="2"/>
        <v>36</v>
      </c>
      <c r="G69">
        <f t="shared" si="3"/>
        <v>0.035407014658464915</v>
      </c>
      <c r="H69">
        <f t="shared" si="3"/>
        <v>0.05420276520688777</v>
      </c>
      <c r="I69">
        <f t="shared" si="3"/>
        <v>0.08212669292231436</v>
      </c>
    </row>
    <row r="70" spans="1:9" ht="12.75">
      <c r="A70" s="7">
        <f t="shared" si="4"/>
        <v>37</v>
      </c>
      <c r="B70">
        <f t="shared" si="5"/>
        <v>-3.102946280814251</v>
      </c>
      <c r="C70">
        <f t="shared" si="6"/>
        <v>-2.5917462808142204</v>
      </c>
      <c r="D70">
        <f t="shared" si="7"/>
        <v>-2.0805462808141897</v>
      </c>
      <c r="F70" s="7">
        <f t="shared" si="2"/>
        <v>37</v>
      </c>
      <c r="G70">
        <f t="shared" si="3"/>
        <v>0.042985887211352186</v>
      </c>
      <c r="H70">
        <f t="shared" si="3"/>
        <v>0.06967150841909094</v>
      </c>
      <c r="I70">
        <f t="shared" si="3"/>
        <v>0.11100204794004644</v>
      </c>
    </row>
    <row r="71" spans="1:9" ht="12.75">
      <c r="A71" s="7">
        <f t="shared" si="4"/>
        <v>38</v>
      </c>
      <c r="B71">
        <f t="shared" si="5"/>
        <v>-3.1160962808142756</v>
      </c>
      <c r="C71">
        <f t="shared" si="6"/>
        <v>-2.6339962808142445</v>
      </c>
      <c r="D71">
        <f t="shared" si="7"/>
        <v>-2.151896280814242</v>
      </c>
      <c r="F71" s="7">
        <f t="shared" si="2"/>
        <v>38</v>
      </c>
      <c r="G71">
        <f t="shared" si="3"/>
        <v>0.042448160530885105</v>
      </c>
      <c r="H71">
        <f t="shared" si="3"/>
        <v>0.06698226784780921</v>
      </c>
      <c r="I71">
        <f t="shared" si="3"/>
        <v>0.10415415575329172</v>
      </c>
    </row>
    <row r="72" spans="1:9" ht="12.75">
      <c r="A72" s="7">
        <f t="shared" si="4"/>
        <v>39</v>
      </c>
      <c r="B72">
        <f t="shared" si="5"/>
        <v>-3.3442462808142466</v>
      </c>
      <c r="C72">
        <f t="shared" si="6"/>
        <v>-2.9860462808142643</v>
      </c>
      <c r="D72">
        <f t="shared" si="7"/>
        <v>-2.6278462808143104</v>
      </c>
      <c r="E72" s="12"/>
      <c r="F72" s="7">
        <f t="shared" si="2"/>
        <v>39</v>
      </c>
      <c r="G72">
        <f t="shared" si="3"/>
        <v>0.03408408319897802</v>
      </c>
      <c r="H72">
        <f t="shared" si="3"/>
        <v>0.048060251465541916</v>
      </c>
      <c r="I72">
        <f t="shared" si="3"/>
        <v>0.06736764111331779</v>
      </c>
    </row>
    <row r="73" spans="1:9" ht="12.75">
      <c r="A73" s="7">
        <f t="shared" si="4"/>
        <v>40</v>
      </c>
      <c r="B73">
        <f t="shared" si="5"/>
        <v>-3.7873962808142494</v>
      </c>
      <c r="C73">
        <f t="shared" si="6"/>
        <v>-3.6478962808142796</v>
      </c>
      <c r="D73">
        <f t="shared" si="7"/>
        <v>-3.5083962808141678</v>
      </c>
      <c r="E73" s="12"/>
      <c r="F73" s="7">
        <f t="shared" si="2"/>
        <v>40</v>
      </c>
      <c r="G73">
        <f t="shared" si="3"/>
        <v>0.022152653574918597</v>
      </c>
      <c r="H73">
        <f t="shared" si="3"/>
        <v>0.02538469796865527</v>
      </c>
      <c r="I73">
        <f t="shared" si="3"/>
        <v>0.029074272986239092</v>
      </c>
    </row>
    <row r="74" spans="1:9" ht="12.75">
      <c r="A74" s="7">
        <f t="shared" si="4"/>
        <v>41</v>
      </c>
      <c r="B74">
        <f t="shared" si="5"/>
        <v>-4.445546280814284</v>
      </c>
      <c r="C74">
        <f t="shared" si="6"/>
        <v>-4.619546280814234</v>
      </c>
      <c r="D74">
        <f t="shared" si="7"/>
        <v>-4.793546280814269</v>
      </c>
      <c r="E74" s="12"/>
      <c r="F74" s="7">
        <f t="shared" si="2"/>
        <v>41</v>
      </c>
      <c r="G74">
        <f t="shared" si="3"/>
        <v>0.011594682332135885</v>
      </c>
      <c r="H74">
        <f t="shared" si="3"/>
        <v>0.009761050195456986</v>
      </c>
      <c r="I74">
        <f t="shared" si="3"/>
        <v>0.00821498629279895</v>
      </c>
    </row>
    <row r="75" spans="1:9" ht="12.75">
      <c r="A75" s="7">
        <f t="shared" si="4"/>
        <v>42</v>
      </c>
      <c r="C75">
        <f t="shared" si="6"/>
        <v>-5.900996280814184</v>
      </c>
      <c r="D75">
        <f t="shared" si="7"/>
        <v>-6.4832962808142724</v>
      </c>
      <c r="E75" s="12"/>
      <c r="F75" s="7">
        <f t="shared" si="2"/>
        <v>42</v>
      </c>
      <c r="H75">
        <f t="shared" si="3"/>
        <v>0.002729247743073794</v>
      </c>
      <c r="I75">
        <f t="shared" si="3"/>
        <v>0.001526429582975683</v>
      </c>
    </row>
    <row r="76" spans="1:9" ht="12.75">
      <c r="A76" s="7">
        <f t="shared" si="4"/>
        <v>43</v>
      </c>
      <c r="D76">
        <f t="shared" si="7"/>
        <v>-8.577646280814179</v>
      </c>
      <c r="F76" s="7">
        <f t="shared" si="2"/>
        <v>43</v>
      </c>
      <c r="I76">
        <f t="shared" si="3"/>
        <v>0.00018823214733044795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3">
      <selection activeCell="A2" sqref="A2"/>
    </sheetView>
  </sheetViews>
  <sheetFormatPr defaultColWidth="9.140625" defaultRowHeight="12.75"/>
  <cols>
    <col min="1" max="1" width="18.57421875" style="0" customWidth="1"/>
    <col min="2" max="2" width="27.00390625" style="7" bestFit="1" customWidth="1"/>
    <col min="3" max="3" width="17.7109375" style="2" bestFit="1" customWidth="1"/>
    <col min="4" max="4" width="10.421875" style="5" bestFit="1" customWidth="1"/>
    <col min="5" max="5" width="8.421875" style="5" bestFit="1" customWidth="1"/>
    <col min="6" max="6" width="9.00390625" style="5" bestFit="1" customWidth="1"/>
    <col min="7" max="7" width="6.7109375" style="5" customWidth="1"/>
    <col min="8" max="8" width="8.7109375" style="5" bestFit="1" customWidth="1"/>
    <col min="9" max="9" width="7.57421875" style="5" bestFit="1" customWidth="1"/>
    <col min="10" max="10" width="9.57421875" style="5" bestFit="1" customWidth="1"/>
  </cols>
  <sheetData>
    <row r="1" ht="12.75">
      <c r="A1" t="s">
        <v>0</v>
      </c>
    </row>
    <row r="4" spans="1:10" s="4" customFormat="1" ht="12.75">
      <c r="A4" s="4" t="s">
        <v>1</v>
      </c>
      <c r="B4" s="3" t="s">
        <v>2</v>
      </c>
      <c r="C4" s="3" t="s">
        <v>68</v>
      </c>
      <c r="D4" s="6" t="s">
        <v>3</v>
      </c>
      <c r="E4" s="6" t="s">
        <v>4</v>
      </c>
      <c r="F4" s="6" t="s">
        <v>5</v>
      </c>
      <c r="G4" s="6" t="s">
        <v>9</v>
      </c>
      <c r="H4" s="6" t="s">
        <v>6</v>
      </c>
      <c r="I4" s="6" t="s">
        <v>7</v>
      </c>
      <c r="J4" s="6" t="s">
        <v>8</v>
      </c>
    </row>
    <row r="5" spans="1:10" ht="12.75">
      <c r="A5" t="s">
        <v>10</v>
      </c>
      <c r="B5" s="7" t="s">
        <v>11</v>
      </c>
      <c r="D5" s="5">
        <v>1268.2883901</v>
      </c>
      <c r="E5" s="5">
        <v>8.047447E-10</v>
      </c>
      <c r="F5" s="1">
        <v>1998839500000000</v>
      </c>
      <c r="G5" s="5">
        <v>0.6180263175</v>
      </c>
      <c r="H5" s="5">
        <v>7.1454</v>
      </c>
      <c r="I5" s="5">
        <v>14.3296</v>
      </c>
      <c r="J5" s="5">
        <v>0.248651337</v>
      </c>
    </row>
    <row r="6" spans="1:10" ht="12.75">
      <c r="A6" t="s">
        <v>12</v>
      </c>
      <c r="B6" s="7" t="s">
        <v>13</v>
      </c>
      <c r="C6" s="2" t="s">
        <v>69</v>
      </c>
      <c r="D6" s="5">
        <v>1.0705411858</v>
      </c>
      <c r="E6" s="5">
        <v>0.8186545581</v>
      </c>
      <c r="F6" s="5">
        <v>1.3999292122</v>
      </c>
      <c r="G6" s="5">
        <v>0.6184581336</v>
      </c>
      <c r="H6" s="5">
        <v>0.0682</v>
      </c>
      <c r="I6" s="5">
        <v>0.1369</v>
      </c>
      <c r="J6" s="5">
        <v>0.2480406131</v>
      </c>
    </row>
    <row r="7" spans="1:10" ht="12.75">
      <c r="A7" t="s">
        <v>12</v>
      </c>
      <c r="B7" s="7" t="s">
        <v>14</v>
      </c>
      <c r="C7" s="2" t="s">
        <v>69</v>
      </c>
      <c r="D7" s="5">
        <v>0.707770798</v>
      </c>
      <c r="E7" s="5">
        <v>0.4953105427</v>
      </c>
      <c r="F7" s="5">
        <v>1.0113645063</v>
      </c>
      <c r="G7" s="5">
        <v>0.0577030282</v>
      </c>
      <c r="H7" s="5">
        <v>-0.3456</v>
      </c>
      <c r="I7" s="5">
        <v>0.1821</v>
      </c>
      <c r="J7" s="5">
        <v>3.6022038494</v>
      </c>
    </row>
    <row r="8" spans="1:10" ht="12.75">
      <c r="A8" t="s">
        <v>12</v>
      </c>
      <c r="B8" s="7" t="s">
        <v>15</v>
      </c>
      <c r="C8" s="2" t="s">
        <v>69</v>
      </c>
      <c r="D8" s="5">
        <v>0.8807058059</v>
      </c>
      <c r="E8" s="5">
        <v>0.6442635693</v>
      </c>
      <c r="F8" s="5">
        <v>1.2039214282</v>
      </c>
      <c r="G8" s="5">
        <v>0.425771975</v>
      </c>
      <c r="H8" s="5">
        <v>-0.127</v>
      </c>
      <c r="I8" s="5">
        <v>0.1595</v>
      </c>
      <c r="J8" s="5">
        <v>0.6343286307</v>
      </c>
    </row>
    <row r="9" spans="1:10" ht="12.75">
      <c r="A9" t="s">
        <v>12</v>
      </c>
      <c r="B9" s="7" t="s">
        <v>16</v>
      </c>
      <c r="C9" s="2" t="s">
        <v>69</v>
      </c>
      <c r="D9" s="5">
        <v>0.9210100141</v>
      </c>
      <c r="E9" s="5">
        <v>0.7029926851</v>
      </c>
      <c r="F9" s="5">
        <v>1.2066405015</v>
      </c>
      <c r="G9" s="5">
        <v>0.5504750418</v>
      </c>
      <c r="H9" s="5">
        <v>-0.0823</v>
      </c>
      <c r="I9" s="5">
        <v>0.1378</v>
      </c>
      <c r="J9" s="5">
        <v>0.356466837</v>
      </c>
    </row>
    <row r="10" spans="1:10" ht="12.75">
      <c r="A10" t="s">
        <v>12</v>
      </c>
      <c r="B10" s="7" t="s">
        <v>17</v>
      </c>
      <c r="C10" s="2" t="s">
        <v>69</v>
      </c>
      <c r="D10" s="5">
        <v>1.4865326828</v>
      </c>
      <c r="E10" s="5">
        <v>0.8425950693</v>
      </c>
      <c r="F10" s="5">
        <v>2.6225876431</v>
      </c>
      <c r="G10" s="5">
        <v>0.1710913376</v>
      </c>
      <c r="H10" s="5">
        <v>0.3964</v>
      </c>
      <c r="I10" s="5">
        <v>0.2897</v>
      </c>
      <c r="J10" s="5">
        <v>1.8733548578</v>
      </c>
    </row>
    <row r="11" spans="1:10" ht="12.75">
      <c r="A11" t="s">
        <v>12</v>
      </c>
      <c r="B11" s="7" t="s">
        <v>18</v>
      </c>
      <c r="C11" s="2" t="s">
        <v>69</v>
      </c>
      <c r="D11" s="5">
        <v>1.29922389</v>
      </c>
      <c r="E11" s="5">
        <v>0.7223264451</v>
      </c>
      <c r="F11" s="5">
        <v>2.3368696078</v>
      </c>
      <c r="G11" s="5">
        <v>0.3821312544</v>
      </c>
      <c r="H11" s="5">
        <v>0.2618</v>
      </c>
      <c r="I11" s="5">
        <v>0.2995</v>
      </c>
      <c r="J11" s="5">
        <v>0.7638342718</v>
      </c>
    </row>
    <row r="12" spans="1:10" s="4" customFormat="1" ht="12.75">
      <c r="A12" s="4" t="s">
        <v>12</v>
      </c>
      <c r="B12" s="3" t="s">
        <v>19</v>
      </c>
      <c r="C12" s="2" t="s">
        <v>69</v>
      </c>
      <c r="D12" s="6">
        <v>0.5602180475</v>
      </c>
      <c r="E12" s="6">
        <v>0.3811646662</v>
      </c>
      <c r="F12" s="6">
        <v>0.8233823556</v>
      </c>
      <c r="G12" s="6">
        <v>0.003187042</v>
      </c>
      <c r="H12" s="6">
        <v>-0.5794</v>
      </c>
      <c r="I12" s="6">
        <v>0.1965</v>
      </c>
      <c r="J12" s="6">
        <v>8.6971715483</v>
      </c>
    </row>
    <row r="13" spans="1:10" ht="12.75">
      <c r="A13" t="s">
        <v>12</v>
      </c>
      <c r="B13" s="7" t="s">
        <v>20</v>
      </c>
      <c r="C13" s="2" t="s">
        <v>69</v>
      </c>
      <c r="D13" s="5">
        <v>1.7510442807</v>
      </c>
      <c r="E13" s="5">
        <v>0.4517524716</v>
      </c>
      <c r="F13" s="5">
        <v>6.7872480301</v>
      </c>
      <c r="G13" s="5">
        <v>0.4176851502</v>
      </c>
      <c r="H13" s="5">
        <v>0.5602</v>
      </c>
      <c r="I13" s="5">
        <v>0.6912</v>
      </c>
      <c r="J13" s="5">
        <v>0.6568191608</v>
      </c>
    </row>
    <row r="14" spans="1:10" ht="12.75">
      <c r="A14" t="s">
        <v>12</v>
      </c>
      <c r="B14" s="7" t="s">
        <v>21</v>
      </c>
      <c r="C14" s="2" t="s">
        <v>69</v>
      </c>
      <c r="D14" s="5">
        <v>1.5049241273</v>
      </c>
      <c r="E14" s="5">
        <v>0.9387941385</v>
      </c>
      <c r="F14" s="5">
        <v>2.4124528862</v>
      </c>
      <c r="G14" s="5">
        <v>0.089569192</v>
      </c>
      <c r="H14" s="5">
        <v>0.4087</v>
      </c>
      <c r="I14" s="5">
        <v>0.2408</v>
      </c>
      <c r="J14" s="5">
        <v>2.8820990893</v>
      </c>
    </row>
    <row r="15" spans="1:10" s="4" customFormat="1" ht="12.75">
      <c r="A15" s="4" t="s">
        <v>12</v>
      </c>
      <c r="B15" s="3" t="s">
        <v>22</v>
      </c>
      <c r="C15" s="2" t="s">
        <v>69</v>
      </c>
      <c r="D15" s="6">
        <v>1.6121181494</v>
      </c>
      <c r="E15" s="6">
        <v>1.0564866793</v>
      </c>
      <c r="F15" s="6">
        <v>2.4599694239</v>
      </c>
      <c r="G15" s="6">
        <v>0.0267703076</v>
      </c>
      <c r="H15" s="6">
        <v>0.4775</v>
      </c>
      <c r="I15" s="6">
        <v>0.2156</v>
      </c>
      <c r="J15" s="6">
        <v>4.9055640336</v>
      </c>
    </row>
    <row r="16" spans="1:10" ht="12.75">
      <c r="A16" t="s">
        <v>12</v>
      </c>
      <c r="B16" s="7" t="s">
        <v>23</v>
      </c>
      <c r="C16" s="2" t="s">
        <v>69</v>
      </c>
      <c r="D16" s="5">
        <v>0.80849589</v>
      </c>
      <c r="E16" s="5">
        <v>0.6044227098</v>
      </c>
      <c r="F16" s="5">
        <v>1.0814709532</v>
      </c>
      <c r="G16" s="5">
        <v>0.1520603988</v>
      </c>
      <c r="H16" s="5">
        <v>-0.2126</v>
      </c>
      <c r="I16" s="5">
        <v>0.1484</v>
      </c>
      <c r="J16" s="5">
        <v>2.0514590996</v>
      </c>
    </row>
    <row r="17" spans="1:10" ht="12.75">
      <c r="A17" t="s">
        <v>12</v>
      </c>
      <c r="B17" s="7" t="s">
        <v>24</v>
      </c>
      <c r="C17" s="2" t="s">
        <v>69</v>
      </c>
      <c r="D17" s="5">
        <v>1.1688486959</v>
      </c>
      <c r="E17" s="5">
        <v>0.8110257909</v>
      </c>
      <c r="F17" s="5">
        <v>1.6845423279</v>
      </c>
      <c r="G17" s="5">
        <v>0.4027534301</v>
      </c>
      <c r="H17" s="5">
        <v>0.156</v>
      </c>
      <c r="I17" s="5">
        <v>0.1865</v>
      </c>
      <c r="J17" s="5">
        <v>0.700090073</v>
      </c>
    </row>
    <row r="18" spans="1:10" ht="12.75">
      <c r="A18" t="s">
        <v>12</v>
      </c>
      <c r="B18" s="7" t="s">
        <v>25</v>
      </c>
      <c r="C18" s="2" t="s">
        <v>69</v>
      </c>
      <c r="D18" s="5">
        <v>1.1117757697</v>
      </c>
      <c r="E18" s="5">
        <v>0.8503564002</v>
      </c>
      <c r="F18" s="5">
        <v>1.453561544</v>
      </c>
      <c r="G18" s="5">
        <v>0.4384861061</v>
      </c>
      <c r="H18" s="5">
        <v>0.106</v>
      </c>
      <c r="I18" s="5">
        <v>0.1368</v>
      </c>
      <c r="J18" s="5">
        <v>0.6002409536</v>
      </c>
    </row>
    <row r="19" spans="1:10" ht="12.75">
      <c r="A19" t="s">
        <v>12</v>
      </c>
      <c r="B19" s="7" t="s">
        <v>26</v>
      </c>
      <c r="C19" s="2" t="s">
        <v>69</v>
      </c>
      <c r="D19" s="5">
        <v>0.8515968998</v>
      </c>
      <c r="E19" s="5">
        <v>0.6446520847</v>
      </c>
      <c r="F19" s="5">
        <v>1.124974691</v>
      </c>
      <c r="G19" s="5">
        <v>0.2580777125</v>
      </c>
      <c r="H19" s="5">
        <v>-0.1606</v>
      </c>
      <c r="I19" s="5">
        <v>0.142</v>
      </c>
      <c r="J19" s="5">
        <v>1.2790394348</v>
      </c>
    </row>
    <row r="20" spans="1:10" ht="12.75">
      <c r="A20" t="s">
        <v>12</v>
      </c>
      <c r="B20" s="7" t="s">
        <v>27</v>
      </c>
      <c r="C20" s="2" t="s">
        <v>69</v>
      </c>
      <c r="D20" s="5">
        <v>0.9441717102</v>
      </c>
      <c r="E20" s="5">
        <v>0.7059759857</v>
      </c>
      <c r="F20" s="5">
        <v>1.2627344789</v>
      </c>
      <c r="G20" s="5">
        <v>0.6985390199</v>
      </c>
      <c r="H20" s="5">
        <v>-0.0574</v>
      </c>
      <c r="I20" s="5">
        <v>0.1483</v>
      </c>
      <c r="J20" s="5">
        <v>0.1499961684</v>
      </c>
    </row>
    <row r="21" spans="1:10" ht="12.75">
      <c r="A21" t="s">
        <v>12</v>
      </c>
      <c r="B21" s="7" t="s">
        <v>28</v>
      </c>
      <c r="C21" s="2" t="s">
        <v>69</v>
      </c>
      <c r="D21" s="5">
        <v>0.8507794046</v>
      </c>
      <c r="E21" s="5">
        <v>0.5946121829</v>
      </c>
      <c r="F21" s="5">
        <v>1.2173070382</v>
      </c>
      <c r="G21" s="5">
        <v>0.3766156363</v>
      </c>
      <c r="H21" s="5">
        <v>-0.1616</v>
      </c>
      <c r="I21" s="5">
        <v>0.1828</v>
      </c>
      <c r="J21" s="5">
        <v>0.7817199413</v>
      </c>
    </row>
    <row r="22" spans="1:10" ht="12.75">
      <c r="A22" t="s">
        <v>12</v>
      </c>
      <c r="B22" s="7" t="s">
        <v>29</v>
      </c>
      <c r="C22" s="2" t="s">
        <v>69</v>
      </c>
      <c r="D22" s="5">
        <v>1.0523957358</v>
      </c>
      <c r="E22" s="5">
        <v>0.8403989247</v>
      </c>
      <c r="F22" s="5">
        <v>1.317870302</v>
      </c>
      <c r="G22" s="5">
        <v>0.6563393725</v>
      </c>
      <c r="H22" s="5">
        <v>0.0511</v>
      </c>
      <c r="I22" s="5">
        <v>0.1148</v>
      </c>
      <c r="J22" s="5">
        <v>0.19800084</v>
      </c>
    </row>
    <row r="23" spans="1:10" ht="12.75">
      <c r="A23" t="s">
        <v>12</v>
      </c>
      <c r="B23" s="7" t="s">
        <v>30</v>
      </c>
      <c r="C23" s="2" t="s">
        <v>69</v>
      </c>
      <c r="D23" s="5">
        <v>0.9898364888</v>
      </c>
      <c r="E23" s="5">
        <v>0.7491227252</v>
      </c>
      <c r="F23" s="5">
        <v>1.3078982144</v>
      </c>
      <c r="G23" s="5">
        <v>0.9427145992</v>
      </c>
      <c r="H23" s="5">
        <v>-0.0102</v>
      </c>
      <c r="I23" s="5">
        <v>0.1422</v>
      </c>
      <c r="J23" s="5">
        <v>0.0051636292</v>
      </c>
    </row>
    <row r="24" spans="1:10" ht="12.75">
      <c r="A24" t="s">
        <v>12</v>
      </c>
      <c r="B24" s="7" t="s">
        <v>31</v>
      </c>
      <c r="C24" s="2" t="s">
        <v>69</v>
      </c>
      <c r="D24" s="5">
        <v>1.0047945093</v>
      </c>
      <c r="E24" s="5">
        <v>0.7126102921</v>
      </c>
      <c r="F24" s="5">
        <v>1.416779995</v>
      </c>
      <c r="G24" s="5">
        <v>0.9782334483</v>
      </c>
      <c r="H24" s="5">
        <v>0.00478</v>
      </c>
      <c r="I24" s="5">
        <v>0.1753</v>
      </c>
      <c r="J24" s="5">
        <v>0.0007444009</v>
      </c>
    </row>
    <row r="25" spans="1:10" s="4" customFormat="1" ht="12.75">
      <c r="A25" s="4" t="s">
        <v>12</v>
      </c>
      <c r="B25" s="3" t="s">
        <v>32</v>
      </c>
      <c r="C25" s="2" t="s">
        <v>69</v>
      </c>
      <c r="D25" s="6">
        <v>0.5873533627</v>
      </c>
      <c r="E25" s="6">
        <v>0.4266264215</v>
      </c>
      <c r="F25" s="6">
        <v>0.8086324598</v>
      </c>
      <c r="G25" s="6">
        <v>0.0011056514</v>
      </c>
      <c r="H25" s="6">
        <v>-0.5321</v>
      </c>
      <c r="I25" s="6">
        <v>0.1631</v>
      </c>
      <c r="J25" s="6">
        <v>10.641714245</v>
      </c>
    </row>
    <row r="26" spans="1:10" ht="12.75">
      <c r="A26" t="s">
        <v>12</v>
      </c>
      <c r="B26" s="7" t="s">
        <v>33</v>
      </c>
      <c r="C26" s="2" t="s">
        <v>69</v>
      </c>
      <c r="D26" s="5">
        <v>0.8714288207</v>
      </c>
      <c r="E26" s="5">
        <v>0.6801166209</v>
      </c>
      <c r="F26" s="5">
        <v>1.1165558468</v>
      </c>
      <c r="G26" s="5">
        <v>0.2764973659</v>
      </c>
      <c r="H26" s="5">
        <v>-0.1376</v>
      </c>
      <c r="I26" s="5">
        <v>0.1265</v>
      </c>
      <c r="J26" s="5">
        <v>1.1842258832</v>
      </c>
    </row>
    <row r="27" spans="1:10" ht="12.75">
      <c r="A27" t="s">
        <v>12</v>
      </c>
      <c r="B27" s="7" t="s">
        <v>34</v>
      </c>
      <c r="C27" s="2" t="s">
        <v>69</v>
      </c>
      <c r="D27" s="5">
        <v>0.9193441031</v>
      </c>
      <c r="E27" s="5">
        <v>0.6916026934</v>
      </c>
      <c r="F27" s="5">
        <v>1.2220796536</v>
      </c>
      <c r="G27" s="5">
        <v>0.5625556996</v>
      </c>
      <c r="H27" s="5">
        <v>-0.0841</v>
      </c>
      <c r="I27" s="5">
        <v>0.1452</v>
      </c>
      <c r="J27" s="5">
        <v>0.3352984503</v>
      </c>
    </row>
    <row r="28" spans="1:10" s="4" customFormat="1" ht="12.75">
      <c r="A28" s="4" t="s">
        <v>35</v>
      </c>
      <c r="B28" s="3" t="s">
        <v>36</v>
      </c>
      <c r="C28" s="2" t="s">
        <v>70</v>
      </c>
      <c r="D28" s="6">
        <v>0.5480466675</v>
      </c>
      <c r="E28" s="6">
        <v>0.3370382108</v>
      </c>
      <c r="F28" s="6">
        <v>0.8911605277</v>
      </c>
      <c r="G28" s="6">
        <v>0.0153269707</v>
      </c>
      <c r="H28" s="6">
        <v>-0.6014</v>
      </c>
      <c r="I28" s="6">
        <v>0.248</v>
      </c>
      <c r="J28" s="6">
        <v>5.8784888584</v>
      </c>
    </row>
    <row r="29" spans="1:10" ht="12.75">
      <c r="A29" t="s">
        <v>35</v>
      </c>
      <c r="B29" s="7" t="s">
        <v>37</v>
      </c>
      <c r="C29" s="2" t="s">
        <v>70</v>
      </c>
      <c r="D29" s="5">
        <v>1.0451281877</v>
      </c>
      <c r="E29" s="5">
        <v>0.8978674311</v>
      </c>
      <c r="F29" s="5">
        <v>1.2165414302</v>
      </c>
      <c r="G29" s="5">
        <v>0.5689177885</v>
      </c>
      <c r="H29" s="5">
        <v>0.0441</v>
      </c>
      <c r="I29" s="5">
        <v>0.0775</v>
      </c>
      <c r="J29" s="5">
        <v>0.3244966221</v>
      </c>
    </row>
    <row r="30" spans="1:10" s="4" customFormat="1" ht="12.75">
      <c r="A30" s="4" t="s">
        <v>35</v>
      </c>
      <c r="B30" s="3" t="s">
        <v>38</v>
      </c>
      <c r="C30" s="2" t="s">
        <v>70</v>
      </c>
      <c r="D30" s="6">
        <v>0.5179601879</v>
      </c>
      <c r="E30" s="6">
        <v>0.3943618089</v>
      </c>
      <c r="F30" s="6">
        <v>0.6802959876</v>
      </c>
      <c r="G30" s="6">
        <v>2.2508225E-06</v>
      </c>
      <c r="H30" s="6">
        <v>-0.6579</v>
      </c>
      <c r="I30" s="6">
        <v>0.1391</v>
      </c>
      <c r="J30" s="6">
        <v>22.368095217</v>
      </c>
    </row>
    <row r="31" spans="1:10" ht="12.75">
      <c r="A31" t="s">
        <v>35</v>
      </c>
      <c r="B31" s="7" t="s">
        <v>39</v>
      </c>
      <c r="C31" s="2" t="s">
        <v>70</v>
      </c>
      <c r="D31" s="5">
        <v>0.8017318874</v>
      </c>
      <c r="E31" s="5">
        <v>0.4859038967</v>
      </c>
      <c r="F31" s="5">
        <v>1.3228418696</v>
      </c>
      <c r="G31" s="5">
        <v>0.3870798988</v>
      </c>
      <c r="H31" s="5">
        <v>-0.221</v>
      </c>
      <c r="I31" s="5">
        <v>0.2555</v>
      </c>
      <c r="J31" s="5">
        <v>0.7480954327</v>
      </c>
    </row>
    <row r="32" spans="1:10" s="4" customFormat="1" ht="12.75">
      <c r="A32" s="4" t="s">
        <v>35</v>
      </c>
      <c r="B32" s="3" t="s">
        <v>75</v>
      </c>
      <c r="C32" s="2" t="s">
        <v>70</v>
      </c>
      <c r="D32" s="6">
        <v>0.4727512314</v>
      </c>
      <c r="E32" s="6">
        <v>0.3116612589</v>
      </c>
      <c r="F32" s="6">
        <v>0.7171046141</v>
      </c>
      <c r="G32" s="6">
        <v>0.0004246172</v>
      </c>
      <c r="H32" s="6">
        <v>-0.7492</v>
      </c>
      <c r="I32" s="6">
        <v>0.2126</v>
      </c>
      <c r="J32" s="6">
        <v>12.420628916</v>
      </c>
    </row>
    <row r="33" spans="1:10" ht="12.75">
      <c r="A33" t="s">
        <v>35</v>
      </c>
      <c r="B33" s="7" t="s">
        <v>40</v>
      </c>
      <c r="C33" s="2" t="s">
        <v>70</v>
      </c>
      <c r="D33" s="5">
        <v>0.5925847264</v>
      </c>
      <c r="E33" s="5">
        <v>0.3005892724</v>
      </c>
      <c r="F33" s="5">
        <v>1.1682275124</v>
      </c>
      <c r="G33" s="5">
        <v>0.1307875003</v>
      </c>
      <c r="H33" s="5">
        <v>-0.5233</v>
      </c>
      <c r="I33" s="5">
        <v>0.3463</v>
      </c>
      <c r="J33" s="5">
        <v>2.2831322749</v>
      </c>
    </row>
    <row r="34" spans="1:10" s="4" customFormat="1" ht="12.75">
      <c r="A34" s="4" t="s">
        <v>35</v>
      </c>
      <c r="B34" s="3" t="s">
        <v>41</v>
      </c>
      <c r="C34" s="2" t="s">
        <v>70</v>
      </c>
      <c r="D34" s="6">
        <v>0.2378045592</v>
      </c>
      <c r="E34" s="6">
        <v>0.0824983055</v>
      </c>
      <c r="F34" s="6">
        <v>0.6854808471</v>
      </c>
      <c r="G34" s="6">
        <v>0.0078339408</v>
      </c>
      <c r="H34" s="6">
        <v>-1.4363</v>
      </c>
      <c r="I34" s="6">
        <v>0.5401</v>
      </c>
      <c r="J34" s="6">
        <v>7.0710482855</v>
      </c>
    </row>
    <row r="35" spans="1:10" s="4" customFormat="1" ht="12.75">
      <c r="A35" s="4" t="s">
        <v>35</v>
      </c>
      <c r="B35" s="3" t="s">
        <v>42</v>
      </c>
      <c r="C35" s="2" t="s">
        <v>70</v>
      </c>
      <c r="D35" s="6">
        <v>0.1994545454</v>
      </c>
      <c r="E35" s="6">
        <v>0.1110290042</v>
      </c>
      <c r="F35" s="6">
        <v>0.3583038142</v>
      </c>
      <c r="G35" s="6">
        <v>6.8858178E-08</v>
      </c>
      <c r="H35" s="6">
        <v>-1.6122</v>
      </c>
      <c r="I35" s="6">
        <v>0.2989</v>
      </c>
      <c r="J35" s="6">
        <v>29.096587138</v>
      </c>
    </row>
    <row r="36" spans="1:10" s="4" customFormat="1" ht="12.75">
      <c r="A36" s="4" t="s">
        <v>35</v>
      </c>
      <c r="B36" s="3" t="s">
        <v>43</v>
      </c>
      <c r="C36" s="2" t="s">
        <v>70</v>
      </c>
      <c r="D36" s="6">
        <v>0.2861947692</v>
      </c>
      <c r="E36" s="6">
        <v>0.1437733598</v>
      </c>
      <c r="F36" s="6">
        <v>0.5696983504</v>
      </c>
      <c r="G36" s="6">
        <v>0.0003682061</v>
      </c>
      <c r="H36" s="6">
        <v>-1.2511</v>
      </c>
      <c r="I36" s="6">
        <v>0.3512</v>
      </c>
      <c r="J36" s="6">
        <v>12.687002335</v>
      </c>
    </row>
    <row r="37" spans="1:10" s="4" customFormat="1" ht="12.75">
      <c r="A37" s="4" t="s">
        <v>35</v>
      </c>
      <c r="B37" s="3" t="s">
        <v>44</v>
      </c>
      <c r="C37" s="2" t="s">
        <v>70</v>
      </c>
      <c r="D37" s="6">
        <v>0.19610262</v>
      </c>
      <c r="E37" s="6">
        <v>0.1097374277</v>
      </c>
      <c r="F37" s="6">
        <v>0.3504386641</v>
      </c>
      <c r="G37" s="6">
        <v>3.7957659E-08</v>
      </c>
      <c r="H37" s="6">
        <v>-1.6291</v>
      </c>
      <c r="I37" s="6">
        <v>0.2962</v>
      </c>
      <c r="J37" s="6">
        <v>30.251096554</v>
      </c>
    </row>
    <row r="38" spans="1:10" s="4" customFormat="1" ht="12.75">
      <c r="A38" s="4" t="s">
        <v>35</v>
      </c>
      <c r="B38" s="3" t="s">
        <v>45</v>
      </c>
      <c r="C38" s="2" t="s">
        <v>70</v>
      </c>
      <c r="D38" s="6">
        <v>0.1403757961</v>
      </c>
      <c r="E38" s="6">
        <v>0.0433405706</v>
      </c>
      <c r="F38" s="6">
        <v>0.4546632369</v>
      </c>
      <c r="G38" s="6">
        <v>0.0010584161</v>
      </c>
      <c r="H38" s="6">
        <v>-1.9634</v>
      </c>
      <c r="I38" s="6">
        <v>0.5996</v>
      </c>
      <c r="J38" s="6">
        <v>10.722481897</v>
      </c>
    </row>
    <row r="39" spans="1:10" s="4" customFormat="1" ht="12.75">
      <c r="A39" s="4" t="s">
        <v>35</v>
      </c>
      <c r="B39" s="3" t="s">
        <v>46</v>
      </c>
      <c r="C39" s="2" t="s">
        <v>70</v>
      </c>
      <c r="D39" s="6">
        <v>0.1987641423</v>
      </c>
      <c r="E39" s="6">
        <v>0.1163606943</v>
      </c>
      <c r="F39" s="6">
        <v>0.3395234489</v>
      </c>
      <c r="G39" s="6">
        <v>3.3333344E-09</v>
      </c>
      <c r="H39" s="6">
        <v>-1.6156</v>
      </c>
      <c r="I39" s="6">
        <v>0.2732</v>
      </c>
      <c r="J39" s="6">
        <v>34.978690346</v>
      </c>
    </row>
    <row r="40" spans="1:10" s="4" customFormat="1" ht="12.75">
      <c r="A40" s="4" t="s">
        <v>35</v>
      </c>
      <c r="B40" s="3" t="s">
        <v>47</v>
      </c>
      <c r="C40" s="2"/>
      <c r="D40" s="6">
        <v>0.2318772937</v>
      </c>
      <c r="E40" s="6">
        <v>0.1466408873</v>
      </c>
      <c r="F40" s="6">
        <v>0.3666581697</v>
      </c>
      <c r="G40" s="6">
        <v>4.061926E-10</v>
      </c>
      <c r="H40" s="6">
        <v>-1.4615</v>
      </c>
      <c r="I40" s="6">
        <v>0.2338</v>
      </c>
      <c r="J40" s="6">
        <v>39.082869063</v>
      </c>
    </row>
    <row r="41" spans="1:10" s="4" customFormat="1" ht="12.75">
      <c r="A41" s="4" t="s">
        <v>48</v>
      </c>
      <c r="B41" s="3" t="s">
        <v>11</v>
      </c>
      <c r="C41" s="2"/>
      <c r="D41" s="6">
        <v>1.052893789</v>
      </c>
      <c r="E41" s="6">
        <v>1.040958395</v>
      </c>
      <c r="F41" s="6">
        <v>1.0649660314</v>
      </c>
      <c r="G41" s="6">
        <v>7.912267E-19</v>
      </c>
      <c r="H41" s="6">
        <v>0.0515</v>
      </c>
      <c r="I41" s="6">
        <v>0.00582</v>
      </c>
      <c r="J41" s="6">
        <v>78.521740012</v>
      </c>
    </row>
    <row r="42" spans="1:10" ht="12.75">
      <c r="A42" t="s">
        <v>49</v>
      </c>
      <c r="B42" s="7" t="s">
        <v>11</v>
      </c>
      <c r="D42" s="5">
        <v>0.9867894654</v>
      </c>
      <c r="E42" s="5">
        <v>0.9542704025</v>
      </c>
      <c r="F42" s="5">
        <v>1.0204166936</v>
      </c>
      <c r="G42" s="5">
        <v>0.4366622692</v>
      </c>
      <c r="H42" s="5">
        <v>-0.0133</v>
      </c>
      <c r="I42" s="5">
        <v>0.0171</v>
      </c>
      <c r="J42" s="5">
        <v>0.6050379001</v>
      </c>
    </row>
    <row r="43" spans="1:10" s="4" customFormat="1" ht="12.75">
      <c r="A43" s="4" t="s">
        <v>50</v>
      </c>
      <c r="B43" s="3" t="s">
        <v>51</v>
      </c>
      <c r="C43" s="2" t="s">
        <v>71</v>
      </c>
      <c r="D43" s="6">
        <v>26.652715815</v>
      </c>
      <c r="E43" s="6">
        <v>23.170841446</v>
      </c>
      <c r="F43" s="6">
        <v>30.657810248</v>
      </c>
      <c r="G43" s="6">
        <v>0</v>
      </c>
      <c r="H43" s="6">
        <v>3.2829</v>
      </c>
      <c r="I43" s="6">
        <v>0.0714</v>
      </c>
      <c r="J43" s="6">
        <v>2112.4739315</v>
      </c>
    </row>
    <row r="44" spans="1:10" s="4" customFormat="1" ht="12.75">
      <c r="A44" s="4" t="s">
        <v>52</v>
      </c>
      <c r="B44" s="3" t="s">
        <v>51</v>
      </c>
      <c r="C44" s="2" t="s">
        <v>71</v>
      </c>
      <c r="D44" s="6">
        <v>2.5819591996</v>
      </c>
      <c r="E44" s="6">
        <v>1.8132350094</v>
      </c>
      <c r="F44" s="6">
        <v>3.6765853702</v>
      </c>
      <c r="G44" s="6">
        <v>1.4387379E-07</v>
      </c>
      <c r="H44" s="6">
        <v>0.9485</v>
      </c>
      <c r="I44" s="6">
        <v>0.1803</v>
      </c>
      <c r="J44" s="6">
        <v>27.670040299</v>
      </c>
    </row>
    <row r="45" spans="1:10" s="4" customFormat="1" ht="12.75">
      <c r="A45" s="4" t="s">
        <v>53</v>
      </c>
      <c r="B45" s="3">
        <v>1</v>
      </c>
      <c r="C45" s="2">
        <v>0</v>
      </c>
      <c r="D45" s="6">
        <v>1.5014467007</v>
      </c>
      <c r="E45" s="6">
        <v>1.2747595877</v>
      </c>
      <c r="F45" s="6">
        <v>1.768444981</v>
      </c>
      <c r="G45" s="6">
        <v>1.1326363E-06</v>
      </c>
      <c r="H45" s="6">
        <v>0.4064</v>
      </c>
      <c r="I45" s="6">
        <v>0.0835</v>
      </c>
      <c r="J45" s="6">
        <v>23.688392324</v>
      </c>
    </row>
    <row r="46" spans="1:10" s="4" customFormat="1" ht="12.75">
      <c r="A46" s="4" t="s">
        <v>53</v>
      </c>
      <c r="B46" s="3" t="s">
        <v>54</v>
      </c>
      <c r="C46" s="2">
        <v>0</v>
      </c>
      <c r="D46" s="6">
        <v>1.2387379973</v>
      </c>
      <c r="E46" s="6">
        <v>1.036983405</v>
      </c>
      <c r="F46" s="6">
        <v>1.4797457881</v>
      </c>
      <c r="G46" s="6">
        <v>0.0182560067</v>
      </c>
      <c r="H46" s="6">
        <v>0.2141</v>
      </c>
      <c r="I46" s="6">
        <v>0.0907</v>
      </c>
      <c r="J46" s="6">
        <v>5.571414555</v>
      </c>
    </row>
    <row r="47" spans="1:10" s="4" customFormat="1" ht="12.75">
      <c r="A47" s="4" t="s">
        <v>55</v>
      </c>
      <c r="B47" s="3" t="s">
        <v>76</v>
      </c>
      <c r="C47" s="2" t="s">
        <v>72</v>
      </c>
      <c r="D47" s="6">
        <v>19.025492486</v>
      </c>
      <c r="E47" s="6">
        <v>16.306706987</v>
      </c>
      <c r="F47" s="6">
        <v>22.197575797</v>
      </c>
      <c r="G47" s="6">
        <v>8.01112E-307</v>
      </c>
      <c r="H47" s="6">
        <v>2.9458</v>
      </c>
      <c r="I47" s="6">
        <v>0.0787</v>
      </c>
      <c r="J47" s="6">
        <v>1401.9269751</v>
      </c>
    </row>
    <row r="48" spans="1:10" ht="12.75">
      <c r="A48" t="s">
        <v>56</v>
      </c>
      <c r="B48" s="7" t="s">
        <v>57</v>
      </c>
      <c r="C48" s="2" t="s">
        <v>73</v>
      </c>
      <c r="D48" s="5">
        <v>1.3812690546</v>
      </c>
      <c r="E48" s="5">
        <v>0.9568714074</v>
      </c>
      <c r="F48" s="5">
        <v>1.9938982256</v>
      </c>
      <c r="G48" s="5">
        <v>0.0845977879</v>
      </c>
      <c r="H48" s="5">
        <v>0.323</v>
      </c>
      <c r="I48" s="5">
        <v>0.1873</v>
      </c>
      <c r="J48" s="5">
        <v>2.9742795021</v>
      </c>
    </row>
    <row r="49" spans="1:10" ht="12.75">
      <c r="A49" t="s">
        <v>56</v>
      </c>
      <c r="B49" s="7" t="s">
        <v>58</v>
      </c>
      <c r="C49" s="2" t="s">
        <v>73</v>
      </c>
      <c r="D49" s="5">
        <v>0.8642334988</v>
      </c>
      <c r="E49" s="5">
        <v>0.6363449331</v>
      </c>
      <c r="F49" s="5">
        <v>1.1737337748</v>
      </c>
      <c r="G49" s="5">
        <v>0.3501545729</v>
      </c>
      <c r="H49" s="5">
        <v>-0.1459</v>
      </c>
      <c r="I49" s="5">
        <v>0.1562</v>
      </c>
      <c r="J49" s="5">
        <v>0.8728968921</v>
      </c>
    </row>
    <row r="50" spans="1:10" ht="12.75">
      <c r="A50" t="s">
        <v>59</v>
      </c>
      <c r="B50" s="7" t="s">
        <v>51</v>
      </c>
      <c r="C50" s="2" t="s">
        <v>71</v>
      </c>
      <c r="D50" s="5">
        <v>1.1192050624</v>
      </c>
      <c r="E50" s="5">
        <v>0.9695966887</v>
      </c>
      <c r="F50" s="5">
        <v>1.2918979473</v>
      </c>
      <c r="G50" s="5">
        <v>0.1239818228</v>
      </c>
      <c r="H50" s="5">
        <v>0.1126</v>
      </c>
      <c r="I50" s="5">
        <v>0.0732</v>
      </c>
      <c r="J50" s="5">
        <v>2.3662845237</v>
      </c>
    </row>
    <row r="51" spans="1:10" ht="12.75">
      <c r="A51" t="s">
        <v>60</v>
      </c>
      <c r="B51" s="7" t="s">
        <v>51</v>
      </c>
      <c r="C51" s="2" t="s">
        <v>71</v>
      </c>
      <c r="D51" s="5">
        <v>1.1206585615</v>
      </c>
      <c r="E51" s="5">
        <v>0.963878573</v>
      </c>
      <c r="F51" s="5">
        <v>1.302939651</v>
      </c>
      <c r="G51" s="5">
        <v>0.1384650187</v>
      </c>
      <c r="H51" s="5">
        <v>0.1139</v>
      </c>
      <c r="I51" s="5">
        <v>0.0769</v>
      </c>
      <c r="J51" s="5">
        <v>2.1949353472</v>
      </c>
    </row>
    <row r="52" spans="1:10" ht="12.75">
      <c r="A52" t="s">
        <v>61</v>
      </c>
      <c r="B52" s="7" t="s">
        <v>62</v>
      </c>
      <c r="C52" s="2" t="s">
        <v>74</v>
      </c>
      <c r="D52" s="5">
        <v>1.0391515653</v>
      </c>
      <c r="E52" s="5">
        <v>0.924325697</v>
      </c>
      <c r="F52" s="5">
        <v>1.1682418645</v>
      </c>
      <c r="G52" s="5">
        <v>0.5203313048</v>
      </c>
      <c r="H52" s="5">
        <v>0.0384</v>
      </c>
      <c r="I52" s="5">
        <v>0.0597</v>
      </c>
      <c r="J52" s="5">
        <v>0.4132365699</v>
      </c>
    </row>
    <row r="53" spans="1:10" ht="12.75">
      <c r="A53" t="s">
        <v>63</v>
      </c>
      <c r="B53" s="7" t="s">
        <v>11</v>
      </c>
      <c r="D53" s="5">
        <v>0.4651648984</v>
      </c>
      <c r="E53" s="5">
        <v>0.090215899</v>
      </c>
      <c r="F53" s="5">
        <v>2.3984506629</v>
      </c>
      <c r="G53" s="5">
        <v>0.3604023886</v>
      </c>
      <c r="H53" s="5">
        <v>-0.7654</v>
      </c>
      <c r="I53" s="5">
        <v>0.8368</v>
      </c>
      <c r="J53" s="5">
        <v>0.8364906179</v>
      </c>
    </row>
    <row r="54" spans="1:10" s="4" customFormat="1" ht="12.75">
      <c r="A54" s="4" t="s">
        <v>64</v>
      </c>
      <c r="B54" s="3" t="s">
        <v>11</v>
      </c>
      <c r="C54" s="2"/>
      <c r="D54" s="6">
        <v>5.575836E-29</v>
      </c>
      <c r="E54" s="6">
        <v>4.114988E-35</v>
      </c>
      <c r="F54" s="6">
        <v>7.555294E-23</v>
      </c>
      <c r="G54" s="6">
        <v>1.701938E-19</v>
      </c>
      <c r="H54" s="6">
        <v>-65.0565</v>
      </c>
      <c r="I54" s="6">
        <v>7.2037</v>
      </c>
      <c r="J54" s="6">
        <v>81.557988552</v>
      </c>
    </row>
    <row r="55" spans="1:10" s="4" customFormat="1" ht="12.75">
      <c r="A55" s="4" t="s">
        <v>65</v>
      </c>
      <c r="B55" s="3" t="s">
        <v>11</v>
      </c>
      <c r="C55" s="2"/>
      <c r="D55" s="6">
        <v>33.985249886</v>
      </c>
      <c r="E55" s="6">
        <v>16.380611097</v>
      </c>
      <c r="F55" s="6">
        <v>70.51001962</v>
      </c>
      <c r="G55" s="6">
        <v>2.82266E-21</v>
      </c>
      <c r="H55" s="6">
        <v>3.5259</v>
      </c>
      <c r="I55" s="6">
        <v>0.3724</v>
      </c>
      <c r="J55" s="6">
        <v>89.663848597</v>
      </c>
    </row>
    <row r="56" spans="1:10" ht="12.75">
      <c r="A56" t="s">
        <v>66</v>
      </c>
      <c r="B56" s="7" t="s">
        <v>11</v>
      </c>
      <c r="D56" s="5">
        <v>1.0110307769</v>
      </c>
      <c r="E56" s="5">
        <v>0.9871110911</v>
      </c>
      <c r="F56" s="5">
        <v>1.0355300848</v>
      </c>
      <c r="G56" s="5">
        <v>0.3691617634</v>
      </c>
      <c r="H56" s="5">
        <v>0.011</v>
      </c>
      <c r="I56" s="5">
        <v>0.0122</v>
      </c>
      <c r="J56" s="5">
        <v>0.806484134</v>
      </c>
    </row>
    <row r="57" spans="1:10" s="4" customFormat="1" ht="12.75">
      <c r="A57" s="4" t="s">
        <v>67</v>
      </c>
      <c r="B57" s="3" t="s">
        <v>11</v>
      </c>
      <c r="C57" s="2"/>
      <c r="D57" s="6">
        <v>0.9536949544</v>
      </c>
      <c r="E57" s="6">
        <v>0.9446355137</v>
      </c>
      <c r="F57" s="6">
        <v>0.9628412789</v>
      </c>
      <c r="G57" s="6">
        <v>2.11933E-22</v>
      </c>
      <c r="H57" s="6">
        <v>-0.0474</v>
      </c>
      <c r="I57" s="6">
        <v>0.00487</v>
      </c>
      <c r="J57" s="6">
        <v>94.787750605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81">
      <selection activeCell="A116" sqref="A116"/>
    </sheetView>
  </sheetViews>
  <sheetFormatPr defaultColWidth="9.140625" defaultRowHeight="12.75"/>
  <cols>
    <col min="1" max="2" width="36.57421875" style="0" bestFit="1" customWidth="1"/>
    <col min="3" max="3" width="11.00390625" style="0" bestFit="1" customWidth="1"/>
    <col min="4" max="5" width="11.28125" style="0" bestFit="1" customWidth="1"/>
  </cols>
  <sheetData>
    <row r="1" ht="12.75">
      <c r="A1" s="8" t="s">
        <v>77</v>
      </c>
    </row>
    <row r="3" ht="12.75">
      <c r="A3" t="s">
        <v>78</v>
      </c>
    </row>
    <row r="4" ht="12.75">
      <c r="A4" s="7"/>
    </row>
    <row r="5" spans="1:5" ht="12.75">
      <c r="A5" s="18" t="s">
        <v>12</v>
      </c>
      <c r="B5" s="18" t="s">
        <v>79</v>
      </c>
      <c r="C5" s="18" t="s">
        <v>80</v>
      </c>
      <c r="D5" s="9" t="s">
        <v>81</v>
      </c>
      <c r="E5" s="9" t="s">
        <v>81</v>
      </c>
    </row>
    <row r="6" spans="1:5" ht="12.75">
      <c r="A6" s="18"/>
      <c r="B6" s="18"/>
      <c r="C6" s="18"/>
      <c r="D6" s="9" t="s">
        <v>79</v>
      </c>
      <c r="E6" s="9" t="s">
        <v>80</v>
      </c>
    </row>
    <row r="7" spans="1:5" ht="12.75">
      <c r="A7" s="9" t="s">
        <v>13</v>
      </c>
      <c r="B7" s="8">
        <v>2535</v>
      </c>
      <c r="C7" s="8">
        <v>9.92</v>
      </c>
      <c r="D7" s="8">
        <v>2535</v>
      </c>
      <c r="E7" s="8">
        <v>9.92</v>
      </c>
    </row>
    <row r="8" spans="1:5" ht="12.75">
      <c r="A8" s="9" t="s">
        <v>14</v>
      </c>
      <c r="B8" s="8">
        <v>810</v>
      </c>
      <c r="C8" s="8">
        <v>3.17</v>
      </c>
      <c r="D8" s="8">
        <v>3345</v>
      </c>
      <c r="E8" s="8">
        <v>13.09</v>
      </c>
    </row>
    <row r="9" spans="1:5" ht="12.75">
      <c r="A9" s="9" t="s">
        <v>15</v>
      </c>
      <c r="B9" s="8">
        <v>1417</v>
      </c>
      <c r="C9" s="8">
        <v>5.55</v>
      </c>
      <c r="D9" s="8">
        <v>4762</v>
      </c>
      <c r="E9" s="8">
        <v>18.64</v>
      </c>
    </row>
    <row r="10" spans="1:5" ht="12.75">
      <c r="A10" s="9" t="s">
        <v>16</v>
      </c>
      <c r="B10" s="8">
        <v>1334</v>
      </c>
      <c r="C10" s="8">
        <v>5.22</v>
      </c>
      <c r="D10" s="8">
        <v>6096</v>
      </c>
      <c r="E10" s="8">
        <v>23.86</v>
      </c>
    </row>
    <row r="11" spans="1:5" ht="12.75">
      <c r="A11" s="9" t="s">
        <v>17</v>
      </c>
      <c r="B11" s="8">
        <v>798</v>
      </c>
      <c r="C11" s="8">
        <v>3.12</v>
      </c>
      <c r="D11" s="8">
        <v>6894</v>
      </c>
      <c r="E11" s="8">
        <v>26.98</v>
      </c>
    </row>
    <row r="12" spans="1:5" ht="12.75">
      <c r="A12" s="9" t="s">
        <v>18</v>
      </c>
      <c r="B12" s="8">
        <v>808</v>
      </c>
      <c r="C12" s="8">
        <v>3.16</v>
      </c>
      <c r="D12" s="8">
        <v>7702</v>
      </c>
      <c r="E12" s="8">
        <v>30.14</v>
      </c>
    </row>
    <row r="13" spans="1:5" ht="12.75">
      <c r="A13" s="9" t="s">
        <v>19</v>
      </c>
      <c r="B13" s="8">
        <v>1881</v>
      </c>
      <c r="C13" s="8">
        <v>7.36</v>
      </c>
      <c r="D13" s="8">
        <v>9583</v>
      </c>
      <c r="E13" s="8">
        <v>37.51</v>
      </c>
    </row>
    <row r="14" spans="1:5" ht="12.75">
      <c r="A14" s="9" t="s">
        <v>20</v>
      </c>
      <c r="B14" s="8">
        <v>32</v>
      </c>
      <c r="C14" s="8">
        <v>0.13</v>
      </c>
      <c r="D14" s="8">
        <v>9615</v>
      </c>
      <c r="E14" s="8">
        <v>37.63</v>
      </c>
    </row>
    <row r="15" spans="1:5" ht="12.75">
      <c r="A15" s="9" t="s">
        <v>21</v>
      </c>
      <c r="B15" s="8">
        <v>1183</v>
      </c>
      <c r="C15" s="8">
        <v>4.63</v>
      </c>
      <c r="D15" s="8">
        <v>10798</v>
      </c>
      <c r="E15" s="8">
        <v>42.26</v>
      </c>
    </row>
    <row r="16" spans="1:5" ht="12.75">
      <c r="A16" s="9" t="s">
        <v>22</v>
      </c>
      <c r="B16" s="8">
        <v>1177</v>
      </c>
      <c r="C16" s="8">
        <v>4.61</v>
      </c>
      <c r="D16" s="8">
        <v>11975</v>
      </c>
      <c r="E16" s="8">
        <v>46.87</v>
      </c>
    </row>
    <row r="17" spans="1:5" ht="12.75">
      <c r="A17" s="9" t="s">
        <v>23</v>
      </c>
      <c r="B17" s="8">
        <v>1053</v>
      </c>
      <c r="C17" s="8">
        <v>4.12</v>
      </c>
      <c r="D17" s="8">
        <v>13028</v>
      </c>
      <c r="E17" s="8">
        <v>50.99</v>
      </c>
    </row>
    <row r="18" spans="1:5" ht="12.75">
      <c r="A18" s="9" t="s">
        <v>24</v>
      </c>
      <c r="B18" s="8">
        <v>593</v>
      </c>
      <c r="C18" s="8">
        <v>2.32</v>
      </c>
      <c r="D18" s="8">
        <v>13621</v>
      </c>
      <c r="E18" s="8">
        <v>53.31</v>
      </c>
    </row>
    <row r="19" spans="1:5" ht="12.75">
      <c r="A19" s="9" t="s">
        <v>25</v>
      </c>
      <c r="B19" s="8">
        <v>1249</v>
      </c>
      <c r="C19" s="8">
        <v>4.89</v>
      </c>
      <c r="D19" s="8">
        <v>14870</v>
      </c>
      <c r="E19" s="8">
        <v>58.2</v>
      </c>
    </row>
    <row r="20" spans="1:5" ht="12.75">
      <c r="A20" s="9" t="s">
        <v>26</v>
      </c>
      <c r="B20" s="8">
        <v>1219</v>
      </c>
      <c r="C20" s="8">
        <v>4.77</v>
      </c>
      <c r="D20" s="8">
        <v>16089</v>
      </c>
      <c r="E20" s="8">
        <v>62.97</v>
      </c>
    </row>
    <row r="21" spans="1:5" ht="12.75">
      <c r="A21" s="9" t="s">
        <v>27</v>
      </c>
      <c r="B21" s="8">
        <v>956</v>
      </c>
      <c r="C21" s="8">
        <v>3.74</v>
      </c>
      <c r="D21" s="8">
        <v>17045</v>
      </c>
      <c r="E21" s="8">
        <v>66.71</v>
      </c>
    </row>
    <row r="22" spans="1:5" ht="12.75">
      <c r="A22" s="9" t="s">
        <v>28</v>
      </c>
      <c r="B22" s="8">
        <v>662</v>
      </c>
      <c r="C22" s="8">
        <v>2.59</v>
      </c>
      <c r="D22" s="8">
        <v>17707</v>
      </c>
      <c r="E22" s="8">
        <v>69.3</v>
      </c>
    </row>
    <row r="23" spans="1:5" ht="12.75">
      <c r="A23" s="9" t="s">
        <v>29</v>
      </c>
      <c r="B23" s="8">
        <v>1818</v>
      </c>
      <c r="C23" s="8">
        <v>7.12</v>
      </c>
      <c r="D23" s="8">
        <v>19525</v>
      </c>
      <c r="E23" s="8">
        <v>76.42</v>
      </c>
    </row>
    <row r="24" spans="1:5" ht="12.75">
      <c r="A24" s="9" t="s">
        <v>30</v>
      </c>
      <c r="B24" s="8">
        <v>1091</v>
      </c>
      <c r="C24" s="8">
        <v>4.27</v>
      </c>
      <c r="D24" s="8">
        <v>20616</v>
      </c>
      <c r="E24" s="8">
        <v>80.69</v>
      </c>
    </row>
    <row r="25" spans="1:5" ht="12.75">
      <c r="A25" s="9" t="s">
        <v>31</v>
      </c>
      <c r="B25" s="8">
        <v>740</v>
      </c>
      <c r="C25" s="8">
        <v>2.9</v>
      </c>
      <c r="D25" s="8">
        <v>21356</v>
      </c>
      <c r="E25" s="8">
        <v>83.59</v>
      </c>
    </row>
    <row r="26" spans="1:5" ht="12.75">
      <c r="A26" s="9" t="s">
        <v>32</v>
      </c>
      <c r="B26" s="8">
        <v>1192</v>
      </c>
      <c r="C26" s="8">
        <v>4.67</v>
      </c>
      <c r="D26" s="8">
        <v>22548</v>
      </c>
      <c r="E26" s="8">
        <v>88.25</v>
      </c>
    </row>
    <row r="27" spans="1:5" ht="12.75">
      <c r="A27" s="9" t="s">
        <v>33</v>
      </c>
      <c r="B27" s="8">
        <v>1924</v>
      </c>
      <c r="C27" s="8">
        <v>7.53</v>
      </c>
      <c r="D27" s="8">
        <v>24472</v>
      </c>
      <c r="E27" s="8">
        <v>95.78</v>
      </c>
    </row>
    <row r="28" spans="1:5" ht="12.75">
      <c r="A28" s="9" t="s">
        <v>34</v>
      </c>
      <c r="B28" s="8">
        <v>1078</v>
      </c>
      <c r="C28" s="8">
        <v>4.22</v>
      </c>
      <c r="D28" s="8">
        <v>25550</v>
      </c>
      <c r="E28" s="8">
        <v>100</v>
      </c>
    </row>
    <row r="29" ht="12.75">
      <c r="A29" s="7"/>
    </row>
    <row r="30" spans="1:5" ht="12.75">
      <c r="A30" s="18" t="s">
        <v>35</v>
      </c>
      <c r="B30" s="18" t="s">
        <v>79</v>
      </c>
      <c r="C30" s="18" t="s">
        <v>80</v>
      </c>
      <c r="D30" s="9" t="s">
        <v>81</v>
      </c>
      <c r="E30" s="9" t="s">
        <v>81</v>
      </c>
    </row>
    <row r="31" spans="1:5" ht="12.75">
      <c r="A31" s="18"/>
      <c r="B31" s="18"/>
      <c r="C31" s="18"/>
      <c r="D31" s="9" t="s">
        <v>79</v>
      </c>
      <c r="E31" s="9" t="s">
        <v>80</v>
      </c>
    </row>
    <row r="32" spans="1:5" ht="12.75">
      <c r="A32" s="9" t="s">
        <v>36</v>
      </c>
      <c r="B32" s="8">
        <v>2035</v>
      </c>
      <c r="C32" s="8">
        <v>7.96</v>
      </c>
      <c r="D32" s="8">
        <v>2035</v>
      </c>
      <c r="E32" s="8">
        <v>7.96</v>
      </c>
    </row>
    <row r="33" spans="1:5" ht="12.75">
      <c r="A33" s="9" t="s">
        <v>37</v>
      </c>
      <c r="B33" s="8">
        <v>8250</v>
      </c>
      <c r="C33" s="8">
        <v>32.29</v>
      </c>
      <c r="D33" s="8">
        <v>10285</v>
      </c>
      <c r="E33" s="8">
        <v>40.25</v>
      </c>
    </row>
    <row r="34" spans="1:5" ht="12.75">
      <c r="A34" s="9" t="s">
        <v>38</v>
      </c>
      <c r="B34" s="8">
        <v>1898</v>
      </c>
      <c r="C34" s="8">
        <v>7.43</v>
      </c>
      <c r="D34" s="8">
        <v>12183</v>
      </c>
      <c r="E34" s="8">
        <v>47.68</v>
      </c>
    </row>
    <row r="35" spans="1:5" ht="12.75">
      <c r="A35" s="9" t="s">
        <v>82</v>
      </c>
      <c r="B35" s="8">
        <v>7420</v>
      </c>
      <c r="C35" s="8">
        <v>29.04</v>
      </c>
      <c r="D35" s="8">
        <v>19603</v>
      </c>
      <c r="E35" s="8">
        <v>76.72</v>
      </c>
    </row>
    <row r="36" spans="1:5" ht="12.75">
      <c r="A36" s="9" t="s">
        <v>39</v>
      </c>
      <c r="B36" s="8">
        <v>565</v>
      </c>
      <c r="C36" s="8">
        <v>2.21</v>
      </c>
      <c r="D36" s="8">
        <v>20168</v>
      </c>
      <c r="E36" s="8">
        <v>78.94</v>
      </c>
    </row>
    <row r="37" spans="1:5" ht="25.5">
      <c r="A37" s="9" t="s">
        <v>83</v>
      </c>
      <c r="B37" s="8">
        <v>1010</v>
      </c>
      <c r="C37" s="8">
        <v>3.95</v>
      </c>
      <c r="D37" s="8">
        <v>21178</v>
      </c>
      <c r="E37" s="8">
        <v>82.89</v>
      </c>
    </row>
    <row r="38" spans="1:5" ht="12.75">
      <c r="A38" s="9" t="s">
        <v>40</v>
      </c>
      <c r="B38" s="8">
        <v>541</v>
      </c>
      <c r="C38" s="8">
        <v>2.12</v>
      </c>
      <c r="D38" s="8">
        <v>21719</v>
      </c>
      <c r="E38" s="8">
        <v>85.01</v>
      </c>
    </row>
    <row r="39" spans="1:5" ht="12.75">
      <c r="A39" s="9" t="s">
        <v>41</v>
      </c>
      <c r="B39" s="8">
        <v>123</v>
      </c>
      <c r="C39" s="8">
        <v>0.48</v>
      </c>
      <c r="D39" s="8">
        <v>21842</v>
      </c>
      <c r="E39" s="8">
        <v>85.49</v>
      </c>
    </row>
    <row r="40" spans="1:5" ht="12.75">
      <c r="A40" s="9" t="s">
        <v>42</v>
      </c>
      <c r="B40" s="8">
        <v>554</v>
      </c>
      <c r="C40" s="8">
        <v>2.17</v>
      </c>
      <c r="D40" s="8">
        <v>22396</v>
      </c>
      <c r="E40" s="8">
        <v>87.66</v>
      </c>
    </row>
    <row r="41" spans="1:5" ht="12.75">
      <c r="A41" s="9" t="s">
        <v>43</v>
      </c>
      <c r="B41" s="8">
        <v>587</v>
      </c>
      <c r="C41" s="8">
        <v>2.3</v>
      </c>
      <c r="D41" s="8">
        <v>22983</v>
      </c>
      <c r="E41" s="8">
        <v>89.95</v>
      </c>
    </row>
    <row r="42" spans="1:5" ht="12.75">
      <c r="A42" s="9" t="s">
        <v>44</v>
      </c>
      <c r="B42" s="8">
        <v>443</v>
      </c>
      <c r="C42" s="8">
        <v>1.73</v>
      </c>
      <c r="D42" s="8">
        <v>23426</v>
      </c>
      <c r="E42" s="8">
        <v>91.69</v>
      </c>
    </row>
    <row r="43" spans="1:5" ht="12.75">
      <c r="A43" s="9" t="s">
        <v>45</v>
      </c>
      <c r="B43" s="8">
        <v>173</v>
      </c>
      <c r="C43" s="8">
        <v>0.68</v>
      </c>
      <c r="D43" s="8">
        <v>23599</v>
      </c>
      <c r="E43" s="8">
        <v>92.36</v>
      </c>
    </row>
    <row r="44" spans="1:5" ht="12.75">
      <c r="A44" s="9" t="s">
        <v>46</v>
      </c>
      <c r="B44" s="8">
        <v>1192</v>
      </c>
      <c r="C44" s="8">
        <v>4.67</v>
      </c>
      <c r="D44" s="8">
        <v>24791</v>
      </c>
      <c r="E44" s="8">
        <v>97.03</v>
      </c>
    </row>
    <row r="45" spans="1:5" ht="12.75">
      <c r="A45" s="9" t="s">
        <v>47</v>
      </c>
      <c r="B45" s="8">
        <v>759</v>
      </c>
      <c r="C45" s="8">
        <v>2.97</v>
      </c>
      <c r="D45" s="8">
        <v>25550</v>
      </c>
      <c r="E45" s="8">
        <v>100</v>
      </c>
    </row>
    <row r="46" ht="12.75">
      <c r="A46" s="7"/>
    </row>
    <row r="47" spans="1:5" ht="12.75">
      <c r="A47" s="18" t="s">
        <v>84</v>
      </c>
      <c r="B47" s="18"/>
      <c r="C47" s="18"/>
      <c r="D47" s="18"/>
      <c r="E47" s="18"/>
    </row>
    <row r="48" spans="1:5" ht="12.75">
      <c r="A48" s="18" t="s">
        <v>85</v>
      </c>
      <c r="B48" s="18"/>
      <c r="C48" s="18"/>
      <c r="D48" s="18"/>
      <c r="E48" s="18"/>
    </row>
    <row r="49" spans="1:5" ht="12.75">
      <c r="A49" s="18" t="s">
        <v>50</v>
      </c>
      <c r="B49" s="18" t="s">
        <v>79</v>
      </c>
      <c r="C49" s="18" t="s">
        <v>80</v>
      </c>
      <c r="D49" s="9" t="s">
        <v>81</v>
      </c>
      <c r="E49" s="9" t="s">
        <v>81</v>
      </c>
    </row>
    <row r="50" spans="1:5" ht="12.75">
      <c r="A50" s="18"/>
      <c r="B50" s="18"/>
      <c r="C50" s="18"/>
      <c r="D50" s="9" t="s">
        <v>79</v>
      </c>
      <c r="E50" s="9" t="s">
        <v>80</v>
      </c>
    </row>
    <row r="51" spans="1:5" ht="12.75">
      <c r="A51" s="9" t="s">
        <v>71</v>
      </c>
      <c r="B51" s="8">
        <v>23593</v>
      </c>
      <c r="C51" s="8">
        <v>92.34</v>
      </c>
      <c r="D51" s="8">
        <v>23593</v>
      </c>
      <c r="E51" s="8">
        <v>92.34</v>
      </c>
    </row>
    <row r="52" spans="1:5" ht="12.75">
      <c r="A52" s="9" t="s">
        <v>51</v>
      </c>
      <c r="B52" s="8">
        <v>1957</v>
      </c>
      <c r="C52" s="8">
        <v>7.66</v>
      </c>
      <c r="D52" s="8">
        <v>25550</v>
      </c>
      <c r="E52" s="8">
        <v>100</v>
      </c>
    </row>
    <row r="53" ht="12.75">
      <c r="A53" s="7"/>
    </row>
    <row r="54" spans="1:5" ht="12.75">
      <c r="A54" s="18" t="s">
        <v>52</v>
      </c>
      <c r="B54" s="18" t="s">
        <v>79</v>
      </c>
      <c r="C54" s="18" t="s">
        <v>80</v>
      </c>
      <c r="D54" s="9" t="s">
        <v>81</v>
      </c>
      <c r="E54" s="9" t="s">
        <v>81</v>
      </c>
    </row>
    <row r="55" spans="1:5" ht="12.75">
      <c r="A55" s="18"/>
      <c r="B55" s="18"/>
      <c r="C55" s="18"/>
      <c r="D55" s="9" t="s">
        <v>79</v>
      </c>
      <c r="E55" s="9" t="s">
        <v>80</v>
      </c>
    </row>
    <row r="56" spans="1:5" ht="12.75">
      <c r="A56" s="9" t="s">
        <v>71</v>
      </c>
      <c r="B56" s="8">
        <v>25205</v>
      </c>
      <c r="C56" s="8">
        <v>98.65</v>
      </c>
      <c r="D56" s="8">
        <v>25205</v>
      </c>
      <c r="E56" s="8">
        <v>98.65</v>
      </c>
    </row>
    <row r="57" spans="1:5" ht="12.75">
      <c r="A57" s="9" t="s">
        <v>51</v>
      </c>
      <c r="B57" s="8">
        <v>345</v>
      </c>
      <c r="C57" s="8">
        <v>1.35</v>
      </c>
      <c r="D57" s="8">
        <v>25550</v>
      </c>
      <c r="E57" s="8">
        <v>100</v>
      </c>
    </row>
    <row r="58" ht="12.75">
      <c r="A58" s="7"/>
    </row>
    <row r="59" spans="1:5" ht="12.75">
      <c r="A59" s="18" t="s">
        <v>86</v>
      </c>
      <c r="B59" s="18"/>
      <c r="C59" s="18"/>
      <c r="D59" s="18"/>
      <c r="E59" s="18"/>
    </row>
    <row r="60" spans="1:5" ht="12.75">
      <c r="A60" s="18" t="s">
        <v>53</v>
      </c>
      <c r="B60" s="18" t="s">
        <v>79</v>
      </c>
      <c r="C60" s="18" t="s">
        <v>80</v>
      </c>
      <c r="D60" s="9" t="s">
        <v>81</v>
      </c>
      <c r="E60" s="9" t="s">
        <v>81</v>
      </c>
    </row>
    <row r="61" spans="1:5" ht="12.75">
      <c r="A61" s="18"/>
      <c r="B61" s="18"/>
      <c r="C61" s="18"/>
      <c r="D61" s="9" t="s">
        <v>79</v>
      </c>
      <c r="E61" s="9" t="s">
        <v>80</v>
      </c>
    </row>
    <row r="62" spans="1:5" ht="12.75">
      <c r="A62" s="9">
        <v>0</v>
      </c>
      <c r="B62" s="8">
        <v>9956</v>
      </c>
      <c r="C62" s="8">
        <v>38.97</v>
      </c>
      <c r="D62" s="8">
        <v>9956</v>
      </c>
      <c r="E62" s="8">
        <v>38.97</v>
      </c>
    </row>
    <row r="63" spans="1:5" ht="12.75">
      <c r="A63" s="9">
        <v>1</v>
      </c>
      <c r="B63" s="8">
        <v>8333</v>
      </c>
      <c r="C63" s="8">
        <v>32.61</v>
      </c>
      <c r="D63" s="8">
        <v>18289</v>
      </c>
      <c r="E63" s="8">
        <v>71.58</v>
      </c>
    </row>
    <row r="64" spans="1:5" ht="12.75">
      <c r="A64" s="9" t="s">
        <v>54</v>
      </c>
      <c r="B64" s="8">
        <v>7261</v>
      </c>
      <c r="C64" s="8">
        <v>28.42</v>
      </c>
      <c r="D64" s="8">
        <v>25550</v>
      </c>
      <c r="E64" s="8">
        <v>100</v>
      </c>
    </row>
    <row r="65" ht="12.75">
      <c r="A65" s="7"/>
    </row>
    <row r="66" spans="1:5" ht="12.75">
      <c r="A66" s="18" t="s">
        <v>87</v>
      </c>
      <c r="B66" s="18" t="s">
        <v>79</v>
      </c>
      <c r="C66" s="18" t="s">
        <v>80</v>
      </c>
      <c r="D66" s="9" t="s">
        <v>81</v>
      </c>
      <c r="E66" s="9" t="s">
        <v>81</v>
      </c>
    </row>
    <row r="67" spans="1:5" ht="12.75">
      <c r="A67" s="18"/>
      <c r="B67" s="18"/>
      <c r="C67" s="18"/>
      <c r="D67" s="9" t="s">
        <v>79</v>
      </c>
      <c r="E67" s="9" t="s">
        <v>80</v>
      </c>
    </row>
    <row r="68" spans="1:5" ht="12.75">
      <c r="A68" s="9" t="s">
        <v>88</v>
      </c>
      <c r="B68" s="8">
        <v>2902</v>
      </c>
      <c r="C68" s="8">
        <v>11.36</v>
      </c>
      <c r="D68" s="8">
        <v>2902</v>
      </c>
      <c r="E68" s="8">
        <v>11.36</v>
      </c>
    </row>
    <row r="69" spans="1:5" ht="12.75">
      <c r="A69" s="9" t="s">
        <v>89</v>
      </c>
      <c r="B69" s="8">
        <v>5061</v>
      </c>
      <c r="C69" s="8">
        <v>19.81</v>
      </c>
      <c r="D69" s="8">
        <v>7963</v>
      </c>
      <c r="E69" s="8">
        <v>31.17</v>
      </c>
    </row>
    <row r="70" spans="1:5" ht="12.75">
      <c r="A70" s="9" t="s">
        <v>71</v>
      </c>
      <c r="B70" s="8">
        <v>17587</v>
      </c>
      <c r="C70" s="8">
        <v>68.83</v>
      </c>
      <c r="D70" s="8">
        <v>25550</v>
      </c>
      <c r="E70" s="8">
        <v>100</v>
      </c>
    </row>
    <row r="71" ht="12.75">
      <c r="A71" s="7"/>
    </row>
    <row r="72" spans="1:5" ht="12.75">
      <c r="A72" s="18" t="s">
        <v>55</v>
      </c>
      <c r="B72" s="18" t="s">
        <v>79</v>
      </c>
      <c r="C72" s="18" t="s">
        <v>80</v>
      </c>
      <c r="D72" s="9" t="s">
        <v>81</v>
      </c>
      <c r="E72" s="9" t="s">
        <v>81</v>
      </c>
    </row>
    <row r="73" spans="1:5" ht="12.75">
      <c r="A73" s="18"/>
      <c r="B73" s="18"/>
      <c r="C73" s="18"/>
      <c r="D73" s="9" t="s">
        <v>79</v>
      </c>
      <c r="E73" s="9" t="s">
        <v>80</v>
      </c>
    </row>
    <row r="74" spans="1:5" ht="12.75">
      <c r="A74" s="9" t="s">
        <v>90</v>
      </c>
      <c r="B74" s="8">
        <v>2229</v>
      </c>
      <c r="C74" s="8">
        <v>8.72</v>
      </c>
      <c r="D74" s="8">
        <v>2229</v>
      </c>
      <c r="E74" s="8">
        <v>8.72</v>
      </c>
    </row>
    <row r="75" spans="1:5" ht="12.75">
      <c r="A75" s="9" t="s">
        <v>91</v>
      </c>
      <c r="B75" s="8">
        <v>23321</v>
      </c>
      <c r="C75" s="8">
        <v>91.28</v>
      </c>
      <c r="D75" s="8">
        <v>25550</v>
      </c>
      <c r="E75" s="8">
        <v>100</v>
      </c>
    </row>
    <row r="76" ht="12.75">
      <c r="A76" s="7"/>
    </row>
    <row r="77" spans="1:5" ht="12.75">
      <c r="A77" s="18" t="s">
        <v>56</v>
      </c>
      <c r="B77" s="18" t="s">
        <v>79</v>
      </c>
      <c r="C77" s="18" t="s">
        <v>80</v>
      </c>
      <c r="D77" s="9" t="s">
        <v>81</v>
      </c>
      <c r="E77" s="9" t="s">
        <v>81</v>
      </c>
    </row>
    <row r="78" spans="1:5" ht="12.75">
      <c r="A78" s="18"/>
      <c r="B78" s="18"/>
      <c r="C78" s="18"/>
      <c r="D78" s="9" t="s">
        <v>79</v>
      </c>
      <c r="E78" s="9" t="s">
        <v>80</v>
      </c>
    </row>
    <row r="79" spans="1:5" ht="12.75">
      <c r="A79" s="9" t="s">
        <v>57</v>
      </c>
      <c r="B79" s="8">
        <v>387</v>
      </c>
      <c r="C79" s="8">
        <v>1.51</v>
      </c>
      <c r="D79" s="8">
        <v>387</v>
      </c>
      <c r="E79" s="8">
        <v>1.51</v>
      </c>
    </row>
    <row r="80" spans="1:5" ht="12.75">
      <c r="A80" s="9" t="s">
        <v>58</v>
      </c>
      <c r="B80" s="8">
        <v>827</v>
      </c>
      <c r="C80" s="8">
        <v>3.24</v>
      </c>
      <c r="D80" s="8">
        <v>1214</v>
      </c>
      <c r="E80" s="8">
        <v>4.75</v>
      </c>
    </row>
    <row r="81" spans="1:5" ht="12.75">
      <c r="A81" s="9" t="s">
        <v>73</v>
      </c>
      <c r="B81" s="8">
        <v>24336</v>
      </c>
      <c r="C81" s="8">
        <v>95.25</v>
      </c>
      <c r="D81" s="8">
        <v>25550</v>
      </c>
      <c r="E81" s="8">
        <v>100</v>
      </c>
    </row>
    <row r="82" ht="12.75">
      <c r="A82" s="7"/>
    </row>
    <row r="83" spans="1:5" ht="12.75">
      <c r="A83" s="18" t="s">
        <v>92</v>
      </c>
      <c r="B83" s="18"/>
      <c r="C83" s="18"/>
      <c r="D83" s="18"/>
      <c r="E83" s="18"/>
    </row>
    <row r="84" spans="1:5" ht="12.75">
      <c r="A84" s="18" t="s">
        <v>59</v>
      </c>
      <c r="B84" s="18" t="s">
        <v>79</v>
      </c>
      <c r="C84" s="18" t="s">
        <v>80</v>
      </c>
      <c r="D84" s="9" t="s">
        <v>81</v>
      </c>
      <c r="E84" s="9" t="s">
        <v>81</v>
      </c>
    </row>
    <row r="85" spans="1:5" ht="12.75">
      <c r="A85" s="18"/>
      <c r="B85" s="18"/>
      <c r="C85" s="18"/>
      <c r="D85" s="9" t="s">
        <v>79</v>
      </c>
      <c r="E85" s="9" t="s">
        <v>80</v>
      </c>
    </row>
    <row r="86" spans="1:5" ht="12.75">
      <c r="A86" s="9" t="s">
        <v>71</v>
      </c>
      <c r="B86" s="8">
        <v>20329</v>
      </c>
      <c r="C86" s="8">
        <v>79.57</v>
      </c>
      <c r="D86" s="8">
        <v>20329</v>
      </c>
      <c r="E86" s="8">
        <v>79.57</v>
      </c>
    </row>
    <row r="87" spans="1:5" ht="12.75">
      <c r="A87" s="9" t="s">
        <v>51</v>
      </c>
      <c r="B87" s="8">
        <v>5221</v>
      </c>
      <c r="C87" s="8">
        <v>20.43</v>
      </c>
      <c r="D87" s="8">
        <v>25550</v>
      </c>
      <c r="E87" s="8">
        <v>100</v>
      </c>
    </row>
    <row r="88" ht="12.75">
      <c r="A88" s="7"/>
    </row>
    <row r="89" spans="1:5" ht="12.75">
      <c r="A89" s="18" t="s">
        <v>93</v>
      </c>
      <c r="B89" s="18"/>
      <c r="C89" s="18"/>
      <c r="D89" s="18"/>
      <c r="E89" s="18"/>
    </row>
    <row r="90" spans="1:5" ht="12.75">
      <c r="A90" s="18" t="s">
        <v>60</v>
      </c>
      <c r="B90" s="18" t="s">
        <v>79</v>
      </c>
      <c r="C90" s="18" t="s">
        <v>80</v>
      </c>
      <c r="D90" s="9" t="s">
        <v>81</v>
      </c>
      <c r="E90" s="9" t="s">
        <v>81</v>
      </c>
    </row>
    <row r="91" spans="1:5" ht="12.75">
      <c r="A91" s="18"/>
      <c r="B91" s="18"/>
      <c r="C91" s="18"/>
      <c r="D91" s="9" t="s">
        <v>79</v>
      </c>
      <c r="E91" s="9" t="s">
        <v>80</v>
      </c>
    </row>
    <row r="92" spans="1:5" ht="12.75">
      <c r="A92" s="9" t="s">
        <v>71</v>
      </c>
      <c r="B92" s="8">
        <v>21250</v>
      </c>
      <c r="C92" s="8">
        <v>83.17</v>
      </c>
      <c r="D92" s="8">
        <v>21250</v>
      </c>
      <c r="E92" s="8">
        <v>83.17</v>
      </c>
    </row>
    <row r="93" spans="1:5" ht="12.75">
      <c r="A93" s="9" t="s">
        <v>51</v>
      </c>
      <c r="B93" s="8">
        <v>4300</v>
      </c>
      <c r="C93" s="8">
        <v>16.83</v>
      </c>
      <c r="D93" s="8">
        <v>25550</v>
      </c>
      <c r="E93" s="8">
        <v>100</v>
      </c>
    </row>
    <row r="94" ht="12.75">
      <c r="A94" s="7"/>
    </row>
    <row r="95" spans="1:5" ht="12.75">
      <c r="A95" s="18" t="s">
        <v>94</v>
      </c>
      <c r="B95" s="18"/>
      <c r="C95" s="18"/>
      <c r="D95" s="18"/>
      <c r="E95" s="18"/>
    </row>
    <row r="96" spans="1:5" ht="12.75">
      <c r="A96" s="18" t="s">
        <v>61</v>
      </c>
      <c r="B96" s="18" t="s">
        <v>79</v>
      </c>
      <c r="C96" s="18" t="s">
        <v>80</v>
      </c>
      <c r="D96" s="9" t="s">
        <v>81</v>
      </c>
      <c r="E96" s="9" t="s">
        <v>81</v>
      </c>
    </row>
    <row r="97" spans="1:5" ht="12.75">
      <c r="A97" s="18"/>
      <c r="B97" s="18"/>
      <c r="C97" s="18"/>
      <c r="D97" s="9" t="s">
        <v>79</v>
      </c>
      <c r="E97" s="9" t="s">
        <v>80</v>
      </c>
    </row>
    <row r="98" spans="1:5" ht="12.75">
      <c r="A98" s="9" t="s">
        <v>95</v>
      </c>
      <c r="B98" s="8">
        <v>13101</v>
      </c>
      <c r="C98" s="8">
        <v>51.28</v>
      </c>
      <c r="D98" s="8">
        <v>13101</v>
      </c>
      <c r="E98" s="8">
        <v>51.28</v>
      </c>
    </row>
    <row r="99" spans="1:5" ht="12.75">
      <c r="A99" s="9" t="s">
        <v>62</v>
      </c>
      <c r="B99" s="8">
        <v>12449</v>
      </c>
      <c r="C99" s="8">
        <v>48.72</v>
      </c>
      <c r="D99" s="8">
        <v>25550</v>
      </c>
      <c r="E99" s="8">
        <v>100</v>
      </c>
    </row>
    <row r="101" ht="12.75">
      <c r="A101" s="8"/>
    </row>
    <row r="104" spans="1:5" ht="13.5" thickBot="1">
      <c r="A104" s="10"/>
      <c r="B104" s="10"/>
      <c r="C104" s="10"/>
      <c r="D104" s="10"/>
      <c r="E104" s="10"/>
    </row>
    <row r="105" ht="13.5" thickTop="1"/>
    <row r="106" ht="12.75">
      <c r="A106" s="8" t="s">
        <v>77</v>
      </c>
    </row>
    <row r="108" ht="12.75">
      <c r="A108" t="s">
        <v>96</v>
      </c>
    </row>
    <row r="109" ht="12.75">
      <c r="A109" s="7"/>
    </row>
    <row r="110" spans="1:3" ht="12.75">
      <c r="A110" s="9" t="s">
        <v>1</v>
      </c>
      <c r="B110" s="9" t="s">
        <v>97</v>
      </c>
      <c r="C110" s="9" t="s">
        <v>98</v>
      </c>
    </row>
    <row r="111" spans="1:3" ht="12.75">
      <c r="A111" s="9" t="s">
        <v>48</v>
      </c>
      <c r="B111" s="11"/>
      <c r="C111" s="8">
        <v>27.7082583</v>
      </c>
    </row>
    <row r="112" spans="1:3" ht="25.5">
      <c r="A112" s="9" t="s">
        <v>49</v>
      </c>
      <c r="B112" s="9" t="s">
        <v>99</v>
      </c>
      <c r="C112" s="8">
        <v>4.8049708</v>
      </c>
    </row>
    <row r="113" spans="1:3" ht="12.75">
      <c r="A113" s="9" t="s">
        <v>63</v>
      </c>
      <c r="B113" s="9" t="s">
        <v>100</v>
      </c>
      <c r="C113" s="8">
        <v>39.1206262</v>
      </c>
    </row>
    <row r="114" spans="1:3" ht="12.75">
      <c r="A114" s="9" t="s">
        <v>64</v>
      </c>
      <c r="B114" s="9" t="s">
        <v>101</v>
      </c>
      <c r="C114" s="8">
        <v>3.4907825</v>
      </c>
    </row>
    <row r="116" ht="12.75">
      <c r="A116" s="8"/>
    </row>
  </sheetData>
  <mergeCells count="39">
    <mergeCell ref="A5:A6"/>
    <mergeCell ref="B5:B6"/>
    <mergeCell ref="C5:C6"/>
    <mergeCell ref="A30:A31"/>
    <mergeCell ref="B30:B31"/>
    <mergeCell ref="C30:C31"/>
    <mergeCell ref="A47:E47"/>
    <mergeCell ref="A48:E48"/>
    <mergeCell ref="A49:A50"/>
    <mergeCell ref="B49:B50"/>
    <mergeCell ref="C49:C50"/>
    <mergeCell ref="A54:A55"/>
    <mergeCell ref="B54:B55"/>
    <mergeCell ref="C54:C55"/>
    <mergeCell ref="A59:E59"/>
    <mergeCell ref="A60:A61"/>
    <mergeCell ref="B60:B61"/>
    <mergeCell ref="C60:C61"/>
    <mergeCell ref="A66:A67"/>
    <mergeCell ref="B66:B67"/>
    <mergeCell ref="C66:C67"/>
    <mergeCell ref="A72:A73"/>
    <mergeCell ref="B72:B73"/>
    <mergeCell ref="C72:C73"/>
    <mergeCell ref="A77:A78"/>
    <mergeCell ref="B77:B78"/>
    <mergeCell ref="C77:C78"/>
    <mergeCell ref="A83:E83"/>
    <mergeCell ref="A84:A85"/>
    <mergeCell ref="B84:B85"/>
    <mergeCell ref="C84:C85"/>
    <mergeCell ref="A89:E89"/>
    <mergeCell ref="A90:A91"/>
    <mergeCell ref="B90:B91"/>
    <mergeCell ref="C90:C91"/>
    <mergeCell ref="A95:E95"/>
    <mergeCell ref="A96:A97"/>
    <mergeCell ref="B96:B97"/>
    <mergeCell ref="C96:C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heatherp</dc:creator>
  <cp:keywords/>
  <dc:description/>
  <cp:lastModifiedBy>elaineb</cp:lastModifiedBy>
  <cp:lastPrinted>2007-06-07T20:19:53Z</cp:lastPrinted>
  <dcterms:created xsi:type="dcterms:W3CDTF">2007-06-07T20:19:57Z</dcterms:created>
  <dcterms:modified xsi:type="dcterms:W3CDTF">2008-04-09T17:05:05Z</dcterms:modified>
  <cp:category/>
  <cp:version/>
  <cp:contentType/>
  <cp:contentStatus/>
</cp:coreProperties>
</file>