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20" yWindow="450" windowWidth="15180" windowHeight="11640" activeTab="0"/>
  </bookViews>
  <sheets>
    <sheet name="all-rha " sheetId="1" r:id="rId1"/>
    <sheet name="districts " sheetId="2" r:id="rId2"/>
    <sheet name="wpg comm areas " sheetId="3" r:id="rId3"/>
    <sheet name="wpg nbhd clus" sheetId="4" r:id="rId4"/>
    <sheet name="graph data" sheetId="5" r:id="rId5"/>
    <sheet name="orig. data" sheetId="6" r:id="rId6"/>
    <sheet name="crude rate table" sheetId="7" r:id="rId7"/>
    <sheet name="agg rha " sheetId="8" r:id="rId8"/>
    <sheet name="agg wpg comm areas" sheetId="9" r:id="rId9"/>
  </sheets>
  <definedNames/>
  <calcPr fullCalcOnLoad="1"/>
</workbook>
</file>

<file path=xl/sharedStrings.xml><?xml version="1.0" encoding="utf-8"?>
<sst xmlns="http://schemas.openxmlformats.org/spreadsheetml/2006/main" count="474" uniqueCount="407">
  <si>
    <t>area</t>
  </si>
  <si>
    <t>A-40 Central</t>
  </si>
  <si>
    <t>BN-20 North Eastman</t>
  </si>
  <si>
    <t>BS-25 South Eastman</t>
  </si>
  <si>
    <t>C-30 Interlake</t>
  </si>
  <si>
    <t>D-70 Nor-Man</t>
  </si>
  <si>
    <t>E-60 Parkland</t>
  </si>
  <si>
    <t>FB-80 Burntwood</t>
  </si>
  <si>
    <t>FC-90 Churchill</t>
  </si>
  <si>
    <t>G-15 Brandon</t>
  </si>
  <si>
    <t>GA-45 Assiniboine</t>
  </si>
  <si>
    <t>K-10 Winnipeg</t>
  </si>
  <si>
    <t>M Mid</t>
  </si>
  <si>
    <t>N North</t>
  </si>
  <si>
    <t>S South</t>
  </si>
  <si>
    <t>Z Manitoba</t>
  </si>
  <si>
    <t>A1C-40 Cent Cartier/SFX</t>
  </si>
  <si>
    <t>A1P-40 Cent Portage</t>
  </si>
  <si>
    <t>A1S-40 Cent Seven Regions</t>
  </si>
  <si>
    <t>A2C-40 Cent Carman</t>
  </si>
  <si>
    <t>A2L-40 Cent Swan Lake</t>
  </si>
  <si>
    <t>A3L-40 Cent Louise/Pembina</t>
  </si>
  <si>
    <t>A3M-40 Cent Morden/Winkler</t>
  </si>
  <si>
    <t>A4A-40 Cent Altona</t>
  </si>
  <si>
    <t>A4R-40 Cent Red River</t>
  </si>
  <si>
    <t>BN1-20 Blue Water</t>
  </si>
  <si>
    <t>BN2-20 Brokenhead</t>
  </si>
  <si>
    <t>BN4-20 Iron Rose</t>
  </si>
  <si>
    <t>BN5-20 Springfield</t>
  </si>
  <si>
    <t>BN6-20 Northern Remote</t>
  </si>
  <si>
    <t>BN7-20 Winnipeg River</t>
  </si>
  <si>
    <t>BS1-25 SE Central</t>
  </si>
  <si>
    <t>BS2-25 SE Northern</t>
  </si>
  <si>
    <t>BS3-25 SE Southern</t>
  </si>
  <si>
    <t>BS4-25 SE Western</t>
  </si>
  <si>
    <t>C1-30 IL Northeast</t>
  </si>
  <si>
    <t>C2-30 IL Northwest</t>
  </si>
  <si>
    <t>C3-30 IL Southeast</t>
  </si>
  <si>
    <t>C4-30 IL Southwest</t>
  </si>
  <si>
    <t>D1-70 F Flon/Snow L/Cran</t>
  </si>
  <si>
    <t>D2-70 The Pas/OCN/Kelsey</t>
  </si>
  <si>
    <t>D4-70 Nor-Man Other</t>
  </si>
  <si>
    <t>E1-60 PL Central</t>
  </si>
  <si>
    <t>E2-60 PL East</t>
  </si>
  <si>
    <t>E3-60 PL North</t>
  </si>
  <si>
    <t>E4-60 PL West</t>
  </si>
  <si>
    <t>FB2-80 Thompson</t>
  </si>
  <si>
    <t>FB3-80 Lynn/Leaf/SIL</t>
  </si>
  <si>
    <t>FB4-80 Gillam/Fox Lake</t>
  </si>
  <si>
    <t>FB5-80 Nelson House</t>
  </si>
  <si>
    <t>FB6-80 Norway House</t>
  </si>
  <si>
    <t>FB7-80 Cross Lake</t>
  </si>
  <si>
    <t>FB8-80 Island Lake</t>
  </si>
  <si>
    <t>FB9-80 Thick Por/Pik/Wab</t>
  </si>
  <si>
    <t>FBA-80 Tad/Broch/Lac Br</t>
  </si>
  <si>
    <t>FBB-80 Oxford H &amp; Gods</t>
  </si>
  <si>
    <t>FBC-80 Sha/York/Split/War</t>
  </si>
  <si>
    <t>G1-15 Bdn Rural</t>
  </si>
  <si>
    <t>G21-15 Southwest</t>
  </si>
  <si>
    <t>G22-15 West</t>
  </si>
  <si>
    <t>G23-15 Central</t>
  </si>
  <si>
    <t>G24-15 Southeast</t>
  </si>
  <si>
    <t>G25-15 East</t>
  </si>
  <si>
    <t>G26-15 North End</t>
  </si>
  <si>
    <t>GA11-45 Assin North 1</t>
  </si>
  <si>
    <t>GA12-45 Assin North 2</t>
  </si>
  <si>
    <t>GA21-45 Assin East 1</t>
  </si>
  <si>
    <t>GA22-45 Assin East 2</t>
  </si>
  <si>
    <t>GA31-45 Assin West 1</t>
  </si>
  <si>
    <t>GA32-45 Assin West 2</t>
  </si>
  <si>
    <t>W01 St. James - Assiniboia</t>
  </si>
  <si>
    <t>W02 Assiniboine South</t>
  </si>
  <si>
    <t>W03 Fort Garry</t>
  </si>
  <si>
    <t>W04 St. Vital</t>
  </si>
  <si>
    <t>W05 St. Boniface</t>
  </si>
  <si>
    <t>W06 Transcona</t>
  </si>
  <si>
    <t>W07 River East</t>
  </si>
  <si>
    <t>W08 Seven Oaks</t>
  </si>
  <si>
    <t>W09 Inkster</t>
  </si>
  <si>
    <t>W10 Point Douglas</t>
  </si>
  <si>
    <t>W11 Downtown</t>
  </si>
  <si>
    <t>W12 River Heights</t>
  </si>
  <si>
    <t>W002 Assiniboine South</t>
  </si>
  <si>
    <t>W006 Transcona</t>
  </si>
  <si>
    <t>W01A St. James - Assiniboia W</t>
  </si>
  <si>
    <t>W01B St. James - Assiniboia E</t>
  </si>
  <si>
    <t>W03A Fort Garry N</t>
  </si>
  <si>
    <t>W03B Fort Garry S</t>
  </si>
  <si>
    <t>W04A St. Vital North</t>
  </si>
  <si>
    <t>W04B St. Vital South</t>
  </si>
  <si>
    <t>W05A St. Boniface W</t>
  </si>
  <si>
    <t>W05B St. Boniface E</t>
  </si>
  <si>
    <t>W07A River East S</t>
  </si>
  <si>
    <t>W07B River East W</t>
  </si>
  <si>
    <t>W07C River East E</t>
  </si>
  <si>
    <t>W07D River East N</t>
  </si>
  <si>
    <t>W08A Seven Oaks W</t>
  </si>
  <si>
    <t>W08B Seven Oaks E</t>
  </si>
  <si>
    <t>W08C Seven Oaks N</t>
  </si>
  <si>
    <t>W09A Inkster West</t>
  </si>
  <si>
    <t>W09B Inkster East</t>
  </si>
  <si>
    <t>W10A Point Douglas N</t>
  </si>
  <si>
    <t>W10B Point Douglas S</t>
  </si>
  <si>
    <t>W11A Downtown W</t>
  </si>
  <si>
    <t>W11B Downtown E</t>
  </si>
  <si>
    <t>W12A River Heights W</t>
  </si>
  <si>
    <t>W12B River Heights E</t>
  </si>
  <si>
    <t xml:space="preserve"> </t>
  </si>
  <si>
    <t>Brandon</t>
  </si>
  <si>
    <t>St. Boniface W</t>
  </si>
  <si>
    <t>River East E</t>
  </si>
  <si>
    <t>T1count</t>
  </si>
  <si>
    <t>T1pop</t>
  </si>
  <si>
    <t>T1_adj_rate</t>
  </si>
  <si>
    <t>T1_Lci_adj</t>
  </si>
  <si>
    <t>T1_Uci_adj</t>
  </si>
  <si>
    <t>T1prob</t>
  </si>
  <si>
    <t>T1_crd_rate</t>
  </si>
  <si>
    <t>T1_estimate</t>
  </si>
  <si>
    <t>T1_Lci_est</t>
  </si>
  <si>
    <t>T1_Uci_est</t>
  </si>
  <si>
    <t>T1_rate_ratio</t>
  </si>
  <si>
    <t>T1_Lci_ratio</t>
  </si>
  <si>
    <t>T1_Uci_ratio</t>
  </si>
  <si>
    <t>T2count</t>
  </si>
  <si>
    <t>T2pop</t>
  </si>
  <si>
    <t>T2_adj_rate</t>
  </si>
  <si>
    <t>T2_Lci_adj</t>
  </si>
  <si>
    <t>T2_Uci_adj</t>
  </si>
  <si>
    <t>T2prob</t>
  </si>
  <si>
    <t>T2_crd_rate</t>
  </si>
  <si>
    <t>T2_estimate</t>
  </si>
  <si>
    <t>T2_Lci_est</t>
  </si>
  <si>
    <t>T2_Uci_est</t>
  </si>
  <si>
    <t>T2_rate_ratio</t>
  </si>
  <si>
    <t>T2_Lci_ratio</t>
  </si>
  <si>
    <t>T2_Uci_ratio</t>
  </si>
  <si>
    <t>T1T2prob</t>
  </si>
  <si>
    <t>T1T2_estimate</t>
  </si>
  <si>
    <t>T1T2_Lci_est</t>
  </si>
  <si>
    <t>T1T2_Uci_est</t>
  </si>
  <si>
    <t>ALLprob</t>
  </si>
  <si>
    <t>ALL_estimate</t>
  </si>
  <si>
    <t>ALL_Lci_est</t>
  </si>
  <si>
    <t>ALL_Uci_est</t>
  </si>
  <si>
    <t>T1 avg</t>
  </si>
  <si>
    <t>T2 avg</t>
  </si>
  <si>
    <t>T1 adj</t>
  </si>
  <si>
    <t>T2 adj</t>
  </si>
  <si>
    <t>T1 count</t>
  </si>
  <si>
    <t>T1 pop</t>
  </si>
  <si>
    <t>T1 prob</t>
  </si>
  <si>
    <t>T2 count</t>
  </si>
  <si>
    <t>T2 pop</t>
  </si>
  <si>
    <t>T2 prob</t>
  </si>
  <si>
    <t>CI work</t>
  </si>
  <si>
    <t>t</t>
  </si>
  <si>
    <t>Suppression</t>
  </si>
  <si>
    <t>T1T2 prob</t>
  </si>
  <si>
    <t>Winnipeg (1,2)</t>
  </si>
  <si>
    <t>Burntwood (1,2)</t>
  </si>
  <si>
    <t>North (1,2)</t>
  </si>
  <si>
    <t>Fort Garry (1,2)</t>
  </si>
  <si>
    <t>Assiniboine South (1,2)</t>
  </si>
  <si>
    <t>Wpg Most Healthy (1,2)</t>
  </si>
  <si>
    <t>Winnipeg Overall (1,2)</t>
  </si>
  <si>
    <t>T1_crd_std_dev</t>
  </si>
  <si>
    <t>T2_crd_std_dev</t>
  </si>
  <si>
    <t>WL Wpg Most Healthy</t>
  </si>
  <si>
    <t>WA Wpg Avg Health</t>
  </si>
  <si>
    <t>WH Wpg Least Healthy</t>
  </si>
  <si>
    <t>CE Seven Regions (1,2)</t>
  </si>
  <si>
    <t>PL East (1,2)</t>
  </si>
  <si>
    <t>NE Blue Water (1,2)</t>
  </si>
  <si>
    <t>NE Northern Remote (1,2)</t>
  </si>
  <si>
    <t>NM The Pas/OCN/Kelsey (1,2)</t>
  </si>
  <si>
    <t>BW Island Lake (1,2)</t>
  </si>
  <si>
    <t>BW Cross Lake (1,2)</t>
  </si>
  <si>
    <t>BW Sha/York/Split/War (1,2)</t>
  </si>
  <si>
    <t>Point Douglas S (1,2)</t>
  </si>
  <si>
    <t>Region</t>
  </si>
  <si>
    <t>Number</t>
  </si>
  <si>
    <t>Observed</t>
  </si>
  <si>
    <t>South Eastman</t>
  </si>
  <si>
    <t>Central</t>
  </si>
  <si>
    <t>Assiniboine</t>
  </si>
  <si>
    <t>Parkland</t>
  </si>
  <si>
    <t>Interlake</t>
  </si>
  <si>
    <t>North Eastman</t>
  </si>
  <si>
    <t>Churchill</t>
  </si>
  <si>
    <t>Nor-Man</t>
  </si>
  <si>
    <t>Burntwood</t>
  </si>
  <si>
    <t>North</t>
  </si>
  <si>
    <t>Winnipeg</t>
  </si>
  <si>
    <t>Manitoba</t>
  </si>
  <si>
    <t>blank cells = suppressed</t>
  </si>
  <si>
    <t>Rate</t>
  </si>
  <si>
    <t>per 1000</t>
  </si>
  <si>
    <t>South</t>
  </si>
  <si>
    <t>Mid</t>
  </si>
  <si>
    <t>Fort Garry</t>
  </si>
  <si>
    <t>Assiniboine South</t>
  </si>
  <si>
    <t>River Heights</t>
  </si>
  <si>
    <t>St. Vital</t>
  </si>
  <si>
    <t>River East</t>
  </si>
  <si>
    <t>St. Boniface</t>
  </si>
  <si>
    <t>Transcona</t>
  </si>
  <si>
    <t>Seven Oaks</t>
  </si>
  <si>
    <t>St. James - Assiniboia</t>
  </si>
  <si>
    <t>Inkster</t>
  </si>
  <si>
    <t>Downtown</t>
  </si>
  <si>
    <t>Point Douglas</t>
  </si>
  <si>
    <t>Wpg Most Healthy</t>
  </si>
  <si>
    <t>Wpg Avg Health</t>
  </si>
  <si>
    <t>Wpg Least Healthy</t>
  </si>
  <si>
    <t>Crude and Adjusted Rates of Lower Limb Amputations to Compare to MB 9 Year Average, T1=1986/87-1994/95, T2=1995/96-2003/04, per 1000 Diabetics age 20-79</t>
  </si>
  <si>
    <t>area_id</t>
  </si>
  <si>
    <t>BS</t>
  </si>
  <si>
    <t>A</t>
  </si>
  <si>
    <t>G</t>
  </si>
  <si>
    <t>GA</t>
  </si>
  <si>
    <t>K</t>
  </si>
  <si>
    <t>E</t>
  </si>
  <si>
    <t>C</t>
  </si>
  <si>
    <t>BN</t>
  </si>
  <si>
    <t>D</t>
  </si>
  <si>
    <t>FB</t>
  </si>
  <si>
    <t>S</t>
  </si>
  <si>
    <t>M</t>
  </si>
  <si>
    <t>N</t>
  </si>
  <si>
    <t>Z</t>
  </si>
  <si>
    <t>W03</t>
  </si>
  <si>
    <t>W02</t>
  </si>
  <si>
    <t>W12</t>
  </si>
  <si>
    <t>W04</t>
  </si>
  <si>
    <t>W07</t>
  </si>
  <si>
    <t>W05</t>
  </si>
  <si>
    <t>W06</t>
  </si>
  <si>
    <t>W08</t>
  </si>
  <si>
    <t>W01</t>
  </si>
  <si>
    <t>W09</t>
  </si>
  <si>
    <t>W11</t>
  </si>
  <si>
    <t>W10</t>
  </si>
  <si>
    <t>WL</t>
  </si>
  <si>
    <t>WA</t>
  </si>
  <si>
    <t>WH</t>
  </si>
  <si>
    <t>BS2</t>
  </si>
  <si>
    <t>BS1</t>
  </si>
  <si>
    <t>BS3</t>
  </si>
  <si>
    <t>A4A</t>
  </si>
  <si>
    <t>A4R</t>
  </si>
  <si>
    <t>A3L</t>
  </si>
  <si>
    <t>A3M</t>
  </si>
  <si>
    <t>A2C</t>
  </si>
  <si>
    <t>A2L</t>
  </si>
  <si>
    <t>A1P</t>
  </si>
  <si>
    <t>A1S</t>
  </si>
  <si>
    <t>G22</t>
  </si>
  <si>
    <t>G25</t>
  </si>
  <si>
    <t>G23</t>
  </si>
  <si>
    <t>GA22</t>
  </si>
  <si>
    <t>GA12</t>
  </si>
  <si>
    <t>GA31</t>
  </si>
  <si>
    <t>GA32</t>
  </si>
  <si>
    <t>GA11</t>
  </si>
  <si>
    <t>GA21</t>
  </si>
  <si>
    <t>E4</t>
  </si>
  <si>
    <t>E1</t>
  </si>
  <si>
    <t>E2</t>
  </si>
  <si>
    <t>E3</t>
  </si>
  <si>
    <t>C4</t>
  </si>
  <si>
    <t>C3</t>
  </si>
  <si>
    <t>C1</t>
  </si>
  <si>
    <t>C2</t>
  </si>
  <si>
    <t>BN5</t>
  </si>
  <si>
    <t>BN4</t>
  </si>
  <si>
    <t>BN7</t>
  </si>
  <si>
    <t>BN2</t>
  </si>
  <si>
    <t>BN1</t>
  </si>
  <si>
    <t>BN6</t>
  </si>
  <si>
    <t>D2</t>
  </si>
  <si>
    <t>D4</t>
  </si>
  <si>
    <t>FB2</t>
  </si>
  <si>
    <t>FB4</t>
  </si>
  <si>
    <t>FB9</t>
  </si>
  <si>
    <t>FB8</t>
  </si>
  <si>
    <t>FB7</t>
  </si>
  <si>
    <t>FB6</t>
  </si>
  <si>
    <t>FBC</t>
  </si>
  <si>
    <t>W03B</t>
  </si>
  <si>
    <t>W03A</t>
  </si>
  <si>
    <t>W002</t>
  </si>
  <si>
    <t>W12A</t>
  </si>
  <si>
    <t>W12B</t>
  </si>
  <si>
    <t>W04B</t>
  </si>
  <si>
    <t>W04A</t>
  </si>
  <si>
    <t>W07C</t>
  </si>
  <si>
    <t>W07B</t>
  </si>
  <si>
    <t>W07A</t>
  </si>
  <si>
    <t>W05B</t>
  </si>
  <si>
    <t>W05A</t>
  </si>
  <si>
    <t>W006</t>
  </si>
  <si>
    <t>W08A</t>
  </si>
  <si>
    <t>W08B</t>
  </si>
  <si>
    <t>W08C</t>
  </si>
  <si>
    <t>W01A</t>
  </si>
  <si>
    <t>W01B</t>
  </si>
  <si>
    <t>W09A</t>
  </si>
  <si>
    <t>W09B</t>
  </si>
  <si>
    <t>W11A</t>
  </si>
  <si>
    <t>W11B</t>
  </si>
  <si>
    <t>W10A</t>
  </si>
  <si>
    <t>W10B</t>
  </si>
  <si>
    <t>yellow cell = suppressed value</t>
  </si>
  <si>
    <t>Brandon (2)</t>
  </si>
  <si>
    <t>Parkland (2)</t>
  </si>
  <si>
    <t>North Eastman (1,2)</t>
  </si>
  <si>
    <t>Nor-Man (2)</t>
  </si>
  <si>
    <t>Mid (1,2)</t>
  </si>
  <si>
    <t>River Heights (2)</t>
  </si>
  <si>
    <t>St. Vital (2)</t>
  </si>
  <si>
    <t>River East (2)</t>
  </si>
  <si>
    <t>St. Boniface (2,t)</t>
  </si>
  <si>
    <t>Transcona (2)</t>
  </si>
  <si>
    <t>St. James - Assiniboia (1,2)</t>
  </si>
  <si>
    <t>Downtown (2,t)</t>
  </si>
  <si>
    <t>Churchill (s)</t>
  </si>
  <si>
    <t>Wpg Average Health (2)</t>
  </si>
  <si>
    <t>Wpg Least Healthy (2)</t>
  </si>
  <si>
    <t>SE Northern</t>
  </si>
  <si>
    <t>SE Central</t>
  </si>
  <si>
    <t>SE Southern</t>
  </si>
  <si>
    <t>CE Altona</t>
  </si>
  <si>
    <t>CE Morden/Winkler</t>
  </si>
  <si>
    <t>CE Carman</t>
  </si>
  <si>
    <t>CE Portage</t>
  </si>
  <si>
    <t>BDN West</t>
  </si>
  <si>
    <t>BDN Central</t>
  </si>
  <si>
    <t>AS North 2</t>
  </si>
  <si>
    <t>AS West 2 (1)</t>
  </si>
  <si>
    <t>AS North 1</t>
  </si>
  <si>
    <t>AS East 1 (2)</t>
  </si>
  <si>
    <t>PL West (2)</t>
  </si>
  <si>
    <t>PL North</t>
  </si>
  <si>
    <t>IL Southwest</t>
  </si>
  <si>
    <t>IL Southeast</t>
  </si>
  <si>
    <t>IL Northeast</t>
  </si>
  <si>
    <t>IL Northwest (1)</t>
  </si>
  <si>
    <t>NE Iron Rose</t>
  </si>
  <si>
    <t>NM Nor-Man Other (2)</t>
  </si>
  <si>
    <t>BW Thompson</t>
  </si>
  <si>
    <t>BW Thick Por/Pik/Wab (1)</t>
  </si>
  <si>
    <t>BW Norway House (2)</t>
  </si>
  <si>
    <t>Fort Garry S (2)</t>
  </si>
  <si>
    <t>River Heights W (2)</t>
  </si>
  <si>
    <t>River Heights E</t>
  </si>
  <si>
    <t>River East W (2)</t>
  </si>
  <si>
    <t>River East S</t>
  </si>
  <si>
    <t>St. Boniface E (2,t)</t>
  </si>
  <si>
    <t>Seven Oaks W</t>
  </si>
  <si>
    <t>Seven Oaks E</t>
  </si>
  <si>
    <t>Seven Oaks N</t>
  </si>
  <si>
    <t>St. James - Assiniboia W (1,2)</t>
  </si>
  <si>
    <t>Downtown W</t>
  </si>
  <si>
    <t>Downtown E (2,t)</t>
  </si>
  <si>
    <t>Point Douglas N</t>
  </si>
  <si>
    <t>SE Western (s)</t>
  </si>
  <si>
    <t>CE Cartier/SFX (s)</t>
  </si>
  <si>
    <t>CE Red River (s)</t>
  </si>
  <si>
    <t>CE Louise/Pembina (s)</t>
  </si>
  <si>
    <t>CE Swan Lake (s)</t>
  </si>
  <si>
    <t>BDN Rural (s)</t>
  </si>
  <si>
    <t>BDN Southeast (s)</t>
  </si>
  <si>
    <t>BDN East (s)</t>
  </si>
  <si>
    <t>BDN North End (s)</t>
  </si>
  <si>
    <t>BDN Southwest (s)</t>
  </si>
  <si>
    <t>AS East 2 (s)</t>
  </si>
  <si>
    <t>AS West 1 (s)</t>
  </si>
  <si>
    <t>NE Springfield (s)</t>
  </si>
  <si>
    <t>NE Winnipeg River (s)</t>
  </si>
  <si>
    <t>NM F Flon/Snow L/Cran (s)</t>
  </si>
  <si>
    <t>BW Lynn/Leaf/SIL (s)</t>
  </si>
  <si>
    <t>BW Tad/Broch/Lac Br (s)</t>
  </si>
  <si>
    <t>BW Oxford H &amp; Gods (s)</t>
  </si>
  <si>
    <t>BW Nelson House (s)</t>
  </si>
  <si>
    <t>River East N (s)</t>
  </si>
  <si>
    <t>1986/87-1994/95</t>
  </si>
  <si>
    <t>1995/96-2003/04</t>
  </si>
  <si>
    <t>Mb Avg 86/87-94/95</t>
  </si>
  <si>
    <t>Mb Avg 95/96-03/04</t>
  </si>
  <si>
    <t>Inkster West (s,2)</t>
  </si>
  <si>
    <t>PL Central (2)</t>
  </si>
  <si>
    <t>NE Brokenhead</t>
  </si>
  <si>
    <t>BW Gillam/Fox Lake (s)</t>
  </si>
  <si>
    <t>Fort Garry N</t>
  </si>
  <si>
    <t>St. Vital South</t>
  </si>
  <si>
    <t>St. Vital North</t>
  </si>
  <si>
    <t>St. James - Assiniboia E</t>
  </si>
  <si>
    <t>Inkster East (2)</t>
  </si>
  <si>
    <t>per 3 yrs</t>
  </si>
  <si>
    <t>Crude</t>
  </si>
  <si>
    <t xml:space="preserve">*this has been done to get a stable rate </t>
  </si>
  <si>
    <t>note: for this indicator, if a person had at least 1 amputation in a 3-year period, they were counted once; so rates = [year 1 to year 3/population at mid-point in the period]</t>
  </si>
  <si>
    <t>Source: Manitoba Centre for Health Policy, 2008</t>
  </si>
  <si>
    <t>Appendix Table 3.4: Diabetes Related Lower Limb Amputation Rates</t>
  </si>
  <si>
    <t>Diabetes Related Lower Limb Amps.</t>
  </si>
  <si>
    <t>Diabetes Related Lower Limb Amps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</si>
</sst>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
    <numFmt numFmtId="176" formatCode="0.000E+00"/>
    <numFmt numFmtId="177" formatCode="0.0000E+00"/>
    <numFmt numFmtId="178" formatCode="0.00000E+00"/>
    <numFmt numFmtId="179" formatCode="#,##0.0"/>
  </numFmts>
  <fonts count="18">
    <font>
      <sz val="10"/>
      <name val="Arial"/>
      <family val="0"/>
    </font>
    <font>
      <sz val="10"/>
      <name val="Univers 45 Light"/>
      <family val="0"/>
    </font>
    <font>
      <sz val="8"/>
      <name val="Arial"/>
      <family val="0"/>
    </font>
    <font>
      <b/>
      <sz val="10"/>
      <name val="Arial"/>
      <family val="2"/>
    </font>
    <font>
      <sz val="8"/>
      <name val="Univers 45 Light"/>
      <family val="0"/>
    </font>
    <font>
      <i/>
      <sz val="10"/>
      <name val="Arial"/>
      <family val="2"/>
    </font>
    <font>
      <b/>
      <sz val="11"/>
      <name val="Univers 45 Light"/>
      <family val="2"/>
    </font>
    <font>
      <sz val="7"/>
      <name val="Univers 45 Light"/>
      <family val="2"/>
    </font>
    <font>
      <sz val="8.25"/>
      <name val="Univers 45 Light"/>
      <family val="0"/>
    </font>
    <font>
      <sz val="8.5"/>
      <name val="Univers 45 Light"/>
      <family val="0"/>
    </font>
    <font>
      <sz val="6"/>
      <name val="Univers 45 Light"/>
      <family val="2"/>
    </font>
    <font>
      <sz val="5.25"/>
      <name val="Arial MT"/>
      <family val="3"/>
    </font>
    <font>
      <b/>
      <sz val="20"/>
      <name val="Arial"/>
      <family val="2"/>
    </font>
    <font>
      <b/>
      <sz val="8"/>
      <name val="Univers 45 Light"/>
      <family val="2"/>
    </font>
    <font>
      <u val="single"/>
      <sz val="10"/>
      <color indexed="12"/>
      <name val="Arial"/>
      <family val="0"/>
    </font>
    <font>
      <u val="single"/>
      <sz val="10"/>
      <color indexed="36"/>
      <name val="Arial"/>
      <family val="0"/>
    </font>
    <font>
      <b/>
      <sz val="8"/>
      <name val="Arial"/>
      <family val="2"/>
    </font>
    <font>
      <b/>
      <sz val="10.75"/>
      <name val="Univers 45 Light"/>
      <family val="2"/>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26">
    <border>
      <left/>
      <right/>
      <top/>
      <bottom/>
      <diagonal/>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style="medium"/>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ont="0" applyFill="0" applyBorder="0" applyAlignment="0">
      <protection/>
    </xf>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67">
    <xf numFmtId="0" fontId="0" fillId="0" borderId="0" xfId="0" applyAlignment="1">
      <alignment/>
    </xf>
    <xf numFmtId="0" fontId="1" fillId="0" borderId="0" xfId="22">
      <alignment/>
      <protection/>
    </xf>
    <xf numFmtId="0" fontId="0" fillId="0" borderId="0" xfId="0" applyFont="1" applyAlignment="1">
      <alignment/>
    </xf>
    <xf numFmtId="0" fontId="3" fillId="0" borderId="0" xfId="22" applyFont="1" applyAlignment="1">
      <alignment horizontal="center"/>
      <protection/>
    </xf>
    <xf numFmtId="11" fontId="0" fillId="0" borderId="0" xfId="0" applyNumberFormat="1" applyAlignment="1">
      <alignment/>
    </xf>
    <xf numFmtId="0" fontId="3" fillId="0" borderId="0" xfId="0" applyFont="1" applyAlignment="1">
      <alignment horizontal="center"/>
    </xf>
    <xf numFmtId="0" fontId="0" fillId="0" borderId="0" xfId="22" applyFont="1" applyAlignment="1">
      <alignment horizontal="center"/>
      <protection/>
    </xf>
    <xf numFmtId="0" fontId="0" fillId="2" borderId="0" xfId="22" applyFont="1" applyFill="1" applyAlignment="1">
      <alignment horizontal="center"/>
      <protection/>
    </xf>
    <xf numFmtId="0" fontId="3" fillId="2" borderId="0" xfId="22" applyFont="1" applyFill="1" applyAlignment="1">
      <alignment horizontal="center"/>
      <protection/>
    </xf>
    <xf numFmtId="0" fontId="1" fillId="2" borderId="0" xfId="22" applyFill="1">
      <alignment/>
      <protection/>
    </xf>
    <xf numFmtId="0" fontId="0" fillId="2" borderId="0" xfId="0" applyFont="1" applyFill="1" applyAlignment="1">
      <alignment/>
    </xf>
    <xf numFmtId="0" fontId="3" fillId="0" borderId="0" xfId="0" applyFont="1" applyAlignment="1">
      <alignment/>
    </xf>
    <xf numFmtId="11" fontId="0" fillId="0" borderId="0" xfId="22" applyNumberFormat="1" applyFont="1" applyAlignment="1">
      <alignment horizontal="center"/>
      <protection/>
    </xf>
    <xf numFmtId="174" fontId="0" fillId="0" borderId="0" xfId="22" applyNumberFormat="1" applyFont="1" applyAlignment="1">
      <alignment horizontal="center"/>
      <protection/>
    </xf>
    <xf numFmtId="0" fontId="5" fillId="0" borderId="0" xfId="0" applyFont="1" applyAlignment="1">
      <alignment horizontal="center"/>
    </xf>
    <xf numFmtId="0" fontId="5" fillId="0" borderId="0" xfId="0" applyFont="1" applyAlignment="1">
      <alignment/>
    </xf>
    <xf numFmtId="0" fontId="0" fillId="0" borderId="0" xfId="0" applyFill="1" applyAlignment="1">
      <alignment/>
    </xf>
    <xf numFmtId="0" fontId="6" fillId="0" borderId="0" xfId="17" applyFont="1" applyAlignment="1">
      <alignment/>
      <protection/>
    </xf>
    <xf numFmtId="0" fontId="13" fillId="0" borderId="1" xfId="0" applyFont="1" applyBorder="1" applyAlignment="1">
      <alignment horizontal="center"/>
    </xf>
    <xf numFmtId="2" fontId="13" fillId="0" borderId="1" xfId="0" applyNumberFormat="1" applyFont="1" applyBorder="1" applyAlignment="1">
      <alignment horizontal="center"/>
    </xf>
    <xf numFmtId="0" fontId="13" fillId="0" borderId="2" xfId="0" applyFont="1" applyBorder="1" applyAlignment="1">
      <alignment horizontal="center"/>
    </xf>
    <xf numFmtId="2" fontId="13" fillId="0" borderId="3" xfId="0" applyNumberFormat="1" applyFont="1" applyBorder="1" applyAlignment="1">
      <alignment horizontal="center"/>
    </xf>
    <xf numFmtId="0" fontId="13" fillId="0" borderId="4" xfId="0" applyFont="1" applyBorder="1" applyAlignment="1">
      <alignment horizontal="center"/>
    </xf>
    <xf numFmtId="1" fontId="13" fillId="0" borderId="4" xfId="0" applyNumberFormat="1" applyFont="1" applyBorder="1" applyAlignment="1">
      <alignment horizontal="center"/>
    </xf>
    <xf numFmtId="1" fontId="13" fillId="0" borderId="5" xfId="0" applyNumberFormat="1" applyFont="1" applyBorder="1" applyAlignment="1">
      <alignment horizontal="center"/>
    </xf>
    <xf numFmtId="0" fontId="4" fillId="0" borderId="0" xfId="0" applyFont="1" applyAlignment="1">
      <alignment/>
    </xf>
    <xf numFmtId="0" fontId="16" fillId="0" borderId="6" xfId="0" applyFont="1" applyBorder="1" applyAlignment="1">
      <alignment/>
    </xf>
    <xf numFmtId="0" fontId="16" fillId="0" borderId="7" xfId="0" applyFont="1" applyBorder="1" applyAlignment="1">
      <alignment/>
    </xf>
    <xf numFmtId="0" fontId="16" fillId="2" borderId="7" xfId="0" applyFont="1" applyFill="1" applyBorder="1" applyAlignment="1">
      <alignment/>
    </xf>
    <xf numFmtId="0" fontId="16" fillId="0" borderId="8" xfId="0" applyFont="1" applyBorder="1" applyAlignment="1">
      <alignment/>
    </xf>
    <xf numFmtId="1" fontId="0" fillId="0" borderId="0" xfId="0" applyNumberFormat="1" applyAlignment="1">
      <alignment/>
    </xf>
    <xf numFmtId="2" fontId="4" fillId="0" borderId="9" xfId="0" applyNumberFormat="1" applyFont="1" applyFill="1" applyBorder="1" applyAlignment="1" quotePrefix="1">
      <alignment horizontal="center"/>
    </xf>
    <xf numFmtId="2" fontId="4" fillId="2" borderId="9" xfId="0" applyNumberFormat="1" applyFont="1" applyFill="1" applyBorder="1" applyAlignment="1" quotePrefix="1">
      <alignment horizontal="center"/>
    </xf>
    <xf numFmtId="2" fontId="4" fillId="0" borderId="10" xfId="0" applyNumberFormat="1" applyFont="1" applyFill="1" applyBorder="1" applyAlignment="1" quotePrefix="1">
      <alignment horizontal="center"/>
    </xf>
    <xf numFmtId="2" fontId="4" fillId="0" borderId="3" xfId="0" applyNumberFormat="1" applyFont="1" applyFill="1" applyBorder="1" applyAlignment="1">
      <alignment horizontal="center"/>
    </xf>
    <xf numFmtId="2" fontId="4" fillId="2" borderId="3" xfId="0" applyNumberFormat="1" applyFont="1" applyFill="1" applyBorder="1" applyAlignment="1">
      <alignment horizontal="center"/>
    </xf>
    <xf numFmtId="2" fontId="4" fillId="0" borderId="11" xfId="0" applyNumberFormat="1" applyFont="1" applyFill="1" applyBorder="1" applyAlignment="1">
      <alignment horizontal="center"/>
    </xf>
    <xf numFmtId="0" fontId="16" fillId="0" borderId="12" xfId="0" applyFont="1" applyBorder="1" applyAlignment="1">
      <alignment/>
    </xf>
    <xf numFmtId="0" fontId="16" fillId="0" borderId="13" xfId="0" applyFont="1" applyBorder="1" applyAlignment="1">
      <alignment/>
    </xf>
    <xf numFmtId="0" fontId="0" fillId="2" borderId="13" xfId="0" applyFill="1" applyBorder="1" applyAlignment="1">
      <alignment/>
    </xf>
    <xf numFmtId="2" fontId="4" fillId="0" borderId="14" xfId="0" applyNumberFormat="1" applyFont="1" applyFill="1" applyBorder="1" applyAlignment="1" quotePrefix="1">
      <alignment horizontal="center"/>
    </xf>
    <xf numFmtId="0" fontId="0" fillId="3" borderId="0" xfId="22" applyFont="1" applyFill="1" applyAlignment="1">
      <alignment horizontal="center"/>
      <protection/>
    </xf>
    <xf numFmtId="11" fontId="0" fillId="3" borderId="0" xfId="22" applyNumberFormat="1" applyFont="1" applyFill="1" applyAlignment="1">
      <alignment horizontal="center"/>
      <protection/>
    </xf>
    <xf numFmtId="0" fontId="0" fillId="0" borderId="0" xfId="22" applyFont="1" applyFill="1" applyAlignment="1">
      <alignment horizontal="center"/>
      <protection/>
    </xf>
    <xf numFmtId="11" fontId="0" fillId="0" borderId="0" xfId="22" applyNumberFormat="1" applyFont="1" applyFill="1" applyAlignment="1">
      <alignment horizontal="center"/>
      <protection/>
    </xf>
    <xf numFmtId="0" fontId="3" fillId="3" borderId="0" xfId="22" applyFont="1" applyFill="1" applyAlignment="1">
      <alignment horizontal="center"/>
      <protection/>
    </xf>
    <xf numFmtId="0" fontId="0" fillId="3" borderId="0" xfId="0" applyFill="1" applyAlignment="1">
      <alignment/>
    </xf>
    <xf numFmtId="179" fontId="4" fillId="0" borderId="15" xfId="0" applyNumberFormat="1" applyFont="1" applyFill="1" applyBorder="1" applyAlignment="1" quotePrefix="1">
      <alignment horizontal="center"/>
    </xf>
    <xf numFmtId="179" fontId="4" fillId="0" borderId="16" xfId="0" applyNumberFormat="1" applyFont="1" applyFill="1" applyBorder="1" applyAlignment="1" quotePrefix="1">
      <alignment horizontal="center"/>
    </xf>
    <xf numFmtId="179" fontId="4" fillId="2" borderId="16" xfId="0" applyNumberFormat="1" applyFont="1" applyFill="1" applyBorder="1" applyAlignment="1" quotePrefix="1">
      <alignment horizontal="center"/>
    </xf>
    <xf numFmtId="179" fontId="4" fillId="0" borderId="17" xfId="0" applyNumberFormat="1" applyFont="1" applyFill="1" applyBorder="1" applyAlignment="1" quotePrefix="1">
      <alignment horizontal="center"/>
    </xf>
    <xf numFmtId="179" fontId="4" fillId="0" borderId="2" xfId="0" applyNumberFormat="1" applyFont="1" applyFill="1" applyBorder="1" applyAlignment="1" quotePrefix="1">
      <alignment horizontal="center"/>
    </xf>
    <xf numFmtId="179" fontId="4" fillId="2" borderId="2" xfId="0" applyNumberFormat="1" applyFont="1" applyFill="1" applyBorder="1" applyAlignment="1" quotePrefix="1">
      <alignment horizontal="center"/>
    </xf>
    <xf numFmtId="179" fontId="4" fillId="0" borderId="14" xfId="0" applyNumberFormat="1" applyFont="1" applyFill="1" applyBorder="1" applyAlignment="1" quotePrefix="1">
      <alignment horizontal="center"/>
    </xf>
    <xf numFmtId="179" fontId="2" fillId="0" borderId="16" xfId="0" applyNumberFormat="1" applyFont="1" applyBorder="1" applyAlignment="1">
      <alignment horizontal="center"/>
    </xf>
    <xf numFmtId="2" fontId="13" fillId="0" borderId="18" xfId="0" applyNumberFormat="1" applyFont="1" applyBorder="1" applyAlignment="1">
      <alignment horizontal="center"/>
    </xf>
    <xf numFmtId="0" fontId="5" fillId="0" borderId="0" xfId="0" applyFont="1" applyAlignment="1">
      <alignment horizontal="center"/>
    </xf>
    <xf numFmtId="0" fontId="7" fillId="0" borderId="0" xfId="0" applyFont="1" applyAlignment="1">
      <alignment horizontal="left"/>
    </xf>
    <xf numFmtId="0" fontId="13" fillId="0" borderId="19" xfId="0" applyFont="1" applyBorder="1" applyAlignment="1">
      <alignment horizontal="center"/>
    </xf>
    <xf numFmtId="0" fontId="13" fillId="0" borderId="20" xfId="0" applyFont="1" applyBorder="1" applyAlignment="1">
      <alignment horizontal="center"/>
    </xf>
    <xf numFmtId="0" fontId="13" fillId="0" borderId="21" xfId="0" applyFont="1" applyBorder="1" applyAlignment="1">
      <alignment horizontal="center"/>
    </xf>
    <xf numFmtId="0" fontId="13" fillId="0" borderId="22" xfId="0" applyFont="1" applyBorder="1" applyAlignment="1">
      <alignment horizontal="center"/>
    </xf>
    <xf numFmtId="0" fontId="13" fillId="0" borderId="23" xfId="0" applyFont="1" applyBorder="1" applyAlignment="1">
      <alignment horizontal="center"/>
    </xf>
    <xf numFmtId="0" fontId="13" fillId="0" borderId="24" xfId="0" applyFont="1" applyBorder="1" applyAlignment="1">
      <alignment horizont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25" xfId="0" applyFont="1" applyBorder="1" applyAlignment="1">
      <alignment horizontal="center" vertical="center"/>
    </xf>
  </cellXfs>
  <cellStyles count="10">
    <cellStyle name="Normal" xfId="0"/>
    <cellStyle name="Comma" xfId="15"/>
    <cellStyle name="Comma [0]" xfId="16"/>
    <cellStyle name="crude rate tables" xfId="17"/>
    <cellStyle name="Currency" xfId="18"/>
    <cellStyle name="Currency [0]" xfId="19"/>
    <cellStyle name="Followed Hyperlink" xfId="20"/>
    <cellStyle name="Hyperlink"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worksheet" Target="worksheets/sheet1.xml" /><Relationship Id="rId6" Type="http://schemas.openxmlformats.org/officeDocument/2006/relationships/worksheet" Target="worksheets/sheet2.xml" /><Relationship Id="rId7" Type="http://schemas.openxmlformats.org/officeDocument/2006/relationships/worksheet" Target="worksheets/sheet3.xml" /><Relationship Id="rId8" Type="http://schemas.openxmlformats.org/officeDocument/2006/relationships/chartsheet" Target="chartsheets/sheet5.xml" /><Relationship Id="rId9" Type="http://schemas.openxmlformats.org/officeDocument/2006/relationships/chartsheet" Target="chartsheets/sheet6.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10475"/>
          <c:w val="0.983"/>
          <c:h val="0.78025"/>
        </c:manualLayout>
      </c:layout>
      <c:barChart>
        <c:barDir val="bar"/>
        <c:grouping val="clustered"/>
        <c:varyColors val="0"/>
        <c:ser>
          <c:idx val="0"/>
          <c:order val="0"/>
          <c:tx>
            <c:strRef>
              <c:f>'graph data'!$H$3</c:f>
              <c:strCache>
                <c:ptCount val="1"/>
                <c:pt idx="0">
                  <c:v>Mb Avg 86/87-94/95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86/87-94/95</c:name>
            <c:spPr>
              <a:ln w="25400">
                <a:solidFill>
                  <a:srgbClr val="C0C0C0"/>
                </a:solidFill>
                <a:prstDash val="sysDot"/>
              </a:ln>
            </c:spPr>
            <c:trendlineType val="linear"/>
            <c:forward val="0.5"/>
            <c:backward val="0.5"/>
            <c:dispEq val="0"/>
            <c:dispRSqr val="0"/>
          </c:trendline>
          <c:cat>
            <c:strRef>
              <c:f>'graph data'!$B$4:$B$19</c:f>
              <c:strCache>
                <c:ptCount val="16"/>
                <c:pt idx="0">
                  <c:v>South Eastman</c:v>
                </c:pt>
                <c:pt idx="1">
                  <c:v>Central</c:v>
                </c:pt>
                <c:pt idx="2">
                  <c:v>Assiniboine</c:v>
                </c:pt>
                <c:pt idx="3">
                  <c:v>Brandon (2)</c:v>
                </c:pt>
                <c:pt idx="4">
                  <c:v>Winnipeg (1,2)</c:v>
                </c:pt>
                <c:pt idx="5">
                  <c:v>Parkland (2)</c:v>
                </c:pt>
                <c:pt idx="6">
                  <c:v>Interlake</c:v>
                </c:pt>
                <c:pt idx="7">
                  <c:v>North Eastman (1,2)</c:v>
                </c:pt>
                <c:pt idx="8">
                  <c:v>Churchill (s)</c:v>
                </c:pt>
                <c:pt idx="9">
                  <c:v>Nor-Man (2)</c:v>
                </c:pt>
                <c:pt idx="10">
                  <c:v>Burntwood (1,2)</c:v>
                </c:pt>
                <c:pt idx="12">
                  <c:v>South</c:v>
                </c:pt>
                <c:pt idx="13">
                  <c:v>Mid (1,2)</c:v>
                </c:pt>
                <c:pt idx="14">
                  <c:v>North (1,2)</c:v>
                </c:pt>
                <c:pt idx="15">
                  <c:v>Manitoba</c:v>
                </c:pt>
              </c:strCache>
            </c:strRef>
          </c:cat>
          <c:val>
            <c:numRef>
              <c:f>'graph data'!$H$4:$H$19</c:f>
              <c:numCache>
                <c:ptCount val="16"/>
                <c:pt idx="0">
                  <c:v>13.625522722</c:v>
                </c:pt>
                <c:pt idx="1">
                  <c:v>13.625522722</c:v>
                </c:pt>
                <c:pt idx="2">
                  <c:v>13.625522722</c:v>
                </c:pt>
                <c:pt idx="3">
                  <c:v>13.625522722</c:v>
                </c:pt>
                <c:pt idx="4">
                  <c:v>13.625522722</c:v>
                </c:pt>
                <c:pt idx="5">
                  <c:v>13.625522722</c:v>
                </c:pt>
                <c:pt idx="6">
                  <c:v>13.625522722</c:v>
                </c:pt>
                <c:pt idx="7">
                  <c:v>13.625522722</c:v>
                </c:pt>
                <c:pt idx="8">
                  <c:v>13.625522722</c:v>
                </c:pt>
                <c:pt idx="9">
                  <c:v>13.625522722</c:v>
                </c:pt>
                <c:pt idx="10">
                  <c:v>13.625522722</c:v>
                </c:pt>
                <c:pt idx="12">
                  <c:v>13.625522722</c:v>
                </c:pt>
                <c:pt idx="13">
                  <c:v>13.625522722</c:v>
                </c:pt>
                <c:pt idx="14">
                  <c:v>13.625522722</c:v>
                </c:pt>
                <c:pt idx="15">
                  <c:v>13.625522722</c:v>
                </c:pt>
              </c:numCache>
            </c:numRef>
          </c:val>
        </c:ser>
        <c:ser>
          <c:idx val="1"/>
          <c:order val="1"/>
          <c:tx>
            <c:strRef>
              <c:f>'graph data'!$I$3</c:f>
              <c:strCache>
                <c:ptCount val="1"/>
                <c:pt idx="0">
                  <c:v>1986/87-1994/95</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data'!$B$4:$B$19</c:f>
              <c:strCache>
                <c:ptCount val="16"/>
                <c:pt idx="0">
                  <c:v>South Eastman</c:v>
                </c:pt>
                <c:pt idx="1">
                  <c:v>Central</c:v>
                </c:pt>
                <c:pt idx="2">
                  <c:v>Assiniboine</c:v>
                </c:pt>
                <c:pt idx="3">
                  <c:v>Brandon (2)</c:v>
                </c:pt>
                <c:pt idx="4">
                  <c:v>Winnipeg (1,2)</c:v>
                </c:pt>
                <c:pt idx="5">
                  <c:v>Parkland (2)</c:v>
                </c:pt>
                <c:pt idx="6">
                  <c:v>Interlake</c:v>
                </c:pt>
                <c:pt idx="7">
                  <c:v>North Eastman (1,2)</c:v>
                </c:pt>
                <c:pt idx="8">
                  <c:v>Churchill (s)</c:v>
                </c:pt>
                <c:pt idx="9">
                  <c:v>Nor-Man (2)</c:v>
                </c:pt>
                <c:pt idx="10">
                  <c:v>Burntwood (1,2)</c:v>
                </c:pt>
                <c:pt idx="12">
                  <c:v>South</c:v>
                </c:pt>
                <c:pt idx="13">
                  <c:v>Mid (1,2)</c:v>
                </c:pt>
                <c:pt idx="14">
                  <c:v>North (1,2)</c:v>
                </c:pt>
                <c:pt idx="15">
                  <c:v>Manitoba</c:v>
                </c:pt>
              </c:strCache>
            </c:strRef>
          </c:cat>
          <c:val>
            <c:numRef>
              <c:f>'graph data'!$I$4:$I$19</c:f>
              <c:numCache>
                <c:ptCount val="16"/>
                <c:pt idx="0">
                  <c:v>13.427079439</c:v>
                </c:pt>
                <c:pt idx="1">
                  <c:v>13.364022437</c:v>
                </c:pt>
                <c:pt idx="2">
                  <c:v>10.622742042</c:v>
                </c:pt>
                <c:pt idx="3">
                  <c:v>11.645450975</c:v>
                </c:pt>
                <c:pt idx="4">
                  <c:v>10.58256848</c:v>
                </c:pt>
                <c:pt idx="5">
                  <c:v>18.231013953</c:v>
                </c:pt>
                <c:pt idx="6">
                  <c:v>16.95064139</c:v>
                </c:pt>
                <c:pt idx="7">
                  <c:v>21.431931802</c:v>
                </c:pt>
                <c:pt idx="9">
                  <c:v>19.298831617</c:v>
                </c:pt>
                <c:pt idx="10">
                  <c:v>28.420822813</c:v>
                </c:pt>
                <c:pt idx="12">
                  <c:v>12.275638344</c:v>
                </c:pt>
                <c:pt idx="13">
                  <c:v>18.557952688</c:v>
                </c:pt>
                <c:pt idx="14">
                  <c:v>24.870870229</c:v>
                </c:pt>
                <c:pt idx="15">
                  <c:v>13.625522722</c:v>
                </c:pt>
              </c:numCache>
            </c:numRef>
          </c:val>
        </c:ser>
        <c:ser>
          <c:idx val="2"/>
          <c:order val="2"/>
          <c:tx>
            <c:strRef>
              <c:f>'graph data'!$J$3</c:f>
              <c:strCache>
                <c:ptCount val="1"/>
                <c:pt idx="0">
                  <c:v>1995/96-2003/04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data'!$B$4:$B$19</c:f>
              <c:strCache>
                <c:ptCount val="16"/>
                <c:pt idx="0">
                  <c:v>South Eastman</c:v>
                </c:pt>
                <c:pt idx="1">
                  <c:v>Central</c:v>
                </c:pt>
                <c:pt idx="2">
                  <c:v>Assiniboine</c:v>
                </c:pt>
                <c:pt idx="3">
                  <c:v>Brandon (2)</c:v>
                </c:pt>
                <c:pt idx="4">
                  <c:v>Winnipeg (1,2)</c:v>
                </c:pt>
                <c:pt idx="5">
                  <c:v>Parkland (2)</c:v>
                </c:pt>
                <c:pt idx="6">
                  <c:v>Interlake</c:v>
                </c:pt>
                <c:pt idx="7">
                  <c:v>North Eastman (1,2)</c:v>
                </c:pt>
                <c:pt idx="8">
                  <c:v>Churchill (s)</c:v>
                </c:pt>
                <c:pt idx="9">
                  <c:v>Nor-Man (2)</c:v>
                </c:pt>
                <c:pt idx="10">
                  <c:v>Burntwood (1,2)</c:v>
                </c:pt>
                <c:pt idx="12">
                  <c:v>South</c:v>
                </c:pt>
                <c:pt idx="13">
                  <c:v>Mid (1,2)</c:v>
                </c:pt>
                <c:pt idx="14">
                  <c:v>North (1,2)</c:v>
                </c:pt>
                <c:pt idx="15">
                  <c:v>Manitoba</c:v>
                </c:pt>
              </c:strCache>
            </c:strRef>
          </c:cat>
          <c:val>
            <c:numRef>
              <c:f>'graph data'!$J$4:$J$19</c:f>
              <c:numCache>
                <c:ptCount val="16"/>
                <c:pt idx="0">
                  <c:v>10.831320351</c:v>
                </c:pt>
                <c:pt idx="1">
                  <c:v>17.022130511</c:v>
                </c:pt>
                <c:pt idx="2">
                  <c:v>12.51467987</c:v>
                </c:pt>
                <c:pt idx="3">
                  <c:v>7.9713634728</c:v>
                </c:pt>
                <c:pt idx="4">
                  <c:v>10.016260683</c:v>
                </c:pt>
                <c:pt idx="5">
                  <c:v>20.278421882</c:v>
                </c:pt>
                <c:pt idx="6">
                  <c:v>15.381935957</c:v>
                </c:pt>
                <c:pt idx="7">
                  <c:v>21.225251307</c:v>
                </c:pt>
                <c:pt idx="9">
                  <c:v>25.130034699</c:v>
                </c:pt>
                <c:pt idx="10">
                  <c:v>31.552005234</c:v>
                </c:pt>
                <c:pt idx="12">
                  <c:v>14.234314501</c:v>
                </c:pt>
                <c:pt idx="13">
                  <c:v>18.56527748</c:v>
                </c:pt>
                <c:pt idx="14">
                  <c:v>29.808587316</c:v>
                </c:pt>
                <c:pt idx="15">
                  <c:v>14.499866477</c:v>
                </c:pt>
              </c:numCache>
            </c:numRef>
          </c:val>
        </c:ser>
        <c:ser>
          <c:idx val="3"/>
          <c:order val="3"/>
          <c:tx>
            <c:strRef>
              <c:f>'graph data'!$K$3</c:f>
              <c:strCache>
                <c:ptCount val="1"/>
                <c:pt idx="0">
                  <c:v>Mb Avg 95/96-03/04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95/96-03/04</c:name>
            <c:spPr>
              <a:ln w="25400">
                <a:solidFill>
                  <a:srgbClr val="000000"/>
                </a:solidFill>
                <a:prstDash val="sysDot"/>
              </a:ln>
            </c:spPr>
            <c:trendlineType val="linear"/>
            <c:forward val="0.5"/>
            <c:backward val="0.5"/>
            <c:dispEq val="0"/>
            <c:dispRSqr val="0"/>
          </c:trendline>
          <c:cat>
            <c:strRef>
              <c:f>'graph data'!$B$4:$B$19</c:f>
              <c:strCache>
                <c:ptCount val="16"/>
                <c:pt idx="0">
                  <c:v>South Eastman</c:v>
                </c:pt>
                <c:pt idx="1">
                  <c:v>Central</c:v>
                </c:pt>
                <c:pt idx="2">
                  <c:v>Assiniboine</c:v>
                </c:pt>
                <c:pt idx="3">
                  <c:v>Brandon (2)</c:v>
                </c:pt>
                <c:pt idx="4">
                  <c:v>Winnipeg (1,2)</c:v>
                </c:pt>
                <c:pt idx="5">
                  <c:v>Parkland (2)</c:v>
                </c:pt>
                <c:pt idx="6">
                  <c:v>Interlake</c:v>
                </c:pt>
                <c:pt idx="7">
                  <c:v>North Eastman (1,2)</c:v>
                </c:pt>
                <c:pt idx="8">
                  <c:v>Churchill (s)</c:v>
                </c:pt>
                <c:pt idx="9">
                  <c:v>Nor-Man (2)</c:v>
                </c:pt>
                <c:pt idx="10">
                  <c:v>Burntwood (1,2)</c:v>
                </c:pt>
                <c:pt idx="12">
                  <c:v>South</c:v>
                </c:pt>
                <c:pt idx="13">
                  <c:v>Mid (1,2)</c:v>
                </c:pt>
                <c:pt idx="14">
                  <c:v>North (1,2)</c:v>
                </c:pt>
                <c:pt idx="15">
                  <c:v>Manitoba</c:v>
                </c:pt>
              </c:strCache>
            </c:strRef>
          </c:cat>
          <c:val>
            <c:numRef>
              <c:f>'graph data'!$K$4:$K$19</c:f>
              <c:numCache>
                <c:ptCount val="16"/>
                <c:pt idx="0">
                  <c:v>14.499866477</c:v>
                </c:pt>
                <c:pt idx="1">
                  <c:v>14.499866477</c:v>
                </c:pt>
                <c:pt idx="2">
                  <c:v>14.499866477</c:v>
                </c:pt>
                <c:pt idx="3">
                  <c:v>14.499866477</c:v>
                </c:pt>
                <c:pt idx="4">
                  <c:v>14.499866477</c:v>
                </c:pt>
                <c:pt idx="5">
                  <c:v>14.499866477</c:v>
                </c:pt>
                <c:pt idx="6">
                  <c:v>14.499866477</c:v>
                </c:pt>
                <c:pt idx="7">
                  <c:v>14.499866477</c:v>
                </c:pt>
                <c:pt idx="8">
                  <c:v>14.499866477</c:v>
                </c:pt>
                <c:pt idx="9">
                  <c:v>14.499866477</c:v>
                </c:pt>
                <c:pt idx="10">
                  <c:v>14.499866477</c:v>
                </c:pt>
                <c:pt idx="12">
                  <c:v>14.499866477</c:v>
                </c:pt>
                <c:pt idx="13">
                  <c:v>14.499866477</c:v>
                </c:pt>
                <c:pt idx="14">
                  <c:v>14.499866477</c:v>
                </c:pt>
                <c:pt idx="15">
                  <c:v>14.499866477</c:v>
                </c:pt>
              </c:numCache>
            </c:numRef>
          </c:val>
        </c:ser>
        <c:axId val="14434814"/>
        <c:axId val="62804463"/>
      </c:barChart>
      <c:catAx>
        <c:axId val="14434814"/>
        <c:scaling>
          <c:orientation val="maxMin"/>
        </c:scaling>
        <c:axPos val="l"/>
        <c:delete val="0"/>
        <c:numFmt formatCode="General" sourceLinked="1"/>
        <c:majorTickMark val="none"/>
        <c:minorTickMark val="none"/>
        <c:tickLblPos val="nextTo"/>
        <c:crossAx val="62804463"/>
        <c:crosses val="autoZero"/>
        <c:auto val="1"/>
        <c:lblOffset val="100"/>
        <c:noMultiLvlLbl val="0"/>
      </c:catAx>
      <c:valAx>
        <c:axId val="62804463"/>
        <c:scaling>
          <c:orientation val="minMax"/>
          <c:max val="50"/>
        </c:scaling>
        <c:axPos val="t"/>
        <c:majorGridlines/>
        <c:delete val="0"/>
        <c:numFmt formatCode="0" sourceLinked="0"/>
        <c:majorTickMark val="none"/>
        <c:minorTickMark val="none"/>
        <c:tickLblPos val="nextTo"/>
        <c:crossAx val="14434814"/>
        <c:crosses val="max"/>
        <c:crossBetween val="between"/>
        <c:dispUnits/>
        <c:majorUnit val="5"/>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215"/>
          <c:y val="0.121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53"/>
          <c:w val="0.956"/>
          <c:h val="0.9285"/>
        </c:manualLayout>
      </c:layout>
      <c:barChart>
        <c:barDir val="bar"/>
        <c:grouping val="clustered"/>
        <c:varyColors val="0"/>
        <c:ser>
          <c:idx val="0"/>
          <c:order val="0"/>
          <c:tx>
            <c:strRef>
              <c:f>'graph data'!$H$3</c:f>
              <c:strCache>
                <c:ptCount val="1"/>
                <c:pt idx="0">
                  <c:v>Mb Avg 86/87-94/95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86/87-94/95</c:name>
            <c:spPr>
              <a:ln w="25400">
                <a:solidFill>
                  <a:srgbClr val="C0C0C0"/>
                </a:solidFill>
                <a:prstDash val="sysDot"/>
              </a:ln>
            </c:spPr>
            <c:trendlineType val="linear"/>
            <c:forward val="0.5"/>
            <c:backward val="0.5"/>
            <c:dispEq val="0"/>
            <c:dispRSqr val="0"/>
          </c:trendline>
          <c:cat>
            <c:strRef>
              <c:f>'graph data'!$B$40:$B$101</c:f>
              <c:strCache>
                <c:ptCount val="62"/>
                <c:pt idx="0">
                  <c:v>SE Northern</c:v>
                </c:pt>
                <c:pt idx="1">
                  <c:v>SE Central</c:v>
                </c:pt>
                <c:pt idx="2">
                  <c:v>SE Western (s)</c:v>
                </c:pt>
                <c:pt idx="3">
                  <c:v>SE Southern</c:v>
                </c:pt>
                <c:pt idx="5">
                  <c:v>CE Altona</c:v>
                </c:pt>
                <c:pt idx="6">
                  <c:v>CE Cartier/SFX (s)</c:v>
                </c:pt>
                <c:pt idx="7">
                  <c:v>CE Red River (s)</c:v>
                </c:pt>
                <c:pt idx="8">
                  <c:v>CE Louise/Pembina (s)</c:v>
                </c:pt>
                <c:pt idx="9">
                  <c:v>CE Carman</c:v>
                </c:pt>
                <c:pt idx="10">
                  <c:v>CE Morden/Winkler</c:v>
                </c:pt>
                <c:pt idx="11">
                  <c:v>CE Swan Lake (s)</c:v>
                </c:pt>
                <c:pt idx="12">
                  <c:v>CE Portage</c:v>
                </c:pt>
                <c:pt idx="13">
                  <c:v>CE Seven Regions (1,2)</c:v>
                </c:pt>
                <c:pt idx="15">
                  <c:v>AS East 2 (s)</c:v>
                </c:pt>
                <c:pt idx="16">
                  <c:v>AS West 1 (s)</c:v>
                </c:pt>
                <c:pt idx="17">
                  <c:v>AS North 2</c:v>
                </c:pt>
                <c:pt idx="18">
                  <c:v>AS West 2 (1)</c:v>
                </c:pt>
                <c:pt idx="19">
                  <c:v>AS North 1</c:v>
                </c:pt>
                <c:pt idx="20">
                  <c:v>AS East 1 (2)</c:v>
                </c:pt>
                <c:pt idx="22">
                  <c:v>BDN Rural (s)</c:v>
                </c:pt>
                <c:pt idx="23">
                  <c:v>BDN Southeast (s)</c:v>
                </c:pt>
                <c:pt idx="24">
                  <c:v>BDN West</c:v>
                </c:pt>
                <c:pt idx="25">
                  <c:v>BDN East (s)</c:v>
                </c:pt>
                <c:pt idx="26">
                  <c:v>BDN North End (s)</c:v>
                </c:pt>
                <c:pt idx="27">
                  <c:v>BDN Southwest (s)</c:v>
                </c:pt>
                <c:pt idx="28">
                  <c:v>BDN Central</c:v>
                </c:pt>
                <c:pt idx="30">
                  <c:v>PL West (2)</c:v>
                </c:pt>
                <c:pt idx="31">
                  <c:v>PL Central (2)</c:v>
                </c:pt>
                <c:pt idx="32">
                  <c:v>PL East (1,2)</c:v>
                </c:pt>
                <c:pt idx="33">
                  <c:v>PL North</c:v>
                </c:pt>
                <c:pt idx="35">
                  <c:v>IL Southwest</c:v>
                </c:pt>
                <c:pt idx="36">
                  <c:v>IL Southeast</c:v>
                </c:pt>
                <c:pt idx="37">
                  <c:v>IL Northeast</c:v>
                </c:pt>
                <c:pt idx="38">
                  <c:v>IL Northwest (1)</c:v>
                </c:pt>
                <c:pt idx="40">
                  <c:v>NE Springfield (s)</c:v>
                </c:pt>
                <c:pt idx="41">
                  <c:v>NE Iron Rose</c:v>
                </c:pt>
                <c:pt idx="42">
                  <c:v>NE Winnipeg River (s)</c:v>
                </c:pt>
                <c:pt idx="43">
                  <c:v>NE Brokenhead</c:v>
                </c:pt>
                <c:pt idx="44">
                  <c:v>NE Blue Water (1,2)</c:v>
                </c:pt>
                <c:pt idx="45">
                  <c:v>NE Northern Remote (1,2)</c:v>
                </c:pt>
                <c:pt idx="47">
                  <c:v>NM F Flon/Snow L/Cran (s)</c:v>
                </c:pt>
                <c:pt idx="48">
                  <c:v>NM The Pas/OCN/Kelsey (1,2)</c:v>
                </c:pt>
                <c:pt idx="49">
                  <c:v>NM Nor-Man Other (2)</c:v>
                </c:pt>
                <c:pt idx="51">
                  <c:v>BW Thompson</c:v>
                </c:pt>
                <c:pt idx="52">
                  <c:v>BW Gillam/Fox Lake (s)</c:v>
                </c:pt>
                <c:pt idx="53">
                  <c:v>BW Lynn/Leaf/SIL (s)</c:v>
                </c:pt>
                <c:pt idx="54">
                  <c:v>BW Thick Por/Pik/Wab (1)</c:v>
                </c:pt>
                <c:pt idx="55">
                  <c:v>BW Cross Lake (1,2)</c:v>
                </c:pt>
                <c:pt idx="56">
                  <c:v>BW Island Lake (1,2)</c:v>
                </c:pt>
                <c:pt idx="57">
                  <c:v>BW Norway House (2)</c:v>
                </c:pt>
                <c:pt idx="58">
                  <c:v>BW Oxford H &amp; Gods (s)</c:v>
                </c:pt>
                <c:pt idx="59">
                  <c:v>BW Tad/Broch/Lac Br (s)</c:v>
                </c:pt>
                <c:pt idx="60">
                  <c:v>BW Sha/York/Split/War (1,2)</c:v>
                </c:pt>
                <c:pt idx="61">
                  <c:v>BW Nelson House (s)</c:v>
                </c:pt>
              </c:strCache>
            </c:strRef>
          </c:cat>
          <c:val>
            <c:numRef>
              <c:f>'graph data'!$H$40:$H$101</c:f>
              <c:numCache>
                <c:ptCount val="62"/>
                <c:pt idx="0">
                  <c:v>13.625522722</c:v>
                </c:pt>
                <c:pt idx="1">
                  <c:v>13.625522722</c:v>
                </c:pt>
                <c:pt idx="2">
                  <c:v>13.625522722</c:v>
                </c:pt>
                <c:pt idx="3">
                  <c:v>13.625522722</c:v>
                </c:pt>
                <c:pt idx="5">
                  <c:v>13.625522722</c:v>
                </c:pt>
                <c:pt idx="6">
                  <c:v>13.625522722</c:v>
                </c:pt>
                <c:pt idx="7">
                  <c:v>13.625522722</c:v>
                </c:pt>
                <c:pt idx="8">
                  <c:v>13.625522722</c:v>
                </c:pt>
                <c:pt idx="9">
                  <c:v>13.625522722</c:v>
                </c:pt>
                <c:pt idx="10">
                  <c:v>13.625522722</c:v>
                </c:pt>
                <c:pt idx="11">
                  <c:v>13.625522722</c:v>
                </c:pt>
                <c:pt idx="12">
                  <c:v>13.625522722</c:v>
                </c:pt>
                <c:pt idx="13">
                  <c:v>13.625522722</c:v>
                </c:pt>
                <c:pt idx="15">
                  <c:v>13.625522722</c:v>
                </c:pt>
                <c:pt idx="16">
                  <c:v>13.625522722</c:v>
                </c:pt>
                <c:pt idx="17">
                  <c:v>13.625522722</c:v>
                </c:pt>
                <c:pt idx="18">
                  <c:v>13.625522722</c:v>
                </c:pt>
                <c:pt idx="19">
                  <c:v>13.625522722</c:v>
                </c:pt>
                <c:pt idx="20">
                  <c:v>13.625522722</c:v>
                </c:pt>
                <c:pt idx="22">
                  <c:v>13.625522722</c:v>
                </c:pt>
                <c:pt idx="23">
                  <c:v>13.625522722</c:v>
                </c:pt>
                <c:pt idx="24">
                  <c:v>13.625522722</c:v>
                </c:pt>
                <c:pt idx="25">
                  <c:v>13.625522722</c:v>
                </c:pt>
                <c:pt idx="26">
                  <c:v>13.625522722</c:v>
                </c:pt>
                <c:pt idx="27">
                  <c:v>13.625522722</c:v>
                </c:pt>
                <c:pt idx="28">
                  <c:v>13.625522722</c:v>
                </c:pt>
                <c:pt idx="30">
                  <c:v>13.625522722</c:v>
                </c:pt>
                <c:pt idx="31">
                  <c:v>13.625522722</c:v>
                </c:pt>
                <c:pt idx="32">
                  <c:v>13.625522722</c:v>
                </c:pt>
                <c:pt idx="33">
                  <c:v>13.625522722</c:v>
                </c:pt>
                <c:pt idx="35">
                  <c:v>13.625522722</c:v>
                </c:pt>
                <c:pt idx="36">
                  <c:v>13.625522722</c:v>
                </c:pt>
                <c:pt idx="37">
                  <c:v>13.625522722</c:v>
                </c:pt>
                <c:pt idx="38">
                  <c:v>13.625522722</c:v>
                </c:pt>
                <c:pt idx="40">
                  <c:v>13.625522722</c:v>
                </c:pt>
                <c:pt idx="41">
                  <c:v>13.625522722</c:v>
                </c:pt>
                <c:pt idx="42">
                  <c:v>13.625522722</c:v>
                </c:pt>
                <c:pt idx="43">
                  <c:v>13.625522722</c:v>
                </c:pt>
                <c:pt idx="44">
                  <c:v>13.625522722</c:v>
                </c:pt>
                <c:pt idx="45">
                  <c:v>13.625522722</c:v>
                </c:pt>
                <c:pt idx="47">
                  <c:v>13.625522722</c:v>
                </c:pt>
                <c:pt idx="48">
                  <c:v>13.625522722</c:v>
                </c:pt>
                <c:pt idx="49">
                  <c:v>13.625522722</c:v>
                </c:pt>
                <c:pt idx="51">
                  <c:v>13.625522722</c:v>
                </c:pt>
                <c:pt idx="52">
                  <c:v>13.625522722</c:v>
                </c:pt>
                <c:pt idx="53">
                  <c:v>13.625522722</c:v>
                </c:pt>
                <c:pt idx="54">
                  <c:v>13.625522722</c:v>
                </c:pt>
                <c:pt idx="55">
                  <c:v>13.625522722</c:v>
                </c:pt>
                <c:pt idx="56">
                  <c:v>13.625522722</c:v>
                </c:pt>
                <c:pt idx="57">
                  <c:v>13.625522722</c:v>
                </c:pt>
                <c:pt idx="58">
                  <c:v>13.625522722</c:v>
                </c:pt>
                <c:pt idx="59">
                  <c:v>13.625522722</c:v>
                </c:pt>
                <c:pt idx="60">
                  <c:v>13.625522722</c:v>
                </c:pt>
                <c:pt idx="61">
                  <c:v>13.625522722</c:v>
                </c:pt>
              </c:numCache>
            </c:numRef>
          </c:val>
        </c:ser>
        <c:ser>
          <c:idx val="1"/>
          <c:order val="1"/>
          <c:tx>
            <c:strRef>
              <c:f>'graph data'!$I$3</c:f>
              <c:strCache>
                <c:ptCount val="1"/>
                <c:pt idx="0">
                  <c:v>1986/87-1994/95</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data'!$B$40:$B$101</c:f>
              <c:strCache>
                <c:ptCount val="62"/>
                <c:pt idx="0">
                  <c:v>SE Northern</c:v>
                </c:pt>
                <c:pt idx="1">
                  <c:v>SE Central</c:v>
                </c:pt>
                <c:pt idx="2">
                  <c:v>SE Western (s)</c:v>
                </c:pt>
                <c:pt idx="3">
                  <c:v>SE Southern</c:v>
                </c:pt>
                <c:pt idx="5">
                  <c:v>CE Altona</c:v>
                </c:pt>
                <c:pt idx="6">
                  <c:v>CE Cartier/SFX (s)</c:v>
                </c:pt>
                <c:pt idx="7">
                  <c:v>CE Red River (s)</c:v>
                </c:pt>
                <c:pt idx="8">
                  <c:v>CE Louise/Pembina (s)</c:v>
                </c:pt>
                <c:pt idx="9">
                  <c:v>CE Carman</c:v>
                </c:pt>
                <c:pt idx="10">
                  <c:v>CE Morden/Winkler</c:v>
                </c:pt>
                <c:pt idx="11">
                  <c:v>CE Swan Lake (s)</c:v>
                </c:pt>
                <c:pt idx="12">
                  <c:v>CE Portage</c:v>
                </c:pt>
                <c:pt idx="13">
                  <c:v>CE Seven Regions (1,2)</c:v>
                </c:pt>
                <c:pt idx="15">
                  <c:v>AS East 2 (s)</c:v>
                </c:pt>
                <c:pt idx="16">
                  <c:v>AS West 1 (s)</c:v>
                </c:pt>
                <c:pt idx="17">
                  <c:v>AS North 2</c:v>
                </c:pt>
                <c:pt idx="18">
                  <c:v>AS West 2 (1)</c:v>
                </c:pt>
                <c:pt idx="19">
                  <c:v>AS North 1</c:v>
                </c:pt>
                <c:pt idx="20">
                  <c:v>AS East 1 (2)</c:v>
                </c:pt>
                <c:pt idx="22">
                  <c:v>BDN Rural (s)</c:v>
                </c:pt>
                <c:pt idx="23">
                  <c:v>BDN Southeast (s)</c:v>
                </c:pt>
                <c:pt idx="24">
                  <c:v>BDN West</c:v>
                </c:pt>
                <c:pt idx="25">
                  <c:v>BDN East (s)</c:v>
                </c:pt>
                <c:pt idx="26">
                  <c:v>BDN North End (s)</c:v>
                </c:pt>
                <c:pt idx="27">
                  <c:v>BDN Southwest (s)</c:v>
                </c:pt>
                <c:pt idx="28">
                  <c:v>BDN Central</c:v>
                </c:pt>
                <c:pt idx="30">
                  <c:v>PL West (2)</c:v>
                </c:pt>
                <c:pt idx="31">
                  <c:v>PL Central (2)</c:v>
                </c:pt>
                <c:pt idx="32">
                  <c:v>PL East (1,2)</c:v>
                </c:pt>
                <c:pt idx="33">
                  <c:v>PL North</c:v>
                </c:pt>
                <c:pt idx="35">
                  <c:v>IL Southwest</c:v>
                </c:pt>
                <c:pt idx="36">
                  <c:v>IL Southeast</c:v>
                </c:pt>
                <c:pt idx="37">
                  <c:v>IL Northeast</c:v>
                </c:pt>
                <c:pt idx="38">
                  <c:v>IL Northwest (1)</c:v>
                </c:pt>
                <c:pt idx="40">
                  <c:v>NE Springfield (s)</c:v>
                </c:pt>
                <c:pt idx="41">
                  <c:v>NE Iron Rose</c:v>
                </c:pt>
                <c:pt idx="42">
                  <c:v>NE Winnipeg River (s)</c:v>
                </c:pt>
                <c:pt idx="43">
                  <c:v>NE Brokenhead</c:v>
                </c:pt>
                <c:pt idx="44">
                  <c:v>NE Blue Water (1,2)</c:v>
                </c:pt>
                <c:pt idx="45">
                  <c:v>NE Northern Remote (1,2)</c:v>
                </c:pt>
                <c:pt idx="47">
                  <c:v>NM F Flon/Snow L/Cran (s)</c:v>
                </c:pt>
                <c:pt idx="48">
                  <c:v>NM The Pas/OCN/Kelsey (1,2)</c:v>
                </c:pt>
                <c:pt idx="49">
                  <c:v>NM Nor-Man Other (2)</c:v>
                </c:pt>
                <c:pt idx="51">
                  <c:v>BW Thompson</c:v>
                </c:pt>
                <c:pt idx="52">
                  <c:v>BW Gillam/Fox Lake (s)</c:v>
                </c:pt>
                <c:pt idx="53">
                  <c:v>BW Lynn/Leaf/SIL (s)</c:v>
                </c:pt>
                <c:pt idx="54">
                  <c:v>BW Thick Por/Pik/Wab (1)</c:v>
                </c:pt>
                <c:pt idx="55">
                  <c:v>BW Cross Lake (1,2)</c:v>
                </c:pt>
                <c:pt idx="56">
                  <c:v>BW Island Lake (1,2)</c:v>
                </c:pt>
                <c:pt idx="57">
                  <c:v>BW Norway House (2)</c:v>
                </c:pt>
                <c:pt idx="58">
                  <c:v>BW Oxford H &amp; Gods (s)</c:v>
                </c:pt>
                <c:pt idx="59">
                  <c:v>BW Tad/Broch/Lac Br (s)</c:v>
                </c:pt>
                <c:pt idx="60">
                  <c:v>BW Sha/York/Split/War (1,2)</c:v>
                </c:pt>
                <c:pt idx="61">
                  <c:v>BW Nelson House (s)</c:v>
                </c:pt>
              </c:strCache>
            </c:strRef>
          </c:cat>
          <c:val>
            <c:numRef>
              <c:f>'graph data'!$I$40:$I$101</c:f>
              <c:numCache>
                <c:ptCount val="62"/>
                <c:pt idx="0">
                  <c:v>12.893440969</c:v>
                </c:pt>
                <c:pt idx="1">
                  <c:v>16.526555663</c:v>
                </c:pt>
                <c:pt idx="3">
                  <c:v>20.428317738</c:v>
                </c:pt>
                <c:pt idx="5">
                  <c:v>12.006927192</c:v>
                </c:pt>
                <c:pt idx="9">
                  <c:v>12.559714488</c:v>
                </c:pt>
                <c:pt idx="10">
                  <c:v>6.2022990615</c:v>
                </c:pt>
                <c:pt idx="12">
                  <c:v>18.787159469</c:v>
                </c:pt>
                <c:pt idx="13">
                  <c:v>31.667873737</c:v>
                </c:pt>
                <c:pt idx="17">
                  <c:v>16.828939982</c:v>
                </c:pt>
                <c:pt idx="18">
                  <c:v>23.757362501</c:v>
                </c:pt>
                <c:pt idx="19">
                  <c:v>6.3218026852</c:v>
                </c:pt>
                <c:pt idx="20">
                  <c:v>6.6585481712</c:v>
                </c:pt>
                <c:pt idx="24">
                  <c:v>12.931226328</c:v>
                </c:pt>
                <c:pt idx="25">
                  <c:v>11.861077326</c:v>
                </c:pt>
                <c:pt idx="28">
                  <c:v>10.58570356</c:v>
                </c:pt>
                <c:pt idx="30">
                  <c:v>9.83758888</c:v>
                </c:pt>
                <c:pt idx="31">
                  <c:v>21.224923841</c:v>
                </c:pt>
                <c:pt idx="32">
                  <c:v>27.36157905</c:v>
                </c:pt>
                <c:pt idx="33">
                  <c:v>15.570041145</c:v>
                </c:pt>
                <c:pt idx="35">
                  <c:v>7.316274285</c:v>
                </c:pt>
                <c:pt idx="36">
                  <c:v>17.771460188</c:v>
                </c:pt>
                <c:pt idx="37">
                  <c:v>14.479824846</c:v>
                </c:pt>
                <c:pt idx="38">
                  <c:v>28.273066134</c:v>
                </c:pt>
                <c:pt idx="41">
                  <c:v>19.563989704</c:v>
                </c:pt>
                <c:pt idx="43">
                  <c:v>24.675667245</c:v>
                </c:pt>
                <c:pt idx="44">
                  <c:v>26.638234536</c:v>
                </c:pt>
                <c:pt idx="45">
                  <c:v>52.954745119</c:v>
                </c:pt>
                <c:pt idx="48">
                  <c:v>28.135942052</c:v>
                </c:pt>
                <c:pt idx="49">
                  <c:v>22.818802887</c:v>
                </c:pt>
                <c:pt idx="51">
                  <c:v>15.108789928</c:v>
                </c:pt>
                <c:pt idx="54">
                  <c:v>62.476427813</c:v>
                </c:pt>
                <c:pt idx="55">
                  <c:v>54.204340141</c:v>
                </c:pt>
                <c:pt idx="56">
                  <c:v>37.946104245</c:v>
                </c:pt>
                <c:pt idx="57">
                  <c:v>26.832284159</c:v>
                </c:pt>
                <c:pt idx="60">
                  <c:v>46.018217237</c:v>
                </c:pt>
              </c:numCache>
            </c:numRef>
          </c:val>
        </c:ser>
        <c:ser>
          <c:idx val="2"/>
          <c:order val="2"/>
          <c:tx>
            <c:strRef>
              <c:f>'graph data'!$J$3</c:f>
              <c:strCache>
                <c:ptCount val="1"/>
                <c:pt idx="0">
                  <c:v>1995/96-2003/04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data'!$B$40:$B$101</c:f>
              <c:strCache>
                <c:ptCount val="62"/>
                <c:pt idx="0">
                  <c:v>SE Northern</c:v>
                </c:pt>
                <c:pt idx="1">
                  <c:v>SE Central</c:v>
                </c:pt>
                <c:pt idx="2">
                  <c:v>SE Western (s)</c:v>
                </c:pt>
                <c:pt idx="3">
                  <c:v>SE Southern</c:v>
                </c:pt>
                <c:pt idx="5">
                  <c:v>CE Altona</c:v>
                </c:pt>
                <c:pt idx="6">
                  <c:v>CE Cartier/SFX (s)</c:v>
                </c:pt>
                <c:pt idx="7">
                  <c:v>CE Red River (s)</c:v>
                </c:pt>
                <c:pt idx="8">
                  <c:v>CE Louise/Pembina (s)</c:v>
                </c:pt>
                <c:pt idx="9">
                  <c:v>CE Carman</c:v>
                </c:pt>
                <c:pt idx="10">
                  <c:v>CE Morden/Winkler</c:v>
                </c:pt>
                <c:pt idx="11">
                  <c:v>CE Swan Lake (s)</c:v>
                </c:pt>
                <c:pt idx="12">
                  <c:v>CE Portage</c:v>
                </c:pt>
                <c:pt idx="13">
                  <c:v>CE Seven Regions (1,2)</c:v>
                </c:pt>
                <c:pt idx="15">
                  <c:v>AS East 2 (s)</c:v>
                </c:pt>
                <c:pt idx="16">
                  <c:v>AS West 1 (s)</c:v>
                </c:pt>
                <c:pt idx="17">
                  <c:v>AS North 2</c:v>
                </c:pt>
                <c:pt idx="18">
                  <c:v>AS West 2 (1)</c:v>
                </c:pt>
                <c:pt idx="19">
                  <c:v>AS North 1</c:v>
                </c:pt>
                <c:pt idx="20">
                  <c:v>AS East 1 (2)</c:v>
                </c:pt>
                <c:pt idx="22">
                  <c:v>BDN Rural (s)</c:v>
                </c:pt>
                <c:pt idx="23">
                  <c:v>BDN Southeast (s)</c:v>
                </c:pt>
                <c:pt idx="24">
                  <c:v>BDN West</c:v>
                </c:pt>
                <c:pt idx="25">
                  <c:v>BDN East (s)</c:v>
                </c:pt>
                <c:pt idx="26">
                  <c:v>BDN North End (s)</c:v>
                </c:pt>
                <c:pt idx="27">
                  <c:v>BDN Southwest (s)</c:v>
                </c:pt>
                <c:pt idx="28">
                  <c:v>BDN Central</c:v>
                </c:pt>
                <c:pt idx="30">
                  <c:v>PL West (2)</c:v>
                </c:pt>
                <c:pt idx="31">
                  <c:v>PL Central (2)</c:v>
                </c:pt>
                <c:pt idx="32">
                  <c:v>PL East (1,2)</c:v>
                </c:pt>
                <c:pt idx="33">
                  <c:v>PL North</c:v>
                </c:pt>
                <c:pt idx="35">
                  <c:v>IL Southwest</c:v>
                </c:pt>
                <c:pt idx="36">
                  <c:v>IL Southeast</c:v>
                </c:pt>
                <c:pt idx="37">
                  <c:v>IL Northeast</c:v>
                </c:pt>
                <c:pt idx="38">
                  <c:v>IL Northwest (1)</c:v>
                </c:pt>
                <c:pt idx="40">
                  <c:v>NE Springfield (s)</c:v>
                </c:pt>
                <c:pt idx="41">
                  <c:v>NE Iron Rose</c:v>
                </c:pt>
                <c:pt idx="42">
                  <c:v>NE Winnipeg River (s)</c:v>
                </c:pt>
                <c:pt idx="43">
                  <c:v>NE Brokenhead</c:v>
                </c:pt>
                <c:pt idx="44">
                  <c:v>NE Blue Water (1,2)</c:v>
                </c:pt>
                <c:pt idx="45">
                  <c:v>NE Northern Remote (1,2)</c:v>
                </c:pt>
                <c:pt idx="47">
                  <c:v>NM F Flon/Snow L/Cran (s)</c:v>
                </c:pt>
                <c:pt idx="48">
                  <c:v>NM The Pas/OCN/Kelsey (1,2)</c:v>
                </c:pt>
                <c:pt idx="49">
                  <c:v>NM Nor-Man Other (2)</c:v>
                </c:pt>
                <c:pt idx="51">
                  <c:v>BW Thompson</c:v>
                </c:pt>
                <c:pt idx="52">
                  <c:v>BW Gillam/Fox Lake (s)</c:v>
                </c:pt>
                <c:pt idx="53">
                  <c:v>BW Lynn/Leaf/SIL (s)</c:v>
                </c:pt>
                <c:pt idx="54">
                  <c:v>BW Thick Por/Pik/Wab (1)</c:v>
                </c:pt>
                <c:pt idx="55">
                  <c:v>BW Cross Lake (1,2)</c:v>
                </c:pt>
                <c:pt idx="56">
                  <c:v>BW Island Lake (1,2)</c:v>
                </c:pt>
                <c:pt idx="57">
                  <c:v>BW Norway House (2)</c:v>
                </c:pt>
                <c:pt idx="58">
                  <c:v>BW Oxford H &amp; Gods (s)</c:v>
                </c:pt>
                <c:pt idx="59">
                  <c:v>BW Tad/Broch/Lac Br (s)</c:v>
                </c:pt>
                <c:pt idx="60">
                  <c:v>BW Sha/York/Split/War (1,2)</c:v>
                </c:pt>
                <c:pt idx="61">
                  <c:v>BW Nelson House (s)</c:v>
                </c:pt>
              </c:strCache>
            </c:strRef>
          </c:cat>
          <c:val>
            <c:numRef>
              <c:f>'graph data'!$J$40:$J$101</c:f>
              <c:numCache>
                <c:ptCount val="62"/>
                <c:pt idx="0">
                  <c:v>10.771350073</c:v>
                </c:pt>
                <c:pt idx="1">
                  <c:v>16.734810476</c:v>
                </c:pt>
                <c:pt idx="3">
                  <c:v>10.437124899</c:v>
                </c:pt>
                <c:pt idx="5">
                  <c:v>26.852380261</c:v>
                </c:pt>
                <c:pt idx="7">
                  <c:v>5.6708909466</c:v>
                </c:pt>
                <c:pt idx="8">
                  <c:v>9.6846647827</c:v>
                </c:pt>
                <c:pt idx="9">
                  <c:v>11.705834117</c:v>
                </c:pt>
                <c:pt idx="10">
                  <c:v>8.7064990933</c:v>
                </c:pt>
                <c:pt idx="11">
                  <c:v>27.275845374</c:v>
                </c:pt>
                <c:pt idx="12">
                  <c:v>19.625805246</c:v>
                </c:pt>
                <c:pt idx="13">
                  <c:v>47.054171961</c:v>
                </c:pt>
                <c:pt idx="15">
                  <c:v>9.3424582594</c:v>
                </c:pt>
                <c:pt idx="16">
                  <c:v>15.141895651</c:v>
                </c:pt>
                <c:pt idx="17">
                  <c:v>11.855835609</c:v>
                </c:pt>
                <c:pt idx="18">
                  <c:v>18.319270831</c:v>
                </c:pt>
                <c:pt idx="19">
                  <c:v>14.948688989</c:v>
                </c:pt>
                <c:pt idx="20">
                  <c:v>4.630478752</c:v>
                </c:pt>
                <c:pt idx="24">
                  <c:v>11.374823093</c:v>
                </c:pt>
                <c:pt idx="28">
                  <c:v>12.409898291</c:v>
                </c:pt>
                <c:pt idx="30">
                  <c:v>26.679287573</c:v>
                </c:pt>
                <c:pt idx="31">
                  <c:v>23.57760935</c:v>
                </c:pt>
                <c:pt idx="32">
                  <c:v>24.335890111</c:v>
                </c:pt>
                <c:pt idx="33">
                  <c:v>16.363016044</c:v>
                </c:pt>
                <c:pt idx="35">
                  <c:v>7.8685887416</c:v>
                </c:pt>
                <c:pt idx="36">
                  <c:v>17.63049955</c:v>
                </c:pt>
                <c:pt idx="37">
                  <c:v>18.230549528</c:v>
                </c:pt>
                <c:pt idx="38">
                  <c:v>20.233409918</c:v>
                </c:pt>
                <c:pt idx="40">
                  <c:v>7.2899136759</c:v>
                </c:pt>
                <c:pt idx="41">
                  <c:v>17.150714392</c:v>
                </c:pt>
                <c:pt idx="42">
                  <c:v>19.098991972</c:v>
                </c:pt>
                <c:pt idx="43">
                  <c:v>9.5078343623</c:v>
                </c:pt>
                <c:pt idx="44">
                  <c:v>32.929720611</c:v>
                </c:pt>
                <c:pt idx="45">
                  <c:v>47.095098464</c:v>
                </c:pt>
                <c:pt idx="48">
                  <c:v>32.610217696</c:v>
                </c:pt>
                <c:pt idx="49">
                  <c:v>49.996903894</c:v>
                </c:pt>
                <c:pt idx="51">
                  <c:v>22.120616702</c:v>
                </c:pt>
                <c:pt idx="52">
                  <c:v>37.506354764</c:v>
                </c:pt>
                <c:pt idx="54">
                  <c:v>36.75599418</c:v>
                </c:pt>
                <c:pt idx="55">
                  <c:v>40.962412782</c:v>
                </c:pt>
                <c:pt idx="56">
                  <c:v>46.104904611</c:v>
                </c:pt>
                <c:pt idx="57">
                  <c:v>33.196007963</c:v>
                </c:pt>
                <c:pt idx="60">
                  <c:v>54.606976934</c:v>
                </c:pt>
              </c:numCache>
            </c:numRef>
          </c:val>
        </c:ser>
        <c:ser>
          <c:idx val="3"/>
          <c:order val="3"/>
          <c:tx>
            <c:strRef>
              <c:f>'graph data'!$K$3</c:f>
              <c:strCache>
                <c:ptCount val="1"/>
                <c:pt idx="0">
                  <c:v>Mb Avg 95/96-03/04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95/96-03/04</c:name>
            <c:spPr>
              <a:ln w="25400">
                <a:solidFill>
                  <a:srgbClr val="000000"/>
                </a:solidFill>
                <a:prstDash val="sysDot"/>
              </a:ln>
            </c:spPr>
            <c:trendlineType val="linear"/>
            <c:forward val="0.5"/>
            <c:backward val="0.5"/>
            <c:dispEq val="0"/>
            <c:dispRSqr val="0"/>
          </c:trendline>
          <c:cat>
            <c:strRef>
              <c:f>'graph data'!$B$40:$B$101</c:f>
              <c:strCache>
                <c:ptCount val="62"/>
                <c:pt idx="0">
                  <c:v>SE Northern</c:v>
                </c:pt>
                <c:pt idx="1">
                  <c:v>SE Central</c:v>
                </c:pt>
                <c:pt idx="2">
                  <c:v>SE Western (s)</c:v>
                </c:pt>
                <c:pt idx="3">
                  <c:v>SE Southern</c:v>
                </c:pt>
                <c:pt idx="5">
                  <c:v>CE Altona</c:v>
                </c:pt>
                <c:pt idx="6">
                  <c:v>CE Cartier/SFX (s)</c:v>
                </c:pt>
                <c:pt idx="7">
                  <c:v>CE Red River (s)</c:v>
                </c:pt>
                <c:pt idx="8">
                  <c:v>CE Louise/Pembina (s)</c:v>
                </c:pt>
                <c:pt idx="9">
                  <c:v>CE Carman</c:v>
                </c:pt>
                <c:pt idx="10">
                  <c:v>CE Morden/Winkler</c:v>
                </c:pt>
                <c:pt idx="11">
                  <c:v>CE Swan Lake (s)</c:v>
                </c:pt>
                <c:pt idx="12">
                  <c:v>CE Portage</c:v>
                </c:pt>
                <c:pt idx="13">
                  <c:v>CE Seven Regions (1,2)</c:v>
                </c:pt>
                <c:pt idx="15">
                  <c:v>AS East 2 (s)</c:v>
                </c:pt>
                <c:pt idx="16">
                  <c:v>AS West 1 (s)</c:v>
                </c:pt>
                <c:pt idx="17">
                  <c:v>AS North 2</c:v>
                </c:pt>
                <c:pt idx="18">
                  <c:v>AS West 2 (1)</c:v>
                </c:pt>
                <c:pt idx="19">
                  <c:v>AS North 1</c:v>
                </c:pt>
                <c:pt idx="20">
                  <c:v>AS East 1 (2)</c:v>
                </c:pt>
                <c:pt idx="22">
                  <c:v>BDN Rural (s)</c:v>
                </c:pt>
                <c:pt idx="23">
                  <c:v>BDN Southeast (s)</c:v>
                </c:pt>
                <c:pt idx="24">
                  <c:v>BDN West</c:v>
                </c:pt>
                <c:pt idx="25">
                  <c:v>BDN East (s)</c:v>
                </c:pt>
                <c:pt idx="26">
                  <c:v>BDN North End (s)</c:v>
                </c:pt>
                <c:pt idx="27">
                  <c:v>BDN Southwest (s)</c:v>
                </c:pt>
                <c:pt idx="28">
                  <c:v>BDN Central</c:v>
                </c:pt>
                <c:pt idx="30">
                  <c:v>PL West (2)</c:v>
                </c:pt>
                <c:pt idx="31">
                  <c:v>PL Central (2)</c:v>
                </c:pt>
                <c:pt idx="32">
                  <c:v>PL East (1,2)</c:v>
                </c:pt>
                <c:pt idx="33">
                  <c:v>PL North</c:v>
                </c:pt>
                <c:pt idx="35">
                  <c:v>IL Southwest</c:v>
                </c:pt>
                <c:pt idx="36">
                  <c:v>IL Southeast</c:v>
                </c:pt>
                <c:pt idx="37">
                  <c:v>IL Northeast</c:v>
                </c:pt>
                <c:pt idx="38">
                  <c:v>IL Northwest (1)</c:v>
                </c:pt>
                <c:pt idx="40">
                  <c:v>NE Springfield (s)</c:v>
                </c:pt>
                <c:pt idx="41">
                  <c:v>NE Iron Rose</c:v>
                </c:pt>
                <c:pt idx="42">
                  <c:v>NE Winnipeg River (s)</c:v>
                </c:pt>
                <c:pt idx="43">
                  <c:v>NE Brokenhead</c:v>
                </c:pt>
                <c:pt idx="44">
                  <c:v>NE Blue Water (1,2)</c:v>
                </c:pt>
                <c:pt idx="45">
                  <c:v>NE Northern Remote (1,2)</c:v>
                </c:pt>
                <c:pt idx="47">
                  <c:v>NM F Flon/Snow L/Cran (s)</c:v>
                </c:pt>
                <c:pt idx="48">
                  <c:v>NM The Pas/OCN/Kelsey (1,2)</c:v>
                </c:pt>
                <c:pt idx="49">
                  <c:v>NM Nor-Man Other (2)</c:v>
                </c:pt>
                <c:pt idx="51">
                  <c:v>BW Thompson</c:v>
                </c:pt>
                <c:pt idx="52">
                  <c:v>BW Gillam/Fox Lake (s)</c:v>
                </c:pt>
                <c:pt idx="53">
                  <c:v>BW Lynn/Leaf/SIL (s)</c:v>
                </c:pt>
                <c:pt idx="54">
                  <c:v>BW Thick Por/Pik/Wab (1)</c:v>
                </c:pt>
                <c:pt idx="55">
                  <c:v>BW Cross Lake (1,2)</c:v>
                </c:pt>
                <c:pt idx="56">
                  <c:v>BW Island Lake (1,2)</c:v>
                </c:pt>
                <c:pt idx="57">
                  <c:v>BW Norway House (2)</c:v>
                </c:pt>
                <c:pt idx="58">
                  <c:v>BW Oxford H &amp; Gods (s)</c:v>
                </c:pt>
                <c:pt idx="59">
                  <c:v>BW Tad/Broch/Lac Br (s)</c:v>
                </c:pt>
                <c:pt idx="60">
                  <c:v>BW Sha/York/Split/War (1,2)</c:v>
                </c:pt>
                <c:pt idx="61">
                  <c:v>BW Nelson House (s)</c:v>
                </c:pt>
              </c:strCache>
            </c:strRef>
          </c:cat>
          <c:val>
            <c:numRef>
              <c:f>'graph data'!$K$40:$K$101</c:f>
              <c:numCache>
                <c:ptCount val="62"/>
                <c:pt idx="0">
                  <c:v>14.499866477</c:v>
                </c:pt>
                <c:pt idx="1">
                  <c:v>14.499866477</c:v>
                </c:pt>
                <c:pt idx="2">
                  <c:v>14.499866477</c:v>
                </c:pt>
                <c:pt idx="3">
                  <c:v>14.499866477</c:v>
                </c:pt>
                <c:pt idx="5">
                  <c:v>14.499866477</c:v>
                </c:pt>
                <c:pt idx="6">
                  <c:v>14.499866477</c:v>
                </c:pt>
                <c:pt idx="7">
                  <c:v>14.499866477</c:v>
                </c:pt>
                <c:pt idx="8">
                  <c:v>14.499866477</c:v>
                </c:pt>
                <c:pt idx="9">
                  <c:v>14.499866477</c:v>
                </c:pt>
                <c:pt idx="10">
                  <c:v>14.499866477</c:v>
                </c:pt>
                <c:pt idx="11">
                  <c:v>14.499866477</c:v>
                </c:pt>
                <c:pt idx="12">
                  <c:v>14.499866477</c:v>
                </c:pt>
                <c:pt idx="13">
                  <c:v>14.499866477</c:v>
                </c:pt>
                <c:pt idx="15">
                  <c:v>14.499866477</c:v>
                </c:pt>
                <c:pt idx="16">
                  <c:v>14.499866477</c:v>
                </c:pt>
                <c:pt idx="17">
                  <c:v>14.499866477</c:v>
                </c:pt>
                <c:pt idx="18">
                  <c:v>14.499866477</c:v>
                </c:pt>
                <c:pt idx="19">
                  <c:v>14.499866477</c:v>
                </c:pt>
                <c:pt idx="20">
                  <c:v>14.499866477</c:v>
                </c:pt>
                <c:pt idx="22">
                  <c:v>14.499866477</c:v>
                </c:pt>
                <c:pt idx="23">
                  <c:v>14.499866477</c:v>
                </c:pt>
                <c:pt idx="24">
                  <c:v>14.499866477</c:v>
                </c:pt>
                <c:pt idx="25">
                  <c:v>14.499866477</c:v>
                </c:pt>
                <c:pt idx="26">
                  <c:v>14.499866477</c:v>
                </c:pt>
                <c:pt idx="27">
                  <c:v>14.499866477</c:v>
                </c:pt>
                <c:pt idx="28">
                  <c:v>14.499866477</c:v>
                </c:pt>
                <c:pt idx="30">
                  <c:v>14.499866477</c:v>
                </c:pt>
                <c:pt idx="31">
                  <c:v>14.499866477</c:v>
                </c:pt>
                <c:pt idx="32">
                  <c:v>14.499866477</c:v>
                </c:pt>
                <c:pt idx="33">
                  <c:v>14.499866477</c:v>
                </c:pt>
                <c:pt idx="35">
                  <c:v>14.499866477</c:v>
                </c:pt>
                <c:pt idx="36">
                  <c:v>14.499866477</c:v>
                </c:pt>
                <c:pt idx="37">
                  <c:v>14.499866477</c:v>
                </c:pt>
                <c:pt idx="38">
                  <c:v>14.499866477</c:v>
                </c:pt>
                <c:pt idx="40">
                  <c:v>14.499866477</c:v>
                </c:pt>
                <c:pt idx="41">
                  <c:v>14.499866477</c:v>
                </c:pt>
                <c:pt idx="42">
                  <c:v>14.499866477</c:v>
                </c:pt>
                <c:pt idx="43">
                  <c:v>14.499866477</c:v>
                </c:pt>
                <c:pt idx="44">
                  <c:v>14.499866477</c:v>
                </c:pt>
                <c:pt idx="45">
                  <c:v>14.499866477</c:v>
                </c:pt>
                <c:pt idx="47">
                  <c:v>14.499866477</c:v>
                </c:pt>
                <c:pt idx="48">
                  <c:v>14.499866477</c:v>
                </c:pt>
                <c:pt idx="49">
                  <c:v>14.499866477</c:v>
                </c:pt>
                <c:pt idx="51">
                  <c:v>14.499866477</c:v>
                </c:pt>
                <c:pt idx="52">
                  <c:v>14.499866477</c:v>
                </c:pt>
                <c:pt idx="53">
                  <c:v>14.499866477</c:v>
                </c:pt>
                <c:pt idx="54">
                  <c:v>14.499866477</c:v>
                </c:pt>
                <c:pt idx="55">
                  <c:v>14.499866477</c:v>
                </c:pt>
                <c:pt idx="56">
                  <c:v>14.499866477</c:v>
                </c:pt>
                <c:pt idx="57">
                  <c:v>14.499866477</c:v>
                </c:pt>
                <c:pt idx="58">
                  <c:v>14.499866477</c:v>
                </c:pt>
                <c:pt idx="59">
                  <c:v>14.499866477</c:v>
                </c:pt>
                <c:pt idx="60">
                  <c:v>14.499866477</c:v>
                </c:pt>
                <c:pt idx="61">
                  <c:v>14.499866477</c:v>
                </c:pt>
              </c:numCache>
            </c:numRef>
          </c:val>
        </c:ser>
        <c:axId val="28369256"/>
        <c:axId val="53996713"/>
      </c:barChart>
      <c:catAx>
        <c:axId val="28369256"/>
        <c:scaling>
          <c:orientation val="maxMin"/>
        </c:scaling>
        <c:axPos val="l"/>
        <c:delete val="0"/>
        <c:numFmt formatCode="General" sourceLinked="1"/>
        <c:majorTickMark val="none"/>
        <c:minorTickMark val="none"/>
        <c:tickLblPos val="nextTo"/>
        <c:txPr>
          <a:bodyPr/>
          <a:lstStyle/>
          <a:p>
            <a:pPr>
              <a:defRPr lang="en-US" cap="none" sz="525" b="0" i="0" u="none" baseline="0"/>
            </a:pPr>
          </a:p>
        </c:txPr>
        <c:crossAx val="53996713"/>
        <c:crosses val="autoZero"/>
        <c:auto val="1"/>
        <c:lblOffset val="100"/>
        <c:noMultiLvlLbl val="0"/>
      </c:catAx>
      <c:valAx>
        <c:axId val="53996713"/>
        <c:scaling>
          <c:orientation val="minMax"/>
          <c:max val="50"/>
        </c:scaling>
        <c:axPos val="t"/>
        <c:majorGridlines/>
        <c:delete val="0"/>
        <c:numFmt formatCode="0" sourceLinked="0"/>
        <c:majorTickMark val="none"/>
        <c:minorTickMark val="none"/>
        <c:tickLblPos val="nextTo"/>
        <c:crossAx val="28369256"/>
        <c:crosses val="max"/>
        <c:crossBetween val="between"/>
        <c:dispUnits/>
        <c:majorUnit val="5"/>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07"/>
          <c:y val="0.065"/>
          <c:w val="0.2405"/>
          <c:h val="0.0905"/>
        </c:manualLayout>
      </c:layout>
      <c:overlay val="0"/>
      <c:txPr>
        <a:bodyPr vert="horz" rot="0"/>
        <a:lstStyle/>
        <a:p>
          <a:pPr>
            <a:defRPr lang="en-US" cap="none" sz="850" b="0" i="0" u="none" baseline="0"/>
          </a:pPr>
        </a:p>
      </c:txPr>
    </c:legend>
    <c:plotVisOnly val="1"/>
    <c:dispBlanksAs val="gap"/>
    <c:showDLblsOverMax val="0"/>
  </c:chart>
  <c:spPr>
    <a:noFill/>
    <a:ln>
      <a:noFill/>
    </a:ln>
  </c:spPr>
  <c:txPr>
    <a:bodyPr vert="horz" rot="0"/>
    <a:lstStyle/>
    <a:p>
      <a:pPr>
        <a:defRPr lang="en-US" cap="none" sz="825"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1095"/>
          <c:w val="0.983"/>
          <c:h val="0.784"/>
        </c:manualLayout>
      </c:layout>
      <c:barChart>
        <c:barDir val="bar"/>
        <c:grouping val="clustered"/>
        <c:varyColors val="0"/>
        <c:ser>
          <c:idx val="0"/>
          <c:order val="0"/>
          <c:tx>
            <c:strRef>
              <c:f>'graph data'!$H$3</c:f>
              <c:strCache>
                <c:ptCount val="1"/>
                <c:pt idx="0">
                  <c:v>Mb Avg 86/87-94/95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86/87-94/95</c:name>
            <c:spPr>
              <a:ln w="25400">
                <a:solidFill>
                  <a:srgbClr val="C0C0C0"/>
                </a:solidFill>
                <a:prstDash val="sysDot"/>
              </a:ln>
            </c:spPr>
            <c:trendlineType val="linear"/>
            <c:forward val="0.5"/>
            <c:backward val="0.5"/>
            <c:dispEq val="0"/>
            <c:dispRSqr val="0"/>
          </c:trendline>
          <c:cat>
            <c:strRef>
              <c:f>'graph data'!$B$21:$B$38</c:f>
              <c:strCache>
                <c:ptCount val="18"/>
                <c:pt idx="0">
                  <c:v>Fort Garry (1,2)</c:v>
                </c:pt>
                <c:pt idx="1">
                  <c:v>Assiniboine South (1,2)</c:v>
                </c:pt>
                <c:pt idx="2">
                  <c:v>Transcona (2)</c:v>
                </c:pt>
                <c:pt idx="3">
                  <c:v>River Heights (2)</c:v>
                </c:pt>
                <c:pt idx="4">
                  <c:v>St. Boniface (2,t)</c:v>
                </c:pt>
                <c:pt idx="5">
                  <c:v>St. Vital (2)</c:v>
                </c:pt>
                <c:pt idx="6">
                  <c:v>Seven Oaks</c:v>
                </c:pt>
                <c:pt idx="7">
                  <c:v>River East (2)</c:v>
                </c:pt>
                <c:pt idx="8">
                  <c:v>St. James - Assiniboia (1,2)</c:v>
                </c:pt>
                <c:pt idx="9">
                  <c:v>Inkster</c:v>
                </c:pt>
                <c:pt idx="10">
                  <c:v>Point Douglas</c:v>
                </c:pt>
                <c:pt idx="11">
                  <c:v>Downtown (2,t)</c:v>
                </c:pt>
                <c:pt idx="13">
                  <c:v>Wpg Most Healthy (1,2)</c:v>
                </c:pt>
                <c:pt idx="14">
                  <c:v>Wpg Average Health (2)</c:v>
                </c:pt>
                <c:pt idx="15">
                  <c:v>Wpg Least Healthy (2)</c:v>
                </c:pt>
                <c:pt idx="16">
                  <c:v>Winnipeg Overall (1,2)</c:v>
                </c:pt>
                <c:pt idx="17">
                  <c:v>Manitoba</c:v>
                </c:pt>
              </c:strCache>
            </c:strRef>
          </c:cat>
          <c:val>
            <c:numRef>
              <c:f>'graph data'!$H$21:$H$38</c:f>
              <c:numCache>
                <c:ptCount val="18"/>
                <c:pt idx="0">
                  <c:v>13.625522722</c:v>
                </c:pt>
                <c:pt idx="1">
                  <c:v>13.625522722</c:v>
                </c:pt>
                <c:pt idx="2">
                  <c:v>13.625522722</c:v>
                </c:pt>
                <c:pt idx="3">
                  <c:v>13.625522722</c:v>
                </c:pt>
                <c:pt idx="4">
                  <c:v>13.625522722</c:v>
                </c:pt>
                <c:pt idx="5">
                  <c:v>13.625522722</c:v>
                </c:pt>
                <c:pt idx="6">
                  <c:v>13.625522722</c:v>
                </c:pt>
                <c:pt idx="7">
                  <c:v>13.625522722</c:v>
                </c:pt>
                <c:pt idx="8">
                  <c:v>13.625522722</c:v>
                </c:pt>
                <c:pt idx="9">
                  <c:v>13.625522722</c:v>
                </c:pt>
                <c:pt idx="10">
                  <c:v>13.625522722</c:v>
                </c:pt>
                <c:pt idx="11">
                  <c:v>13.625522722</c:v>
                </c:pt>
                <c:pt idx="13">
                  <c:v>13.625522722</c:v>
                </c:pt>
                <c:pt idx="14">
                  <c:v>13.625522722</c:v>
                </c:pt>
                <c:pt idx="15">
                  <c:v>13.625522722</c:v>
                </c:pt>
                <c:pt idx="16">
                  <c:v>13.625522722</c:v>
                </c:pt>
                <c:pt idx="17">
                  <c:v>13.625522722</c:v>
                </c:pt>
              </c:numCache>
            </c:numRef>
          </c:val>
        </c:ser>
        <c:ser>
          <c:idx val="1"/>
          <c:order val="1"/>
          <c:tx>
            <c:strRef>
              <c:f>'graph data'!$I$3</c:f>
              <c:strCache>
                <c:ptCount val="1"/>
                <c:pt idx="0">
                  <c:v>1986/87-1994/95</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data'!$B$21:$B$38</c:f>
              <c:strCache>
                <c:ptCount val="18"/>
                <c:pt idx="0">
                  <c:v>Fort Garry (1,2)</c:v>
                </c:pt>
                <c:pt idx="1">
                  <c:v>Assiniboine South (1,2)</c:v>
                </c:pt>
                <c:pt idx="2">
                  <c:v>Transcona (2)</c:v>
                </c:pt>
                <c:pt idx="3">
                  <c:v>River Heights (2)</c:v>
                </c:pt>
                <c:pt idx="4">
                  <c:v>St. Boniface (2,t)</c:v>
                </c:pt>
                <c:pt idx="5">
                  <c:v>St. Vital (2)</c:v>
                </c:pt>
                <c:pt idx="6">
                  <c:v>Seven Oaks</c:v>
                </c:pt>
                <c:pt idx="7">
                  <c:v>River East (2)</c:v>
                </c:pt>
                <c:pt idx="8">
                  <c:v>St. James - Assiniboia (1,2)</c:v>
                </c:pt>
                <c:pt idx="9">
                  <c:v>Inkster</c:v>
                </c:pt>
                <c:pt idx="10">
                  <c:v>Point Douglas</c:v>
                </c:pt>
                <c:pt idx="11">
                  <c:v>Downtown (2,t)</c:v>
                </c:pt>
                <c:pt idx="13">
                  <c:v>Wpg Most Healthy (1,2)</c:v>
                </c:pt>
                <c:pt idx="14">
                  <c:v>Wpg Average Health (2)</c:v>
                </c:pt>
                <c:pt idx="15">
                  <c:v>Wpg Least Healthy (2)</c:v>
                </c:pt>
                <c:pt idx="16">
                  <c:v>Winnipeg Overall (1,2)</c:v>
                </c:pt>
                <c:pt idx="17">
                  <c:v>Manitoba</c:v>
                </c:pt>
              </c:strCache>
            </c:strRef>
          </c:cat>
          <c:val>
            <c:numRef>
              <c:f>'graph data'!$I$21:$I$38</c:f>
              <c:numCache>
                <c:ptCount val="18"/>
                <c:pt idx="0">
                  <c:v>7.3872148501</c:v>
                </c:pt>
                <c:pt idx="1">
                  <c:v>5.3340780234</c:v>
                </c:pt>
                <c:pt idx="2">
                  <c:v>15.320745921</c:v>
                </c:pt>
                <c:pt idx="3">
                  <c:v>8.866644613</c:v>
                </c:pt>
                <c:pt idx="4">
                  <c:v>14.851769102</c:v>
                </c:pt>
                <c:pt idx="5">
                  <c:v>8.2698737412</c:v>
                </c:pt>
                <c:pt idx="6">
                  <c:v>9.6354637801</c:v>
                </c:pt>
                <c:pt idx="7">
                  <c:v>11.337895604</c:v>
                </c:pt>
                <c:pt idx="8">
                  <c:v>7.3682491112</c:v>
                </c:pt>
                <c:pt idx="9">
                  <c:v>15.765874141</c:v>
                </c:pt>
                <c:pt idx="10">
                  <c:v>15.862032007</c:v>
                </c:pt>
                <c:pt idx="11">
                  <c:v>14.463559389</c:v>
                </c:pt>
                <c:pt idx="13">
                  <c:v>8.6386042099</c:v>
                </c:pt>
                <c:pt idx="14">
                  <c:v>10.758916366</c:v>
                </c:pt>
                <c:pt idx="15">
                  <c:v>16.044726696</c:v>
                </c:pt>
                <c:pt idx="16">
                  <c:v>10.58256848</c:v>
                </c:pt>
                <c:pt idx="17">
                  <c:v>13.625522722</c:v>
                </c:pt>
              </c:numCache>
            </c:numRef>
          </c:val>
        </c:ser>
        <c:ser>
          <c:idx val="2"/>
          <c:order val="2"/>
          <c:tx>
            <c:strRef>
              <c:f>'graph data'!$J$3</c:f>
              <c:strCache>
                <c:ptCount val="1"/>
                <c:pt idx="0">
                  <c:v>1995/96-2003/04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data'!$B$21:$B$38</c:f>
              <c:strCache>
                <c:ptCount val="18"/>
                <c:pt idx="0">
                  <c:v>Fort Garry (1,2)</c:v>
                </c:pt>
                <c:pt idx="1">
                  <c:v>Assiniboine South (1,2)</c:v>
                </c:pt>
                <c:pt idx="2">
                  <c:v>Transcona (2)</c:v>
                </c:pt>
                <c:pt idx="3">
                  <c:v>River Heights (2)</c:v>
                </c:pt>
                <c:pt idx="4">
                  <c:v>St. Boniface (2,t)</c:v>
                </c:pt>
                <c:pt idx="5">
                  <c:v>St. Vital (2)</c:v>
                </c:pt>
                <c:pt idx="6">
                  <c:v>Seven Oaks</c:v>
                </c:pt>
                <c:pt idx="7">
                  <c:v>River East (2)</c:v>
                </c:pt>
                <c:pt idx="8">
                  <c:v>St. James - Assiniboia (1,2)</c:v>
                </c:pt>
                <c:pt idx="9">
                  <c:v>Inkster</c:v>
                </c:pt>
                <c:pt idx="10">
                  <c:v>Point Douglas</c:v>
                </c:pt>
                <c:pt idx="11">
                  <c:v>Downtown (2,t)</c:v>
                </c:pt>
                <c:pt idx="13">
                  <c:v>Wpg Most Healthy (1,2)</c:v>
                </c:pt>
                <c:pt idx="14">
                  <c:v>Wpg Average Health (2)</c:v>
                </c:pt>
                <c:pt idx="15">
                  <c:v>Wpg Least Healthy (2)</c:v>
                </c:pt>
                <c:pt idx="16">
                  <c:v>Winnipeg Overall (1,2)</c:v>
                </c:pt>
                <c:pt idx="17">
                  <c:v>Manitoba</c:v>
                </c:pt>
              </c:strCache>
            </c:strRef>
          </c:cat>
          <c:val>
            <c:numRef>
              <c:f>'graph data'!$J$21:$J$38</c:f>
              <c:numCache>
                <c:ptCount val="18"/>
                <c:pt idx="0">
                  <c:v>6.9554585362</c:v>
                </c:pt>
                <c:pt idx="1">
                  <c:v>4.4444488995</c:v>
                </c:pt>
                <c:pt idx="2">
                  <c:v>8.2946877128</c:v>
                </c:pt>
                <c:pt idx="3">
                  <c:v>9.4026772264</c:v>
                </c:pt>
                <c:pt idx="4">
                  <c:v>7.3653092909</c:v>
                </c:pt>
                <c:pt idx="5">
                  <c:v>8.9657769317</c:v>
                </c:pt>
                <c:pt idx="6">
                  <c:v>11.981157643</c:v>
                </c:pt>
                <c:pt idx="7">
                  <c:v>9.5233976601</c:v>
                </c:pt>
                <c:pt idx="8">
                  <c:v>7.4810212115</c:v>
                </c:pt>
                <c:pt idx="9">
                  <c:v>14.080065491</c:v>
                </c:pt>
                <c:pt idx="10">
                  <c:v>18.717804856</c:v>
                </c:pt>
                <c:pt idx="11">
                  <c:v>19.622359529</c:v>
                </c:pt>
                <c:pt idx="13">
                  <c:v>7.0822975578</c:v>
                </c:pt>
                <c:pt idx="14">
                  <c:v>11.727292329</c:v>
                </c:pt>
                <c:pt idx="15">
                  <c:v>18.751335115</c:v>
                </c:pt>
                <c:pt idx="16">
                  <c:v>10.016260683</c:v>
                </c:pt>
                <c:pt idx="17">
                  <c:v>14.499866477</c:v>
                </c:pt>
              </c:numCache>
            </c:numRef>
          </c:val>
        </c:ser>
        <c:ser>
          <c:idx val="3"/>
          <c:order val="3"/>
          <c:tx>
            <c:strRef>
              <c:f>'graph data'!$K$3</c:f>
              <c:strCache>
                <c:ptCount val="1"/>
                <c:pt idx="0">
                  <c:v>Mb Avg 95/96-03/04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95/96-03/04</c:name>
            <c:spPr>
              <a:ln w="25400">
                <a:solidFill>
                  <a:srgbClr val="000000"/>
                </a:solidFill>
                <a:prstDash val="sysDot"/>
              </a:ln>
            </c:spPr>
            <c:trendlineType val="linear"/>
            <c:forward val="0.5"/>
            <c:backward val="0.5"/>
            <c:dispEq val="0"/>
            <c:dispRSqr val="0"/>
          </c:trendline>
          <c:cat>
            <c:strRef>
              <c:f>'graph data'!$B$21:$B$38</c:f>
              <c:strCache>
                <c:ptCount val="18"/>
                <c:pt idx="0">
                  <c:v>Fort Garry (1,2)</c:v>
                </c:pt>
                <c:pt idx="1">
                  <c:v>Assiniboine South (1,2)</c:v>
                </c:pt>
                <c:pt idx="2">
                  <c:v>Transcona (2)</c:v>
                </c:pt>
                <c:pt idx="3">
                  <c:v>River Heights (2)</c:v>
                </c:pt>
                <c:pt idx="4">
                  <c:v>St. Boniface (2,t)</c:v>
                </c:pt>
                <c:pt idx="5">
                  <c:v>St. Vital (2)</c:v>
                </c:pt>
                <c:pt idx="6">
                  <c:v>Seven Oaks</c:v>
                </c:pt>
                <c:pt idx="7">
                  <c:v>River East (2)</c:v>
                </c:pt>
                <c:pt idx="8">
                  <c:v>St. James - Assiniboia (1,2)</c:v>
                </c:pt>
                <c:pt idx="9">
                  <c:v>Inkster</c:v>
                </c:pt>
                <c:pt idx="10">
                  <c:v>Point Douglas</c:v>
                </c:pt>
                <c:pt idx="11">
                  <c:v>Downtown (2,t)</c:v>
                </c:pt>
                <c:pt idx="13">
                  <c:v>Wpg Most Healthy (1,2)</c:v>
                </c:pt>
                <c:pt idx="14">
                  <c:v>Wpg Average Health (2)</c:v>
                </c:pt>
                <c:pt idx="15">
                  <c:v>Wpg Least Healthy (2)</c:v>
                </c:pt>
                <c:pt idx="16">
                  <c:v>Winnipeg Overall (1,2)</c:v>
                </c:pt>
                <c:pt idx="17">
                  <c:v>Manitoba</c:v>
                </c:pt>
              </c:strCache>
            </c:strRef>
          </c:cat>
          <c:val>
            <c:numRef>
              <c:f>'graph data'!$K$21:$K$38</c:f>
              <c:numCache>
                <c:ptCount val="18"/>
                <c:pt idx="0">
                  <c:v>14.499866477</c:v>
                </c:pt>
                <c:pt idx="1">
                  <c:v>14.499866477</c:v>
                </c:pt>
                <c:pt idx="2">
                  <c:v>14.499866477</c:v>
                </c:pt>
                <c:pt idx="3">
                  <c:v>14.499866477</c:v>
                </c:pt>
                <c:pt idx="4">
                  <c:v>14.499866477</c:v>
                </c:pt>
                <c:pt idx="5">
                  <c:v>14.499866477</c:v>
                </c:pt>
                <c:pt idx="6">
                  <c:v>14.499866477</c:v>
                </c:pt>
                <c:pt idx="7">
                  <c:v>14.499866477</c:v>
                </c:pt>
                <c:pt idx="8">
                  <c:v>14.499866477</c:v>
                </c:pt>
                <c:pt idx="9">
                  <c:v>14.499866477</c:v>
                </c:pt>
                <c:pt idx="10">
                  <c:v>14.499866477</c:v>
                </c:pt>
                <c:pt idx="11">
                  <c:v>14.499866477</c:v>
                </c:pt>
                <c:pt idx="13">
                  <c:v>14.499866477</c:v>
                </c:pt>
                <c:pt idx="14">
                  <c:v>14.499866477</c:v>
                </c:pt>
                <c:pt idx="15">
                  <c:v>14.499866477</c:v>
                </c:pt>
                <c:pt idx="16">
                  <c:v>14.499866477</c:v>
                </c:pt>
                <c:pt idx="17">
                  <c:v>14.499866477</c:v>
                </c:pt>
              </c:numCache>
            </c:numRef>
          </c:val>
        </c:ser>
        <c:axId val="16208370"/>
        <c:axId val="11657603"/>
      </c:barChart>
      <c:catAx>
        <c:axId val="16208370"/>
        <c:scaling>
          <c:orientation val="maxMin"/>
        </c:scaling>
        <c:axPos val="l"/>
        <c:delete val="0"/>
        <c:numFmt formatCode="General" sourceLinked="1"/>
        <c:majorTickMark val="none"/>
        <c:minorTickMark val="none"/>
        <c:tickLblPos val="nextTo"/>
        <c:crossAx val="11657603"/>
        <c:crosses val="autoZero"/>
        <c:auto val="1"/>
        <c:lblOffset val="100"/>
        <c:noMultiLvlLbl val="0"/>
      </c:catAx>
      <c:valAx>
        <c:axId val="11657603"/>
        <c:scaling>
          <c:orientation val="minMax"/>
          <c:max val="50"/>
        </c:scaling>
        <c:axPos val="t"/>
        <c:majorGridlines/>
        <c:delete val="0"/>
        <c:numFmt formatCode="0" sourceLinked="0"/>
        <c:majorTickMark val="none"/>
        <c:minorTickMark val="none"/>
        <c:tickLblPos val="nextTo"/>
        <c:crossAx val="16208370"/>
        <c:crosses val="max"/>
        <c:crossBetween val="between"/>
        <c:dispUnits/>
        <c:majorUnit val="5"/>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215"/>
          <c:y val="0.1257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765"/>
          <c:w val="0.983"/>
          <c:h val="0.90175"/>
        </c:manualLayout>
      </c:layout>
      <c:barChart>
        <c:barDir val="bar"/>
        <c:grouping val="clustered"/>
        <c:varyColors val="0"/>
        <c:ser>
          <c:idx val="0"/>
          <c:order val="0"/>
          <c:tx>
            <c:strRef>
              <c:f>'graph data'!$H$3</c:f>
              <c:strCache>
                <c:ptCount val="1"/>
                <c:pt idx="0">
                  <c:v>Mb Avg 86/87-94/95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86/87-94/95</c:name>
            <c:spPr>
              <a:ln w="25400">
                <a:solidFill>
                  <a:srgbClr val="C0C0C0"/>
                </a:solidFill>
                <a:prstDash val="sysDot"/>
              </a:ln>
            </c:spPr>
            <c:trendlineType val="linear"/>
            <c:forward val="0.5"/>
            <c:backward val="0.5"/>
            <c:dispEq val="0"/>
            <c:dispRSqr val="0"/>
          </c:trendline>
          <c:cat>
            <c:strRef>
              <c:f>'graph data'!$B$103:$B$138</c:f>
              <c:strCache>
                <c:ptCount val="36"/>
                <c:pt idx="0">
                  <c:v>Fort Garry S (2)</c:v>
                </c:pt>
                <c:pt idx="1">
                  <c:v>Fort Garry N</c:v>
                </c:pt>
                <c:pt idx="3">
                  <c:v>Assiniboine South (1,2)</c:v>
                </c:pt>
                <c:pt idx="5">
                  <c:v>Transcona</c:v>
                </c:pt>
                <c:pt idx="7">
                  <c:v>River Heights W (2)</c:v>
                </c:pt>
                <c:pt idx="8">
                  <c:v>River Heights E</c:v>
                </c:pt>
                <c:pt idx="10">
                  <c:v>St. Boniface E (2,t)</c:v>
                </c:pt>
                <c:pt idx="11">
                  <c:v>St. Boniface W</c:v>
                </c:pt>
                <c:pt idx="13">
                  <c:v>St. Vital South</c:v>
                </c:pt>
                <c:pt idx="14">
                  <c:v>St. Vital North</c:v>
                </c:pt>
                <c:pt idx="16">
                  <c:v>Seven Oaks W</c:v>
                </c:pt>
                <c:pt idx="17">
                  <c:v>Seven Oaks E</c:v>
                </c:pt>
                <c:pt idx="18">
                  <c:v>Seven Oaks N</c:v>
                </c:pt>
                <c:pt idx="20">
                  <c:v>River East N (s)</c:v>
                </c:pt>
                <c:pt idx="21">
                  <c:v>River East E</c:v>
                </c:pt>
                <c:pt idx="22">
                  <c:v>River East W (2)</c:v>
                </c:pt>
                <c:pt idx="23">
                  <c:v>River East S</c:v>
                </c:pt>
                <c:pt idx="25">
                  <c:v>St. James - Assiniboia W (1,2)</c:v>
                </c:pt>
                <c:pt idx="26">
                  <c:v>St. James - Assiniboia E</c:v>
                </c:pt>
                <c:pt idx="28">
                  <c:v>Inkster West (s,2)</c:v>
                </c:pt>
                <c:pt idx="29">
                  <c:v>Inkster East (2)</c:v>
                </c:pt>
                <c:pt idx="30">
                  <c:v>Point Douglas N</c:v>
                </c:pt>
                <c:pt idx="32">
                  <c:v>Point Douglas S (1,2)</c:v>
                </c:pt>
                <c:pt idx="34">
                  <c:v>Downtown W</c:v>
                </c:pt>
                <c:pt idx="35">
                  <c:v>Downtown E (2,t)</c:v>
                </c:pt>
              </c:strCache>
            </c:strRef>
          </c:cat>
          <c:val>
            <c:numRef>
              <c:f>'graph data'!$H$103:$H$138</c:f>
              <c:numCache>
                <c:ptCount val="36"/>
                <c:pt idx="0">
                  <c:v>13.625522722</c:v>
                </c:pt>
                <c:pt idx="1">
                  <c:v>13.625522722</c:v>
                </c:pt>
                <c:pt idx="3">
                  <c:v>13.625522722</c:v>
                </c:pt>
                <c:pt idx="5">
                  <c:v>13.625522722</c:v>
                </c:pt>
                <c:pt idx="7">
                  <c:v>13.625522722</c:v>
                </c:pt>
                <c:pt idx="8">
                  <c:v>13.625522722</c:v>
                </c:pt>
                <c:pt idx="10">
                  <c:v>13.625522722</c:v>
                </c:pt>
                <c:pt idx="11">
                  <c:v>13.625522722</c:v>
                </c:pt>
                <c:pt idx="13">
                  <c:v>13.625522722</c:v>
                </c:pt>
                <c:pt idx="14">
                  <c:v>13.625522722</c:v>
                </c:pt>
                <c:pt idx="16">
                  <c:v>13.625522722</c:v>
                </c:pt>
                <c:pt idx="17">
                  <c:v>13.625522722</c:v>
                </c:pt>
                <c:pt idx="18">
                  <c:v>13.625522722</c:v>
                </c:pt>
                <c:pt idx="20">
                  <c:v>13.625522722</c:v>
                </c:pt>
                <c:pt idx="21">
                  <c:v>13.625522722</c:v>
                </c:pt>
                <c:pt idx="22">
                  <c:v>13.625522722</c:v>
                </c:pt>
                <c:pt idx="23">
                  <c:v>13.625522722</c:v>
                </c:pt>
                <c:pt idx="25">
                  <c:v>13.625522722</c:v>
                </c:pt>
                <c:pt idx="26">
                  <c:v>13.625522722</c:v>
                </c:pt>
                <c:pt idx="28">
                  <c:v>13.625522722</c:v>
                </c:pt>
                <c:pt idx="29">
                  <c:v>13.625522722</c:v>
                </c:pt>
                <c:pt idx="30">
                  <c:v>13.625522722</c:v>
                </c:pt>
                <c:pt idx="32">
                  <c:v>13.625522722</c:v>
                </c:pt>
                <c:pt idx="34">
                  <c:v>13.625522722</c:v>
                </c:pt>
                <c:pt idx="35">
                  <c:v>13.625522722</c:v>
                </c:pt>
              </c:numCache>
            </c:numRef>
          </c:val>
        </c:ser>
        <c:ser>
          <c:idx val="1"/>
          <c:order val="1"/>
          <c:tx>
            <c:strRef>
              <c:f>'graph data'!$I$3</c:f>
              <c:strCache>
                <c:ptCount val="1"/>
                <c:pt idx="0">
                  <c:v>1986/87-1994/95</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data'!$B$103:$B$138</c:f>
              <c:strCache>
                <c:ptCount val="36"/>
                <c:pt idx="0">
                  <c:v>Fort Garry S (2)</c:v>
                </c:pt>
                <c:pt idx="1">
                  <c:v>Fort Garry N</c:v>
                </c:pt>
                <c:pt idx="3">
                  <c:v>Assiniboine South (1,2)</c:v>
                </c:pt>
                <c:pt idx="5">
                  <c:v>Transcona</c:v>
                </c:pt>
                <c:pt idx="7">
                  <c:v>River Heights W (2)</c:v>
                </c:pt>
                <c:pt idx="8">
                  <c:v>River Heights E</c:v>
                </c:pt>
                <c:pt idx="10">
                  <c:v>St. Boniface E (2,t)</c:v>
                </c:pt>
                <c:pt idx="11">
                  <c:v>St. Boniface W</c:v>
                </c:pt>
                <c:pt idx="13">
                  <c:v>St. Vital South</c:v>
                </c:pt>
                <c:pt idx="14">
                  <c:v>St. Vital North</c:v>
                </c:pt>
                <c:pt idx="16">
                  <c:v>Seven Oaks W</c:v>
                </c:pt>
                <c:pt idx="17">
                  <c:v>Seven Oaks E</c:v>
                </c:pt>
                <c:pt idx="18">
                  <c:v>Seven Oaks N</c:v>
                </c:pt>
                <c:pt idx="20">
                  <c:v>River East N (s)</c:v>
                </c:pt>
                <c:pt idx="21">
                  <c:v>River East E</c:v>
                </c:pt>
                <c:pt idx="22">
                  <c:v>River East W (2)</c:v>
                </c:pt>
                <c:pt idx="23">
                  <c:v>River East S</c:v>
                </c:pt>
                <c:pt idx="25">
                  <c:v>St. James - Assiniboia W (1,2)</c:v>
                </c:pt>
                <c:pt idx="26">
                  <c:v>St. James - Assiniboia E</c:v>
                </c:pt>
                <c:pt idx="28">
                  <c:v>Inkster West (s,2)</c:v>
                </c:pt>
                <c:pt idx="29">
                  <c:v>Inkster East (2)</c:v>
                </c:pt>
                <c:pt idx="30">
                  <c:v>Point Douglas N</c:v>
                </c:pt>
                <c:pt idx="32">
                  <c:v>Point Douglas S (1,2)</c:v>
                </c:pt>
                <c:pt idx="34">
                  <c:v>Downtown W</c:v>
                </c:pt>
                <c:pt idx="35">
                  <c:v>Downtown E (2,t)</c:v>
                </c:pt>
              </c:strCache>
            </c:strRef>
          </c:cat>
          <c:val>
            <c:numRef>
              <c:f>'graph data'!$I$103:$I$138</c:f>
              <c:numCache>
                <c:ptCount val="36"/>
                <c:pt idx="0">
                  <c:v>10.103757585</c:v>
                </c:pt>
                <c:pt idx="1">
                  <c:v>4.9825746596</c:v>
                </c:pt>
                <c:pt idx="3">
                  <c:v>6.0108709624</c:v>
                </c:pt>
                <c:pt idx="5">
                  <c:v>15.293145075</c:v>
                </c:pt>
                <c:pt idx="7">
                  <c:v>9.0961407325</c:v>
                </c:pt>
                <c:pt idx="8">
                  <c:v>10.144218183</c:v>
                </c:pt>
                <c:pt idx="10">
                  <c:v>15.4633479</c:v>
                </c:pt>
                <c:pt idx="11">
                  <c:v>14.179300376</c:v>
                </c:pt>
                <c:pt idx="13">
                  <c:v>10.941050329</c:v>
                </c:pt>
                <c:pt idx="14">
                  <c:v>7.1849839485</c:v>
                </c:pt>
                <c:pt idx="16">
                  <c:v>4.8803409148</c:v>
                </c:pt>
                <c:pt idx="17">
                  <c:v>11.609563216</c:v>
                </c:pt>
                <c:pt idx="18">
                  <c:v>1.196376E-07</c:v>
                </c:pt>
                <c:pt idx="21">
                  <c:v>13.172235888</c:v>
                </c:pt>
                <c:pt idx="22">
                  <c:v>10.052840708</c:v>
                </c:pt>
                <c:pt idx="23">
                  <c:v>13.210891223</c:v>
                </c:pt>
                <c:pt idx="25">
                  <c:v>3.6090927624</c:v>
                </c:pt>
                <c:pt idx="26">
                  <c:v>11.776676319</c:v>
                </c:pt>
                <c:pt idx="29">
                  <c:v>21.77368739</c:v>
                </c:pt>
                <c:pt idx="30">
                  <c:v>11.515302988</c:v>
                </c:pt>
                <c:pt idx="32">
                  <c:v>22.49394229</c:v>
                </c:pt>
                <c:pt idx="34">
                  <c:v>10.9295819</c:v>
                </c:pt>
                <c:pt idx="35">
                  <c:v>18.253470542</c:v>
                </c:pt>
              </c:numCache>
            </c:numRef>
          </c:val>
        </c:ser>
        <c:ser>
          <c:idx val="2"/>
          <c:order val="2"/>
          <c:tx>
            <c:strRef>
              <c:f>'graph data'!$J$3</c:f>
              <c:strCache>
                <c:ptCount val="1"/>
                <c:pt idx="0">
                  <c:v>1995/96-2003/04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data'!$B$103:$B$138</c:f>
              <c:strCache>
                <c:ptCount val="36"/>
                <c:pt idx="0">
                  <c:v>Fort Garry S (2)</c:v>
                </c:pt>
                <c:pt idx="1">
                  <c:v>Fort Garry N</c:v>
                </c:pt>
                <c:pt idx="3">
                  <c:v>Assiniboine South (1,2)</c:v>
                </c:pt>
                <c:pt idx="5">
                  <c:v>Transcona</c:v>
                </c:pt>
                <c:pt idx="7">
                  <c:v>River Heights W (2)</c:v>
                </c:pt>
                <c:pt idx="8">
                  <c:v>River Heights E</c:v>
                </c:pt>
                <c:pt idx="10">
                  <c:v>St. Boniface E (2,t)</c:v>
                </c:pt>
                <c:pt idx="11">
                  <c:v>St. Boniface W</c:v>
                </c:pt>
                <c:pt idx="13">
                  <c:v>St. Vital South</c:v>
                </c:pt>
                <c:pt idx="14">
                  <c:v>St. Vital North</c:v>
                </c:pt>
                <c:pt idx="16">
                  <c:v>Seven Oaks W</c:v>
                </c:pt>
                <c:pt idx="17">
                  <c:v>Seven Oaks E</c:v>
                </c:pt>
                <c:pt idx="18">
                  <c:v>Seven Oaks N</c:v>
                </c:pt>
                <c:pt idx="20">
                  <c:v>River East N (s)</c:v>
                </c:pt>
                <c:pt idx="21">
                  <c:v>River East E</c:v>
                </c:pt>
                <c:pt idx="22">
                  <c:v>River East W (2)</c:v>
                </c:pt>
                <c:pt idx="23">
                  <c:v>River East S</c:v>
                </c:pt>
                <c:pt idx="25">
                  <c:v>St. James - Assiniboia W (1,2)</c:v>
                </c:pt>
                <c:pt idx="26">
                  <c:v>St. James - Assiniboia E</c:v>
                </c:pt>
                <c:pt idx="28">
                  <c:v>Inkster West (s,2)</c:v>
                </c:pt>
                <c:pt idx="29">
                  <c:v>Inkster East (2)</c:v>
                </c:pt>
                <c:pt idx="30">
                  <c:v>Point Douglas N</c:v>
                </c:pt>
                <c:pt idx="32">
                  <c:v>Point Douglas S (1,2)</c:v>
                </c:pt>
                <c:pt idx="34">
                  <c:v>Downtown W</c:v>
                </c:pt>
                <c:pt idx="35">
                  <c:v>Downtown E (2,t)</c:v>
                </c:pt>
              </c:strCache>
            </c:strRef>
          </c:cat>
          <c:val>
            <c:numRef>
              <c:f>'graph data'!$J$103:$J$138</c:f>
              <c:numCache>
                <c:ptCount val="36"/>
                <c:pt idx="0">
                  <c:v>7.3756602357</c:v>
                </c:pt>
                <c:pt idx="1">
                  <c:v>8.8212874295</c:v>
                </c:pt>
                <c:pt idx="3">
                  <c:v>4.7462048673</c:v>
                </c:pt>
                <c:pt idx="5">
                  <c:v>9.0870613083</c:v>
                </c:pt>
                <c:pt idx="7">
                  <c:v>7.0426973349</c:v>
                </c:pt>
                <c:pt idx="8">
                  <c:v>14.424617823</c:v>
                </c:pt>
                <c:pt idx="10">
                  <c:v>5.7837871872</c:v>
                </c:pt>
                <c:pt idx="11">
                  <c:v>10.485171795</c:v>
                </c:pt>
                <c:pt idx="13">
                  <c:v>8.4347644062</c:v>
                </c:pt>
                <c:pt idx="14">
                  <c:v>10.477066332</c:v>
                </c:pt>
                <c:pt idx="16">
                  <c:v>9.1892939225</c:v>
                </c:pt>
                <c:pt idx="17">
                  <c:v>13.052656757</c:v>
                </c:pt>
                <c:pt idx="18">
                  <c:v>21.423034484</c:v>
                </c:pt>
                <c:pt idx="21">
                  <c:v>10.990789641</c:v>
                </c:pt>
                <c:pt idx="22">
                  <c:v>8.0809227949</c:v>
                </c:pt>
                <c:pt idx="23">
                  <c:v>14.165362352</c:v>
                </c:pt>
                <c:pt idx="25">
                  <c:v>7.0094746412</c:v>
                </c:pt>
                <c:pt idx="26">
                  <c:v>9.1680341492</c:v>
                </c:pt>
                <c:pt idx="28">
                  <c:v>4.7219897166</c:v>
                </c:pt>
                <c:pt idx="29">
                  <c:v>22.986442492</c:v>
                </c:pt>
                <c:pt idx="30">
                  <c:v>16.267158273</c:v>
                </c:pt>
                <c:pt idx="32">
                  <c:v>24.486523343</c:v>
                </c:pt>
                <c:pt idx="34">
                  <c:v>12.182900425</c:v>
                </c:pt>
                <c:pt idx="35">
                  <c:v>28.125938382</c:v>
                </c:pt>
              </c:numCache>
            </c:numRef>
          </c:val>
        </c:ser>
        <c:ser>
          <c:idx val="3"/>
          <c:order val="3"/>
          <c:tx>
            <c:strRef>
              <c:f>'graph data'!$K$3</c:f>
              <c:strCache>
                <c:ptCount val="1"/>
                <c:pt idx="0">
                  <c:v>Mb Avg 95/96-03/04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95/96-03/04</c:name>
            <c:spPr>
              <a:ln w="25400">
                <a:solidFill>
                  <a:srgbClr val="000000"/>
                </a:solidFill>
                <a:prstDash val="sysDot"/>
              </a:ln>
            </c:spPr>
            <c:trendlineType val="linear"/>
            <c:forward val="0.5"/>
            <c:backward val="0.5"/>
            <c:dispEq val="0"/>
            <c:dispRSqr val="0"/>
          </c:trendline>
          <c:cat>
            <c:strRef>
              <c:f>'graph data'!$B$103:$B$138</c:f>
              <c:strCache>
                <c:ptCount val="36"/>
                <c:pt idx="0">
                  <c:v>Fort Garry S (2)</c:v>
                </c:pt>
                <c:pt idx="1">
                  <c:v>Fort Garry N</c:v>
                </c:pt>
                <c:pt idx="3">
                  <c:v>Assiniboine South (1,2)</c:v>
                </c:pt>
                <c:pt idx="5">
                  <c:v>Transcona</c:v>
                </c:pt>
                <c:pt idx="7">
                  <c:v>River Heights W (2)</c:v>
                </c:pt>
                <c:pt idx="8">
                  <c:v>River Heights E</c:v>
                </c:pt>
                <c:pt idx="10">
                  <c:v>St. Boniface E (2,t)</c:v>
                </c:pt>
                <c:pt idx="11">
                  <c:v>St. Boniface W</c:v>
                </c:pt>
                <c:pt idx="13">
                  <c:v>St. Vital South</c:v>
                </c:pt>
                <c:pt idx="14">
                  <c:v>St. Vital North</c:v>
                </c:pt>
                <c:pt idx="16">
                  <c:v>Seven Oaks W</c:v>
                </c:pt>
                <c:pt idx="17">
                  <c:v>Seven Oaks E</c:v>
                </c:pt>
                <c:pt idx="18">
                  <c:v>Seven Oaks N</c:v>
                </c:pt>
                <c:pt idx="20">
                  <c:v>River East N (s)</c:v>
                </c:pt>
                <c:pt idx="21">
                  <c:v>River East E</c:v>
                </c:pt>
                <c:pt idx="22">
                  <c:v>River East W (2)</c:v>
                </c:pt>
                <c:pt idx="23">
                  <c:v>River East S</c:v>
                </c:pt>
                <c:pt idx="25">
                  <c:v>St. James - Assiniboia W (1,2)</c:v>
                </c:pt>
                <c:pt idx="26">
                  <c:v>St. James - Assiniboia E</c:v>
                </c:pt>
                <c:pt idx="28">
                  <c:v>Inkster West (s,2)</c:v>
                </c:pt>
                <c:pt idx="29">
                  <c:v>Inkster East (2)</c:v>
                </c:pt>
                <c:pt idx="30">
                  <c:v>Point Douglas N</c:v>
                </c:pt>
                <c:pt idx="32">
                  <c:v>Point Douglas S (1,2)</c:v>
                </c:pt>
                <c:pt idx="34">
                  <c:v>Downtown W</c:v>
                </c:pt>
                <c:pt idx="35">
                  <c:v>Downtown E (2,t)</c:v>
                </c:pt>
              </c:strCache>
            </c:strRef>
          </c:cat>
          <c:val>
            <c:numRef>
              <c:f>'graph data'!$K$103:$K$138</c:f>
              <c:numCache>
                <c:ptCount val="36"/>
                <c:pt idx="0">
                  <c:v>14.499866477</c:v>
                </c:pt>
                <c:pt idx="1">
                  <c:v>14.499866477</c:v>
                </c:pt>
                <c:pt idx="3">
                  <c:v>14.499866477</c:v>
                </c:pt>
                <c:pt idx="5">
                  <c:v>14.499866477</c:v>
                </c:pt>
                <c:pt idx="7">
                  <c:v>14.499866477</c:v>
                </c:pt>
                <c:pt idx="8">
                  <c:v>14.499866477</c:v>
                </c:pt>
                <c:pt idx="10">
                  <c:v>14.499866477</c:v>
                </c:pt>
                <c:pt idx="11">
                  <c:v>14.499866477</c:v>
                </c:pt>
                <c:pt idx="13">
                  <c:v>14.499866477</c:v>
                </c:pt>
                <c:pt idx="14">
                  <c:v>14.499866477</c:v>
                </c:pt>
                <c:pt idx="16">
                  <c:v>14.499866477</c:v>
                </c:pt>
                <c:pt idx="17">
                  <c:v>14.499866477</c:v>
                </c:pt>
                <c:pt idx="18">
                  <c:v>14.499866477</c:v>
                </c:pt>
                <c:pt idx="20">
                  <c:v>14.499866477</c:v>
                </c:pt>
                <c:pt idx="21">
                  <c:v>14.499866477</c:v>
                </c:pt>
                <c:pt idx="22">
                  <c:v>14.499866477</c:v>
                </c:pt>
                <c:pt idx="23">
                  <c:v>14.499866477</c:v>
                </c:pt>
                <c:pt idx="25">
                  <c:v>14.499866477</c:v>
                </c:pt>
                <c:pt idx="26">
                  <c:v>14.499866477</c:v>
                </c:pt>
                <c:pt idx="28">
                  <c:v>14.499866477</c:v>
                </c:pt>
                <c:pt idx="29">
                  <c:v>14.499866477</c:v>
                </c:pt>
                <c:pt idx="30">
                  <c:v>14.499866477</c:v>
                </c:pt>
                <c:pt idx="32">
                  <c:v>14.499866477</c:v>
                </c:pt>
                <c:pt idx="34">
                  <c:v>14.499866477</c:v>
                </c:pt>
                <c:pt idx="35">
                  <c:v>14.499866477</c:v>
                </c:pt>
              </c:numCache>
            </c:numRef>
          </c:val>
        </c:ser>
        <c:axId val="37809564"/>
        <c:axId val="4741757"/>
      </c:barChart>
      <c:catAx>
        <c:axId val="37809564"/>
        <c:scaling>
          <c:orientation val="maxMin"/>
        </c:scaling>
        <c:axPos val="l"/>
        <c:delete val="0"/>
        <c:numFmt formatCode="General" sourceLinked="1"/>
        <c:majorTickMark val="none"/>
        <c:minorTickMark val="none"/>
        <c:tickLblPos val="nextTo"/>
        <c:txPr>
          <a:bodyPr/>
          <a:lstStyle/>
          <a:p>
            <a:pPr>
              <a:defRPr lang="en-US" cap="none" sz="600" b="0" i="0" u="none" baseline="0"/>
            </a:pPr>
          </a:p>
        </c:txPr>
        <c:crossAx val="4741757"/>
        <c:crosses val="autoZero"/>
        <c:auto val="1"/>
        <c:lblOffset val="100"/>
        <c:noMultiLvlLbl val="0"/>
      </c:catAx>
      <c:valAx>
        <c:axId val="4741757"/>
        <c:scaling>
          <c:orientation val="minMax"/>
          <c:max val="50"/>
        </c:scaling>
        <c:axPos val="t"/>
        <c:majorGridlines/>
        <c:delete val="0"/>
        <c:numFmt formatCode="0" sourceLinked="0"/>
        <c:majorTickMark val="none"/>
        <c:minorTickMark val="none"/>
        <c:tickLblPos val="nextTo"/>
        <c:crossAx val="37809564"/>
        <c:crosses val="max"/>
        <c:crossBetween val="between"/>
        <c:dispUnits/>
        <c:majorUnit val="5"/>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245"/>
          <c:y val="0.0862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12975"/>
          <c:w val="0.983"/>
          <c:h val="0.82975"/>
        </c:manualLayout>
      </c:layout>
      <c:barChart>
        <c:barDir val="bar"/>
        <c:grouping val="clustered"/>
        <c:varyColors val="0"/>
        <c:ser>
          <c:idx val="0"/>
          <c:order val="0"/>
          <c:tx>
            <c:strRef>
              <c:f>'graph data'!$H$3</c:f>
              <c:strCache>
                <c:ptCount val="1"/>
                <c:pt idx="0">
                  <c:v>Mb Avg 86/87-94/95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86/87-94/95</c:name>
            <c:spPr>
              <a:ln w="25400">
                <a:solidFill>
                  <a:srgbClr val="C0C0C0"/>
                </a:solidFill>
                <a:prstDash val="sysDot"/>
              </a:ln>
            </c:spPr>
            <c:trendlineType val="linear"/>
            <c:forward val="0.5"/>
            <c:backward val="0.5"/>
            <c:dispEq val="0"/>
            <c:dispRSqr val="0"/>
          </c:trendline>
          <c:cat>
            <c:strRef>
              <c:f>'graph data'!$B$16:$B$19</c:f>
              <c:strCache>
                <c:ptCount val="4"/>
                <c:pt idx="0">
                  <c:v>South</c:v>
                </c:pt>
                <c:pt idx="1">
                  <c:v>Mid (1,2)</c:v>
                </c:pt>
                <c:pt idx="2">
                  <c:v>North (1,2)</c:v>
                </c:pt>
                <c:pt idx="3">
                  <c:v>Manitoba</c:v>
                </c:pt>
              </c:strCache>
            </c:strRef>
          </c:cat>
          <c:val>
            <c:numRef>
              <c:f>'graph data'!$H$16:$H$19</c:f>
              <c:numCache>
                <c:ptCount val="4"/>
                <c:pt idx="0">
                  <c:v>13.625522722</c:v>
                </c:pt>
                <c:pt idx="1">
                  <c:v>13.625522722</c:v>
                </c:pt>
                <c:pt idx="2">
                  <c:v>13.625522722</c:v>
                </c:pt>
                <c:pt idx="3">
                  <c:v>13.625522722</c:v>
                </c:pt>
              </c:numCache>
            </c:numRef>
          </c:val>
        </c:ser>
        <c:ser>
          <c:idx val="1"/>
          <c:order val="1"/>
          <c:tx>
            <c:strRef>
              <c:f>'graph data'!$I$3</c:f>
              <c:strCache>
                <c:ptCount val="1"/>
                <c:pt idx="0">
                  <c:v>1986/87-1994/95</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data'!$B$16:$B$19</c:f>
              <c:strCache>
                <c:ptCount val="4"/>
                <c:pt idx="0">
                  <c:v>South</c:v>
                </c:pt>
                <c:pt idx="1">
                  <c:v>Mid (1,2)</c:v>
                </c:pt>
                <c:pt idx="2">
                  <c:v>North (1,2)</c:v>
                </c:pt>
                <c:pt idx="3">
                  <c:v>Manitoba</c:v>
                </c:pt>
              </c:strCache>
            </c:strRef>
          </c:cat>
          <c:val>
            <c:numRef>
              <c:f>'graph data'!$I$16:$I$19</c:f>
              <c:numCache>
                <c:ptCount val="4"/>
                <c:pt idx="0">
                  <c:v>12.275638344</c:v>
                </c:pt>
                <c:pt idx="1">
                  <c:v>18.557952688</c:v>
                </c:pt>
                <c:pt idx="2">
                  <c:v>24.870870229</c:v>
                </c:pt>
                <c:pt idx="3">
                  <c:v>13.625522722</c:v>
                </c:pt>
              </c:numCache>
            </c:numRef>
          </c:val>
        </c:ser>
        <c:ser>
          <c:idx val="2"/>
          <c:order val="2"/>
          <c:tx>
            <c:strRef>
              <c:f>'graph data'!$J$3</c:f>
              <c:strCache>
                <c:ptCount val="1"/>
                <c:pt idx="0">
                  <c:v>1995/96-2003/04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data'!$B$16:$B$19</c:f>
              <c:strCache>
                <c:ptCount val="4"/>
                <c:pt idx="0">
                  <c:v>South</c:v>
                </c:pt>
                <c:pt idx="1">
                  <c:v>Mid (1,2)</c:v>
                </c:pt>
                <c:pt idx="2">
                  <c:v>North (1,2)</c:v>
                </c:pt>
                <c:pt idx="3">
                  <c:v>Manitoba</c:v>
                </c:pt>
              </c:strCache>
            </c:strRef>
          </c:cat>
          <c:val>
            <c:numRef>
              <c:f>'graph data'!$J$16:$J$19</c:f>
              <c:numCache>
                <c:ptCount val="4"/>
                <c:pt idx="0">
                  <c:v>14.234314501</c:v>
                </c:pt>
                <c:pt idx="1">
                  <c:v>18.56527748</c:v>
                </c:pt>
                <c:pt idx="2">
                  <c:v>29.808587316</c:v>
                </c:pt>
                <c:pt idx="3">
                  <c:v>14.499866477</c:v>
                </c:pt>
              </c:numCache>
            </c:numRef>
          </c:val>
        </c:ser>
        <c:ser>
          <c:idx val="3"/>
          <c:order val="3"/>
          <c:tx>
            <c:strRef>
              <c:f>'graph data'!$K$3</c:f>
              <c:strCache>
                <c:ptCount val="1"/>
                <c:pt idx="0">
                  <c:v>Mb Avg 95/96-03/04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95/96-03/04</c:name>
            <c:spPr>
              <a:ln w="25400">
                <a:solidFill>
                  <a:srgbClr val="000000"/>
                </a:solidFill>
                <a:prstDash val="sysDot"/>
              </a:ln>
            </c:spPr>
            <c:trendlineType val="linear"/>
            <c:forward val="0.5"/>
            <c:backward val="0.5"/>
            <c:dispEq val="0"/>
            <c:dispRSqr val="0"/>
          </c:trendline>
          <c:cat>
            <c:strRef>
              <c:f>'graph data'!$B$16:$B$19</c:f>
              <c:strCache>
                <c:ptCount val="4"/>
                <c:pt idx="0">
                  <c:v>South</c:v>
                </c:pt>
                <c:pt idx="1">
                  <c:v>Mid (1,2)</c:v>
                </c:pt>
                <c:pt idx="2">
                  <c:v>North (1,2)</c:v>
                </c:pt>
                <c:pt idx="3">
                  <c:v>Manitoba</c:v>
                </c:pt>
              </c:strCache>
            </c:strRef>
          </c:cat>
          <c:val>
            <c:numRef>
              <c:f>'graph data'!$K$16:$K$19</c:f>
              <c:numCache>
                <c:ptCount val="4"/>
                <c:pt idx="0">
                  <c:v>14.499866477</c:v>
                </c:pt>
                <c:pt idx="1">
                  <c:v>14.499866477</c:v>
                </c:pt>
                <c:pt idx="2">
                  <c:v>14.499866477</c:v>
                </c:pt>
                <c:pt idx="3">
                  <c:v>14.499866477</c:v>
                </c:pt>
              </c:numCache>
            </c:numRef>
          </c:val>
        </c:ser>
        <c:axId val="42675814"/>
        <c:axId val="48538007"/>
      </c:barChart>
      <c:catAx>
        <c:axId val="42675814"/>
        <c:scaling>
          <c:orientation val="maxMin"/>
        </c:scaling>
        <c:axPos val="l"/>
        <c:delete val="0"/>
        <c:numFmt formatCode="General" sourceLinked="1"/>
        <c:majorTickMark val="none"/>
        <c:minorTickMark val="none"/>
        <c:tickLblPos val="nextTo"/>
        <c:crossAx val="48538007"/>
        <c:crosses val="autoZero"/>
        <c:auto val="1"/>
        <c:lblOffset val="100"/>
        <c:noMultiLvlLbl val="0"/>
      </c:catAx>
      <c:valAx>
        <c:axId val="48538007"/>
        <c:scaling>
          <c:orientation val="minMax"/>
          <c:max val="50"/>
        </c:scaling>
        <c:axPos val="t"/>
        <c:majorGridlines/>
        <c:delete val="0"/>
        <c:numFmt formatCode="0" sourceLinked="0"/>
        <c:majorTickMark val="none"/>
        <c:minorTickMark val="none"/>
        <c:tickLblPos val="nextTo"/>
        <c:crossAx val="42675814"/>
        <c:crosses val="max"/>
        <c:crossBetween val="between"/>
        <c:dispUnits/>
        <c:majorUnit val="5"/>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13"/>
          <c:y val="0.13"/>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13625"/>
          <c:w val="0.983"/>
          <c:h val="0.82825"/>
        </c:manualLayout>
      </c:layout>
      <c:barChart>
        <c:barDir val="bar"/>
        <c:grouping val="clustered"/>
        <c:varyColors val="0"/>
        <c:ser>
          <c:idx val="0"/>
          <c:order val="0"/>
          <c:tx>
            <c:strRef>
              <c:f>'graph data'!$H$3</c:f>
              <c:strCache>
                <c:ptCount val="1"/>
                <c:pt idx="0">
                  <c:v>Mb Avg 86/87-94/95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86/87-94/95</c:name>
            <c:spPr>
              <a:ln w="25400">
                <a:solidFill>
                  <a:srgbClr val="C0C0C0"/>
                </a:solidFill>
                <a:prstDash val="sysDot"/>
              </a:ln>
            </c:spPr>
            <c:trendlineType val="linear"/>
            <c:forward val="0.5"/>
            <c:backward val="0.5"/>
            <c:dispEq val="0"/>
            <c:dispRSqr val="0"/>
          </c:trendline>
          <c:cat>
            <c:strRef>
              <c:f>'graph data'!$B$34:$B$38</c:f>
              <c:strCache>
                <c:ptCount val="5"/>
                <c:pt idx="0">
                  <c:v>Wpg Most Healthy (1,2)</c:v>
                </c:pt>
                <c:pt idx="1">
                  <c:v>Wpg Average Health (2)</c:v>
                </c:pt>
                <c:pt idx="2">
                  <c:v>Wpg Least Healthy (2)</c:v>
                </c:pt>
                <c:pt idx="3">
                  <c:v>Winnipeg Overall (1,2)</c:v>
                </c:pt>
                <c:pt idx="4">
                  <c:v>Manitoba</c:v>
                </c:pt>
              </c:strCache>
            </c:strRef>
          </c:cat>
          <c:val>
            <c:numRef>
              <c:f>'graph data'!$H$34:$H$38</c:f>
              <c:numCache>
                <c:ptCount val="5"/>
                <c:pt idx="0">
                  <c:v>13.625522722</c:v>
                </c:pt>
                <c:pt idx="1">
                  <c:v>13.625522722</c:v>
                </c:pt>
                <c:pt idx="2">
                  <c:v>13.625522722</c:v>
                </c:pt>
                <c:pt idx="3">
                  <c:v>13.625522722</c:v>
                </c:pt>
                <c:pt idx="4">
                  <c:v>13.625522722</c:v>
                </c:pt>
              </c:numCache>
            </c:numRef>
          </c:val>
        </c:ser>
        <c:ser>
          <c:idx val="1"/>
          <c:order val="1"/>
          <c:tx>
            <c:strRef>
              <c:f>'graph data'!$I$3</c:f>
              <c:strCache>
                <c:ptCount val="1"/>
                <c:pt idx="0">
                  <c:v>1986/87-1994/95</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data'!$B$34:$B$38</c:f>
              <c:strCache>
                <c:ptCount val="5"/>
                <c:pt idx="0">
                  <c:v>Wpg Most Healthy (1,2)</c:v>
                </c:pt>
                <c:pt idx="1">
                  <c:v>Wpg Average Health (2)</c:v>
                </c:pt>
                <c:pt idx="2">
                  <c:v>Wpg Least Healthy (2)</c:v>
                </c:pt>
                <c:pt idx="3">
                  <c:v>Winnipeg Overall (1,2)</c:v>
                </c:pt>
                <c:pt idx="4">
                  <c:v>Manitoba</c:v>
                </c:pt>
              </c:strCache>
            </c:strRef>
          </c:cat>
          <c:val>
            <c:numRef>
              <c:f>'graph data'!$I$34:$I$38</c:f>
              <c:numCache>
                <c:ptCount val="5"/>
                <c:pt idx="0">
                  <c:v>8.6386042099</c:v>
                </c:pt>
                <c:pt idx="1">
                  <c:v>10.758916366</c:v>
                </c:pt>
                <c:pt idx="2">
                  <c:v>16.044726696</c:v>
                </c:pt>
                <c:pt idx="3">
                  <c:v>10.58256848</c:v>
                </c:pt>
                <c:pt idx="4">
                  <c:v>13.625522722</c:v>
                </c:pt>
              </c:numCache>
            </c:numRef>
          </c:val>
        </c:ser>
        <c:ser>
          <c:idx val="2"/>
          <c:order val="2"/>
          <c:tx>
            <c:strRef>
              <c:f>'graph data'!$J$3</c:f>
              <c:strCache>
                <c:ptCount val="1"/>
                <c:pt idx="0">
                  <c:v>1995/96-2003/04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data'!$B$34:$B$38</c:f>
              <c:strCache>
                <c:ptCount val="5"/>
                <c:pt idx="0">
                  <c:v>Wpg Most Healthy (1,2)</c:v>
                </c:pt>
                <c:pt idx="1">
                  <c:v>Wpg Average Health (2)</c:v>
                </c:pt>
                <c:pt idx="2">
                  <c:v>Wpg Least Healthy (2)</c:v>
                </c:pt>
                <c:pt idx="3">
                  <c:v>Winnipeg Overall (1,2)</c:v>
                </c:pt>
                <c:pt idx="4">
                  <c:v>Manitoba</c:v>
                </c:pt>
              </c:strCache>
            </c:strRef>
          </c:cat>
          <c:val>
            <c:numRef>
              <c:f>'graph data'!$J$34:$J$38</c:f>
              <c:numCache>
                <c:ptCount val="5"/>
                <c:pt idx="0">
                  <c:v>7.0822975578</c:v>
                </c:pt>
                <c:pt idx="1">
                  <c:v>11.727292329</c:v>
                </c:pt>
                <c:pt idx="2">
                  <c:v>18.751335115</c:v>
                </c:pt>
                <c:pt idx="3">
                  <c:v>10.016260683</c:v>
                </c:pt>
                <c:pt idx="4">
                  <c:v>14.499866477</c:v>
                </c:pt>
              </c:numCache>
            </c:numRef>
          </c:val>
        </c:ser>
        <c:ser>
          <c:idx val="3"/>
          <c:order val="3"/>
          <c:tx>
            <c:strRef>
              <c:f>'graph data'!$K$3</c:f>
              <c:strCache>
                <c:ptCount val="1"/>
                <c:pt idx="0">
                  <c:v>Mb Avg 95/96-03/04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95/96-03/04</c:name>
            <c:spPr>
              <a:ln w="25400">
                <a:solidFill>
                  <a:srgbClr val="000000"/>
                </a:solidFill>
                <a:prstDash val="sysDot"/>
              </a:ln>
            </c:spPr>
            <c:trendlineType val="linear"/>
            <c:forward val="0.5"/>
            <c:backward val="0.5"/>
            <c:dispEq val="0"/>
            <c:dispRSqr val="0"/>
          </c:trendline>
          <c:cat>
            <c:strRef>
              <c:f>'graph data'!$B$34:$B$38</c:f>
              <c:strCache>
                <c:ptCount val="5"/>
                <c:pt idx="0">
                  <c:v>Wpg Most Healthy (1,2)</c:v>
                </c:pt>
                <c:pt idx="1">
                  <c:v>Wpg Average Health (2)</c:v>
                </c:pt>
                <c:pt idx="2">
                  <c:v>Wpg Least Healthy (2)</c:v>
                </c:pt>
                <c:pt idx="3">
                  <c:v>Winnipeg Overall (1,2)</c:v>
                </c:pt>
                <c:pt idx="4">
                  <c:v>Manitoba</c:v>
                </c:pt>
              </c:strCache>
            </c:strRef>
          </c:cat>
          <c:val>
            <c:numRef>
              <c:f>'graph data'!$K$34:$K$38</c:f>
              <c:numCache>
                <c:ptCount val="5"/>
                <c:pt idx="0">
                  <c:v>14.499866477</c:v>
                </c:pt>
                <c:pt idx="1">
                  <c:v>14.499866477</c:v>
                </c:pt>
                <c:pt idx="2">
                  <c:v>14.499866477</c:v>
                </c:pt>
                <c:pt idx="3">
                  <c:v>14.499866477</c:v>
                </c:pt>
                <c:pt idx="4">
                  <c:v>14.499866477</c:v>
                </c:pt>
              </c:numCache>
            </c:numRef>
          </c:val>
        </c:ser>
        <c:axId val="34188880"/>
        <c:axId val="39264465"/>
      </c:barChart>
      <c:catAx>
        <c:axId val="34188880"/>
        <c:scaling>
          <c:orientation val="maxMin"/>
        </c:scaling>
        <c:axPos val="l"/>
        <c:delete val="0"/>
        <c:numFmt formatCode="General" sourceLinked="1"/>
        <c:majorTickMark val="none"/>
        <c:minorTickMark val="none"/>
        <c:tickLblPos val="nextTo"/>
        <c:crossAx val="39264465"/>
        <c:crosses val="autoZero"/>
        <c:auto val="1"/>
        <c:lblOffset val="100"/>
        <c:noMultiLvlLbl val="0"/>
      </c:catAx>
      <c:valAx>
        <c:axId val="39264465"/>
        <c:scaling>
          <c:orientation val="minMax"/>
          <c:max val="50"/>
        </c:scaling>
        <c:axPos val="t"/>
        <c:majorGridlines/>
        <c:delete val="0"/>
        <c:numFmt formatCode="0" sourceLinked="0"/>
        <c:majorTickMark val="none"/>
        <c:minorTickMark val="none"/>
        <c:tickLblPos val="nextTo"/>
        <c:crossAx val="34188880"/>
        <c:crosses val="max"/>
        <c:crossBetween val="between"/>
        <c:dispUnits/>
        <c:majorUnit val="5"/>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1825"/>
          <c:y val="0.1577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1.125" right="1.125" top="1" bottom="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 right="0.375" top="0" bottom="0"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125" right="1.125" top="1" bottom="4"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zoomScale="98"/>
  </sheetViews>
  <pageMargins left="1.125" right="1.125" top="1" bottom="1"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0.193</cdr:x>
      <cdr:y>0.88275</cdr:y>
    </cdr:from>
    <cdr:to>
      <cdr:x>0.95675</cdr:x>
      <cdr:y>0.996</cdr:y>
    </cdr:to>
    <cdr:grpSp>
      <cdr:nvGrpSpPr>
        <cdr:cNvPr id="1" name="Group 3"/>
        <cdr:cNvGrpSpPr>
          <a:grpSpLocks/>
        </cdr:cNvGrpSpPr>
      </cdr:nvGrpSpPr>
      <cdr:grpSpPr>
        <a:xfrm>
          <a:off x="1095375" y="4019550"/>
          <a:ext cx="4352925" cy="514350"/>
          <a:chOff x="1152901" y="3962429"/>
          <a:chExt cx="4461532" cy="504796"/>
        </a:xfrm>
        <a:solidFill>
          <a:srgbClr val="FFFFFF"/>
        </a:solidFill>
      </cdr:grpSpPr>
      <cdr:sp>
        <cdr:nvSpPr>
          <cdr:cNvPr id="2" name="TextBox 4"/>
          <cdr:cNvSpPr txBox="1">
            <a:spLocks noChangeArrowheads="1"/>
          </cdr:cNvSpPr>
        </cdr:nvSpPr>
        <cdr:spPr>
          <a:xfrm>
            <a:off x="1152901" y="3962429"/>
            <a:ext cx="4335494" cy="504796"/>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sp>
        <cdr:nvSpPr>
          <cdr:cNvPr id="3" name="mchp"/>
          <cdr:cNvSpPr txBox="1">
            <a:spLocks noChangeArrowheads="1"/>
          </cdr:cNvSpPr>
        </cdr:nvSpPr>
        <cdr:spPr>
          <a:xfrm>
            <a:off x="3517513" y="4330930"/>
            <a:ext cx="2096920" cy="123927"/>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2008  </a:t>
            </a:r>
          </a:p>
        </cdr:txBody>
      </cdr:sp>
    </cdr:grpSp>
  </cdr:relSizeAnchor>
  <cdr:relSizeAnchor xmlns:cdr="http://schemas.openxmlformats.org/drawingml/2006/chartDrawing">
    <cdr:from>
      <cdr:x>0.005</cdr:x>
      <cdr:y>0</cdr:y>
    </cdr:from>
    <cdr:to>
      <cdr:x>1</cdr:x>
      <cdr:y>0.096</cdr:y>
    </cdr:to>
    <cdr:sp>
      <cdr:nvSpPr>
        <cdr:cNvPr id="4" name="TextBox 6"/>
        <cdr:cNvSpPr txBox="1">
          <a:spLocks noChangeArrowheads="1"/>
        </cdr:cNvSpPr>
      </cdr:nvSpPr>
      <cdr:spPr>
        <a:xfrm>
          <a:off x="19050" y="0"/>
          <a:ext cx="5676900" cy="438150"/>
        </a:xfrm>
        <a:prstGeom prst="rect">
          <a:avLst/>
        </a:prstGeom>
        <a:noFill/>
        <a:ln w="9525" cmpd="sng">
          <a:noFill/>
        </a:ln>
      </cdr:spPr>
      <cdr:txBody>
        <a:bodyPr vertOverflow="clip" wrap="square"/>
        <a:p>
          <a:pPr algn="ctr">
            <a:defRPr/>
          </a:pPr>
          <a:r>
            <a:rPr lang="en-US" cap="none" sz="1100" b="1" i="0" u="none" baseline="0">
              <a:latin typeface="Univers 45 Light"/>
              <a:ea typeface="Univers 45 Light"/>
              <a:cs typeface="Univers 45 Light"/>
            </a:rPr>
            <a:t>Figure 3.9: Diabetes Related Lower Limb Amputation Rates by RHA</a:t>
          </a:r>
          <a:r>
            <a:rPr lang="en-US" cap="none" sz="800" b="0" i="0" u="none" baseline="0">
              <a:latin typeface="Univers 45 Light"/>
              <a:ea typeface="Univers 45 Light"/>
              <a:cs typeface="Univers 45 Light"/>
            </a:rPr>
            <a:t>
Age-adjusted annual rate of amputations per 1,000 people with diabetes in a 3 year period, age 20-79</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0.61625</cdr:x>
      <cdr:y>0.966</cdr:y>
    </cdr:from>
    <cdr:to>
      <cdr:x>1</cdr:x>
      <cdr:y>1</cdr:y>
    </cdr:to>
    <cdr:sp>
      <cdr:nvSpPr>
        <cdr:cNvPr id="1" name="TextBox 1"/>
        <cdr:cNvSpPr txBox="1">
          <a:spLocks noChangeArrowheads="1"/>
        </cdr:cNvSpPr>
      </cdr:nvSpPr>
      <cdr:spPr>
        <a:xfrm>
          <a:off x="3514725" y="4400550"/>
          <a:ext cx="2190750" cy="152400"/>
        </a:xfrm>
        <a:prstGeom prst="rect">
          <a:avLst/>
        </a:prstGeom>
        <a:noFill/>
        <a:ln w="9525" cmpd="sng">
          <a:noFill/>
        </a:ln>
      </cdr:spPr>
      <cdr:txBody>
        <a:bodyPr vertOverflow="clip" wrap="square"/>
        <a:p>
          <a:pPr algn="l">
            <a:defRPr/>
          </a:pPr>
          <a:r>
            <a:rPr lang="en-US" cap="none" sz="700" b="0" i="0" u="none" baseline="0"/>
            <a:t>Source: Manitoba Centre for Health Policy, 2008 </a:t>
          </a:r>
        </a:p>
      </cdr:txBody>
    </cdr:sp>
  </cdr:relSizeAnchor>
  <cdr:relSizeAnchor xmlns:cdr="http://schemas.openxmlformats.org/drawingml/2006/chartDrawing">
    <cdr:from>
      <cdr:x>0.00175</cdr:x>
      <cdr:y>0.00425</cdr:y>
    </cdr:from>
    <cdr:to>
      <cdr:x>1</cdr:x>
      <cdr:y>0.13225</cdr:y>
    </cdr:to>
    <cdr:sp>
      <cdr:nvSpPr>
        <cdr:cNvPr id="2" name="TextBox 2"/>
        <cdr:cNvSpPr txBox="1">
          <a:spLocks noChangeArrowheads="1"/>
        </cdr:cNvSpPr>
      </cdr:nvSpPr>
      <cdr:spPr>
        <a:xfrm>
          <a:off x="9525" y="19050"/>
          <a:ext cx="5695950" cy="581025"/>
        </a:xfrm>
        <a:prstGeom prst="rect">
          <a:avLst/>
        </a:prstGeom>
        <a:noFill/>
        <a:ln w="9525" cmpd="sng">
          <a:noFill/>
        </a:ln>
      </cdr:spPr>
      <cdr:txBody>
        <a:bodyPr vertOverflow="clip" wrap="square"/>
        <a:p>
          <a:pPr algn="ctr">
            <a:defRPr/>
          </a:pPr>
          <a:r>
            <a:rPr lang="en-US" cap="none" sz="1100" b="1" i="0" u="none" baseline="0">
              <a:latin typeface="Univers 45 Light"/>
              <a:ea typeface="Univers 45 Light"/>
              <a:cs typeface="Univers 45 Light"/>
            </a:rPr>
            <a:t>Figure X.X.X: Diabetes Related Lower Limb Amputation Rates by Aggregate Winnipeg Areas</a:t>
          </a:r>
          <a:r>
            <a:rPr lang="en-US" cap="none" sz="800" b="0" i="0" u="none" baseline="0">
              <a:latin typeface="Univers 45 Light"/>
              <a:ea typeface="Univers 45 Light"/>
              <a:cs typeface="Univers 45 Light"/>
            </a:rPr>
            <a:t>
Age-adjusted annual rate of amputations per 1,000 people with diabetes in a 3 year period, age 20-79</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0.6735</cdr:x>
      <cdr:y>0.9835</cdr:y>
    </cdr:from>
    <cdr:to>
      <cdr:x>0.99975</cdr:x>
      <cdr:y>1</cdr:y>
    </cdr:to>
    <cdr:sp>
      <cdr:nvSpPr>
        <cdr:cNvPr id="1" name="TextBox 1"/>
        <cdr:cNvSpPr txBox="1">
          <a:spLocks noChangeArrowheads="1"/>
        </cdr:cNvSpPr>
      </cdr:nvSpPr>
      <cdr:spPr>
        <a:xfrm>
          <a:off x="4943475" y="9725025"/>
          <a:ext cx="2400300" cy="161925"/>
        </a:xfrm>
        <a:prstGeom prst="rect">
          <a:avLst/>
        </a:prstGeom>
        <a:noFill/>
        <a:ln w="9525" cmpd="sng">
          <a:noFill/>
        </a:ln>
      </cdr:spPr>
      <cdr:txBody>
        <a:bodyPr vertOverflow="clip" wrap="square"/>
        <a:p>
          <a:pPr algn="l">
            <a:defRPr/>
          </a:pPr>
          <a:r>
            <a:rPr lang="en-US" cap="none" sz="800" b="0" i="0" u="none" baseline="0"/>
            <a:t>Source: Manitoba Centre for Health Policy, 2008 </a:t>
          </a:r>
        </a:p>
      </cdr:txBody>
    </cdr:sp>
  </cdr:relSizeAnchor>
  <cdr:relSizeAnchor xmlns:cdr="http://schemas.openxmlformats.org/drawingml/2006/chartDrawing">
    <cdr:from>
      <cdr:x>0.9625</cdr:x>
      <cdr:y>0.70375</cdr:y>
    </cdr:from>
    <cdr:to>
      <cdr:x>1</cdr:x>
      <cdr:y>0.7235</cdr:y>
    </cdr:to>
    <cdr:sp>
      <cdr:nvSpPr>
        <cdr:cNvPr id="2" name="TextBox 2"/>
        <cdr:cNvSpPr txBox="1">
          <a:spLocks noChangeArrowheads="1"/>
        </cdr:cNvSpPr>
      </cdr:nvSpPr>
      <cdr:spPr>
        <a:xfrm>
          <a:off x="7067550" y="6962775"/>
          <a:ext cx="276225" cy="200025"/>
        </a:xfrm>
        <a:prstGeom prst="rect">
          <a:avLst/>
        </a:prstGeom>
        <a:noFill/>
        <a:ln w="9525" cmpd="sng">
          <a:noFill/>
        </a:ln>
      </cdr:spPr>
      <cdr:txBody>
        <a:bodyPr vertOverflow="clip" wrap="square"/>
        <a:p>
          <a:pPr algn="l">
            <a:defRPr/>
          </a:pPr>
          <a:r>
            <a:rPr lang="en-US" cap="none" sz="800" b="0" i="0" u="none" baseline="0"/>
            <a:t>53</a:t>
          </a:r>
        </a:p>
      </cdr:txBody>
    </cdr:sp>
  </cdr:relSizeAnchor>
  <cdr:relSizeAnchor xmlns:cdr="http://schemas.openxmlformats.org/drawingml/2006/chartDrawing">
    <cdr:from>
      <cdr:x>0.962</cdr:x>
      <cdr:y>0.85325</cdr:y>
    </cdr:from>
    <cdr:to>
      <cdr:x>0.9995</cdr:x>
      <cdr:y>0.87325</cdr:y>
    </cdr:to>
    <cdr:sp>
      <cdr:nvSpPr>
        <cdr:cNvPr id="3" name="TextBox 3"/>
        <cdr:cNvSpPr txBox="1">
          <a:spLocks noChangeArrowheads="1"/>
        </cdr:cNvSpPr>
      </cdr:nvSpPr>
      <cdr:spPr>
        <a:xfrm>
          <a:off x="7058025" y="8439150"/>
          <a:ext cx="276225" cy="200025"/>
        </a:xfrm>
        <a:prstGeom prst="rect">
          <a:avLst/>
        </a:prstGeom>
        <a:noFill/>
        <a:ln w="9525" cmpd="sng">
          <a:noFill/>
        </a:ln>
      </cdr:spPr>
      <cdr:txBody>
        <a:bodyPr vertOverflow="clip" wrap="square"/>
        <a:p>
          <a:pPr algn="l">
            <a:defRPr/>
          </a:pPr>
          <a:r>
            <a:rPr lang="en-US" cap="none" sz="800" b="0" i="0" u="none" baseline="0"/>
            <a:t>54</a:t>
          </a:r>
        </a:p>
      </cdr:txBody>
    </cdr:sp>
  </cdr:relSizeAnchor>
  <cdr:relSizeAnchor xmlns:cdr="http://schemas.openxmlformats.org/drawingml/2006/chartDrawing">
    <cdr:from>
      <cdr:x>0.9625</cdr:x>
      <cdr:y>0.838</cdr:y>
    </cdr:from>
    <cdr:to>
      <cdr:x>1</cdr:x>
      <cdr:y>0.85875</cdr:y>
    </cdr:to>
    <cdr:sp>
      <cdr:nvSpPr>
        <cdr:cNvPr id="4" name="TextBox 4"/>
        <cdr:cNvSpPr txBox="1">
          <a:spLocks noChangeArrowheads="1"/>
        </cdr:cNvSpPr>
      </cdr:nvSpPr>
      <cdr:spPr>
        <a:xfrm>
          <a:off x="7067550" y="8286750"/>
          <a:ext cx="276225" cy="209550"/>
        </a:xfrm>
        <a:prstGeom prst="rect">
          <a:avLst/>
        </a:prstGeom>
        <a:noFill/>
        <a:ln w="9525" cmpd="sng">
          <a:noFill/>
        </a:ln>
      </cdr:spPr>
      <cdr:txBody>
        <a:bodyPr vertOverflow="clip" wrap="square"/>
        <a:p>
          <a:pPr algn="l">
            <a:defRPr/>
          </a:pPr>
          <a:r>
            <a:rPr lang="en-US" cap="none" sz="800" b="0" i="0" u="none" baseline="0"/>
            <a:t>62</a:t>
          </a:r>
        </a:p>
      </cdr:txBody>
    </cdr:sp>
  </cdr:relSizeAnchor>
  <cdr:relSizeAnchor xmlns:cdr="http://schemas.openxmlformats.org/drawingml/2006/chartDrawing">
    <cdr:from>
      <cdr:x>0</cdr:x>
      <cdr:y>0.0025</cdr:y>
    </cdr:from>
    <cdr:to>
      <cdr:x>0.98575</cdr:x>
      <cdr:y>0.0505</cdr:y>
    </cdr:to>
    <cdr:sp>
      <cdr:nvSpPr>
        <cdr:cNvPr id="5" name="TextBox 5"/>
        <cdr:cNvSpPr txBox="1">
          <a:spLocks noChangeArrowheads="1"/>
        </cdr:cNvSpPr>
      </cdr:nvSpPr>
      <cdr:spPr>
        <a:xfrm>
          <a:off x="0" y="19050"/>
          <a:ext cx="7239000" cy="476250"/>
        </a:xfrm>
        <a:prstGeom prst="rect">
          <a:avLst/>
        </a:prstGeom>
        <a:noFill/>
        <a:ln w="9525" cmpd="sng">
          <a:noFill/>
        </a:ln>
      </cdr:spPr>
      <cdr:txBody>
        <a:bodyPr vertOverflow="clip" wrap="square"/>
        <a:p>
          <a:pPr algn="ctr">
            <a:defRPr/>
          </a:pPr>
          <a:r>
            <a:rPr lang="en-US" cap="none" sz="1075" b="1" i="0" u="none" baseline="0">
              <a:latin typeface="Univers 45 Light"/>
              <a:ea typeface="Univers 45 Light"/>
              <a:cs typeface="Univers 45 Light"/>
            </a:rPr>
            <a:t>Figure 3.10: Diabetes Related Lower Limb Amputation Rates by District</a:t>
          </a:r>
          <a:r>
            <a:rPr lang="en-US" cap="none" sz="825" b="0" i="0" u="none" baseline="0">
              <a:latin typeface="Univers 45 Light"/>
              <a:ea typeface="Univers 45 Light"/>
              <a:cs typeface="Univers 45 Light"/>
            </a:rPr>
            <a:t>
</a:t>
          </a:r>
          <a:r>
            <a:rPr lang="en-US" cap="none" sz="800" b="0" i="0" u="none" baseline="0">
              <a:latin typeface="Univers 45 Light"/>
              <a:ea typeface="Univers 45 Light"/>
              <a:cs typeface="Univers 45 Light"/>
            </a:rPr>
            <a:t>Age-adjusted annual rate of amputations per 1,000 people with diabetes in a 3 year period, age 20-79</a:t>
          </a:r>
        </a:p>
      </cdr:txBody>
    </cdr:sp>
  </cdr:relSizeAnchor>
  <cdr:relSizeAnchor xmlns:cdr="http://schemas.openxmlformats.org/drawingml/2006/chartDrawing">
    <cdr:from>
      <cdr:x>0.9625</cdr:x>
      <cdr:y>0.765</cdr:y>
    </cdr:from>
    <cdr:to>
      <cdr:x>1</cdr:x>
      <cdr:y>0.784</cdr:y>
    </cdr:to>
    <cdr:sp>
      <cdr:nvSpPr>
        <cdr:cNvPr id="6" name="TextBox 6"/>
        <cdr:cNvSpPr txBox="1">
          <a:spLocks noChangeArrowheads="1"/>
        </cdr:cNvSpPr>
      </cdr:nvSpPr>
      <cdr:spPr>
        <a:xfrm>
          <a:off x="7067550" y="7562850"/>
          <a:ext cx="276225" cy="190500"/>
        </a:xfrm>
        <a:prstGeom prst="rect">
          <a:avLst/>
        </a:prstGeom>
        <a:noFill/>
        <a:ln w="9525" cmpd="sng">
          <a:noFill/>
        </a:ln>
      </cdr:spPr>
      <cdr:txBody>
        <a:bodyPr vertOverflow="clip" wrap="square"/>
        <a:p>
          <a:pPr algn="l">
            <a:defRPr/>
          </a:pPr>
          <a:r>
            <a:rPr lang="en-US" cap="none" sz="800" b="0" i="0" u="none" baseline="0"/>
            <a:t>50</a:t>
          </a:r>
        </a:p>
      </cdr:txBody>
    </cdr:sp>
  </cdr:relSizeAnchor>
  <cdr:relSizeAnchor xmlns:cdr="http://schemas.openxmlformats.org/drawingml/2006/chartDrawing">
    <cdr:from>
      <cdr:x>0.9625</cdr:x>
      <cdr:y>0.92375</cdr:y>
    </cdr:from>
    <cdr:to>
      <cdr:x>1</cdr:x>
      <cdr:y>0.9435</cdr:y>
    </cdr:to>
    <cdr:sp>
      <cdr:nvSpPr>
        <cdr:cNvPr id="7" name="TextBox 7"/>
        <cdr:cNvSpPr txBox="1">
          <a:spLocks noChangeArrowheads="1"/>
        </cdr:cNvSpPr>
      </cdr:nvSpPr>
      <cdr:spPr>
        <a:xfrm>
          <a:off x="7067550" y="9134475"/>
          <a:ext cx="276225" cy="200025"/>
        </a:xfrm>
        <a:prstGeom prst="rect">
          <a:avLst/>
        </a:prstGeom>
        <a:noFill/>
        <a:ln w="9525" cmpd="sng">
          <a:noFill/>
        </a:ln>
      </cdr:spPr>
      <cdr:txBody>
        <a:bodyPr vertOverflow="clip" wrap="square"/>
        <a:p>
          <a:pPr algn="l">
            <a:defRPr/>
          </a:pPr>
          <a:r>
            <a:rPr lang="en-US" cap="none" sz="800" b="0" i="0" u="none" baseline="0"/>
            <a:t>54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343775" cy="9896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0.24375</cdr:x>
      <cdr:y>0.90625</cdr:y>
    </cdr:from>
    <cdr:to>
      <cdr:x>1</cdr:x>
      <cdr:y>1</cdr:y>
    </cdr:to>
    <cdr:grpSp>
      <cdr:nvGrpSpPr>
        <cdr:cNvPr id="1" name="Group 5"/>
        <cdr:cNvGrpSpPr>
          <a:grpSpLocks/>
        </cdr:cNvGrpSpPr>
      </cdr:nvGrpSpPr>
      <cdr:grpSpPr>
        <a:xfrm>
          <a:off x="1390650" y="4962525"/>
          <a:ext cx="4314825" cy="514350"/>
          <a:chOff x="1152901" y="3962429"/>
          <a:chExt cx="4461532" cy="504796"/>
        </a:xfrm>
        <a:solidFill>
          <a:srgbClr val="FFFFFF"/>
        </a:solidFill>
      </cdr:grpSpPr>
      <cdr:sp>
        <cdr:nvSpPr>
          <cdr:cNvPr id="2" name="TextBox 6"/>
          <cdr:cNvSpPr txBox="1">
            <a:spLocks noChangeArrowheads="1"/>
          </cdr:cNvSpPr>
        </cdr:nvSpPr>
        <cdr:spPr>
          <a:xfrm>
            <a:off x="1152901" y="3962429"/>
            <a:ext cx="4335494" cy="504796"/>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sp>
        <cdr:nvSpPr>
          <cdr:cNvPr id="3" name="mchp"/>
          <cdr:cNvSpPr txBox="1">
            <a:spLocks noChangeArrowheads="1"/>
          </cdr:cNvSpPr>
        </cdr:nvSpPr>
        <cdr:spPr>
          <a:xfrm>
            <a:off x="3517513" y="4330930"/>
            <a:ext cx="2096920" cy="123927"/>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2008   </a:t>
            </a:r>
          </a:p>
        </cdr:txBody>
      </cdr:sp>
    </cdr:grpSp>
  </cdr:relSizeAnchor>
  <cdr:relSizeAnchor xmlns:cdr="http://schemas.openxmlformats.org/drawingml/2006/chartDrawing">
    <cdr:from>
      <cdr:x>0.00175</cdr:x>
      <cdr:y>0.00175</cdr:y>
    </cdr:from>
    <cdr:to>
      <cdr:x>1</cdr:x>
      <cdr:y>0.11125</cdr:y>
    </cdr:to>
    <cdr:sp>
      <cdr:nvSpPr>
        <cdr:cNvPr id="4" name="TextBox 8"/>
        <cdr:cNvSpPr txBox="1">
          <a:spLocks noChangeArrowheads="1"/>
        </cdr:cNvSpPr>
      </cdr:nvSpPr>
      <cdr:spPr>
        <a:xfrm>
          <a:off x="9525" y="9525"/>
          <a:ext cx="5695950" cy="600075"/>
        </a:xfrm>
        <a:prstGeom prst="rect">
          <a:avLst/>
        </a:prstGeom>
        <a:noFill/>
        <a:ln w="9525" cmpd="sng">
          <a:noFill/>
        </a:ln>
      </cdr:spPr>
      <cdr:txBody>
        <a:bodyPr vertOverflow="clip" wrap="square"/>
        <a:p>
          <a:pPr algn="ctr">
            <a:defRPr/>
          </a:pPr>
          <a:r>
            <a:rPr lang="en-US" cap="none" sz="1100" b="1" i="0" u="none" baseline="0">
              <a:latin typeface="Univers 45 Light"/>
              <a:ea typeface="Univers 45 Light"/>
              <a:cs typeface="Univers 45 Light"/>
            </a:rPr>
            <a:t>Figure 3.11: Diabetes Related Lower Limb Amputation Rates by Winnipeg Community Areas</a:t>
          </a:r>
          <a:r>
            <a:rPr lang="en-US" cap="none" sz="800" b="0" i="0" u="none" baseline="0">
              <a:latin typeface="Univers 45 Light"/>
              <a:ea typeface="Univers 45 Light"/>
              <a:cs typeface="Univers 45 Light"/>
            </a:rPr>
            <a:t>
Age-adjusted annual rate of amputations per 1,000 people with diabetes in a 3 year period, age 20-79</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54768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0.62925</cdr:x>
      <cdr:y>0.98325</cdr:y>
    </cdr:from>
    <cdr:to>
      <cdr:x>1</cdr:x>
      <cdr:y>1</cdr:y>
    </cdr:to>
    <cdr:sp>
      <cdr:nvSpPr>
        <cdr:cNvPr id="1" name="TextBox 1"/>
        <cdr:cNvSpPr txBox="1">
          <a:spLocks noChangeArrowheads="1"/>
        </cdr:cNvSpPr>
      </cdr:nvSpPr>
      <cdr:spPr>
        <a:xfrm>
          <a:off x="3581400" y="8077200"/>
          <a:ext cx="2114550" cy="133350"/>
        </a:xfrm>
        <a:prstGeom prst="rect">
          <a:avLst/>
        </a:prstGeom>
        <a:noFill/>
        <a:ln w="9525" cmpd="sng">
          <a:noFill/>
        </a:ln>
      </cdr:spPr>
      <cdr:txBody>
        <a:bodyPr vertOverflow="clip" wrap="square"/>
        <a:p>
          <a:pPr algn="l">
            <a:defRPr/>
          </a:pPr>
          <a:r>
            <a:rPr lang="en-US" cap="none" sz="700" b="0" i="0" u="none" baseline="0"/>
            <a:t>Source: Manitoba Centre for Health Policy, 2008 </a:t>
          </a:r>
        </a:p>
      </cdr:txBody>
    </cdr:sp>
  </cdr:relSizeAnchor>
  <cdr:relSizeAnchor xmlns:cdr="http://schemas.openxmlformats.org/drawingml/2006/chartDrawing">
    <cdr:from>
      <cdr:x>0</cdr:x>
      <cdr:y>0.00125</cdr:y>
    </cdr:from>
    <cdr:to>
      <cdr:x>1</cdr:x>
      <cdr:y>0.066</cdr:y>
    </cdr:to>
    <cdr:sp>
      <cdr:nvSpPr>
        <cdr:cNvPr id="2" name="TextBox 2"/>
        <cdr:cNvSpPr txBox="1">
          <a:spLocks noChangeArrowheads="1"/>
        </cdr:cNvSpPr>
      </cdr:nvSpPr>
      <cdr:spPr>
        <a:xfrm>
          <a:off x="0" y="9525"/>
          <a:ext cx="5705475" cy="533400"/>
        </a:xfrm>
        <a:prstGeom prst="rect">
          <a:avLst/>
        </a:prstGeom>
        <a:noFill/>
        <a:ln w="9525" cmpd="sng">
          <a:noFill/>
        </a:ln>
      </cdr:spPr>
      <cdr:txBody>
        <a:bodyPr vertOverflow="clip" wrap="square"/>
        <a:p>
          <a:pPr algn="ctr">
            <a:defRPr/>
          </a:pPr>
          <a:r>
            <a:rPr lang="en-US" cap="none" sz="1100" b="1" i="0" u="none" baseline="0">
              <a:latin typeface="Univers 45 Light"/>
              <a:ea typeface="Univers 45 Light"/>
              <a:cs typeface="Univers 45 Light"/>
            </a:rPr>
            <a:t>Figure 3.12: Diabetes Related Lower Limb Amputation Rates by Winnipeg Neighbourhood Clusters</a:t>
          </a:r>
          <a:r>
            <a:rPr lang="en-US" cap="none" sz="800" b="0" i="0" u="none" baseline="0">
              <a:latin typeface="Univers 45 Light"/>
              <a:ea typeface="Univers 45 Light"/>
              <a:cs typeface="Univers 45 Light"/>
            </a:rPr>
            <a:t>
Age-adjusted annual rate of amputations per 1,000 people with diabetes in a 3 year period, age 20-79</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0.6495</cdr:x>
      <cdr:y>0.97025</cdr:y>
    </cdr:from>
    <cdr:to>
      <cdr:x>1</cdr:x>
      <cdr:y>1</cdr:y>
    </cdr:to>
    <cdr:sp>
      <cdr:nvSpPr>
        <cdr:cNvPr id="1" name="TextBox 1"/>
        <cdr:cNvSpPr txBox="1">
          <a:spLocks noChangeArrowheads="1"/>
        </cdr:cNvSpPr>
      </cdr:nvSpPr>
      <cdr:spPr>
        <a:xfrm>
          <a:off x="3705225" y="4419600"/>
          <a:ext cx="2000250" cy="133350"/>
        </a:xfrm>
        <a:prstGeom prst="rect">
          <a:avLst/>
        </a:prstGeom>
        <a:noFill/>
        <a:ln w="9525" cmpd="sng">
          <a:noFill/>
        </a:ln>
      </cdr:spPr>
      <cdr:txBody>
        <a:bodyPr vertOverflow="clip" wrap="square"/>
        <a:p>
          <a:pPr algn="l">
            <a:defRPr/>
          </a:pPr>
          <a:r>
            <a:rPr lang="en-US" cap="none" sz="700" b="0" i="0" u="none" baseline="0"/>
            <a:t>Source: Manitoba Centre for Health Policy, 2008 </a:t>
          </a:r>
        </a:p>
      </cdr:txBody>
    </cdr:sp>
  </cdr:relSizeAnchor>
  <cdr:relSizeAnchor xmlns:cdr="http://schemas.openxmlformats.org/drawingml/2006/chartDrawing">
    <cdr:from>
      <cdr:x>0.00175</cdr:x>
      <cdr:y>0.00225</cdr:y>
    </cdr:from>
    <cdr:to>
      <cdr:x>1</cdr:x>
      <cdr:y>0.13</cdr:y>
    </cdr:to>
    <cdr:sp>
      <cdr:nvSpPr>
        <cdr:cNvPr id="2" name="TextBox 2"/>
        <cdr:cNvSpPr txBox="1">
          <a:spLocks noChangeArrowheads="1"/>
        </cdr:cNvSpPr>
      </cdr:nvSpPr>
      <cdr:spPr>
        <a:xfrm>
          <a:off x="9525" y="9525"/>
          <a:ext cx="5695950" cy="581025"/>
        </a:xfrm>
        <a:prstGeom prst="rect">
          <a:avLst/>
        </a:prstGeom>
        <a:noFill/>
        <a:ln w="9525" cmpd="sng">
          <a:noFill/>
        </a:ln>
      </cdr:spPr>
      <cdr:txBody>
        <a:bodyPr vertOverflow="clip" wrap="square"/>
        <a:p>
          <a:pPr algn="ctr">
            <a:defRPr/>
          </a:pPr>
          <a:r>
            <a:rPr lang="en-US" cap="none" sz="1100" b="1" i="0" u="none" baseline="0">
              <a:latin typeface="Univers 45 Light"/>
              <a:ea typeface="Univers 45 Light"/>
              <a:cs typeface="Univers 45 Light"/>
            </a:rPr>
            <a:t>Figure X.X.X: Diabetes Related Lower Limb Amputation Rates by Aggregate RHA Areas</a:t>
          </a:r>
          <a:r>
            <a:rPr lang="en-US" cap="none" sz="800" b="0" i="0" u="none" baseline="0">
              <a:latin typeface="Univers 45 Light"/>
              <a:ea typeface="Univers 45 Light"/>
              <a:cs typeface="Univers 45 Light"/>
            </a:rPr>
            <a:t>
Age-adjusted annual rate of amputations per 1,000 people with diabetes in a 3 year period, age 20-79</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721"/>
  <sheetViews>
    <sheetView workbookViewId="0" topLeftCell="A1">
      <pane xSplit="7" ySplit="3" topLeftCell="J55" activePane="bottomRight" state="frozen"/>
      <selection pane="topLeft" activeCell="A1" sqref="A1"/>
      <selection pane="topRight" activeCell="G1" sqref="G1"/>
      <selection pane="bottomLeft" activeCell="A2" sqref="A2"/>
      <selection pane="bottomRight" activeCell="A136" sqref="A136"/>
    </sheetView>
  </sheetViews>
  <sheetFormatPr defaultColWidth="9.140625" defaultRowHeight="12.75"/>
  <cols>
    <col min="1" max="1" width="22.7109375" style="2" customWidth="1"/>
    <col min="2" max="2" width="27.28125" style="2" customWidth="1"/>
    <col min="3" max="5" width="2.8515625" style="2" customWidth="1"/>
    <col min="6" max="7" width="7.8515625" style="2" customWidth="1"/>
    <col min="8" max="9" width="9.140625" style="2" customWidth="1"/>
    <col min="10" max="10" width="9.140625" style="11" customWidth="1"/>
    <col min="11" max="14" width="9.140625" style="2" customWidth="1"/>
    <col min="15" max="15" width="2.8515625" style="10" customWidth="1"/>
    <col min="16" max="18" width="9.140625" style="2" customWidth="1"/>
    <col min="19" max="19" width="2.8515625" style="10" customWidth="1"/>
    <col min="20" max="20" width="11.421875" style="2" bestFit="1" customWidth="1"/>
    <col min="21" max="16384" width="9.140625" style="2" customWidth="1"/>
  </cols>
  <sheetData>
    <row r="1" spans="3:20" ht="12.75">
      <c r="C1" s="56" t="s">
        <v>155</v>
      </c>
      <c r="D1" s="56"/>
      <c r="E1" s="56"/>
      <c r="F1" s="56" t="s">
        <v>157</v>
      </c>
      <c r="G1" s="56"/>
      <c r="H1" s="6" t="s">
        <v>145</v>
      </c>
      <c r="I1" s="3" t="s">
        <v>147</v>
      </c>
      <c r="J1" s="3" t="s">
        <v>148</v>
      </c>
      <c r="K1" s="6" t="s">
        <v>146</v>
      </c>
      <c r="L1" s="6" t="s">
        <v>149</v>
      </c>
      <c r="M1" s="6" t="s">
        <v>150</v>
      </c>
      <c r="N1" s="6" t="s">
        <v>151</v>
      </c>
      <c r="O1" s="7"/>
      <c r="P1" s="6" t="s">
        <v>152</v>
      </c>
      <c r="Q1" s="6" t="s">
        <v>153</v>
      </c>
      <c r="R1" s="6" t="s">
        <v>154</v>
      </c>
      <c r="S1" s="7"/>
      <c r="T1" s="6" t="s">
        <v>158</v>
      </c>
    </row>
    <row r="2" spans="3:20" ht="12.75">
      <c r="C2" s="14"/>
      <c r="D2" s="14"/>
      <c r="E2" s="14"/>
      <c r="F2" s="15" t="s">
        <v>149</v>
      </c>
      <c r="G2" s="15" t="s">
        <v>152</v>
      </c>
      <c r="H2" s="46" t="s">
        <v>313</v>
      </c>
      <c r="I2" s="3"/>
      <c r="J2" s="3"/>
      <c r="K2" s="6"/>
      <c r="L2" s="6"/>
      <c r="M2" s="6"/>
      <c r="N2" s="6"/>
      <c r="O2" s="7"/>
      <c r="P2" s="6"/>
      <c r="Q2" s="6"/>
      <c r="R2" s="6"/>
      <c r="S2" s="7"/>
      <c r="T2" s="6"/>
    </row>
    <row r="3" spans="2:27" ht="12.75">
      <c r="B3" s="5" t="s">
        <v>0</v>
      </c>
      <c r="C3" s="14">
        <v>1</v>
      </c>
      <c r="D3" s="14">
        <v>2</v>
      </c>
      <c r="E3" s="14" t="s">
        <v>156</v>
      </c>
      <c r="F3" s="15" t="s">
        <v>150</v>
      </c>
      <c r="G3" s="15" t="s">
        <v>153</v>
      </c>
      <c r="H3" s="2" t="s">
        <v>388</v>
      </c>
      <c r="I3" s="11" t="s">
        <v>386</v>
      </c>
      <c r="J3" s="11" t="s">
        <v>387</v>
      </c>
      <c r="K3" s="2" t="s">
        <v>389</v>
      </c>
      <c r="U3" s="6"/>
      <c r="V3" s="6"/>
      <c r="W3" s="6"/>
      <c r="X3" s="6"/>
      <c r="Y3" s="6"/>
      <c r="Z3" s="6"/>
      <c r="AA3" s="6"/>
    </row>
    <row r="4" spans="1:27" ht="12.75">
      <c r="A4" s="2">
        <v>1</v>
      </c>
      <c r="B4" t="s">
        <v>183</v>
      </c>
      <c r="C4">
        <f>IF(AND(N4&lt;=0.01,N4&gt;0),"1","")</f>
      </c>
      <c r="D4">
        <f>IF(AND(R4&lt;=0.01,R4&gt;0),"2","")</f>
      </c>
      <c r="E4">
        <f>IF(AND(T4&lt;=0.01,T4&gt;0),"t","")</f>
      </c>
      <c r="F4" t="str">
        <f aca="true" t="shared" si="0" ref="F4:F14">IF(AND(L4&gt;0,L4&lt;=5),"T1c"," ")&amp;IF(AND(M4&gt;0,M4&lt;=5),"T1p"," ")</f>
        <v>  </v>
      </c>
      <c r="G4" t="str">
        <f aca="true" t="shared" si="1" ref="G4:G14">IF(AND(P4&gt;0,P4&lt;=5),"T2c"," ")&amp;IF(AND(Q4&gt;0,Q4&lt;=5),"T2p"," ")</f>
        <v>  </v>
      </c>
      <c r="H4" s="13">
        <f aca="true" t="shared" si="2" ref="H4:H14">I$19</f>
        <v>13.625522722</v>
      </c>
      <c r="I4" s="3">
        <f>'orig. data'!D4</f>
        <v>13.427079439</v>
      </c>
      <c r="J4" s="3">
        <f>'orig. data'!R4</f>
        <v>10.831320351</v>
      </c>
      <c r="K4" s="13">
        <f aca="true" t="shared" si="3" ref="K4:K14">J$19</f>
        <v>14.499866477</v>
      </c>
      <c r="L4" s="6">
        <f>'orig. data'!B4</f>
        <v>43</v>
      </c>
      <c r="M4" s="6">
        <f>'orig. data'!C4</f>
        <v>2999</v>
      </c>
      <c r="N4" s="12">
        <f>'orig. data'!G4</f>
        <v>0.9328625642</v>
      </c>
      <c r="O4" s="8"/>
      <c r="P4" s="6">
        <f>'orig. data'!P4</f>
        <v>57</v>
      </c>
      <c r="Q4" s="6">
        <f>'orig. data'!Q4</f>
        <v>4605</v>
      </c>
      <c r="R4" s="12">
        <f>'orig. data'!U4</f>
        <v>0.0621416855</v>
      </c>
      <c r="S4" s="8"/>
      <c r="T4" s="12">
        <f>'orig. data'!AD4</f>
        <v>0.5320257056</v>
      </c>
      <c r="U4" s="3"/>
      <c r="V4" s="3"/>
      <c r="W4" s="3"/>
      <c r="X4" s="3"/>
      <c r="Y4" s="3"/>
      <c r="Z4" s="3"/>
      <c r="AA4" s="3"/>
    </row>
    <row r="5" spans="1:27" ht="12.75">
      <c r="A5" s="2">
        <v>2</v>
      </c>
      <c r="B5" t="s">
        <v>184</v>
      </c>
      <c r="C5">
        <f aca="true" t="shared" si="4" ref="C5:C38">IF(AND(N5&lt;=0.01,N5&gt;0),"1","")</f>
      </c>
      <c r="D5">
        <f aca="true" t="shared" si="5" ref="D5:D38">IF(AND(R5&lt;=0.01,R5&gt;0),"2","")</f>
      </c>
      <c r="E5">
        <f aca="true" t="shared" si="6" ref="E5:E37">IF(AND(T5&lt;=0.01,T5&gt;0),"t","")</f>
      </c>
      <c r="F5" t="str">
        <f t="shared" si="0"/>
        <v>  </v>
      </c>
      <c r="G5" t="str">
        <f t="shared" si="1"/>
        <v>  </v>
      </c>
      <c r="H5" s="13">
        <f t="shared" si="2"/>
        <v>13.625522722</v>
      </c>
      <c r="I5" s="3">
        <f>'orig. data'!D5</f>
        <v>13.364022437</v>
      </c>
      <c r="J5" s="3">
        <f>'orig. data'!R5</f>
        <v>17.022130511</v>
      </c>
      <c r="K5" s="13">
        <f t="shared" si="3"/>
        <v>14.499866477</v>
      </c>
      <c r="L5" s="6">
        <f>'orig. data'!B5</f>
        <v>87</v>
      </c>
      <c r="M5" s="6">
        <f>'orig. data'!C5</f>
        <v>6483</v>
      </c>
      <c r="N5" s="12">
        <f>'orig. data'!G5</f>
        <v>0.883805369</v>
      </c>
      <c r="O5" s="9"/>
      <c r="P5" s="6">
        <f>'orig. data'!P5</f>
        <v>165</v>
      </c>
      <c r="Q5" s="6">
        <f>'orig. data'!Q5</f>
        <v>9305</v>
      </c>
      <c r="R5" s="12">
        <f>'orig. data'!U5</f>
        <v>0.1267176251</v>
      </c>
      <c r="S5" s="9"/>
      <c r="T5" s="12">
        <f>'orig. data'!AD5</f>
        <v>0.0362860273</v>
      </c>
      <c r="U5" s="1"/>
      <c r="V5" s="1"/>
      <c r="W5" s="1"/>
      <c r="X5" s="1"/>
      <c r="Y5" s="1"/>
      <c r="Z5" s="1"/>
      <c r="AA5" s="1"/>
    </row>
    <row r="6" spans="1:27" ht="12.75">
      <c r="A6" s="2">
        <v>3</v>
      </c>
      <c r="B6" t="s">
        <v>185</v>
      </c>
      <c r="C6">
        <f t="shared" si="4"/>
      </c>
      <c r="D6">
        <f t="shared" si="5"/>
      </c>
      <c r="E6">
        <f t="shared" si="6"/>
      </c>
      <c r="F6" t="str">
        <f t="shared" si="0"/>
        <v>  </v>
      </c>
      <c r="G6" t="str">
        <f t="shared" si="1"/>
        <v>  </v>
      </c>
      <c r="H6" s="13">
        <f t="shared" si="2"/>
        <v>13.625522722</v>
      </c>
      <c r="I6" s="3">
        <f>'orig. data'!D7</f>
        <v>10.622742042</v>
      </c>
      <c r="J6" s="3">
        <f>'orig. data'!R7</f>
        <v>12.51467987</v>
      </c>
      <c r="K6" s="13">
        <f t="shared" si="3"/>
        <v>14.499866477</v>
      </c>
      <c r="L6" s="6">
        <f>'orig. data'!B7</f>
        <v>82</v>
      </c>
      <c r="M6" s="6">
        <f>'orig. data'!C7</f>
        <v>7300</v>
      </c>
      <c r="N6" s="12">
        <f>'orig. data'!G7</f>
        <v>0.0654302604</v>
      </c>
      <c r="O6" s="9"/>
      <c r="P6" s="6">
        <f>'orig. data'!P7</f>
        <v>127</v>
      </c>
      <c r="Q6" s="6">
        <f>'orig. data'!Q7</f>
        <v>9283</v>
      </c>
      <c r="R6" s="12">
        <f>'orig. data'!U7</f>
        <v>0.1981144688</v>
      </c>
      <c r="S6" s="9"/>
      <c r="T6" s="12">
        <f>'orig. data'!AD7</f>
        <v>0.1348809262</v>
      </c>
      <c r="U6" s="1"/>
      <c r="V6" s="1"/>
      <c r="W6" s="1"/>
      <c r="X6" s="1"/>
      <c r="Y6" s="1"/>
      <c r="Z6" s="1"/>
      <c r="AA6" s="1"/>
    </row>
    <row r="7" spans="1:27" ht="12.75">
      <c r="A7" s="2">
        <v>4</v>
      </c>
      <c r="B7" t="s">
        <v>314</v>
      </c>
      <c r="C7">
        <f t="shared" si="4"/>
      </c>
      <c r="D7" t="str">
        <f t="shared" si="5"/>
        <v>2</v>
      </c>
      <c r="E7">
        <f t="shared" si="6"/>
      </c>
      <c r="F7" t="str">
        <f t="shared" si="0"/>
        <v>  </v>
      </c>
      <c r="G7" t="str">
        <f t="shared" si="1"/>
        <v>  </v>
      </c>
      <c r="H7" s="13">
        <f t="shared" si="2"/>
        <v>13.625522722</v>
      </c>
      <c r="I7" s="3">
        <f>'orig. data'!D6</f>
        <v>11.645450975</v>
      </c>
      <c r="J7" s="3">
        <f>'orig. data'!R6</f>
        <v>7.9713634728</v>
      </c>
      <c r="K7" s="13">
        <f t="shared" si="3"/>
        <v>14.499866477</v>
      </c>
      <c r="L7" s="6">
        <f>'orig. data'!B6</f>
        <v>41</v>
      </c>
      <c r="M7" s="6">
        <f>'orig. data'!C6</f>
        <v>3375</v>
      </c>
      <c r="N7" s="12">
        <f>'orig. data'!G6</f>
        <v>0.3787507945</v>
      </c>
      <c r="O7" s="9"/>
      <c r="P7" s="6">
        <f>'orig. data'!P6</f>
        <v>46</v>
      </c>
      <c r="Q7" s="6">
        <f>'orig. data'!Q6</f>
        <v>5318</v>
      </c>
      <c r="R7" s="12">
        <f>'orig. data'!U6</f>
        <v>0.0003634929</v>
      </c>
      <c r="S7" s="9"/>
      <c r="T7" s="12">
        <f>'orig. data'!AD6</f>
        <v>0.194491889</v>
      </c>
      <c r="U7" s="1"/>
      <c r="V7" s="1"/>
      <c r="W7" s="1"/>
      <c r="X7" s="1"/>
      <c r="Y7" s="1"/>
      <c r="Z7" s="1"/>
      <c r="AA7" s="1"/>
    </row>
    <row r="8" spans="1:27" ht="12.75">
      <c r="A8" s="2">
        <v>5</v>
      </c>
      <c r="B8" t="s">
        <v>159</v>
      </c>
      <c r="C8" t="str">
        <f t="shared" si="4"/>
        <v>1</v>
      </c>
      <c r="D8" t="str">
        <f t="shared" si="5"/>
        <v>2</v>
      </c>
      <c r="E8">
        <f t="shared" si="6"/>
      </c>
      <c r="F8" t="str">
        <f t="shared" si="0"/>
        <v>  </v>
      </c>
      <c r="G8" t="str">
        <f t="shared" si="1"/>
        <v>  </v>
      </c>
      <c r="H8" s="13">
        <f t="shared" si="2"/>
        <v>13.625522722</v>
      </c>
      <c r="I8" s="3">
        <f>'orig. data'!D8</f>
        <v>10.58256848</v>
      </c>
      <c r="J8" s="3">
        <f>'orig. data'!R8</f>
        <v>10.016260683</v>
      </c>
      <c r="K8" s="13">
        <f t="shared" si="3"/>
        <v>14.499866477</v>
      </c>
      <c r="L8" s="6">
        <f>'orig. data'!B8</f>
        <v>594</v>
      </c>
      <c r="M8" s="6">
        <f>'orig. data'!C8</f>
        <v>51502</v>
      </c>
      <c r="N8" s="12">
        <f>'orig. data'!G8</f>
        <v>0.0001530016</v>
      </c>
      <c r="O8" s="9"/>
      <c r="P8" s="6">
        <f>'orig. data'!P8</f>
        <v>893</v>
      </c>
      <c r="Q8" s="6">
        <f>'orig. data'!Q8</f>
        <v>76227</v>
      </c>
      <c r="R8" s="12">
        <f>'orig. data'!U8</f>
        <v>2.490053E-10</v>
      </c>
      <c r="S8" s="9"/>
      <c r="T8" s="12">
        <f>'orig. data'!AD8</f>
        <v>0.6931842968</v>
      </c>
      <c r="U8" s="1"/>
      <c r="V8" s="1"/>
      <c r="W8" s="1"/>
      <c r="X8" s="1"/>
      <c r="Y8" s="1"/>
      <c r="Z8" s="1"/>
      <c r="AA8" s="1"/>
    </row>
    <row r="9" spans="1:27" ht="12.75">
      <c r="A9" s="2">
        <v>6</v>
      </c>
      <c r="B9" t="s">
        <v>315</v>
      </c>
      <c r="C9">
        <f t="shared" si="4"/>
      </c>
      <c r="D9" t="str">
        <f t="shared" si="5"/>
        <v>2</v>
      </c>
      <c r="E9">
        <f t="shared" si="6"/>
      </c>
      <c r="F9" t="str">
        <f t="shared" si="0"/>
        <v>  </v>
      </c>
      <c r="G9" t="str">
        <f t="shared" si="1"/>
        <v>  </v>
      </c>
      <c r="H9" s="13">
        <f t="shared" si="2"/>
        <v>13.625522722</v>
      </c>
      <c r="I9" s="3">
        <f>'orig. data'!D9</f>
        <v>18.231013953</v>
      </c>
      <c r="J9" s="3">
        <f>'orig. data'!R9</f>
        <v>20.278421882</v>
      </c>
      <c r="K9" s="13">
        <f t="shared" si="3"/>
        <v>14.499866477</v>
      </c>
      <c r="L9" s="6">
        <f>'orig. data'!B9</f>
        <v>102</v>
      </c>
      <c r="M9" s="6">
        <f>'orig. data'!C9</f>
        <v>5204</v>
      </c>
      <c r="N9" s="12">
        <f>'orig. data'!G9</f>
        <v>0.0231453058</v>
      </c>
      <c r="O9" s="9"/>
      <c r="P9" s="6">
        <f>'orig. data'!P9</f>
        <v>154</v>
      </c>
      <c r="Q9" s="6">
        <f>'orig. data'!Q9</f>
        <v>6969</v>
      </c>
      <c r="R9" s="12">
        <f>'orig. data'!U9</f>
        <v>0.0018140547</v>
      </c>
      <c r="S9" s="9"/>
      <c r="T9" s="12">
        <f>'orig. data'!AD9</f>
        <v>0.2233224141</v>
      </c>
      <c r="U9" s="1"/>
      <c r="V9" s="1"/>
      <c r="W9" s="1"/>
      <c r="X9" s="1"/>
      <c r="Y9" s="1"/>
      <c r="Z9" s="1"/>
      <c r="AA9" s="1"/>
    </row>
    <row r="10" spans="1:20" ht="12.75">
      <c r="A10" s="2">
        <v>7</v>
      </c>
      <c r="B10" t="s">
        <v>187</v>
      </c>
      <c r="C10">
        <f t="shared" si="4"/>
      </c>
      <c r="D10">
        <f t="shared" si="5"/>
      </c>
      <c r="E10">
        <f t="shared" si="6"/>
      </c>
      <c r="F10" t="str">
        <f t="shared" si="0"/>
        <v>  </v>
      </c>
      <c r="G10" t="str">
        <f t="shared" si="1"/>
        <v>  </v>
      </c>
      <c r="H10" s="13">
        <f t="shared" si="2"/>
        <v>13.625522722</v>
      </c>
      <c r="I10" s="3">
        <f>'orig. data'!D10</f>
        <v>16.95064139</v>
      </c>
      <c r="J10" s="3">
        <f>'orig. data'!R10</f>
        <v>15.381935957</v>
      </c>
      <c r="K10" s="13">
        <f t="shared" si="3"/>
        <v>14.499866477</v>
      </c>
      <c r="L10" s="6">
        <f>'orig. data'!B10</f>
        <v>115</v>
      </c>
      <c r="M10" s="6">
        <f>'orig. data'!C10</f>
        <v>6849</v>
      </c>
      <c r="N10" s="12">
        <f>'orig. data'!G10</f>
        <v>0.0653605057</v>
      </c>
      <c r="P10" s="6">
        <f>'orig. data'!P10</f>
        <v>168</v>
      </c>
      <c r="Q10" s="6">
        <f>'orig. data'!Q10</f>
        <v>10226</v>
      </c>
      <c r="R10" s="12">
        <f>'orig. data'!U10</f>
        <v>0.5737518373</v>
      </c>
      <c r="T10" s="12">
        <f>'orig. data'!AD10</f>
        <v>0.8812287421</v>
      </c>
    </row>
    <row r="11" spans="1:27" ht="12.75">
      <c r="A11" s="2">
        <v>8</v>
      </c>
      <c r="B11" t="s">
        <v>316</v>
      </c>
      <c r="C11" t="str">
        <f t="shared" si="4"/>
        <v>1</v>
      </c>
      <c r="D11" t="str">
        <f t="shared" si="5"/>
        <v>2</v>
      </c>
      <c r="E11">
        <f t="shared" si="6"/>
      </c>
      <c r="F11" t="str">
        <f t="shared" si="0"/>
        <v>  </v>
      </c>
      <c r="G11" t="str">
        <f t="shared" si="1"/>
        <v>  </v>
      </c>
      <c r="H11" s="13">
        <f t="shared" si="2"/>
        <v>13.625522722</v>
      </c>
      <c r="I11" s="3">
        <f>'orig. data'!D11</f>
        <v>21.431931802</v>
      </c>
      <c r="J11" s="3">
        <f>'orig. data'!R11</f>
        <v>21.225251307</v>
      </c>
      <c r="K11" s="13">
        <f t="shared" si="3"/>
        <v>14.499866477</v>
      </c>
      <c r="L11" s="6">
        <f>'orig. data'!B11</f>
        <v>74</v>
      </c>
      <c r="M11" s="6">
        <f>'orig. data'!C11</f>
        <v>3483</v>
      </c>
      <c r="N11" s="12">
        <f>'orig. data'!G11</f>
        <v>0.0013960472</v>
      </c>
      <c r="O11" s="9"/>
      <c r="P11" s="6">
        <f>'orig. data'!P11</f>
        <v>112</v>
      </c>
      <c r="Q11" s="6">
        <f>'orig. data'!Q11</f>
        <v>5295</v>
      </c>
      <c r="R11" s="12">
        <f>'orig. data'!U11</f>
        <v>0.0011756271</v>
      </c>
      <c r="S11" s="9"/>
      <c r="T11" s="12">
        <f>'orig. data'!AD11</f>
        <v>0.6933038661</v>
      </c>
      <c r="U11" s="1"/>
      <c r="V11" s="1"/>
      <c r="W11" s="1"/>
      <c r="X11" s="1"/>
      <c r="Y11" s="1"/>
      <c r="Z11" s="1"/>
      <c r="AA11" s="1"/>
    </row>
    <row r="12" spans="1:27" ht="12.75">
      <c r="A12" s="2">
        <v>9</v>
      </c>
      <c r="B12" t="s">
        <v>326</v>
      </c>
      <c r="C12">
        <f t="shared" si="4"/>
      </c>
      <c r="D12">
        <f t="shared" si="5"/>
      </c>
      <c r="E12">
        <f t="shared" si="6"/>
      </c>
      <c r="F12" t="str">
        <f t="shared" si="0"/>
        <v>  </v>
      </c>
      <c r="G12" t="str">
        <f t="shared" si="1"/>
        <v>  </v>
      </c>
      <c r="H12" s="13">
        <f t="shared" si="2"/>
        <v>13.625522722</v>
      </c>
      <c r="I12" s="45"/>
      <c r="J12" s="45"/>
      <c r="K12" s="13">
        <f t="shared" si="3"/>
        <v>14.499866477</v>
      </c>
      <c r="L12" s="41"/>
      <c r="M12" s="41"/>
      <c r="N12" s="42"/>
      <c r="O12" s="9"/>
      <c r="P12" s="41"/>
      <c r="Q12" s="41"/>
      <c r="R12" s="42"/>
      <c r="S12" s="9"/>
      <c r="T12" s="42"/>
      <c r="U12" s="1"/>
      <c r="V12" s="1"/>
      <c r="W12" s="1"/>
      <c r="X12" s="1"/>
      <c r="Y12" s="1"/>
      <c r="Z12" s="1"/>
      <c r="AA12" s="1"/>
    </row>
    <row r="13" spans="1:27" ht="12.75">
      <c r="A13" s="2">
        <v>10</v>
      </c>
      <c r="B13" t="s">
        <v>317</v>
      </c>
      <c r="C13">
        <f t="shared" si="4"/>
      </c>
      <c r="D13" t="str">
        <f t="shared" si="5"/>
        <v>2</v>
      </c>
      <c r="E13">
        <f t="shared" si="6"/>
      </c>
      <c r="F13" t="str">
        <f t="shared" si="0"/>
        <v>  </v>
      </c>
      <c r="G13" t="str">
        <f t="shared" si="1"/>
        <v>  </v>
      </c>
      <c r="H13" s="13">
        <f t="shared" si="2"/>
        <v>13.625522722</v>
      </c>
      <c r="I13" s="3">
        <f>'orig. data'!D13</f>
        <v>19.298831617</v>
      </c>
      <c r="J13" s="3">
        <f>'orig. data'!R13</f>
        <v>25.130034699</v>
      </c>
      <c r="K13" s="13">
        <f t="shared" si="3"/>
        <v>14.499866477</v>
      </c>
      <c r="L13" s="6">
        <f>'orig. data'!B13</f>
        <v>43</v>
      </c>
      <c r="M13" s="6">
        <f>'orig. data'!C13</f>
        <v>2492</v>
      </c>
      <c r="N13" s="12">
        <f>'orig. data'!G13</f>
        <v>0.0442904449</v>
      </c>
      <c r="O13" s="9"/>
      <c r="P13" s="6">
        <f>'orig. data'!P13</f>
        <v>93</v>
      </c>
      <c r="Q13" s="6">
        <f>'orig. data'!Q13</f>
        <v>3782</v>
      </c>
      <c r="R13" s="12">
        <f>'orig. data'!U13</f>
        <v>1.84716E-05</v>
      </c>
      <c r="S13" s="9"/>
      <c r="T13" s="12">
        <f>'orig. data'!AD13</f>
        <v>0.0930475114</v>
      </c>
      <c r="U13" s="1"/>
      <c r="V13" s="1"/>
      <c r="W13" s="1"/>
      <c r="X13" s="1"/>
      <c r="Y13" s="1"/>
      <c r="Z13" s="1"/>
      <c r="AA13" s="1"/>
    </row>
    <row r="14" spans="1:27" ht="12.75">
      <c r="A14" s="2">
        <v>11</v>
      </c>
      <c r="B14" t="s">
        <v>160</v>
      </c>
      <c r="C14" t="str">
        <f t="shared" si="4"/>
        <v>1</v>
      </c>
      <c r="D14" t="str">
        <f t="shared" si="5"/>
        <v>2</v>
      </c>
      <c r="E14">
        <f t="shared" si="6"/>
      </c>
      <c r="F14" t="str">
        <f t="shared" si="0"/>
        <v>  </v>
      </c>
      <c r="G14" t="str">
        <f t="shared" si="1"/>
        <v>  </v>
      </c>
      <c r="H14" s="13">
        <f t="shared" si="2"/>
        <v>13.625522722</v>
      </c>
      <c r="I14" s="3">
        <f>'orig. data'!D14</f>
        <v>28.420822813</v>
      </c>
      <c r="J14" s="3">
        <f>'orig. data'!R14</f>
        <v>31.552005234</v>
      </c>
      <c r="K14" s="13">
        <f t="shared" si="3"/>
        <v>14.499866477</v>
      </c>
      <c r="L14" s="6">
        <f>'orig. data'!B14</f>
        <v>91</v>
      </c>
      <c r="M14" s="6">
        <f>'orig. data'!C14</f>
        <v>3708</v>
      </c>
      <c r="N14" s="12">
        <f>'orig. data'!G14</f>
        <v>2.8133868E-07</v>
      </c>
      <c r="O14" s="9"/>
      <c r="P14" s="6">
        <f>'orig. data'!P14</f>
        <v>189</v>
      </c>
      <c r="Q14" s="6">
        <f>'orig. data'!Q14</f>
        <v>7354</v>
      </c>
      <c r="R14" s="12">
        <f>'orig. data'!U14</f>
        <v>5.644937E-15</v>
      </c>
      <c r="S14" s="9"/>
      <c r="T14" s="12">
        <f>'orig. data'!AD14</f>
        <v>0.253031759</v>
      </c>
      <c r="U14" s="1"/>
      <c r="V14" s="1"/>
      <c r="W14" s="1"/>
      <c r="X14" s="1"/>
      <c r="Y14" s="1"/>
      <c r="Z14" s="1"/>
      <c r="AA14" s="1"/>
    </row>
    <row r="15" spans="2:27" ht="12.75">
      <c r="B15"/>
      <c r="C15"/>
      <c r="D15"/>
      <c r="E15"/>
      <c r="F15"/>
      <c r="G15"/>
      <c r="H15" s="13"/>
      <c r="I15" s="3"/>
      <c r="J15" s="3"/>
      <c r="K15" s="13"/>
      <c r="L15" s="6"/>
      <c r="M15" s="6"/>
      <c r="N15" s="12"/>
      <c r="O15" s="9"/>
      <c r="P15" s="6"/>
      <c r="Q15" s="6"/>
      <c r="R15" s="12"/>
      <c r="S15" s="9"/>
      <c r="T15" s="12"/>
      <c r="U15" s="1"/>
      <c r="V15" s="1"/>
      <c r="W15" s="1"/>
      <c r="X15" s="1"/>
      <c r="Y15" s="1"/>
      <c r="Z15" s="1"/>
      <c r="AA15" s="1"/>
    </row>
    <row r="16" spans="1:27" ht="12.75">
      <c r="A16" s="2">
        <v>12</v>
      </c>
      <c r="B16" t="s">
        <v>198</v>
      </c>
      <c r="C16">
        <f t="shared" si="4"/>
      </c>
      <c r="D16">
        <f t="shared" si="5"/>
      </c>
      <c r="E16">
        <f t="shared" si="6"/>
      </c>
      <c r="F16" t="str">
        <f>IF(AND(L16&gt;0,L16&lt;=5),"T1c"," ")&amp;IF(AND(M16&gt;0,M16&lt;=5),"T1p"," ")</f>
        <v>  </v>
      </c>
      <c r="G16" t="str">
        <f>IF(AND(P16&gt;0,P16&lt;=5),"T2c"," ")&amp;IF(AND(Q16&gt;0,Q16&lt;=5),"T2p"," ")</f>
        <v>  </v>
      </c>
      <c r="H16" s="13">
        <f>I$19</f>
        <v>13.625522722</v>
      </c>
      <c r="I16" s="3">
        <f>'orig. data'!D15</f>
        <v>12.275638344</v>
      </c>
      <c r="J16" s="3">
        <f>'orig. data'!R15</f>
        <v>14.234314501</v>
      </c>
      <c r="K16" s="13">
        <f>J$19</f>
        <v>14.499866477</v>
      </c>
      <c r="L16" s="6">
        <f>'orig. data'!B15</f>
        <v>212</v>
      </c>
      <c r="M16" s="6">
        <f>'orig. data'!C15</f>
        <v>16782</v>
      </c>
      <c r="N16" s="12">
        <f>'orig. data'!G15</f>
        <v>0.2460072321</v>
      </c>
      <c r="O16" s="9"/>
      <c r="P16" s="6">
        <f>'orig. data'!P15</f>
        <v>349</v>
      </c>
      <c r="Q16" s="6">
        <f>'orig. data'!Q15</f>
        <v>23193</v>
      </c>
      <c r="R16" s="12">
        <f>'orig. data'!U15</f>
        <v>0.8049114665</v>
      </c>
      <c r="S16" s="9"/>
      <c r="T16" s="12">
        <f>'orig. data'!AD15</f>
        <v>0.035857185</v>
      </c>
      <c r="U16" s="1"/>
      <c r="V16" s="1"/>
      <c r="W16" s="1"/>
      <c r="X16" s="1"/>
      <c r="Y16" s="1"/>
      <c r="Z16" s="1"/>
      <c r="AA16" s="1"/>
    </row>
    <row r="17" spans="1:20" ht="12.75">
      <c r="A17" s="2">
        <v>13</v>
      </c>
      <c r="B17" t="s">
        <v>318</v>
      </c>
      <c r="C17" t="str">
        <f t="shared" si="4"/>
        <v>1</v>
      </c>
      <c r="D17" t="str">
        <f t="shared" si="5"/>
        <v>2</v>
      </c>
      <c r="E17">
        <f t="shared" si="6"/>
      </c>
      <c r="F17" t="str">
        <f>IF(AND(L17&gt;0,L17&lt;=5),"T1c"," ")&amp;IF(AND(M17&gt;0,M17&lt;=5),"T1p"," ")</f>
        <v>  </v>
      </c>
      <c r="G17" t="str">
        <f>IF(AND(P17&gt;0,P17&lt;=5),"T2c"," ")&amp;IF(AND(Q17&gt;0,Q17&lt;=5),"T2p"," ")</f>
        <v>  </v>
      </c>
      <c r="H17" s="13">
        <f>I$19</f>
        <v>13.625522722</v>
      </c>
      <c r="I17" s="3">
        <f>'orig. data'!D16</f>
        <v>18.557952688</v>
      </c>
      <c r="J17" s="3">
        <f>'orig. data'!R16</f>
        <v>18.56527748</v>
      </c>
      <c r="K17" s="13">
        <f>J$19</f>
        <v>14.499866477</v>
      </c>
      <c r="L17" s="6">
        <f>'orig. data'!B16</f>
        <v>291</v>
      </c>
      <c r="M17" s="6">
        <f>'orig. data'!C16</f>
        <v>15536</v>
      </c>
      <c r="N17" s="12">
        <f>'orig. data'!G16</f>
        <v>0.0001468632</v>
      </c>
      <c r="P17" s="6">
        <f>'orig. data'!P16</f>
        <v>434</v>
      </c>
      <c r="Q17" s="6">
        <f>'orig. data'!Q16</f>
        <v>22490</v>
      </c>
      <c r="R17" s="12">
        <f>'orig. data'!U16</f>
        <v>0.0004555045</v>
      </c>
      <c r="T17" s="12">
        <f>'orig. data'!AD16</f>
        <v>0.4754081446</v>
      </c>
    </row>
    <row r="18" spans="1:20" ht="12.75">
      <c r="A18" s="2">
        <v>14</v>
      </c>
      <c r="B18" t="s">
        <v>161</v>
      </c>
      <c r="C18" t="str">
        <f t="shared" si="4"/>
        <v>1</v>
      </c>
      <c r="D18" t="str">
        <f t="shared" si="5"/>
        <v>2</v>
      </c>
      <c r="E18">
        <f t="shared" si="6"/>
      </c>
      <c r="F18" t="str">
        <f>IF(AND(L18&gt;0,L18&lt;=5),"T1c"," ")&amp;IF(AND(M18&gt;0,M18&lt;=5),"T1p"," ")</f>
        <v>  </v>
      </c>
      <c r="G18" t="str">
        <f>IF(AND(P18&gt;0,P18&lt;=5),"T2c"," ")&amp;IF(AND(Q18&gt;0,Q18&lt;=5),"T2p"," ")</f>
        <v>  </v>
      </c>
      <c r="H18" s="13">
        <f>I$19</f>
        <v>13.625522722</v>
      </c>
      <c r="I18" s="3">
        <f>'orig. data'!D17</f>
        <v>24.870870229</v>
      </c>
      <c r="J18" s="3">
        <f>'orig. data'!R17</f>
        <v>29.808587316</v>
      </c>
      <c r="K18" s="13">
        <f>J$19</f>
        <v>14.499866477</v>
      </c>
      <c r="L18" s="6">
        <f>'orig. data'!B17</f>
        <v>136</v>
      </c>
      <c r="M18" s="6">
        <f>'orig. data'!C17</f>
        <v>6306</v>
      </c>
      <c r="N18" s="12">
        <f>'orig. data'!G17</f>
        <v>2.844077E-08</v>
      </c>
      <c r="P18" s="6">
        <f>'orig. data'!P17</f>
        <v>287</v>
      </c>
      <c r="Q18" s="6">
        <f>'orig. data'!Q17</f>
        <v>11325</v>
      </c>
      <c r="R18" s="12">
        <f>'orig. data'!U17</f>
        <v>1.368236E-20</v>
      </c>
      <c r="T18" s="12">
        <f>'orig. data'!AD17</f>
        <v>0.0404828076</v>
      </c>
    </row>
    <row r="19" spans="1:20" ht="12.75">
      <c r="A19" s="2">
        <v>15</v>
      </c>
      <c r="B19" t="s">
        <v>194</v>
      </c>
      <c r="C19">
        <f t="shared" si="4"/>
      </c>
      <c r="D19">
        <f t="shared" si="5"/>
      </c>
      <c r="E19">
        <f t="shared" si="6"/>
      </c>
      <c r="F19" t="str">
        <f>IF(AND(L19&gt;0,L19&lt;=5),"T1c"," ")&amp;IF(AND(M19&gt;0,M19&lt;=5),"T1p"," ")</f>
        <v>  </v>
      </c>
      <c r="G19" t="str">
        <f>IF(AND(P19&gt;0,P19&lt;=5),"T2c"," ")&amp;IF(AND(Q19&gt;0,Q19&lt;=5),"T2p"," ")</f>
        <v>  </v>
      </c>
      <c r="H19" s="13">
        <f>I$19</f>
        <v>13.625522722</v>
      </c>
      <c r="I19" s="3">
        <f>'orig. data'!D18</f>
        <v>13.625522722</v>
      </c>
      <c r="J19" s="3">
        <f>'orig. data'!R18</f>
        <v>14.499866477</v>
      </c>
      <c r="K19" s="13">
        <f>J$19</f>
        <v>14.499866477</v>
      </c>
      <c r="L19" s="6">
        <f>'orig. data'!B18</f>
        <v>1274</v>
      </c>
      <c r="M19" s="6">
        <f>'orig. data'!C18</f>
        <v>93501</v>
      </c>
      <c r="N19" s="12" t="str">
        <f>'orig. data'!G18</f>
        <v> </v>
      </c>
      <c r="P19" s="6">
        <f>'orig. data'!P18</f>
        <v>2009</v>
      </c>
      <c r="Q19" s="6">
        <f>'orig. data'!Q18</f>
        <v>138553</v>
      </c>
      <c r="R19" s="12" t="str">
        <f>'orig. data'!U18</f>
        <v> </v>
      </c>
      <c r="T19" s="12">
        <f>'orig. data'!AD18</f>
        <v>0.0590954082</v>
      </c>
    </row>
    <row r="20" spans="2:20" ht="12.75">
      <c r="B20"/>
      <c r="C20"/>
      <c r="D20"/>
      <c r="E20"/>
      <c r="F20"/>
      <c r="G20"/>
      <c r="H20" s="13"/>
      <c r="I20" s="3"/>
      <c r="J20" s="3"/>
      <c r="K20" s="13"/>
      <c r="L20" s="6"/>
      <c r="M20" s="6"/>
      <c r="N20" s="12"/>
      <c r="P20" s="6"/>
      <c r="Q20" s="6"/>
      <c r="R20" s="12"/>
      <c r="T20" s="12"/>
    </row>
    <row r="21" spans="1:20" ht="12.75">
      <c r="A21" s="2">
        <v>16</v>
      </c>
      <c r="B21" t="s">
        <v>162</v>
      </c>
      <c r="C21" t="str">
        <f t="shared" si="4"/>
        <v>1</v>
      </c>
      <c r="D21" t="str">
        <f t="shared" si="5"/>
        <v>2</v>
      </c>
      <c r="E21">
        <f t="shared" si="6"/>
      </c>
      <c r="F21" t="str">
        <f aca="true" t="shared" si="7" ref="F21:F32">IF(AND(L21&gt;0,L21&lt;=5),"T1c"," ")&amp;IF(AND(M21&gt;0,M21&lt;=5),"T1p"," ")</f>
        <v>  </v>
      </c>
      <c r="G21" t="str">
        <f aca="true" t="shared" si="8" ref="G21:G32">IF(AND(P21&gt;0,P21&lt;=5),"T2c"," ")&amp;IF(AND(Q21&gt;0,Q21&lt;=5),"T2p"," ")</f>
        <v>  </v>
      </c>
      <c r="H21" s="13">
        <f aca="true" t="shared" si="9" ref="H21:H32">I$19</f>
        <v>13.625522722</v>
      </c>
      <c r="I21" s="3">
        <f>'orig. data'!D19</f>
        <v>7.3872148501</v>
      </c>
      <c r="J21" s="3">
        <f>'orig. data'!R19</f>
        <v>6.9554585362</v>
      </c>
      <c r="K21" s="13">
        <f aca="true" t="shared" si="10" ref="K21:K32">J$19</f>
        <v>14.499866477</v>
      </c>
      <c r="L21" s="6">
        <f>'orig. data'!B19</f>
        <v>24</v>
      </c>
      <c r="M21" s="6">
        <f>'orig. data'!C19</f>
        <v>3162</v>
      </c>
      <c r="N21" s="12">
        <f>'orig. data'!G19</f>
        <v>0.00923135</v>
      </c>
      <c r="P21" s="6">
        <f>'orig. data'!P19</f>
        <v>47</v>
      </c>
      <c r="Q21" s="6">
        <f>'orig. data'!Q19</f>
        <v>5748</v>
      </c>
      <c r="R21" s="12">
        <f>'orig. data'!U19</f>
        <v>4.08819E-05</v>
      </c>
      <c r="T21" s="12">
        <f>'orig. data'!AD19</f>
        <v>0.9554649173</v>
      </c>
    </row>
    <row r="22" spans="1:20" ht="12.75">
      <c r="A22" s="2">
        <v>17</v>
      </c>
      <c r="B22" t="s">
        <v>163</v>
      </c>
      <c r="C22" t="str">
        <f t="shared" si="4"/>
        <v>1</v>
      </c>
      <c r="D22" t="str">
        <f t="shared" si="5"/>
        <v>2</v>
      </c>
      <c r="E22">
        <f t="shared" si="6"/>
      </c>
      <c r="F22" t="str">
        <f t="shared" si="7"/>
        <v>  </v>
      </c>
      <c r="G22" t="str">
        <f t="shared" si="8"/>
        <v>  </v>
      </c>
      <c r="H22" s="13">
        <f t="shared" si="9"/>
        <v>13.625522722</v>
      </c>
      <c r="I22" s="3">
        <f>'orig. data'!D20</f>
        <v>5.3340780234</v>
      </c>
      <c r="J22" s="3">
        <f>'orig. data'!R20</f>
        <v>4.4444488995</v>
      </c>
      <c r="K22" s="13">
        <f t="shared" si="10"/>
        <v>14.499866477</v>
      </c>
      <c r="L22" s="6">
        <f>'orig. data'!B20</f>
        <v>12</v>
      </c>
      <c r="M22" s="6">
        <f>'orig. data'!C20</f>
        <v>2033</v>
      </c>
      <c r="N22" s="12">
        <f>'orig. data'!G20</f>
        <v>0.0054322295</v>
      </c>
      <c r="P22" s="6">
        <f>'orig. data'!P20</f>
        <v>16</v>
      </c>
      <c r="Q22" s="6">
        <f>'orig. data'!Q20</f>
        <v>3258</v>
      </c>
      <c r="R22" s="12">
        <f>'orig. data'!U20</f>
        <v>8.9451206E-06</v>
      </c>
      <c r="T22" s="12">
        <f>'orig. data'!AD20</f>
        <v>0.8017879321</v>
      </c>
    </row>
    <row r="23" spans="1:20" ht="12.75">
      <c r="A23" s="2">
        <v>18</v>
      </c>
      <c r="B23" t="s">
        <v>323</v>
      </c>
      <c r="C23">
        <f t="shared" si="4"/>
      </c>
      <c r="D23" t="str">
        <f t="shared" si="5"/>
        <v>2</v>
      </c>
      <c r="E23">
        <f t="shared" si="6"/>
      </c>
      <c r="F23" t="str">
        <f t="shared" si="7"/>
        <v>  </v>
      </c>
      <c r="G23" t="str">
        <f t="shared" si="8"/>
        <v>  </v>
      </c>
      <c r="H23" s="13">
        <f t="shared" si="9"/>
        <v>13.625522722</v>
      </c>
      <c r="I23" s="3">
        <f>'orig. data'!D25</f>
        <v>15.320745921</v>
      </c>
      <c r="J23" s="3">
        <f>'orig. data'!R25</f>
        <v>8.2946877128</v>
      </c>
      <c r="K23" s="13">
        <f t="shared" si="10"/>
        <v>14.499866477</v>
      </c>
      <c r="L23" s="6">
        <f>'orig. data'!B25</f>
        <v>33</v>
      </c>
      <c r="M23" s="6">
        <f>'orig. data'!C25</f>
        <v>2221</v>
      </c>
      <c r="N23" s="12">
        <f>'orig. data'!G25</f>
        <v>0.5406484004</v>
      </c>
      <c r="P23" s="6">
        <f>'orig. data'!P25</f>
        <v>35</v>
      </c>
      <c r="Q23" s="6">
        <f>'orig. data'!Q25</f>
        <v>3873</v>
      </c>
      <c r="R23" s="12">
        <f>'orig. data'!U25</f>
        <v>0.0036900433</v>
      </c>
      <c r="T23" s="12">
        <f>'orig. data'!AD25</f>
        <v>0.0396828947</v>
      </c>
    </row>
    <row r="24" spans="1:20" ht="12.75">
      <c r="A24" s="2">
        <v>19</v>
      </c>
      <c r="B24" t="s">
        <v>319</v>
      </c>
      <c r="C24">
        <f t="shared" si="4"/>
      </c>
      <c r="D24" t="str">
        <f t="shared" si="5"/>
        <v>2</v>
      </c>
      <c r="E24">
        <f t="shared" si="6"/>
      </c>
      <c r="F24" t="str">
        <f t="shared" si="7"/>
        <v>  </v>
      </c>
      <c r="G24" t="str">
        <f t="shared" si="8"/>
        <v>  </v>
      </c>
      <c r="H24" s="13">
        <f t="shared" si="9"/>
        <v>13.625522722</v>
      </c>
      <c r="I24" s="3">
        <f>'orig. data'!D21</f>
        <v>8.866644613</v>
      </c>
      <c r="J24" s="3">
        <f>'orig. data'!R21</f>
        <v>9.4026772264</v>
      </c>
      <c r="K24" s="13">
        <f t="shared" si="10"/>
        <v>14.499866477</v>
      </c>
      <c r="L24" s="6">
        <f>'orig. data'!B21</f>
        <v>48</v>
      </c>
      <c r="M24" s="6">
        <f>'orig. data'!C21</f>
        <v>4741</v>
      </c>
      <c r="N24" s="12">
        <f>'orig. data'!G21</f>
        <v>0.0133168459</v>
      </c>
      <c r="P24" s="6">
        <f>'orig. data'!P21</f>
        <v>61</v>
      </c>
      <c r="Q24" s="6">
        <f>'orig. data'!Q21</f>
        <v>5889</v>
      </c>
      <c r="R24" s="12">
        <f>'orig. data'!U21</f>
        <v>0.0037833807</v>
      </c>
      <c r="T24" s="12">
        <f>'orig. data'!AD21</f>
        <v>0.5338202917</v>
      </c>
    </row>
    <row r="25" spans="1:20" ht="12.75">
      <c r="A25" s="2">
        <v>20</v>
      </c>
      <c r="B25" t="s">
        <v>322</v>
      </c>
      <c r="C25">
        <f t="shared" si="4"/>
      </c>
      <c r="D25" t="str">
        <f t="shared" si="5"/>
        <v>2</v>
      </c>
      <c r="E25" t="str">
        <f t="shared" si="6"/>
        <v>t</v>
      </c>
      <c r="F25" t="str">
        <f t="shared" si="7"/>
        <v>  </v>
      </c>
      <c r="G25" t="str">
        <f t="shared" si="8"/>
        <v>  </v>
      </c>
      <c r="H25" s="13">
        <f t="shared" si="9"/>
        <v>13.625522722</v>
      </c>
      <c r="I25" s="3">
        <f>'orig. data'!D24</f>
        <v>14.851769102</v>
      </c>
      <c r="J25" s="3">
        <f>'orig. data'!R24</f>
        <v>7.3653092909</v>
      </c>
      <c r="K25" s="13">
        <f t="shared" si="10"/>
        <v>14.499866477</v>
      </c>
      <c r="L25" s="6">
        <f>'orig. data'!B24</f>
        <v>52</v>
      </c>
      <c r="M25" s="6">
        <f>'orig. data'!C24</f>
        <v>3400</v>
      </c>
      <c r="N25" s="12">
        <f>'orig. data'!G24</f>
        <v>0.5907650858</v>
      </c>
      <c r="P25" s="6">
        <f>'orig. data'!P24</f>
        <v>40</v>
      </c>
      <c r="Q25" s="6">
        <f>'orig. data'!Q24</f>
        <v>5049</v>
      </c>
      <c r="R25" s="12">
        <f>'orig. data'!U24</f>
        <v>9.91004E-05</v>
      </c>
      <c r="T25" s="12">
        <f>'orig. data'!AD24</f>
        <v>0.0053840275</v>
      </c>
    </row>
    <row r="26" spans="1:20" ht="12.75">
      <c r="A26" s="2">
        <v>21</v>
      </c>
      <c r="B26" t="s">
        <v>320</v>
      </c>
      <c r="C26">
        <f t="shared" si="4"/>
      </c>
      <c r="D26" t="str">
        <f t="shared" si="5"/>
        <v>2</v>
      </c>
      <c r="E26">
        <f t="shared" si="6"/>
      </c>
      <c r="F26" t="str">
        <f t="shared" si="7"/>
        <v>  </v>
      </c>
      <c r="G26" t="str">
        <f t="shared" si="8"/>
        <v>  </v>
      </c>
      <c r="H26" s="13">
        <f t="shared" si="9"/>
        <v>13.625522722</v>
      </c>
      <c r="I26" s="3">
        <f>'orig. data'!D22</f>
        <v>8.2698737412</v>
      </c>
      <c r="J26" s="3">
        <f>'orig. data'!R22</f>
        <v>8.9657769317</v>
      </c>
      <c r="K26" s="13">
        <f t="shared" si="10"/>
        <v>14.499866477</v>
      </c>
      <c r="L26" s="6">
        <f>'orig. data'!B22</f>
        <v>33</v>
      </c>
      <c r="M26" s="6">
        <f>'orig. data'!C22</f>
        <v>3954</v>
      </c>
      <c r="N26" s="12">
        <f>'orig. data'!G22</f>
        <v>0.0113441661</v>
      </c>
      <c r="P26" s="6">
        <f>'orig. data'!P22</f>
        <v>61</v>
      </c>
      <c r="Q26" s="6">
        <f>'orig. data'!Q22</f>
        <v>6192</v>
      </c>
      <c r="R26" s="12">
        <f>'orig. data'!U22</f>
        <v>0.0014438994</v>
      </c>
      <c r="T26" s="12">
        <f>'orig. data'!AD22</f>
        <v>0.5076985699</v>
      </c>
    </row>
    <row r="27" spans="1:23" ht="12.75">
      <c r="A27" s="2">
        <v>22</v>
      </c>
      <c r="B27" t="s">
        <v>207</v>
      </c>
      <c r="C27">
        <f t="shared" si="4"/>
      </c>
      <c r="D27">
        <f t="shared" si="5"/>
      </c>
      <c r="E27">
        <f t="shared" si="6"/>
      </c>
      <c r="F27" t="str">
        <f t="shared" si="7"/>
        <v>  </v>
      </c>
      <c r="G27" t="str">
        <f t="shared" si="8"/>
        <v>  </v>
      </c>
      <c r="H27" s="13">
        <f t="shared" si="9"/>
        <v>13.625522722</v>
      </c>
      <c r="I27" s="3">
        <f>'orig. data'!D26</f>
        <v>9.6354637801</v>
      </c>
      <c r="J27" s="3">
        <f>'orig. data'!R26</f>
        <v>11.981157643</v>
      </c>
      <c r="K27" s="13">
        <f t="shared" si="10"/>
        <v>14.499866477</v>
      </c>
      <c r="L27" s="6">
        <f>'orig. data'!B26</f>
        <v>46</v>
      </c>
      <c r="M27" s="6">
        <f>'orig. data'!C26</f>
        <v>4716</v>
      </c>
      <c r="N27" s="12">
        <f>'orig. data'!G26</f>
        <v>0.0378379806</v>
      </c>
      <c r="P27" s="6">
        <f>'orig. data'!P26</f>
        <v>99</v>
      </c>
      <c r="Q27" s="6">
        <f>'orig. data'!Q26</f>
        <v>7892</v>
      </c>
      <c r="R27" s="12">
        <f>'orig. data'!U26</f>
        <v>0.1193579402</v>
      </c>
      <c r="T27" s="12">
        <f>'orig. data'!AD26</f>
        <v>0.1281778972</v>
      </c>
      <c r="U27" s="1"/>
      <c r="V27" s="1"/>
      <c r="W27" s="1"/>
    </row>
    <row r="28" spans="1:23" ht="12.75">
      <c r="A28" s="2">
        <v>23</v>
      </c>
      <c r="B28" t="s">
        <v>321</v>
      </c>
      <c r="C28">
        <f t="shared" si="4"/>
      </c>
      <c r="D28" t="str">
        <f t="shared" si="5"/>
        <v>2</v>
      </c>
      <c r="E28">
        <f t="shared" si="6"/>
      </c>
      <c r="F28" t="str">
        <f t="shared" si="7"/>
        <v>  </v>
      </c>
      <c r="G28" t="str">
        <f t="shared" si="8"/>
        <v>  </v>
      </c>
      <c r="H28" s="13">
        <f t="shared" si="9"/>
        <v>13.625522722</v>
      </c>
      <c r="I28" s="3">
        <f>'orig. data'!D23</f>
        <v>11.337895604</v>
      </c>
      <c r="J28" s="3">
        <f>'orig. data'!R23</f>
        <v>9.5233976601</v>
      </c>
      <c r="K28" s="13">
        <f t="shared" si="10"/>
        <v>14.499866477</v>
      </c>
      <c r="L28" s="6">
        <f>'orig. data'!B23</f>
        <v>82</v>
      </c>
      <c r="M28" s="6">
        <f>'orig. data'!C23</f>
        <v>7071</v>
      </c>
      <c r="N28" s="12">
        <f>'orig. data'!G23</f>
        <v>0.1745817658</v>
      </c>
      <c r="P28" s="6">
        <f>'orig. data'!P23</f>
        <v>108</v>
      </c>
      <c r="Q28" s="6">
        <f>'orig. data'!Q23</f>
        <v>10583</v>
      </c>
      <c r="R28" s="12">
        <f>'orig. data'!U23</f>
        <v>0.0004646997</v>
      </c>
      <c r="T28" s="12">
        <f>'orig. data'!AD23</f>
        <v>0.5519970518</v>
      </c>
      <c r="U28" s="1"/>
      <c r="V28" s="1"/>
      <c r="W28" s="1"/>
    </row>
    <row r="29" spans="1:23" ht="12.75">
      <c r="A29" s="2">
        <v>24</v>
      </c>
      <c r="B29" t="s">
        <v>324</v>
      </c>
      <c r="C29" t="str">
        <f t="shared" si="4"/>
        <v>1</v>
      </c>
      <c r="D29" t="str">
        <f t="shared" si="5"/>
        <v>2</v>
      </c>
      <c r="E29">
        <f t="shared" si="6"/>
      </c>
      <c r="F29" t="str">
        <f t="shared" si="7"/>
        <v>  </v>
      </c>
      <c r="G29" t="str">
        <f t="shared" si="8"/>
        <v>  </v>
      </c>
      <c r="H29" s="13">
        <f t="shared" si="9"/>
        <v>13.625522722</v>
      </c>
      <c r="I29" s="3">
        <f>'orig. data'!D27</f>
        <v>7.3682491112</v>
      </c>
      <c r="J29" s="3">
        <f>'orig. data'!R27</f>
        <v>7.4810212115</v>
      </c>
      <c r="K29" s="13">
        <f t="shared" si="10"/>
        <v>14.499866477</v>
      </c>
      <c r="L29" s="6">
        <f>'orig. data'!B27</f>
        <v>42</v>
      </c>
      <c r="M29" s="6">
        <f>'orig. data'!C27</f>
        <v>5209</v>
      </c>
      <c r="N29" s="12">
        <f>'orig. data'!G27</f>
        <v>0.0008765224</v>
      </c>
      <c r="P29" s="6">
        <f>'orig. data'!P27</f>
        <v>63</v>
      </c>
      <c r="Q29" s="6">
        <f>'orig. data'!Q27</f>
        <v>7475</v>
      </c>
      <c r="R29" s="12">
        <f>'orig. data'!U27</f>
        <v>6.7976881E-06</v>
      </c>
      <c r="T29" s="12">
        <f>'orig. data'!AD27</f>
        <v>0.6833782526</v>
      </c>
      <c r="U29" s="1"/>
      <c r="V29" s="1"/>
      <c r="W29" s="1"/>
    </row>
    <row r="30" spans="1:23" ht="12.75">
      <c r="A30" s="2">
        <v>25</v>
      </c>
      <c r="B30" t="s">
        <v>209</v>
      </c>
      <c r="C30">
        <f t="shared" si="4"/>
      </c>
      <c r="D30">
        <f t="shared" si="5"/>
      </c>
      <c r="E30">
        <f t="shared" si="6"/>
      </c>
      <c r="F30" t="str">
        <f t="shared" si="7"/>
        <v>  </v>
      </c>
      <c r="G30" t="str">
        <f t="shared" si="8"/>
        <v>  </v>
      </c>
      <c r="H30" s="13">
        <f t="shared" si="9"/>
        <v>13.625522722</v>
      </c>
      <c r="I30" s="3">
        <f>'orig. data'!D28</f>
        <v>15.765874141</v>
      </c>
      <c r="J30" s="3">
        <f>'orig. data'!R28</f>
        <v>14.080065491</v>
      </c>
      <c r="K30" s="13">
        <f t="shared" si="10"/>
        <v>14.499866477</v>
      </c>
      <c r="L30" s="6">
        <f>'orig. data'!B28</f>
        <v>37</v>
      </c>
      <c r="M30" s="6">
        <f>'orig. data'!C28</f>
        <v>2445</v>
      </c>
      <c r="N30" s="12">
        <f>'orig. data'!G28</f>
        <v>0.4424482211</v>
      </c>
      <c r="O30" s="9"/>
      <c r="P30" s="6">
        <f>'orig. data'!P28</f>
        <v>54</v>
      </c>
      <c r="Q30" s="6">
        <f>'orig. data'!Q28</f>
        <v>3930</v>
      </c>
      <c r="R30" s="12">
        <f>'orig. data'!U28</f>
        <v>0.849130585</v>
      </c>
      <c r="T30" s="12">
        <f>'orig. data'!AD28</f>
        <v>0.8744883701</v>
      </c>
      <c r="U30" s="1"/>
      <c r="V30" s="1"/>
      <c r="W30" s="1"/>
    </row>
    <row r="31" spans="1:23" ht="12.75">
      <c r="A31" s="2">
        <v>26</v>
      </c>
      <c r="B31" t="s">
        <v>211</v>
      </c>
      <c r="C31">
        <f t="shared" si="4"/>
      </c>
      <c r="D31">
        <f t="shared" si="5"/>
      </c>
      <c r="E31">
        <f t="shared" si="6"/>
      </c>
      <c r="F31" t="str">
        <f t="shared" si="7"/>
        <v>  </v>
      </c>
      <c r="G31" t="str">
        <f t="shared" si="8"/>
        <v>  </v>
      </c>
      <c r="H31" s="13">
        <f t="shared" si="9"/>
        <v>13.625522722</v>
      </c>
      <c r="I31" s="3">
        <f>'orig. data'!D30</f>
        <v>15.862032007</v>
      </c>
      <c r="J31" s="3">
        <f>'orig. data'!R30</f>
        <v>18.717804856</v>
      </c>
      <c r="K31" s="13">
        <f t="shared" si="10"/>
        <v>14.499866477</v>
      </c>
      <c r="L31" s="6">
        <f>'orig. data'!B30</f>
        <v>82</v>
      </c>
      <c r="M31" s="6">
        <f>'orig. data'!C30</f>
        <v>5211</v>
      </c>
      <c r="N31" s="12">
        <f>'orig. data'!G30</f>
        <v>0.2551501784</v>
      </c>
      <c r="O31" s="9"/>
      <c r="P31" s="6">
        <f>'orig. data'!P30</f>
        <v>121</v>
      </c>
      <c r="Q31" s="6">
        <f>'orig. data'!Q30</f>
        <v>6440</v>
      </c>
      <c r="R31" s="12">
        <f>'orig. data'!U30</f>
        <v>0.0251066679</v>
      </c>
      <c r="T31" s="12">
        <f>'orig. data'!AD30</f>
        <v>0.1292779416</v>
      </c>
      <c r="U31" s="1"/>
      <c r="V31" s="1"/>
      <c r="W31" s="1"/>
    </row>
    <row r="32" spans="1:23" ht="12.75">
      <c r="A32" s="2">
        <v>27</v>
      </c>
      <c r="B32" t="s">
        <v>325</v>
      </c>
      <c r="C32">
        <f t="shared" si="4"/>
      </c>
      <c r="D32" t="str">
        <f t="shared" si="5"/>
        <v>2</v>
      </c>
      <c r="E32" t="str">
        <f t="shared" si="6"/>
        <v>t</v>
      </c>
      <c r="F32" t="str">
        <f t="shared" si="7"/>
        <v>  </v>
      </c>
      <c r="G32" t="str">
        <f t="shared" si="8"/>
        <v>  </v>
      </c>
      <c r="H32" s="13">
        <f t="shared" si="9"/>
        <v>13.625522722</v>
      </c>
      <c r="I32" s="3">
        <f>'orig. data'!D29</f>
        <v>14.463559389</v>
      </c>
      <c r="J32" s="3">
        <f>'orig. data'!R29</f>
        <v>19.622359529</v>
      </c>
      <c r="K32" s="13">
        <f t="shared" si="10"/>
        <v>14.499866477</v>
      </c>
      <c r="L32" s="6">
        <f>'orig. data'!B29</f>
        <v>103</v>
      </c>
      <c r="M32" s="6">
        <f>'orig. data'!C29</f>
        <v>7339</v>
      </c>
      <c r="N32" s="12">
        <f>'orig. data'!G29</f>
        <v>0.6274507007</v>
      </c>
      <c r="O32" s="9"/>
      <c r="P32" s="6">
        <f>'orig. data'!P29</f>
        <v>188</v>
      </c>
      <c r="Q32" s="6">
        <f>'orig. data'!Q29</f>
        <v>9898</v>
      </c>
      <c r="R32" s="12">
        <f>'orig. data'!U29</f>
        <v>0.0025814057</v>
      </c>
      <c r="T32" s="12">
        <f>'orig. data'!AD29</f>
        <v>0.0068072982</v>
      </c>
      <c r="U32" s="1"/>
      <c r="V32" s="1"/>
      <c r="W32" s="1"/>
    </row>
    <row r="33" spans="2:23" ht="12.75">
      <c r="B33"/>
      <c r="C33"/>
      <c r="D33"/>
      <c r="E33"/>
      <c r="F33"/>
      <c r="G33"/>
      <c r="H33" s="13"/>
      <c r="I33" s="3"/>
      <c r="J33" s="3"/>
      <c r="K33" s="13"/>
      <c r="L33" s="6"/>
      <c r="M33" s="6"/>
      <c r="N33" s="12"/>
      <c r="O33" s="9"/>
      <c r="P33" s="6"/>
      <c r="Q33" s="6"/>
      <c r="R33" s="12"/>
      <c r="T33" s="12"/>
      <c r="U33" s="1"/>
      <c r="V33" s="1"/>
      <c r="W33" s="1"/>
    </row>
    <row r="34" spans="1:23" ht="12.75">
      <c r="A34" s="2">
        <v>28</v>
      </c>
      <c r="B34" t="s">
        <v>164</v>
      </c>
      <c r="C34" t="str">
        <f t="shared" si="4"/>
        <v>1</v>
      </c>
      <c r="D34" t="str">
        <f t="shared" si="5"/>
        <v>2</v>
      </c>
      <c r="E34">
        <f t="shared" si="6"/>
      </c>
      <c r="F34" t="str">
        <f>IF(AND(L34&gt;0,L34&lt;=5),"T1c"," ")&amp;IF(AND(M34&gt;0,M34&lt;=5),"T1p"," ")</f>
        <v>  </v>
      </c>
      <c r="G34" t="str">
        <f>IF(AND(P34&gt;0,P34&lt;=5),"T2c"," ")&amp;IF(AND(Q34&gt;0,Q34&lt;=5),"T2p"," ")</f>
        <v>  </v>
      </c>
      <c r="H34" s="13">
        <f>I$19</f>
        <v>13.625522722</v>
      </c>
      <c r="I34" s="3">
        <f>'orig. data'!D31</f>
        <v>8.6386042099</v>
      </c>
      <c r="J34" s="3">
        <f>'orig. data'!R31</f>
        <v>7.0822975578</v>
      </c>
      <c r="K34" s="13">
        <f>J$19</f>
        <v>14.499866477</v>
      </c>
      <c r="L34" s="6">
        <f>'orig. data'!B31</f>
        <v>178</v>
      </c>
      <c r="M34" s="6">
        <f>'orig. data'!C31</f>
        <v>20286</v>
      </c>
      <c r="N34" s="12">
        <f>'orig. data'!G31</f>
        <v>2.2217857E-06</v>
      </c>
      <c r="O34" s="9"/>
      <c r="P34" s="6">
        <f>'orig. data'!P31</f>
        <v>245</v>
      </c>
      <c r="Q34" s="6">
        <f>'orig. data'!Q31</f>
        <v>32793</v>
      </c>
      <c r="R34" s="12">
        <f>'orig. data'!U31</f>
        <v>4.28979E-18</v>
      </c>
      <c r="T34" s="12">
        <f>'orig. data'!AD31</f>
        <v>0.2314651741</v>
      </c>
      <c r="U34" s="1"/>
      <c r="V34" s="1"/>
      <c r="W34" s="1"/>
    </row>
    <row r="35" spans="1:23" ht="12.75">
      <c r="A35" s="2">
        <v>29</v>
      </c>
      <c r="B35" s="16" t="s">
        <v>327</v>
      </c>
      <c r="C35">
        <f t="shared" si="4"/>
      </c>
      <c r="D35" t="str">
        <f t="shared" si="5"/>
        <v>2</v>
      </c>
      <c r="E35">
        <f t="shared" si="6"/>
      </c>
      <c r="F35" t="str">
        <f>IF(AND(L35&gt;0,L35&lt;=5),"T1c"," ")&amp;IF(AND(M35&gt;0,M35&lt;=5),"T1p"," ")</f>
        <v>  </v>
      </c>
      <c r="G35" t="str">
        <f>IF(AND(P35&gt;0,P35&lt;=5),"T2c"," ")&amp;IF(AND(Q35&gt;0,Q35&lt;=5),"T2p"," ")</f>
        <v>  </v>
      </c>
      <c r="H35" s="13">
        <f>I$19</f>
        <v>13.625522722</v>
      </c>
      <c r="I35" s="3">
        <f>'orig. data'!D32</f>
        <v>10.758916366</v>
      </c>
      <c r="J35" s="3">
        <f>'orig. data'!R32</f>
        <v>11.727292329</v>
      </c>
      <c r="K35" s="13">
        <f>J$19</f>
        <v>14.499866477</v>
      </c>
      <c r="L35" s="6">
        <f>'orig. data'!B32</f>
        <v>179</v>
      </c>
      <c r="M35" s="6">
        <f>'orig. data'!C32</f>
        <v>16572</v>
      </c>
      <c r="N35" s="12">
        <f>'orig. data'!G32</f>
        <v>0.0113538279</v>
      </c>
      <c r="O35" s="9"/>
      <c r="P35" s="6">
        <f>'orig. data'!P32</f>
        <v>293</v>
      </c>
      <c r="Q35" s="6">
        <f>'orig. data'!Q32</f>
        <v>24553</v>
      </c>
      <c r="R35" s="12">
        <f>'orig. data'!U32</f>
        <v>0.0065299817</v>
      </c>
      <c r="T35" s="12">
        <f>'orig. data'!AD32</f>
        <v>0.1595232419</v>
      </c>
      <c r="U35" s="1"/>
      <c r="V35" s="1"/>
      <c r="W35" s="1"/>
    </row>
    <row r="36" spans="1:23" ht="12.75">
      <c r="A36" s="2">
        <v>30</v>
      </c>
      <c r="B36" t="s">
        <v>328</v>
      </c>
      <c r="C36">
        <f t="shared" si="4"/>
      </c>
      <c r="D36" t="str">
        <f t="shared" si="5"/>
        <v>2</v>
      </c>
      <c r="E36">
        <f t="shared" si="6"/>
      </c>
      <c r="F36" t="str">
        <f>IF(AND(L36&gt;0,L36&lt;=5),"T1c"," ")&amp;IF(AND(M36&gt;0,M36&lt;=5),"T1p"," ")</f>
        <v>  </v>
      </c>
      <c r="G36" t="str">
        <f>IF(AND(P36&gt;0,P36&lt;=5),"T2c"," ")&amp;IF(AND(Q36&gt;0,Q36&lt;=5),"T2p"," ")</f>
        <v>  </v>
      </c>
      <c r="H36" s="13">
        <f>I$19</f>
        <v>13.625522722</v>
      </c>
      <c r="I36" s="3">
        <f>'orig. data'!D33</f>
        <v>16.044726696</v>
      </c>
      <c r="J36" s="3">
        <f>'orig. data'!R33</f>
        <v>18.751335115</v>
      </c>
      <c r="K36" s="13">
        <f>J$19</f>
        <v>14.499866477</v>
      </c>
      <c r="L36" s="6">
        <f>'orig. data'!B33</f>
        <v>237</v>
      </c>
      <c r="M36" s="6">
        <f>'orig. data'!C33</f>
        <v>14644</v>
      </c>
      <c r="N36" s="12">
        <f>'orig. data'!G33</f>
        <v>0.0572732604</v>
      </c>
      <c r="O36" s="9"/>
      <c r="P36" s="6">
        <f>'orig. data'!P33</f>
        <v>355</v>
      </c>
      <c r="Q36" s="6">
        <f>'orig. data'!Q33</f>
        <v>18881</v>
      </c>
      <c r="R36" s="12">
        <f>'orig. data'!U33</f>
        <v>0.0004952192</v>
      </c>
      <c r="T36" s="12">
        <f>'orig. data'!AD33</f>
        <v>0.0237753712</v>
      </c>
      <c r="U36" s="1"/>
      <c r="V36" s="1"/>
      <c r="W36" s="1"/>
    </row>
    <row r="37" spans="1:23" ht="12.75">
      <c r="A37" s="2">
        <v>31</v>
      </c>
      <c r="B37" t="s">
        <v>165</v>
      </c>
      <c r="C37" t="str">
        <f t="shared" si="4"/>
        <v>1</v>
      </c>
      <c r="D37" t="str">
        <f t="shared" si="5"/>
        <v>2</v>
      </c>
      <c r="E37">
        <f t="shared" si="6"/>
      </c>
      <c r="F37" t="str">
        <f>IF(AND(L37&gt;0,L37&lt;=5),"T1c"," ")&amp;IF(AND(M37&gt;0,M37&lt;=5),"T1p"," ")</f>
        <v>  </v>
      </c>
      <c r="G37" t="str">
        <f>IF(AND(P37&gt;0,P37&lt;=5),"T2c"," ")&amp;IF(AND(Q37&gt;0,Q37&lt;=5),"T2p"," ")</f>
        <v>  </v>
      </c>
      <c r="H37" s="13">
        <f aca="true" t="shared" si="11" ref="H37:N37">H8</f>
        <v>13.625522722</v>
      </c>
      <c r="I37" s="3">
        <f t="shared" si="11"/>
        <v>10.58256848</v>
      </c>
      <c r="J37" s="3">
        <f t="shared" si="11"/>
        <v>10.016260683</v>
      </c>
      <c r="K37" s="13">
        <f t="shared" si="11"/>
        <v>14.499866477</v>
      </c>
      <c r="L37" s="6">
        <f t="shared" si="11"/>
        <v>594</v>
      </c>
      <c r="M37" s="6">
        <f t="shared" si="11"/>
        <v>51502</v>
      </c>
      <c r="N37" s="12">
        <f t="shared" si="11"/>
        <v>0.0001530016</v>
      </c>
      <c r="O37" s="9"/>
      <c r="P37" s="43">
        <f>P8</f>
        <v>893</v>
      </c>
      <c r="Q37" s="43">
        <f>Q8</f>
        <v>76227</v>
      </c>
      <c r="R37" s="44">
        <f>R8</f>
        <v>2.490053E-10</v>
      </c>
      <c r="T37" s="44">
        <f>T8</f>
        <v>0.6931842968</v>
      </c>
      <c r="U37" s="1"/>
      <c r="V37" s="1"/>
      <c r="W37" s="1"/>
    </row>
    <row r="38" spans="1:23" ht="12.75">
      <c r="A38" s="2">
        <v>32</v>
      </c>
      <c r="B38" t="str">
        <f>B19</f>
        <v>Manitoba</v>
      </c>
      <c r="C38">
        <f t="shared" si="4"/>
      </c>
      <c r="D38">
        <f t="shared" si="5"/>
      </c>
      <c r="E38">
        <f>IF(AND(T38&lt;=0.01,T38&gt;0),"t","")</f>
      </c>
      <c r="F38" t="str">
        <f>IF(AND(L38&gt;0,L38&lt;=5),"T1c"," ")&amp;IF(AND(M38&gt;0,M38&lt;=5),"T1p"," ")</f>
        <v>  </v>
      </c>
      <c r="G38" t="str">
        <f>IF(AND(P38&gt;0,P38&lt;=5),"T2c"," ")&amp;IF(AND(Q38&gt;0,Q38&lt;=5),"T2p"," ")</f>
        <v>  </v>
      </c>
      <c r="H38" s="13">
        <f aca="true" t="shared" si="12" ref="H38:N38">H19</f>
        <v>13.625522722</v>
      </c>
      <c r="I38" s="3">
        <f t="shared" si="12"/>
        <v>13.625522722</v>
      </c>
      <c r="J38" s="3">
        <f t="shared" si="12"/>
        <v>14.499866477</v>
      </c>
      <c r="K38" s="13">
        <f t="shared" si="12"/>
        <v>14.499866477</v>
      </c>
      <c r="L38" s="6">
        <f t="shared" si="12"/>
        <v>1274</v>
      </c>
      <c r="M38" s="6">
        <f t="shared" si="12"/>
        <v>93501</v>
      </c>
      <c r="N38" s="12" t="str">
        <f t="shared" si="12"/>
        <v> </v>
      </c>
      <c r="O38" s="9"/>
      <c r="P38" s="43">
        <f>P19</f>
        <v>2009</v>
      </c>
      <c r="Q38" s="43">
        <f>Q19</f>
        <v>138553</v>
      </c>
      <c r="R38" s="44" t="str">
        <f>R19</f>
        <v> </v>
      </c>
      <c r="T38" s="44">
        <f>T19</f>
        <v>0.0590954082</v>
      </c>
      <c r="U38" s="1"/>
      <c r="V38" s="1"/>
      <c r="W38" s="1"/>
    </row>
    <row r="39" spans="2:23" ht="12.75">
      <c r="B39"/>
      <c r="C39"/>
      <c r="D39"/>
      <c r="E39"/>
      <c r="F39"/>
      <c r="G39"/>
      <c r="H39" s="13"/>
      <c r="I39" s="3"/>
      <c r="J39" s="3"/>
      <c r="K39" s="13"/>
      <c r="L39" s="6"/>
      <c r="M39" s="6"/>
      <c r="N39" s="12"/>
      <c r="O39" s="9"/>
      <c r="P39" s="43"/>
      <c r="Q39" s="43"/>
      <c r="R39" s="44"/>
      <c r="T39" s="44"/>
      <c r="U39" s="1"/>
      <c r="V39" s="1"/>
      <c r="W39" s="1"/>
    </row>
    <row r="40" spans="1:23" ht="12.75">
      <c r="A40" s="2">
        <v>33</v>
      </c>
      <c r="B40" t="s">
        <v>329</v>
      </c>
      <c r="C40">
        <f>IF(AND(N40&lt;=0.005,N40&gt;0),"1","")</f>
      </c>
      <c r="D40">
        <f>IF(AND(R40&lt;=0.005,R40&gt;0),"2","")</f>
      </c>
      <c r="E40">
        <f>IF(AND(T40&lt;=0.005,T40&gt;0),"t","")</f>
      </c>
      <c r="F40" t="str">
        <f>IF(AND(L40&gt;0,L40&lt;=5),"T1c"," ")&amp;IF(AND(M40&gt;0,M40&lt;=5),"T1p"," ")</f>
        <v>  </v>
      </c>
      <c r="G40" t="str">
        <f>IF(AND(P40&gt;0,P40&lt;=5),"T2c"," ")&amp;IF(AND(Q40&gt;0,Q40&lt;=5),"T2p"," ")</f>
        <v>  </v>
      </c>
      <c r="H40" s="13">
        <f>I$19</f>
        <v>13.625522722</v>
      </c>
      <c r="I40" s="3">
        <f>'orig. data'!D34</f>
        <v>12.893440969</v>
      </c>
      <c r="J40" s="3">
        <f>'orig. data'!R34</f>
        <v>10.771350073</v>
      </c>
      <c r="K40" s="13">
        <f>J$19</f>
        <v>14.499866477</v>
      </c>
      <c r="L40" s="6">
        <f>'orig. data'!B34</f>
        <v>9</v>
      </c>
      <c r="M40" s="6">
        <f>'orig. data'!C34</f>
        <v>694</v>
      </c>
      <c r="N40" s="12">
        <f>'orig. data'!G34</f>
        <v>0.8688687676</v>
      </c>
      <c r="O40" s="9"/>
      <c r="P40" s="6">
        <f>'orig. data'!P34</f>
        <v>15</v>
      </c>
      <c r="Q40" s="6">
        <f>'orig. data'!Q34</f>
        <v>1387</v>
      </c>
      <c r="R40" s="12">
        <f>'orig. data'!U34</f>
        <v>0.2513968283</v>
      </c>
      <c r="T40" s="12">
        <f>'orig. data'!AD34</f>
        <v>0.6962026893</v>
      </c>
      <c r="U40" s="1"/>
      <c r="V40" s="1"/>
      <c r="W40" s="1"/>
    </row>
    <row r="41" spans="1:23" ht="12.75">
      <c r="A41" s="2">
        <v>34</v>
      </c>
      <c r="B41" t="s">
        <v>330</v>
      </c>
      <c r="C41">
        <f aca="true" t="shared" si="13" ref="C41:C119">IF(AND(N41&lt;=0.005,N41&gt;0),"1","")</f>
      </c>
      <c r="D41">
        <f aca="true" t="shared" si="14" ref="D41:D119">IF(AND(R41&lt;=0.005,R41&gt;0),"2","")</f>
      </c>
      <c r="E41">
        <f aca="true" t="shared" si="15" ref="E41:E119">IF(AND(T41&lt;=0.005,T41&gt;0),"t","")</f>
      </c>
      <c r="F41" t="str">
        <f>IF(AND(L41&gt;0,L41&lt;=5),"T1c"," ")&amp;IF(AND(M41&gt;0,M41&lt;=5),"T1p"," ")</f>
        <v>  </v>
      </c>
      <c r="G41" t="str">
        <f>IF(AND(P41&gt;0,P41&lt;=5),"T2c"," ")&amp;IF(AND(Q41&gt;0,Q41&lt;=5),"T2p"," ")</f>
        <v>  </v>
      </c>
      <c r="H41" s="13">
        <f>I$19</f>
        <v>13.625522722</v>
      </c>
      <c r="I41" s="3">
        <f>'orig. data'!D35</f>
        <v>16.526555663</v>
      </c>
      <c r="J41" s="3">
        <f>'orig. data'!R35</f>
        <v>16.734810476</v>
      </c>
      <c r="K41" s="13">
        <f>J$19</f>
        <v>14.499866477</v>
      </c>
      <c r="L41" s="6">
        <f>'orig. data'!B35</f>
        <v>18</v>
      </c>
      <c r="M41" s="6">
        <f>'orig. data'!C35</f>
        <v>1047</v>
      </c>
      <c r="N41" s="12">
        <f>'orig. data'!G35</f>
        <v>0.4161190266</v>
      </c>
      <c r="O41" s="9"/>
      <c r="P41" s="6">
        <f>'orig. data'!P35</f>
        <v>27</v>
      </c>
      <c r="Q41" s="6">
        <f>'orig. data'!Q35</f>
        <v>1552</v>
      </c>
      <c r="R41" s="12">
        <f>'orig. data'!U35</f>
        <v>0.4593730139</v>
      </c>
      <c r="T41" s="12">
        <f>'orig. data'!AD35</f>
        <v>0.927409817</v>
      </c>
      <c r="U41" s="1"/>
      <c r="V41" s="1"/>
      <c r="W41" s="1"/>
    </row>
    <row r="42" spans="1:20" ht="12.75">
      <c r="A42" s="2">
        <v>35</v>
      </c>
      <c r="B42" t="s">
        <v>366</v>
      </c>
      <c r="C42">
        <f t="shared" si="13"/>
      </c>
      <c r="D42">
        <f t="shared" si="14"/>
      </c>
      <c r="E42">
        <f t="shared" si="15"/>
      </c>
      <c r="F42" t="str">
        <f>IF(AND(L42&gt;0,L42&lt;=5),"T1c"," ")&amp;IF(AND(M42&gt;0,M42&lt;=5),"T1p"," ")</f>
        <v>  </v>
      </c>
      <c r="G42" t="str">
        <f>IF(AND(P42&gt;0,P42&lt;=5),"T2c"," ")&amp;IF(AND(Q42&gt;0,Q42&lt;=5),"T2p"," ")</f>
        <v>  </v>
      </c>
      <c r="H42" s="13">
        <f>I$19</f>
        <v>13.625522722</v>
      </c>
      <c r="I42" s="45"/>
      <c r="J42" s="45"/>
      <c r="K42" s="13">
        <f>J$19</f>
        <v>14.499866477</v>
      </c>
      <c r="L42" s="41"/>
      <c r="M42" s="41"/>
      <c r="N42" s="42"/>
      <c r="O42" s="9"/>
      <c r="P42" s="41"/>
      <c r="Q42" s="41"/>
      <c r="R42" s="42"/>
      <c r="T42" s="42"/>
    </row>
    <row r="43" spans="1:20" ht="12.75">
      <c r="A43" s="2">
        <v>36</v>
      </c>
      <c r="B43" t="s">
        <v>331</v>
      </c>
      <c r="C43">
        <f t="shared" si="13"/>
      </c>
      <c r="D43">
        <f t="shared" si="14"/>
      </c>
      <c r="E43">
        <f t="shared" si="15"/>
      </c>
      <c r="F43" t="str">
        <f>IF(AND(L43&gt;0,L43&lt;=5),"T1c"," ")&amp;IF(AND(M43&gt;0,M43&lt;=5),"T1p"," ")</f>
        <v>  </v>
      </c>
      <c r="G43" t="str">
        <f>IF(AND(P43&gt;0,P43&lt;=5),"T2c"," ")&amp;IF(AND(Q43&gt;0,Q43&lt;=5),"T2p"," ")</f>
        <v>  </v>
      </c>
      <c r="H43" s="13">
        <f>I$19</f>
        <v>13.625522722</v>
      </c>
      <c r="I43" s="3">
        <f>'orig. data'!D37</f>
        <v>20.428317738</v>
      </c>
      <c r="J43" s="3">
        <f>'orig. data'!R37</f>
        <v>10.437124899</v>
      </c>
      <c r="K43" s="13">
        <f>J$19</f>
        <v>14.499866477</v>
      </c>
      <c r="L43" s="6">
        <f>'orig. data'!B37</f>
        <v>15</v>
      </c>
      <c r="M43" s="6">
        <f>'orig. data'!C37</f>
        <v>659</v>
      </c>
      <c r="N43" s="12">
        <f>'orig. data'!G37</f>
        <v>0.1189387315</v>
      </c>
      <c r="O43" s="9"/>
      <c r="P43" s="6">
        <f>'orig. data'!P37</f>
        <v>10</v>
      </c>
      <c r="Q43" s="6">
        <f>'orig. data'!Q37</f>
        <v>874</v>
      </c>
      <c r="R43" s="12">
        <f>'orig. data'!U37</f>
        <v>0.2997090803</v>
      </c>
      <c r="T43" s="12">
        <f>'orig. data'!AD37</f>
        <v>0.1078952586</v>
      </c>
    </row>
    <row r="44" spans="2:20" ht="12.75">
      <c r="B44"/>
      <c r="C44"/>
      <c r="D44"/>
      <c r="E44"/>
      <c r="F44"/>
      <c r="G44"/>
      <c r="H44" s="13"/>
      <c r="I44" s="3"/>
      <c r="J44" s="3"/>
      <c r="K44" s="13"/>
      <c r="L44" s="6"/>
      <c r="M44" s="6"/>
      <c r="N44" s="12"/>
      <c r="O44" s="9"/>
      <c r="P44" s="6"/>
      <c r="Q44" s="6"/>
      <c r="R44" s="12"/>
      <c r="T44" s="12"/>
    </row>
    <row r="45" spans="1:20" ht="12.75">
      <c r="A45" s="2">
        <v>37</v>
      </c>
      <c r="B45" t="s">
        <v>332</v>
      </c>
      <c r="C45">
        <f t="shared" si="13"/>
      </c>
      <c r="D45">
        <f t="shared" si="14"/>
      </c>
      <c r="E45">
        <f t="shared" si="15"/>
      </c>
      <c r="F45" t="str">
        <f aca="true" t="shared" si="16" ref="F45:F53">IF(AND(L45&gt;0,L45&lt;=5),"T1c"," ")&amp;IF(AND(M45&gt;0,M45&lt;=5),"T1p"," ")</f>
        <v>  </v>
      </c>
      <c r="G45" t="str">
        <f aca="true" t="shared" si="17" ref="G45:G53">IF(AND(P45&gt;0,P45&lt;=5),"T2c"," ")&amp;IF(AND(Q45&gt;0,Q45&lt;=5),"T2p"," ")</f>
        <v>  </v>
      </c>
      <c r="H45" s="13">
        <f aca="true" t="shared" si="18" ref="H45:H53">I$19</f>
        <v>13.625522722</v>
      </c>
      <c r="I45" s="3">
        <f>'orig. data'!D38</f>
        <v>12.006927192</v>
      </c>
      <c r="J45" s="3">
        <f>'orig. data'!R38</f>
        <v>26.852380261</v>
      </c>
      <c r="K45" s="13">
        <f aca="true" t="shared" si="19" ref="K45:K53">J$19</f>
        <v>14.499866477</v>
      </c>
      <c r="L45" s="6">
        <f>'orig. data'!B38</f>
        <v>6</v>
      </c>
      <c r="M45" s="6">
        <f>'orig. data'!C38</f>
        <v>431</v>
      </c>
      <c r="N45" s="12">
        <f>'orig. data'!G38</f>
        <v>0.7573070609</v>
      </c>
      <c r="O45" s="9"/>
      <c r="P45" s="6">
        <f>'orig. data'!P38</f>
        <v>15</v>
      </c>
      <c r="Q45" s="6">
        <f>'orig. data'!Q38</f>
        <v>504</v>
      </c>
      <c r="R45" s="12">
        <f>'orig. data'!U38</f>
        <v>0.0174283835</v>
      </c>
      <c r="T45" s="12">
        <f>'orig. data'!AD38</f>
        <v>0.0895658874</v>
      </c>
    </row>
    <row r="46" spans="1:20" ht="12.75">
      <c r="A46" s="2">
        <v>38</v>
      </c>
      <c r="B46" t="s">
        <v>367</v>
      </c>
      <c r="C46">
        <f t="shared" si="13"/>
      </c>
      <c r="D46">
        <f t="shared" si="14"/>
      </c>
      <c r="E46">
        <f t="shared" si="15"/>
      </c>
      <c r="F46" t="str">
        <f t="shared" si="16"/>
        <v>  </v>
      </c>
      <c r="G46" t="str">
        <f t="shared" si="17"/>
        <v>  </v>
      </c>
      <c r="H46" s="13">
        <f t="shared" si="18"/>
        <v>13.625522722</v>
      </c>
      <c r="I46" s="45"/>
      <c r="J46" s="45"/>
      <c r="K46" s="13">
        <f t="shared" si="19"/>
        <v>14.499866477</v>
      </c>
      <c r="L46" s="41"/>
      <c r="M46" s="41"/>
      <c r="N46" s="42"/>
      <c r="P46" s="41"/>
      <c r="Q46" s="41"/>
      <c r="R46" s="42"/>
      <c r="T46" s="42"/>
    </row>
    <row r="47" spans="1:20" ht="12.75">
      <c r="A47" s="2">
        <v>39</v>
      </c>
      <c r="B47" t="s">
        <v>368</v>
      </c>
      <c r="C47">
        <f t="shared" si="13"/>
      </c>
      <c r="D47">
        <f t="shared" si="14"/>
      </c>
      <c r="E47">
        <f t="shared" si="15"/>
      </c>
      <c r="F47" t="str">
        <f t="shared" si="16"/>
        <v>  </v>
      </c>
      <c r="G47" t="str">
        <f t="shared" si="17"/>
        <v>  </v>
      </c>
      <c r="H47" s="13">
        <f t="shared" si="18"/>
        <v>13.625522722</v>
      </c>
      <c r="I47" s="45"/>
      <c r="J47" s="3">
        <f>'orig. data'!R40</f>
        <v>5.6708909466</v>
      </c>
      <c r="K47" s="13">
        <f t="shared" si="19"/>
        <v>14.499866477</v>
      </c>
      <c r="L47" s="41"/>
      <c r="M47" s="41"/>
      <c r="N47" s="42"/>
      <c r="P47" s="6">
        <f>'orig. data'!P40</f>
        <v>6</v>
      </c>
      <c r="Q47" s="6">
        <f>'orig. data'!Q40</f>
        <v>1050</v>
      </c>
      <c r="R47" s="12">
        <f>'orig. data'!U40</f>
        <v>0.0216680215</v>
      </c>
      <c r="T47" s="12">
        <f>'orig. data'!AD40</f>
        <v>0.9233042355</v>
      </c>
    </row>
    <row r="48" spans="1:20" ht="12.75">
      <c r="A48" s="2">
        <v>40</v>
      </c>
      <c r="B48" t="s">
        <v>369</v>
      </c>
      <c r="C48">
        <f t="shared" si="13"/>
      </c>
      <c r="D48">
        <f t="shared" si="14"/>
      </c>
      <c r="E48">
        <f t="shared" si="15"/>
      </c>
      <c r="F48" t="str">
        <f t="shared" si="16"/>
        <v>  </v>
      </c>
      <c r="G48" t="str">
        <f t="shared" si="17"/>
        <v>  </v>
      </c>
      <c r="H48" s="13">
        <f t="shared" si="18"/>
        <v>13.625522722</v>
      </c>
      <c r="I48" s="45"/>
      <c r="J48" s="3">
        <f>'orig. data'!R41</f>
        <v>9.6846647827</v>
      </c>
      <c r="K48" s="13">
        <f t="shared" si="19"/>
        <v>14.499866477</v>
      </c>
      <c r="L48" s="41"/>
      <c r="M48" s="41"/>
      <c r="N48" s="42"/>
      <c r="P48" s="6">
        <f>'orig. data'!P41</f>
        <v>6</v>
      </c>
      <c r="Q48" s="6">
        <f>'orig. data'!Q41</f>
        <v>551</v>
      </c>
      <c r="R48" s="12">
        <f>'orig. data'!U41</f>
        <v>0.3235989124</v>
      </c>
      <c r="T48" s="12">
        <f>'orig. data'!AD41</f>
        <v>0.1398151929</v>
      </c>
    </row>
    <row r="49" spans="1:20" ht="12.75">
      <c r="A49" s="2">
        <v>41</v>
      </c>
      <c r="B49" t="s">
        <v>334</v>
      </c>
      <c r="C49">
        <f t="shared" si="13"/>
      </c>
      <c r="D49">
        <f t="shared" si="14"/>
      </c>
      <c r="E49">
        <f t="shared" si="15"/>
      </c>
      <c r="F49" t="str">
        <f t="shared" si="16"/>
        <v>  </v>
      </c>
      <c r="G49" t="str">
        <f t="shared" si="17"/>
        <v>  </v>
      </c>
      <c r="H49" s="13">
        <f t="shared" si="18"/>
        <v>13.625522722</v>
      </c>
      <c r="I49" s="3">
        <f>'orig. data'!D43</f>
        <v>12.559714488</v>
      </c>
      <c r="J49" s="3">
        <f>'orig. data'!R43</f>
        <v>11.705834117</v>
      </c>
      <c r="K49" s="13">
        <f t="shared" si="19"/>
        <v>14.499866477</v>
      </c>
      <c r="L49" s="6">
        <f>'orig. data'!B43</f>
        <v>9</v>
      </c>
      <c r="M49" s="6">
        <f>'orig. data'!C43</f>
        <v>637</v>
      </c>
      <c r="N49" s="12">
        <f>'orig. data'!G43</f>
        <v>0.8076356371</v>
      </c>
      <c r="P49" s="6">
        <f>'orig. data'!P43</f>
        <v>12</v>
      </c>
      <c r="Q49" s="6">
        <f>'orig. data'!Q43</f>
        <v>929</v>
      </c>
      <c r="R49" s="12">
        <f>'orig. data'!U43</f>
        <v>0.4597470807</v>
      </c>
      <c r="T49" s="12">
        <f>'orig. data'!AD43</f>
        <v>0.9003675212</v>
      </c>
    </row>
    <row r="50" spans="1:20" ht="12.75">
      <c r="A50" s="2">
        <v>42</v>
      </c>
      <c r="B50" t="s">
        <v>333</v>
      </c>
      <c r="C50">
        <f t="shared" si="13"/>
      </c>
      <c r="D50">
        <f t="shared" si="14"/>
      </c>
      <c r="E50">
        <f t="shared" si="15"/>
      </c>
      <c r="F50" t="str">
        <f t="shared" si="16"/>
        <v>  </v>
      </c>
      <c r="G50" t="str">
        <f t="shared" si="17"/>
        <v>  </v>
      </c>
      <c r="H50" s="13">
        <f t="shared" si="18"/>
        <v>13.625522722</v>
      </c>
      <c r="I50" s="3">
        <f>'orig. data'!D42</f>
        <v>6.2022990615</v>
      </c>
      <c r="J50" s="3">
        <f>'orig. data'!R42</f>
        <v>8.7064990933</v>
      </c>
      <c r="K50" s="13">
        <f t="shared" si="19"/>
        <v>14.499866477</v>
      </c>
      <c r="L50" s="6">
        <f>'orig. data'!B42</f>
        <v>7</v>
      </c>
      <c r="M50" s="6">
        <f>'orig. data'!C42</f>
        <v>1008</v>
      </c>
      <c r="N50" s="12">
        <f>'orig. data'!G42</f>
        <v>0.0378521062</v>
      </c>
      <c r="P50" s="6">
        <f>'orig. data'!P42</f>
        <v>15</v>
      </c>
      <c r="Q50" s="6">
        <f>'orig. data'!Q42</f>
        <v>1534</v>
      </c>
      <c r="R50" s="12">
        <f>'orig. data'!U42</f>
        <v>0.0490835004</v>
      </c>
      <c r="T50" s="12">
        <f>'orig. data'!AD42</f>
        <v>0.4388531028</v>
      </c>
    </row>
    <row r="51" spans="1:20" ht="12.75">
      <c r="A51" s="2">
        <v>43</v>
      </c>
      <c r="B51" t="s">
        <v>370</v>
      </c>
      <c r="C51">
        <f t="shared" si="13"/>
      </c>
      <c r="D51">
        <f t="shared" si="14"/>
      </c>
      <c r="E51">
        <f t="shared" si="15"/>
      </c>
      <c r="F51" t="str">
        <f t="shared" si="16"/>
        <v>  </v>
      </c>
      <c r="G51" t="str">
        <f t="shared" si="17"/>
        <v>  </v>
      </c>
      <c r="H51" s="13">
        <f t="shared" si="18"/>
        <v>13.625522722</v>
      </c>
      <c r="I51" s="45"/>
      <c r="J51" s="3">
        <f>'orig. data'!R44</f>
        <v>27.275845374</v>
      </c>
      <c r="K51" s="13">
        <f t="shared" si="19"/>
        <v>14.499866477</v>
      </c>
      <c r="L51" s="41"/>
      <c r="M51" s="41"/>
      <c r="N51" s="42"/>
      <c r="P51" s="6">
        <f>'orig. data'!P44</f>
        <v>11</v>
      </c>
      <c r="Q51" s="6">
        <f>'orig. data'!Q44</f>
        <v>381</v>
      </c>
      <c r="R51" s="12">
        <f>'orig. data'!U44</f>
        <v>0.0366264498</v>
      </c>
      <c r="T51" s="12">
        <f>'orig. data'!AD44</f>
        <v>0.1708581719</v>
      </c>
    </row>
    <row r="52" spans="1:20" ht="12.75">
      <c r="A52" s="2">
        <v>44</v>
      </c>
      <c r="B52" t="s">
        <v>335</v>
      </c>
      <c r="C52">
        <f t="shared" si="13"/>
      </c>
      <c r="D52">
        <f t="shared" si="14"/>
      </c>
      <c r="E52">
        <f t="shared" si="15"/>
      </c>
      <c r="F52" t="str">
        <f t="shared" si="16"/>
        <v>  </v>
      </c>
      <c r="G52" t="str">
        <f t="shared" si="17"/>
        <v>  </v>
      </c>
      <c r="H52" s="13">
        <f t="shared" si="18"/>
        <v>13.625522722</v>
      </c>
      <c r="I52" s="3">
        <f>'orig. data'!D45</f>
        <v>18.787159469</v>
      </c>
      <c r="J52" s="3">
        <f>'orig. data'!R45</f>
        <v>19.625805246</v>
      </c>
      <c r="K52" s="13">
        <f t="shared" si="19"/>
        <v>14.499866477</v>
      </c>
      <c r="L52" s="6">
        <f>'orig. data'!B45</f>
        <v>35</v>
      </c>
      <c r="M52" s="6">
        <f>'orig. data'!C45</f>
        <v>1894</v>
      </c>
      <c r="N52" s="12">
        <f>'orig. data'!G45</f>
        <v>0.0608178453</v>
      </c>
      <c r="P52" s="6">
        <f>'orig. data'!P45</f>
        <v>55</v>
      </c>
      <c r="Q52" s="6">
        <f>'orig. data'!Q45</f>
        <v>2806</v>
      </c>
      <c r="R52" s="12">
        <f>'orig. data'!U45</f>
        <v>0.0267728557</v>
      </c>
      <c r="T52" s="12">
        <f>'orig. data'!AD45</f>
        <v>0.7854193858</v>
      </c>
    </row>
    <row r="53" spans="1:20" ht="12.75">
      <c r="A53" s="2">
        <v>45</v>
      </c>
      <c r="B53" t="s">
        <v>171</v>
      </c>
      <c r="C53" t="str">
        <f t="shared" si="13"/>
        <v>1</v>
      </c>
      <c r="D53" t="str">
        <f t="shared" si="14"/>
        <v>2</v>
      </c>
      <c r="E53">
        <f t="shared" si="15"/>
      </c>
      <c r="F53" t="str">
        <f t="shared" si="16"/>
        <v>  </v>
      </c>
      <c r="G53" t="str">
        <f t="shared" si="17"/>
        <v>  </v>
      </c>
      <c r="H53" s="13">
        <f t="shared" si="18"/>
        <v>13.625522722</v>
      </c>
      <c r="I53" s="3">
        <f>'orig. data'!D46</f>
        <v>31.667873737</v>
      </c>
      <c r="J53" s="3">
        <f>'orig. data'!R46</f>
        <v>47.054171961</v>
      </c>
      <c r="K53" s="13">
        <f t="shared" si="19"/>
        <v>14.499866477</v>
      </c>
      <c r="L53" s="6">
        <f>'orig. data'!B46</f>
        <v>19</v>
      </c>
      <c r="M53" s="6">
        <f>'orig. data'!C46</f>
        <v>685</v>
      </c>
      <c r="N53" s="12">
        <f>'orig. data'!G46</f>
        <v>0.0002636718</v>
      </c>
      <c r="P53" s="6">
        <f>'orig. data'!P46</f>
        <v>43</v>
      </c>
      <c r="Q53" s="6">
        <f>'orig. data'!Q46</f>
        <v>1040</v>
      </c>
      <c r="R53" s="12">
        <f>'orig. data'!U46</f>
        <v>2.239456E-14</v>
      </c>
      <c r="T53" s="12">
        <f>'orig. data'!AD46</f>
        <v>0.1355258053</v>
      </c>
    </row>
    <row r="54" spans="2:20" ht="12.75">
      <c r="B54"/>
      <c r="C54"/>
      <c r="D54"/>
      <c r="E54"/>
      <c r="F54"/>
      <c r="G54"/>
      <c r="H54" s="13"/>
      <c r="I54" s="3"/>
      <c r="J54" s="3"/>
      <c r="K54" s="13"/>
      <c r="L54" s="6"/>
      <c r="M54" s="6"/>
      <c r="N54" s="12"/>
      <c r="P54" s="6"/>
      <c r="Q54" s="6"/>
      <c r="R54" s="12"/>
      <c r="T54" s="12"/>
    </row>
    <row r="55" spans="1:20" ht="12.75">
      <c r="A55" s="2">
        <v>46</v>
      </c>
      <c r="B55" t="s">
        <v>376</v>
      </c>
      <c r="C55">
        <f t="shared" si="13"/>
      </c>
      <c r="D55">
        <f t="shared" si="14"/>
      </c>
      <c r="E55">
        <f t="shared" si="15"/>
      </c>
      <c r="F55" t="str">
        <f aca="true" t="shared" si="20" ref="F55:F60">IF(AND(L55&gt;0,L55&lt;=5),"T1c"," ")&amp;IF(AND(M55&gt;0,M55&lt;=5),"T1p"," ")</f>
        <v>  </v>
      </c>
      <c r="G55" t="str">
        <f aca="true" t="shared" si="21" ref="G55:G60">IF(AND(P55&gt;0,P55&lt;=5),"T2c"," ")&amp;IF(AND(Q55&gt;0,Q55&lt;=5),"T2p"," ")</f>
        <v>  </v>
      </c>
      <c r="H55" s="13">
        <f aca="true" t="shared" si="22" ref="H55:H60">I$19</f>
        <v>13.625522722</v>
      </c>
      <c r="I55" s="45"/>
      <c r="J55" s="3">
        <f>'orig. data'!R54</f>
        <v>9.3424582594</v>
      </c>
      <c r="K55" s="13">
        <f aca="true" t="shared" si="23" ref="K55:K60">J$19</f>
        <v>14.499866477</v>
      </c>
      <c r="L55" s="41"/>
      <c r="M55" s="41"/>
      <c r="N55" s="42"/>
      <c r="P55" s="6">
        <f>'orig. data'!P54</f>
        <v>15</v>
      </c>
      <c r="Q55" s="6">
        <f>'orig. data'!Q54</f>
        <v>1427</v>
      </c>
      <c r="R55" s="12">
        <f>'orig. data'!U54</f>
        <v>0.0898827161</v>
      </c>
      <c r="T55" s="12">
        <f>'orig. data'!AD54</f>
        <v>0.0458044525</v>
      </c>
    </row>
    <row r="56" spans="1:20" ht="12.75">
      <c r="A56" s="2">
        <v>47</v>
      </c>
      <c r="B56" t="s">
        <v>377</v>
      </c>
      <c r="C56">
        <f t="shared" si="13"/>
      </c>
      <c r="D56">
        <f t="shared" si="14"/>
      </c>
      <c r="E56">
        <f t="shared" si="15"/>
      </c>
      <c r="F56" t="str">
        <f t="shared" si="20"/>
        <v>  </v>
      </c>
      <c r="G56" t="str">
        <f t="shared" si="21"/>
        <v>  </v>
      </c>
      <c r="H56" s="13">
        <f t="shared" si="22"/>
        <v>13.625522722</v>
      </c>
      <c r="I56" s="45"/>
      <c r="J56" s="3">
        <f>'orig. data'!R56</f>
        <v>15.141895651</v>
      </c>
      <c r="K56" s="13">
        <f t="shared" si="23"/>
        <v>14.499866477</v>
      </c>
      <c r="L56" s="41"/>
      <c r="M56" s="41"/>
      <c r="N56" s="42"/>
      <c r="P56" s="6">
        <f>'orig. data'!P56</f>
        <v>22</v>
      </c>
      <c r="Q56" s="6">
        <f>'orig. data'!Q56</f>
        <v>1338</v>
      </c>
      <c r="R56" s="12">
        <f>'orig. data'!U56</f>
        <v>0.8398369941</v>
      </c>
      <c r="T56" s="12">
        <f>'orig. data'!AD56</f>
        <v>0.0064169113</v>
      </c>
    </row>
    <row r="57" spans="1:20" ht="12.75">
      <c r="A57" s="2">
        <v>48</v>
      </c>
      <c r="B57" t="s">
        <v>338</v>
      </c>
      <c r="C57">
        <f t="shared" si="13"/>
      </c>
      <c r="D57">
        <f t="shared" si="14"/>
      </c>
      <c r="E57">
        <f t="shared" si="15"/>
      </c>
      <c r="F57" t="str">
        <f t="shared" si="20"/>
        <v>  </v>
      </c>
      <c r="G57" t="str">
        <f t="shared" si="21"/>
        <v>  </v>
      </c>
      <c r="H57" s="13">
        <f t="shared" si="22"/>
        <v>13.625522722</v>
      </c>
      <c r="I57" s="3">
        <f>'orig. data'!D55</f>
        <v>16.828939982</v>
      </c>
      <c r="J57" s="3">
        <f>'orig. data'!R55</f>
        <v>11.855835609</v>
      </c>
      <c r="K57" s="13">
        <f t="shared" si="23"/>
        <v>14.499866477</v>
      </c>
      <c r="L57" s="6">
        <f>'orig. data'!B55</f>
        <v>18</v>
      </c>
      <c r="M57" s="6">
        <f>'orig. data'!C55</f>
        <v>979</v>
      </c>
      <c r="N57" s="12">
        <f>'orig. data'!G55</f>
        <v>0.3737022135</v>
      </c>
      <c r="P57" s="6">
        <f>'orig. data'!P55</f>
        <v>17</v>
      </c>
      <c r="Q57" s="6">
        <f>'orig. data'!Q55</f>
        <v>1340</v>
      </c>
      <c r="R57" s="12">
        <f>'orig. data'!U55</f>
        <v>0.4085100655</v>
      </c>
      <c r="T57" s="12">
        <f>'orig. data'!AD55</f>
        <v>0.3217974238</v>
      </c>
    </row>
    <row r="58" spans="1:20" ht="12.75">
      <c r="A58" s="2">
        <v>49</v>
      </c>
      <c r="B58" t="s">
        <v>339</v>
      </c>
      <c r="C58" t="str">
        <f t="shared" si="13"/>
        <v>1</v>
      </c>
      <c r="D58">
        <f t="shared" si="14"/>
      </c>
      <c r="E58">
        <f t="shared" si="15"/>
      </c>
      <c r="F58" t="str">
        <f t="shared" si="20"/>
        <v>  </v>
      </c>
      <c r="G58" t="str">
        <f t="shared" si="21"/>
        <v>  </v>
      </c>
      <c r="H58" s="13">
        <f t="shared" si="22"/>
        <v>13.625522722</v>
      </c>
      <c r="I58" s="3">
        <f>'orig. data'!D57</f>
        <v>23.757362501</v>
      </c>
      <c r="J58" s="3">
        <f>'orig. data'!R57</f>
        <v>18.319270831</v>
      </c>
      <c r="K58" s="13">
        <f t="shared" si="23"/>
        <v>14.499866477</v>
      </c>
      <c r="L58" s="6">
        <f>'orig. data'!B57</f>
        <v>39</v>
      </c>
      <c r="M58" s="6">
        <f>'orig. data'!C57</f>
        <v>1560</v>
      </c>
      <c r="N58" s="12">
        <f>'orig. data'!G57</f>
        <v>0.0006269933</v>
      </c>
      <c r="P58" s="6">
        <f>'orig. data'!P57</f>
        <v>38</v>
      </c>
      <c r="Q58" s="6">
        <f>'orig. data'!Q57</f>
        <v>2006</v>
      </c>
      <c r="R58" s="12">
        <f>'orig. data'!U57</f>
        <v>0.1533550586</v>
      </c>
      <c r="T58" s="12">
        <f>'orig. data'!AD57</f>
        <v>0.2829624706</v>
      </c>
    </row>
    <row r="59" spans="1:20" ht="12.75">
      <c r="A59" s="2">
        <v>50</v>
      </c>
      <c r="B59" t="s">
        <v>340</v>
      </c>
      <c r="C59">
        <f t="shared" si="13"/>
      </c>
      <c r="D59">
        <f t="shared" si="14"/>
      </c>
      <c r="E59">
        <f t="shared" si="15"/>
      </c>
      <c r="F59" t="str">
        <f t="shared" si="20"/>
        <v>  </v>
      </c>
      <c r="G59" t="str">
        <f t="shared" si="21"/>
        <v>  </v>
      </c>
      <c r="H59" s="13">
        <f t="shared" si="22"/>
        <v>13.625522722</v>
      </c>
      <c r="I59" s="3">
        <f>'orig. data'!D58</f>
        <v>6.3218026852</v>
      </c>
      <c r="J59" s="3">
        <f>'orig. data'!R58</f>
        <v>14.948688989</v>
      </c>
      <c r="K59" s="13">
        <f t="shared" si="23"/>
        <v>14.499866477</v>
      </c>
      <c r="L59" s="6">
        <f>'orig. data'!B58</f>
        <v>9</v>
      </c>
      <c r="M59" s="6">
        <f>'orig. data'!C58</f>
        <v>1332</v>
      </c>
      <c r="N59" s="12">
        <f>'orig. data'!G58</f>
        <v>0.0216942354</v>
      </c>
      <c r="P59" s="6">
        <f>'orig. data'!P58</f>
        <v>28</v>
      </c>
      <c r="Q59" s="6">
        <f>'orig. data'!Q58</f>
        <v>1788</v>
      </c>
      <c r="R59" s="12">
        <f>'orig. data'!U58</f>
        <v>0.8727326566</v>
      </c>
      <c r="T59" s="12">
        <f>'orig. data'!AD58</f>
        <v>0.0222741935</v>
      </c>
    </row>
    <row r="60" spans="1:20" ht="12.75">
      <c r="A60" s="2">
        <v>51</v>
      </c>
      <c r="B60" t="s">
        <v>341</v>
      </c>
      <c r="C60">
        <f t="shared" si="13"/>
      </c>
      <c r="D60" t="str">
        <f t="shared" si="14"/>
        <v>2</v>
      </c>
      <c r="E60">
        <f t="shared" si="15"/>
      </c>
      <c r="F60" t="str">
        <f t="shared" si="20"/>
        <v>  </v>
      </c>
      <c r="G60" t="str">
        <f t="shared" si="21"/>
        <v>  </v>
      </c>
      <c r="H60" s="13">
        <f t="shared" si="22"/>
        <v>13.625522722</v>
      </c>
      <c r="I60" s="3">
        <f>'orig. data'!D59</f>
        <v>6.6585481712</v>
      </c>
      <c r="J60" s="3">
        <f>'orig. data'!R59</f>
        <v>4.630478752</v>
      </c>
      <c r="K60" s="13">
        <f t="shared" si="23"/>
        <v>14.499866477</v>
      </c>
      <c r="L60" s="6">
        <f>'orig. data'!B59</f>
        <v>9</v>
      </c>
      <c r="M60" s="6">
        <f>'orig. data'!C59</f>
        <v>1202</v>
      </c>
      <c r="N60" s="12">
        <f>'orig. data'!G59</f>
        <v>0.0323178627</v>
      </c>
      <c r="P60" s="6">
        <f>'orig. data'!P59</f>
        <v>7</v>
      </c>
      <c r="Q60" s="6">
        <f>'orig. data'!Q59</f>
        <v>1384</v>
      </c>
      <c r="R60" s="12">
        <f>'orig. data'!U59</f>
        <v>0.0025719693</v>
      </c>
      <c r="T60" s="12">
        <f>'orig. data'!AD59</f>
        <v>0.4898045305</v>
      </c>
    </row>
    <row r="61" spans="2:20" ht="12.75">
      <c r="B61"/>
      <c r="C61"/>
      <c r="D61"/>
      <c r="E61"/>
      <c r="F61"/>
      <c r="G61"/>
      <c r="H61" s="13"/>
      <c r="I61" s="3"/>
      <c r="J61" s="3"/>
      <c r="K61" s="13"/>
      <c r="L61" s="6"/>
      <c r="M61" s="6"/>
      <c r="N61" s="12"/>
      <c r="P61" s="6"/>
      <c r="Q61" s="6"/>
      <c r="R61" s="12"/>
      <c r="T61" s="12"/>
    </row>
    <row r="62" spans="1:20" ht="12.75">
      <c r="A62" s="2">
        <v>52</v>
      </c>
      <c r="B62" t="s">
        <v>371</v>
      </c>
      <c r="C62">
        <f t="shared" si="13"/>
      </c>
      <c r="D62">
        <f t="shared" si="14"/>
      </c>
      <c r="E62">
        <f t="shared" si="15"/>
      </c>
      <c r="F62" t="str">
        <f aca="true" t="shared" si="24" ref="F62:F68">IF(AND(L62&gt;0,L62&lt;=5),"T1c"," ")&amp;IF(AND(M62&gt;0,M62&lt;=5),"T1p"," ")</f>
        <v>  </v>
      </c>
      <c r="G62" t="str">
        <f aca="true" t="shared" si="25" ref="G62:G68">IF(AND(P62&gt;0,P62&lt;=5),"T2c"," ")&amp;IF(AND(Q62&gt;0,Q62&lt;=5),"T2p"," ")</f>
        <v>  </v>
      </c>
      <c r="H62" s="13">
        <f aca="true" t="shared" si="26" ref="H62:H68">I$19</f>
        <v>13.625522722</v>
      </c>
      <c r="I62" s="45"/>
      <c r="J62" s="45"/>
      <c r="K62" s="13">
        <f aca="true" t="shared" si="27" ref="K62:K68">J$19</f>
        <v>14.499866477</v>
      </c>
      <c r="L62" s="41"/>
      <c r="M62" s="41"/>
      <c r="N62" s="42"/>
      <c r="P62" s="41"/>
      <c r="Q62" s="41"/>
      <c r="R62" s="42"/>
      <c r="T62" s="42"/>
    </row>
    <row r="63" spans="1:20" ht="12.75">
      <c r="A63" s="2">
        <v>53</v>
      </c>
      <c r="B63" t="s">
        <v>372</v>
      </c>
      <c r="C63">
        <f t="shared" si="13"/>
      </c>
      <c r="D63">
        <f t="shared" si="14"/>
      </c>
      <c r="E63">
        <f t="shared" si="15"/>
      </c>
      <c r="F63" t="str">
        <f t="shared" si="24"/>
        <v>  </v>
      </c>
      <c r="G63" t="str">
        <f t="shared" si="25"/>
        <v>  </v>
      </c>
      <c r="H63" s="13">
        <f t="shared" si="26"/>
        <v>13.625522722</v>
      </c>
      <c r="I63" s="45"/>
      <c r="J63" s="45"/>
      <c r="K63" s="13">
        <f t="shared" si="27"/>
        <v>14.499866477</v>
      </c>
      <c r="L63" s="41"/>
      <c r="M63" s="41"/>
      <c r="N63" s="42"/>
      <c r="P63" s="41"/>
      <c r="Q63" s="41"/>
      <c r="R63" s="42"/>
      <c r="T63" s="42"/>
    </row>
    <row r="64" spans="1:20" ht="12.75">
      <c r="A64" s="2">
        <v>54</v>
      </c>
      <c r="B64" t="s">
        <v>336</v>
      </c>
      <c r="C64">
        <f t="shared" si="13"/>
      </c>
      <c r="D64">
        <f t="shared" si="14"/>
      </c>
      <c r="E64">
        <f t="shared" si="15"/>
      </c>
      <c r="F64" t="str">
        <f t="shared" si="24"/>
        <v>  </v>
      </c>
      <c r="G64" t="str">
        <f t="shared" si="25"/>
        <v>  </v>
      </c>
      <c r="H64" s="13">
        <f t="shared" si="26"/>
        <v>13.625522722</v>
      </c>
      <c r="I64" s="3">
        <f>'orig. data'!D49</f>
        <v>12.931226328</v>
      </c>
      <c r="J64" s="3">
        <f>'orig. data'!R49</f>
        <v>11.374823093</v>
      </c>
      <c r="K64" s="13">
        <f t="shared" si="27"/>
        <v>14.499866477</v>
      </c>
      <c r="L64" s="6">
        <f>'orig. data'!B49</f>
        <v>11</v>
      </c>
      <c r="M64" s="6">
        <f>'orig. data'!C49</f>
        <v>824</v>
      </c>
      <c r="N64" s="12">
        <f>'orig. data'!G49</f>
        <v>0.8628764307</v>
      </c>
      <c r="P64" s="6">
        <f>'orig. data'!P49</f>
        <v>15</v>
      </c>
      <c r="Q64" s="6">
        <f>'orig. data'!Q49</f>
        <v>1237</v>
      </c>
      <c r="R64" s="12">
        <f>'orig. data'!U49</f>
        <v>0.3489612326</v>
      </c>
      <c r="T64" s="12">
        <f>'orig. data'!AD49</f>
        <v>0.7758182482</v>
      </c>
    </row>
    <row r="65" spans="1:20" ht="12.75">
      <c r="A65" s="2">
        <v>55</v>
      </c>
      <c r="B65" t="s">
        <v>373</v>
      </c>
      <c r="C65">
        <f t="shared" si="13"/>
      </c>
      <c r="D65">
        <f t="shared" si="14"/>
      </c>
      <c r="E65">
        <f t="shared" si="15"/>
      </c>
      <c r="F65" t="str">
        <f t="shared" si="24"/>
        <v>  </v>
      </c>
      <c r="G65" t="str">
        <f t="shared" si="25"/>
        <v>  </v>
      </c>
      <c r="H65" s="13">
        <f t="shared" si="26"/>
        <v>13.625522722</v>
      </c>
      <c r="I65" s="3">
        <f>'orig. data'!D50</f>
        <v>11.861077326</v>
      </c>
      <c r="J65" s="45"/>
      <c r="K65" s="13">
        <f t="shared" si="27"/>
        <v>14.499866477</v>
      </c>
      <c r="L65" s="6">
        <f>'orig. data'!B50</f>
        <v>6</v>
      </c>
      <c r="M65" s="6">
        <f>'orig. data'!C50</f>
        <v>484</v>
      </c>
      <c r="N65" s="12">
        <f>'orig. data'!G50</f>
        <v>0.7346841376</v>
      </c>
      <c r="P65" s="41"/>
      <c r="Q65" s="41"/>
      <c r="R65" s="42"/>
      <c r="T65" s="12">
        <f>'orig. data'!AD50</f>
        <v>0.1239533844</v>
      </c>
    </row>
    <row r="66" spans="1:20" ht="12.75">
      <c r="A66" s="2">
        <v>56</v>
      </c>
      <c r="B66" t="s">
        <v>374</v>
      </c>
      <c r="C66">
        <f t="shared" si="13"/>
      </c>
      <c r="D66">
        <f t="shared" si="14"/>
      </c>
      <c r="E66">
        <f t="shared" si="15"/>
      </c>
      <c r="F66" t="str">
        <f t="shared" si="24"/>
        <v>  </v>
      </c>
      <c r="G66" t="str">
        <f t="shared" si="25"/>
        <v>  </v>
      </c>
      <c r="H66" s="13">
        <f t="shared" si="26"/>
        <v>13.625522722</v>
      </c>
      <c r="I66" s="45"/>
      <c r="J66" s="45"/>
      <c r="K66" s="13">
        <f t="shared" si="27"/>
        <v>14.499866477</v>
      </c>
      <c r="L66" s="41"/>
      <c r="M66" s="41"/>
      <c r="N66" s="42"/>
      <c r="P66" s="41"/>
      <c r="Q66" s="41"/>
      <c r="R66" s="42"/>
      <c r="T66" s="42"/>
    </row>
    <row r="67" spans="1:20" ht="12.75">
      <c r="A67" s="2">
        <v>57</v>
      </c>
      <c r="B67" t="s">
        <v>375</v>
      </c>
      <c r="C67">
        <f t="shared" si="13"/>
      </c>
      <c r="D67">
        <f t="shared" si="14"/>
      </c>
      <c r="E67">
        <f t="shared" si="15"/>
      </c>
      <c r="F67" t="str">
        <f t="shared" si="24"/>
        <v>  </v>
      </c>
      <c r="G67" t="str">
        <f t="shared" si="25"/>
        <v>  </v>
      </c>
      <c r="H67" s="13">
        <f t="shared" si="26"/>
        <v>13.625522722</v>
      </c>
      <c r="I67" s="45"/>
      <c r="J67" s="45"/>
      <c r="K67" s="13">
        <f t="shared" si="27"/>
        <v>14.499866477</v>
      </c>
      <c r="L67" s="41"/>
      <c r="M67" s="41"/>
      <c r="N67" s="42"/>
      <c r="P67" s="41"/>
      <c r="Q67" s="41"/>
      <c r="R67" s="42"/>
      <c r="T67" s="42"/>
    </row>
    <row r="68" spans="1:20" ht="12.75">
      <c r="A68" s="2">
        <v>58</v>
      </c>
      <c r="B68" t="s">
        <v>337</v>
      </c>
      <c r="C68">
        <f t="shared" si="13"/>
      </c>
      <c r="D68">
        <f t="shared" si="14"/>
      </c>
      <c r="E68">
        <f t="shared" si="15"/>
      </c>
      <c r="F68" t="str">
        <f t="shared" si="24"/>
        <v>  </v>
      </c>
      <c r="G68" t="str">
        <f t="shared" si="25"/>
        <v>  </v>
      </c>
      <c r="H68" s="13">
        <f t="shared" si="26"/>
        <v>13.625522722</v>
      </c>
      <c r="I68" s="3">
        <f>'orig. data'!D53</f>
        <v>10.58570356</v>
      </c>
      <c r="J68" s="3">
        <f>'orig. data'!R53</f>
        <v>12.409898291</v>
      </c>
      <c r="K68" s="13">
        <f t="shared" si="27"/>
        <v>14.499866477</v>
      </c>
      <c r="L68" s="6">
        <f>'orig. data'!B53</f>
        <v>11</v>
      </c>
      <c r="M68" s="6">
        <f>'orig. data'!C53</f>
        <v>989</v>
      </c>
      <c r="N68" s="12">
        <f>'orig. data'!G53</f>
        <v>0.4044895917</v>
      </c>
      <c r="P68" s="6">
        <f>'orig. data'!P53</f>
        <v>16</v>
      </c>
      <c r="Q68" s="6">
        <f>'orig. data'!Q53</f>
        <v>1268</v>
      </c>
      <c r="R68" s="12">
        <f>'orig. data'!U53</f>
        <v>0.5351963447</v>
      </c>
      <c r="T68" s="12">
        <f>'orig. data'!AD53</f>
        <v>0.6565160862</v>
      </c>
    </row>
    <row r="69" spans="2:20" ht="12.75">
      <c r="B69"/>
      <c r="C69"/>
      <c r="D69"/>
      <c r="E69"/>
      <c r="F69"/>
      <c r="G69"/>
      <c r="H69" s="13"/>
      <c r="I69" s="3"/>
      <c r="J69" s="3"/>
      <c r="K69" s="13"/>
      <c r="L69" s="6"/>
      <c r="M69" s="6"/>
      <c r="N69" s="12"/>
      <c r="P69" s="6"/>
      <c r="Q69" s="6"/>
      <c r="R69" s="12"/>
      <c r="T69" s="12"/>
    </row>
    <row r="70" spans="1:20" ht="12.75">
      <c r="A70" s="2">
        <v>59</v>
      </c>
      <c r="B70" t="s">
        <v>342</v>
      </c>
      <c r="C70">
        <f t="shared" si="13"/>
      </c>
      <c r="D70" t="str">
        <f t="shared" si="14"/>
        <v>2</v>
      </c>
      <c r="E70">
        <f t="shared" si="15"/>
      </c>
      <c r="F70" t="str">
        <f>IF(AND(L70&gt;0,L70&lt;=5),"T1c"," ")&amp;IF(AND(M70&gt;0,M70&lt;=5),"T1p"," ")</f>
        <v>  </v>
      </c>
      <c r="G70" t="str">
        <f>IF(AND(P70&gt;0,P70&lt;=5),"T2c"," ")&amp;IF(AND(Q70&gt;0,Q70&lt;=5),"T2p"," ")</f>
        <v>  </v>
      </c>
      <c r="H70" s="13">
        <f>I$19</f>
        <v>13.625522722</v>
      </c>
      <c r="I70" s="3">
        <f>'orig. data'!D60</f>
        <v>9.83758888</v>
      </c>
      <c r="J70" s="3">
        <f>'orig. data'!R60</f>
        <v>26.679287573</v>
      </c>
      <c r="K70" s="13">
        <f>J$19</f>
        <v>14.499866477</v>
      </c>
      <c r="L70" s="6">
        <f>'orig. data'!B60</f>
        <v>7</v>
      </c>
      <c r="M70" s="6">
        <f>'orig. data'!C60</f>
        <v>660</v>
      </c>
      <c r="N70" s="12">
        <f>'orig. data'!G60</f>
        <v>0.390105676</v>
      </c>
      <c r="P70" s="6">
        <f>'orig. data'!P60</f>
        <v>24</v>
      </c>
      <c r="Q70" s="6">
        <f>'orig. data'!Q60</f>
        <v>817</v>
      </c>
      <c r="R70" s="12">
        <f>'orig. data'!U60</f>
        <v>0.0029870271</v>
      </c>
      <c r="T70" s="12">
        <f>'orig. data'!AD60</f>
        <v>0.0183773786</v>
      </c>
    </row>
    <row r="71" spans="1:20" ht="12.75">
      <c r="A71" s="2">
        <v>60</v>
      </c>
      <c r="B71" t="s">
        <v>391</v>
      </c>
      <c r="C71">
        <f t="shared" si="13"/>
      </c>
      <c r="D71" t="str">
        <f t="shared" si="14"/>
        <v>2</v>
      </c>
      <c r="E71">
        <f t="shared" si="15"/>
      </c>
      <c r="F71" t="str">
        <f>IF(AND(L71&gt;0,L71&lt;=5),"T1c"," ")&amp;IF(AND(M71&gt;0,M71&lt;=5),"T1p"," ")</f>
        <v>  </v>
      </c>
      <c r="G71" t="str">
        <f>IF(AND(P71&gt;0,P71&lt;=5),"T2c"," ")&amp;IF(AND(Q71&gt;0,Q71&lt;=5),"T2p"," ")</f>
        <v>  </v>
      </c>
      <c r="H71" s="13">
        <f>I$19</f>
        <v>13.625522722</v>
      </c>
      <c r="I71" s="3">
        <f>'orig. data'!D61</f>
        <v>21.224923841</v>
      </c>
      <c r="J71" s="3">
        <f>'orig. data'!R61</f>
        <v>23.57760935</v>
      </c>
      <c r="K71" s="13">
        <f>J$19</f>
        <v>14.499866477</v>
      </c>
      <c r="L71" s="6">
        <f>'orig. data'!B61</f>
        <v>40</v>
      </c>
      <c r="M71" s="6">
        <f>'orig. data'!C61</f>
        <v>1681</v>
      </c>
      <c r="N71" s="12">
        <f>'orig. data'!G61</f>
        <v>0.0057833301</v>
      </c>
      <c r="P71" s="6">
        <f>'orig. data'!P61</f>
        <v>56</v>
      </c>
      <c r="Q71" s="6">
        <f>'orig. data'!Q61</f>
        <v>2125</v>
      </c>
      <c r="R71" s="12">
        <f>'orig. data'!U61</f>
        <v>0.0003344009</v>
      </c>
      <c r="T71" s="12">
        <f>'orig. data'!AD61</f>
        <v>0.5611053057</v>
      </c>
    </row>
    <row r="72" spans="1:20" ht="12.75">
      <c r="A72" s="2">
        <v>61</v>
      </c>
      <c r="B72" t="s">
        <v>172</v>
      </c>
      <c r="C72" t="str">
        <f t="shared" si="13"/>
        <v>1</v>
      </c>
      <c r="D72" t="str">
        <f t="shared" si="14"/>
        <v>2</v>
      </c>
      <c r="E72">
        <f t="shared" si="15"/>
      </c>
      <c r="F72" t="str">
        <f>IF(AND(L72&gt;0,L72&lt;=5),"T1c"," ")&amp;IF(AND(M72&gt;0,M72&lt;=5),"T1p"," ")</f>
        <v>  </v>
      </c>
      <c r="G72" t="str">
        <f>IF(AND(P72&gt;0,P72&lt;=5),"T2c"," ")&amp;IF(AND(Q72&gt;0,Q72&lt;=5),"T2p"," ")</f>
        <v>  </v>
      </c>
      <c r="H72" s="13">
        <f>I$19</f>
        <v>13.625522722</v>
      </c>
      <c r="I72" s="3">
        <f>'orig. data'!D62</f>
        <v>27.36157905</v>
      </c>
      <c r="J72" s="3">
        <f>'orig. data'!R62</f>
        <v>24.335890111</v>
      </c>
      <c r="K72" s="13">
        <f>J$19</f>
        <v>14.499866477</v>
      </c>
      <c r="L72" s="6">
        <f>'orig. data'!B62</f>
        <v>26</v>
      </c>
      <c r="M72" s="6">
        <f>'orig. data'!C62</f>
        <v>973</v>
      </c>
      <c r="N72" s="12">
        <f>'orig. data'!G62</f>
        <v>0.00043273</v>
      </c>
      <c r="P72" s="6">
        <f>'orig. data'!P62</f>
        <v>34</v>
      </c>
      <c r="Q72" s="6">
        <f>'orig. data'!Q62</f>
        <v>1438</v>
      </c>
      <c r="R72" s="12">
        <f>'orig. data'!U62</f>
        <v>0.0027525804</v>
      </c>
      <c r="T72" s="12">
        <f>'orig. data'!AD62</f>
        <v>0.6954516972</v>
      </c>
    </row>
    <row r="73" spans="1:20" ht="12.75">
      <c r="A73" s="2">
        <v>62</v>
      </c>
      <c r="B73" t="s">
        <v>343</v>
      </c>
      <c r="C73">
        <f t="shared" si="13"/>
      </c>
      <c r="D73">
        <f t="shared" si="14"/>
      </c>
      <c r="E73">
        <f t="shared" si="15"/>
      </c>
      <c r="F73" t="str">
        <f>IF(AND(L73&gt;0,L73&lt;=5),"T1c"," ")&amp;IF(AND(M73&gt;0,M73&lt;=5),"T1p"," ")</f>
        <v>  </v>
      </c>
      <c r="G73" t="str">
        <f>IF(AND(P73&gt;0,P73&lt;=5),"T2c"," ")&amp;IF(AND(Q73&gt;0,Q73&lt;=5),"T2p"," ")</f>
        <v>  </v>
      </c>
      <c r="H73" s="13">
        <f>I$19</f>
        <v>13.625522722</v>
      </c>
      <c r="I73" s="3">
        <f>'orig. data'!D63</f>
        <v>15.570041145</v>
      </c>
      <c r="J73" s="3">
        <f>'orig. data'!R63</f>
        <v>16.363016044</v>
      </c>
      <c r="K73" s="13">
        <f>J$19</f>
        <v>14.499866477</v>
      </c>
      <c r="L73" s="6">
        <f>'orig. data'!B63</f>
        <v>29</v>
      </c>
      <c r="M73" s="6">
        <f>'orig. data'!C63</f>
        <v>1890</v>
      </c>
      <c r="N73" s="12">
        <f>'orig. data'!G63</f>
        <v>0.4774802524</v>
      </c>
      <c r="P73" s="6">
        <f>'orig. data'!P63</f>
        <v>40</v>
      </c>
      <c r="Q73" s="6">
        <f>'orig. data'!Q63</f>
        <v>2589</v>
      </c>
      <c r="R73" s="12">
        <f>'orig. data'!U63</f>
        <v>0.4490473752</v>
      </c>
      <c r="T73" s="12">
        <f>'orig. data'!AD63</f>
        <v>0.7902470752</v>
      </c>
    </row>
    <row r="74" spans="2:20" ht="12.75">
      <c r="B74"/>
      <c r="C74"/>
      <c r="D74"/>
      <c r="E74"/>
      <c r="F74"/>
      <c r="G74"/>
      <c r="H74" s="13"/>
      <c r="I74" s="3"/>
      <c r="J74" s="3"/>
      <c r="K74" s="13"/>
      <c r="L74" s="6"/>
      <c r="M74" s="6"/>
      <c r="N74" s="12"/>
      <c r="P74" s="6"/>
      <c r="Q74" s="6"/>
      <c r="R74" s="12"/>
      <c r="T74" s="12"/>
    </row>
    <row r="75" spans="1:20" ht="12.75">
      <c r="A75" s="2">
        <v>63</v>
      </c>
      <c r="B75" t="s">
        <v>344</v>
      </c>
      <c r="C75">
        <f t="shared" si="13"/>
      </c>
      <c r="D75">
        <f t="shared" si="14"/>
      </c>
      <c r="E75">
        <f t="shared" si="15"/>
      </c>
      <c r="F75" t="str">
        <f>IF(AND(L75&gt;0,L75&lt;=5),"T1c"," ")&amp;IF(AND(M75&gt;0,M75&lt;=5),"T1p"," ")</f>
        <v>  </v>
      </c>
      <c r="G75" t="str">
        <f>IF(AND(P75&gt;0,P75&lt;=5),"T2c"," ")&amp;IF(AND(Q75&gt;0,Q75&lt;=5),"T2p"," ")</f>
        <v>  </v>
      </c>
      <c r="H75" s="13">
        <f>I$19</f>
        <v>13.625522722</v>
      </c>
      <c r="I75" s="3">
        <f>'orig. data'!D64</f>
        <v>7.316274285</v>
      </c>
      <c r="J75" s="3">
        <f>'orig. data'!R64</f>
        <v>7.8685887416</v>
      </c>
      <c r="K75" s="13">
        <f>J$19</f>
        <v>14.499866477</v>
      </c>
      <c r="L75" s="6">
        <f>'orig. data'!B64</f>
        <v>10</v>
      </c>
      <c r="M75" s="6">
        <f>'orig. data'!C64</f>
        <v>1332</v>
      </c>
      <c r="N75" s="12">
        <f>'orig. data'!G64</f>
        <v>0.0501400551</v>
      </c>
      <c r="P75" s="6">
        <f>'orig. data'!P64</f>
        <v>17</v>
      </c>
      <c r="Q75" s="6">
        <f>'orig. data'!Q64</f>
        <v>2069</v>
      </c>
      <c r="R75" s="12">
        <f>'orig. data'!U64</f>
        <v>0.0120842649</v>
      </c>
      <c r="T75" s="12">
        <f>'orig. data'!AD64</f>
        <v>0.8252826181</v>
      </c>
    </row>
    <row r="76" spans="1:20" ht="12.75">
      <c r="A76" s="2">
        <v>64</v>
      </c>
      <c r="B76" t="s">
        <v>345</v>
      </c>
      <c r="C76">
        <f t="shared" si="13"/>
      </c>
      <c r="D76">
        <f t="shared" si="14"/>
      </c>
      <c r="E76">
        <f t="shared" si="15"/>
      </c>
      <c r="F76" t="str">
        <f>IF(AND(L76&gt;0,L76&lt;=5),"T1c"," ")&amp;IF(AND(M76&gt;0,M76&lt;=5),"T1p"," ")</f>
        <v>  </v>
      </c>
      <c r="G76" t="str">
        <f>IF(AND(P76&gt;0,P76&lt;=5),"T2c"," ")&amp;IF(AND(Q76&gt;0,Q76&lt;=5),"T2p"," ")</f>
        <v>  </v>
      </c>
      <c r="H76" s="13">
        <f>I$19</f>
        <v>13.625522722</v>
      </c>
      <c r="I76" s="3">
        <f>'orig. data'!D65</f>
        <v>17.771460188</v>
      </c>
      <c r="J76" s="3">
        <f>'orig. data'!R65</f>
        <v>17.63049955</v>
      </c>
      <c r="K76" s="13">
        <f>J$19</f>
        <v>14.499866477</v>
      </c>
      <c r="L76" s="6">
        <f>'orig. data'!B65</f>
        <v>43</v>
      </c>
      <c r="M76" s="6">
        <f>'orig. data'!C65</f>
        <v>2383</v>
      </c>
      <c r="N76" s="12">
        <f>'orig. data'!G65</f>
        <v>0.0866636488</v>
      </c>
      <c r="P76" s="6">
        <f>'orig. data'!P65</f>
        <v>61</v>
      </c>
      <c r="Q76" s="6">
        <f>'orig. data'!Q65</f>
        <v>3402</v>
      </c>
      <c r="R76" s="12">
        <f>'orig. data'!U65</f>
        <v>0.1325493334</v>
      </c>
      <c r="T76" s="12">
        <f>'orig. data'!AD65</f>
        <v>0.9710106</v>
      </c>
    </row>
    <row r="77" spans="1:20" ht="12.75">
      <c r="A77" s="2">
        <v>65</v>
      </c>
      <c r="B77" t="s">
        <v>346</v>
      </c>
      <c r="C77">
        <f t="shared" si="13"/>
      </c>
      <c r="D77">
        <f t="shared" si="14"/>
      </c>
      <c r="E77">
        <f t="shared" si="15"/>
      </c>
      <c r="F77" t="str">
        <f>IF(AND(L77&gt;0,L77&lt;=5),"T1c"," ")&amp;IF(AND(M77&gt;0,M77&lt;=5),"T1p"," ")</f>
        <v>  </v>
      </c>
      <c r="G77" t="str">
        <f>IF(AND(P77&gt;0,P77&lt;=5),"T2c"," ")&amp;IF(AND(Q77&gt;0,Q77&lt;=5),"T2p"," ")</f>
        <v>  </v>
      </c>
      <c r="H77" s="13">
        <f>I$19</f>
        <v>13.625522722</v>
      </c>
      <c r="I77" s="3">
        <f>'orig. data'!D66</f>
        <v>14.479824846</v>
      </c>
      <c r="J77" s="3">
        <f>'orig. data'!R66</f>
        <v>18.230549528</v>
      </c>
      <c r="K77" s="13">
        <f>J$19</f>
        <v>14.499866477</v>
      </c>
      <c r="L77" s="6">
        <f>'orig. data'!B66</f>
        <v>27</v>
      </c>
      <c r="M77" s="6">
        <f>'orig. data'!C66</f>
        <v>1839</v>
      </c>
      <c r="N77" s="12">
        <f>'orig. data'!G66</f>
        <v>0.7545166491</v>
      </c>
      <c r="P77" s="6">
        <f>'orig. data'!P66</f>
        <v>54</v>
      </c>
      <c r="Q77" s="6">
        <f>'orig. data'!Q66</f>
        <v>2897</v>
      </c>
      <c r="R77" s="12">
        <f>'orig. data'!U66</f>
        <v>0.0968498436</v>
      </c>
      <c r="T77" s="12">
        <f>'orig. data'!AD66</f>
        <v>0.2975336862</v>
      </c>
    </row>
    <row r="78" spans="1:20" ht="12.75">
      <c r="A78" s="2">
        <v>66</v>
      </c>
      <c r="B78" t="s">
        <v>347</v>
      </c>
      <c r="C78" t="str">
        <f t="shared" si="13"/>
        <v>1</v>
      </c>
      <c r="D78">
        <f t="shared" si="14"/>
      </c>
      <c r="E78">
        <f t="shared" si="15"/>
      </c>
      <c r="F78" t="str">
        <f>IF(AND(L78&gt;0,L78&lt;=5),"T1c"," ")&amp;IF(AND(M78&gt;0,M78&lt;=5),"T1p"," ")</f>
        <v>  </v>
      </c>
      <c r="G78" t="str">
        <f>IF(AND(P78&gt;0,P78&lt;=5),"T2c"," ")&amp;IF(AND(Q78&gt;0,Q78&lt;=5),"T2p"," ")</f>
        <v>  </v>
      </c>
      <c r="H78" s="13">
        <f>I$19</f>
        <v>13.625522722</v>
      </c>
      <c r="I78" s="3">
        <f>'orig. data'!D67</f>
        <v>28.273066134</v>
      </c>
      <c r="J78" s="3">
        <f>'orig. data'!R67</f>
        <v>20.233409918</v>
      </c>
      <c r="K78" s="13">
        <f>J$19</f>
        <v>14.499866477</v>
      </c>
      <c r="L78" s="6">
        <f>'orig. data'!B67</f>
        <v>35</v>
      </c>
      <c r="M78" s="6">
        <f>'orig. data'!C67</f>
        <v>1295</v>
      </c>
      <c r="N78" s="12">
        <f>'orig. data'!G67</f>
        <v>2.04364E-05</v>
      </c>
      <c r="P78" s="6">
        <f>'orig. data'!P67</f>
        <v>36</v>
      </c>
      <c r="Q78" s="6">
        <f>'orig. data'!Q67</f>
        <v>1858</v>
      </c>
      <c r="R78" s="12">
        <f>'orig. data'!U67</f>
        <v>0.0475432527</v>
      </c>
      <c r="T78" s="12">
        <f>'orig. data'!AD67</f>
        <v>0.1784915012</v>
      </c>
    </row>
    <row r="79" spans="2:20" ht="12.75">
      <c r="B79"/>
      <c r="C79"/>
      <c r="D79"/>
      <c r="E79"/>
      <c r="F79"/>
      <c r="G79"/>
      <c r="H79" s="13"/>
      <c r="I79" s="3"/>
      <c r="J79" s="3"/>
      <c r="K79" s="13"/>
      <c r="L79" s="6"/>
      <c r="M79" s="6"/>
      <c r="N79" s="12"/>
      <c r="P79" s="6"/>
      <c r="Q79" s="6"/>
      <c r="R79" s="12"/>
      <c r="T79" s="12"/>
    </row>
    <row r="80" spans="1:20" ht="12.75">
      <c r="A80" s="2">
        <v>67</v>
      </c>
      <c r="B80" t="s">
        <v>378</v>
      </c>
      <c r="C80">
        <f t="shared" si="13"/>
      </c>
      <c r="D80">
        <f t="shared" si="14"/>
      </c>
      <c r="E80">
        <f t="shared" si="15"/>
      </c>
      <c r="F80" t="str">
        <f aca="true" t="shared" si="28" ref="F80:F85">IF(AND(L80&gt;0,L80&lt;=5),"T1c"," ")&amp;IF(AND(M80&gt;0,M80&lt;=5),"T1p"," ")</f>
        <v>  </v>
      </c>
      <c r="G80" t="str">
        <f aca="true" t="shared" si="29" ref="G80:G85">IF(AND(P80&gt;0,P80&lt;=5),"T2c"," ")&amp;IF(AND(Q80&gt;0,Q80&lt;=5),"T2p"," ")</f>
        <v>  </v>
      </c>
      <c r="H80" s="13">
        <f aca="true" t="shared" si="30" ref="H80:H85">I$19</f>
        <v>13.625522722</v>
      </c>
      <c r="I80" s="45"/>
      <c r="J80" s="3">
        <f>'orig. data'!R68</f>
        <v>7.2899136759</v>
      </c>
      <c r="K80" s="13">
        <f aca="true" t="shared" si="31" ref="K80:K85">J$19</f>
        <v>14.499866477</v>
      </c>
      <c r="L80" s="41"/>
      <c r="M80" s="41"/>
      <c r="N80" s="42"/>
      <c r="P80" s="6">
        <f>'orig. data'!P68</f>
        <v>7</v>
      </c>
      <c r="Q80" s="6">
        <f>'orig. data'!Q68</f>
        <v>974</v>
      </c>
      <c r="R80" s="12">
        <f>'orig. data'!U68</f>
        <v>0.0693444611</v>
      </c>
      <c r="T80" s="12">
        <f>'orig. data'!AD68</f>
        <v>0.8688330257</v>
      </c>
    </row>
    <row r="81" spans="1:20" ht="12.75">
      <c r="A81" s="2">
        <v>68</v>
      </c>
      <c r="B81" t="s">
        <v>348</v>
      </c>
      <c r="C81">
        <f t="shared" si="13"/>
      </c>
      <c r="D81">
        <f t="shared" si="14"/>
      </c>
      <c r="E81">
        <f t="shared" si="15"/>
      </c>
      <c r="F81" t="str">
        <f t="shared" si="28"/>
        <v>  </v>
      </c>
      <c r="G81" t="str">
        <f t="shared" si="29"/>
        <v>  </v>
      </c>
      <c r="H81" s="13">
        <f t="shared" si="30"/>
        <v>13.625522722</v>
      </c>
      <c r="I81" s="3">
        <f>'orig. data'!D69</f>
        <v>19.563989704</v>
      </c>
      <c r="J81" s="3">
        <f>'orig. data'!R69</f>
        <v>17.150714392</v>
      </c>
      <c r="K81" s="13">
        <f t="shared" si="31"/>
        <v>14.499866477</v>
      </c>
      <c r="L81" s="6">
        <f>'orig. data'!B69</f>
        <v>6</v>
      </c>
      <c r="M81" s="6">
        <f>'orig. data'!C69</f>
        <v>285</v>
      </c>
      <c r="N81" s="12">
        <f>'orig. data'!G69</f>
        <v>0.3766927027</v>
      </c>
      <c r="P81" s="6">
        <f>'orig. data'!P69</f>
        <v>7</v>
      </c>
      <c r="Q81" s="6">
        <f>'orig. data'!Q69</f>
        <v>379</v>
      </c>
      <c r="R81" s="12">
        <f>'orig. data'!U69</f>
        <v>0.6574459338</v>
      </c>
      <c r="T81" s="12">
        <f>'orig. data'!AD69</f>
        <v>0.8342042365</v>
      </c>
    </row>
    <row r="82" spans="1:20" ht="12.75">
      <c r="A82" s="2">
        <v>69</v>
      </c>
      <c r="B82" t="s">
        <v>379</v>
      </c>
      <c r="C82">
        <f t="shared" si="13"/>
      </c>
      <c r="D82">
        <f t="shared" si="14"/>
      </c>
      <c r="E82">
        <f t="shared" si="15"/>
      </c>
      <c r="F82" t="str">
        <f t="shared" si="28"/>
        <v>  </v>
      </c>
      <c r="G82" t="str">
        <f t="shared" si="29"/>
        <v>  </v>
      </c>
      <c r="H82" s="13">
        <f t="shared" si="30"/>
        <v>13.625522722</v>
      </c>
      <c r="I82" s="45"/>
      <c r="J82" s="3">
        <f>'orig. data'!R70</f>
        <v>19.098991972</v>
      </c>
      <c r="K82" s="13">
        <f t="shared" si="31"/>
        <v>14.499866477</v>
      </c>
      <c r="L82" s="41"/>
      <c r="M82" s="41"/>
      <c r="N82" s="42"/>
      <c r="P82" s="6">
        <f>'orig. data'!P70</f>
        <v>15</v>
      </c>
      <c r="Q82" s="6">
        <f>'orig. data'!Q70</f>
        <v>700</v>
      </c>
      <c r="R82" s="12">
        <f>'orig. data'!U70</f>
        <v>0.2877926083</v>
      </c>
      <c r="T82" s="12">
        <f>'orig. data'!AD70</f>
        <v>0.1090093692</v>
      </c>
    </row>
    <row r="83" spans="1:20" ht="12.75">
      <c r="A83" s="2">
        <v>70</v>
      </c>
      <c r="B83" t="s">
        <v>392</v>
      </c>
      <c r="C83">
        <f t="shared" si="13"/>
      </c>
      <c r="D83">
        <f t="shared" si="14"/>
      </c>
      <c r="E83">
        <f t="shared" si="15"/>
      </c>
      <c r="F83" t="str">
        <f t="shared" si="28"/>
        <v>  </v>
      </c>
      <c r="G83" t="str">
        <f t="shared" si="29"/>
        <v>  </v>
      </c>
      <c r="H83" s="13">
        <f t="shared" si="30"/>
        <v>13.625522722</v>
      </c>
      <c r="I83" s="3">
        <f>'orig. data'!D71</f>
        <v>24.675667245</v>
      </c>
      <c r="J83" s="3">
        <f>'orig. data'!R71</f>
        <v>9.5078343623</v>
      </c>
      <c r="K83" s="13">
        <f t="shared" si="31"/>
        <v>14.499866477</v>
      </c>
      <c r="L83" s="6">
        <f>'orig. data'!B71</f>
        <v>20</v>
      </c>
      <c r="M83" s="6">
        <f>'orig. data'!C71</f>
        <v>752</v>
      </c>
      <c r="N83" s="12">
        <f>'orig. data'!G71</f>
        <v>0.0084090596</v>
      </c>
      <c r="P83" s="6">
        <f>'orig. data'!P71</f>
        <v>9</v>
      </c>
      <c r="Q83" s="6">
        <f>'orig. data'!Q71</f>
        <v>875</v>
      </c>
      <c r="R83" s="12">
        <f>'orig. data'!U71</f>
        <v>0.2065089118</v>
      </c>
      <c r="T83" s="12">
        <f>'orig. data'!AD71</f>
        <v>0.0193796853</v>
      </c>
    </row>
    <row r="84" spans="1:20" ht="12.75">
      <c r="A84" s="2">
        <v>71</v>
      </c>
      <c r="B84" t="s">
        <v>173</v>
      </c>
      <c r="C84" t="str">
        <f t="shared" si="13"/>
        <v>1</v>
      </c>
      <c r="D84" t="str">
        <f t="shared" si="14"/>
        <v>2</v>
      </c>
      <c r="E84">
        <f t="shared" si="15"/>
      </c>
      <c r="F84" t="str">
        <f t="shared" si="28"/>
        <v>  </v>
      </c>
      <c r="G84" t="str">
        <f t="shared" si="29"/>
        <v>  </v>
      </c>
      <c r="H84" s="13">
        <f t="shared" si="30"/>
        <v>13.625522722</v>
      </c>
      <c r="I84" s="3">
        <f>'orig. data'!D72</f>
        <v>26.638234536</v>
      </c>
      <c r="J84" s="3">
        <f>'orig. data'!R72</f>
        <v>32.929720611</v>
      </c>
      <c r="K84" s="13">
        <f t="shared" si="31"/>
        <v>14.499866477</v>
      </c>
      <c r="L84" s="6">
        <f>'orig. data'!B72</f>
        <v>24</v>
      </c>
      <c r="M84" s="6">
        <f>'orig. data'!C72</f>
        <v>1003</v>
      </c>
      <c r="N84" s="12">
        <f>'orig. data'!G72</f>
        <v>0.0011414278</v>
      </c>
      <c r="P84" s="6">
        <f>'orig. data'!P72</f>
        <v>48</v>
      </c>
      <c r="Q84" s="6">
        <f>'orig. data'!Q72</f>
        <v>1626</v>
      </c>
      <c r="R84" s="12">
        <f>'orig. data'!U72</f>
        <v>1.9746802E-08</v>
      </c>
      <c r="T84" s="12">
        <f>'orig. data'!AD72</f>
        <v>0.3633986089</v>
      </c>
    </row>
    <row r="85" spans="1:20" ht="12.75">
      <c r="A85" s="2">
        <v>72</v>
      </c>
      <c r="B85" t="s">
        <v>174</v>
      </c>
      <c r="C85" t="str">
        <f t="shared" si="13"/>
        <v>1</v>
      </c>
      <c r="D85" t="str">
        <f t="shared" si="14"/>
        <v>2</v>
      </c>
      <c r="E85">
        <f t="shared" si="15"/>
      </c>
      <c r="F85" t="str">
        <f t="shared" si="28"/>
        <v>  </v>
      </c>
      <c r="G85" t="str">
        <f t="shared" si="29"/>
        <v>  </v>
      </c>
      <c r="H85" s="13">
        <f t="shared" si="30"/>
        <v>13.625522722</v>
      </c>
      <c r="I85" s="3">
        <f>'orig. data'!D73</f>
        <v>52.954745119</v>
      </c>
      <c r="J85" s="3">
        <f>'orig. data'!R73</f>
        <v>47.095098464</v>
      </c>
      <c r="K85" s="13">
        <f t="shared" si="31"/>
        <v>14.499866477</v>
      </c>
      <c r="L85" s="6">
        <f>'orig. data'!B73</f>
        <v>17</v>
      </c>
      <c r="M85" s="6">
        <f>'orig. data'!C73</f>
        <v>418</v>
      </c>
      <c r="N85" s="12">
        <f>'orig. data'!G73</f>
        <v>2.7390172E-08</v>
      </c>
      <c r="P85" s="6">
        <f>'orig. data'!P73</f>
        <v>26</v>
      </c>
      <c r="Q85" s="6">
        <f>'orig. data'!Q73</f>
        <v>741</v>
      </c>
      <c r="R85" s="12">
        <f>'orig. data'!U73</f>
        <v>2.475693E-09</v>
      </c>
      <c r="T85" s="12">
        <f>'orig. data'!AD73</f>
        <v>0.7434862222</v>
      </c>
    </row>
    <row r="86" spans="2:20" ht="12.75">
      <c r="B86"/>
      <c r="C86"/>
      <c r="D86"/>
      <c r="E86"/>
      <c r="F86"/>
      <c r="G86"/>
      <c r="H86" s="13"/>
      <c r="I86" s="3"/>
      <c r="J86" s="3"/>
      <c r="K86" s="13"/>
      <c r="L86" s="6"/>
      <c r="M86" s="6"/>
      <c r="N86" s="12"/>
      <c r="P86" s="6"/>
      <c r="Q86" s="6"/>
      <c r="R86" s="12"/>
      <c r="T86" s="12"/>
    </row>
    <row r="87" spans="1:20" ht="12.75">
      <c r="A87" s="2">
        <v>73</v>
      </c>
      <c r="B87" t="s">
        <v>380</v>
      </c>
      <c r="C87">
        <f t="shared" si="13"/>
      </c>
      <c r="D87">
        <f t="shared" si="14"/>
      </c>
      <c r="E87">
        <f t="shared" si="15"/>
      </c>
      <c r="F87" t="str">
        <f>IF(AND(L87&gt;0,L87&lt;=5),"T1c"," ")&amp;IF(AND(M87&gt;0,M87&lt;=5),"T1p"," ")</f>
        <v>  </v>
      </c>
      <c r="G87" t="str">
        <f>IF(AND(P87&gt;0,P87&lt;=5),"T2c"," ")&amp;IF(AND(Q87&gt;0,Q87&lt;=5),"T2p"," ")</f>
        <v>  </v>
      </c>
      <c r="H87" s="13">
        <f>I$19</f>
        <v>13.625522722</v>
      </c>
      <c r="I87" s="45"/>
      <c r="J87" s="45"/>
      <c r="K87" s="13">
        <f>J$19</f>
        <v>14.499866477</v>
      </c>
      <c r="L87" s="41"/>
      <c r="M87" s="41"/>
      <c r="N87" s="42"/>
      <c r="P87" s="41"/>
      <c r="Q87" s="41"/>
      <c r="R87" s="42"/>
      <c r="T87" s="42"/>
    </row>
    <row r="88" spans="1:20" ht="12.75">
      <c r="A88" s="2">
        <v>74</v>
      </c>
      <c r="B88" t="s">
        <v>175</v>
      </c>
      <c r="C88" t="str">
        <f t="shared" si="13"/>
        <v>1</v>
      </c>
      <c r="D88" t="str">
        <f t="shared" si="14"/>
        <v>2</v>
      </c>
      <c r="E88">
        <f t="shared" si="15"/>
      </c>
      <c r="F88" t="str">
        <f>IF(AND(L88&gt;0,L88&lt;=5),"T1c"," ")&amp;IF(AND(M88&gt;0,M88&lt;=5),"T1p"," ")</f>
        <v>  </v>
      </c>
      <c r="G88" t="str">
        <f>IF(AND(P88&gt;0,P88&lt;=5),"T2c"," ")&amp;IF(AND(Q88&gt;0,Q88&lt;=5),"T2p"," ")</f>
        <v>  </v>
      </c>
      <c r="H88" s="13">
        <f>I$19</f>
        <v>13.625522722</v>
      </c>
      <c r="I88" s="3">
        <f>'orig. data'!D75</f>
        <v>28.135942052</v>
      </c>
      <c r="J88" s="3">
        <f>'orig. data'!R75</f>
        <v>32.610217696</v>
      </c>
      <c r="K88" s="13">
        <f>J$19</f>
        <v>14.499866477</v>
      </c>
      <c r="L88" s="6">
        <f>'orig. data'!B75</f>
        <v>29</v>
      </c>
      <c r="M88" s="6">
        <f>'orig. data'!C75</f>
        <v>1209</v>
      </c>
      <c r="N88" s="12">
        <f>'orig. data'!G75</f>
        <v>0.0001134823</v>
      </c>
      <c r="P88" s="6">
        <f>'orig. data'!P75</f>
        <v>51</v>
      </c>
      <c r="Q88" s="6">
        <f>'orig. data'!Q75</f>
        <v>1798</v>
      </c>
      <c r="R88" s="12">
        <f>'orig. data'!U75</f>
        <v>1.1078369E-08</v>
      </c>
      <c r="T88" s="12">
        <f>'orig. data'!AD75</f>
        <v>0.4839924925</v>
      </c>
    </row>
    <row r="89" spans="1:20" ht="12.75">
      <c r="A89" s="2">
        <v>75</v>
      </c>
      <c r="B89" t="s">
        <v>349</v>
      </c>
      <c r="C89">
        <f t="shared" si="13"/>
      </c>
      <c r="D89" t="str">
        <f t="shared" si="14"/>
        <v>2</v>
      </c>
      <c r="E89">
        <f t="shared" si="15"/>
      </c>
      <c r="F89" t="str">
        <f>IF(AND(L89&gt;0,L89&lt;=5),"T1c"," ")&amp;IF(AND(M89&gt;0,M89&lt;=5),"T1p"," ")</f>
        <v>  </v>
      </c>
      <c r="G89" t="str">
        <f>IF(AND(P89&gt;0,P89&lt;=5),"T2c"," ")&amp;IF(AND(Q89&gt;0,Q89&lt;=5),"T2p"," ")</f>
        <v>  </v>
      </c>
      <c r="H89" s="13">
        <f>I$19</f>
        <v>13.625522722</v>
      </c>
      <c r="I89" s="3">
        <f>'orig. data'!D76</f>
        <v>22.818802887</v>
      </c>
      <c r="J89" s="3">
        <f>'orig. data'!R76</f>
        <v>49.996903894</v>
      </c>
      <c r="K89" s="13">
        <f>J$19</f>
        <v>14.499866477</v>
      </c>
      <c r="L89" s="6">
        <f>'orig. data'!B76</f>
        <v>11</v>
      </c>
      <c r="M89" s="6">
        <f>'orig. data'!C76</f>
        <v>588</v>
      </c>
      <c r="N89" s="12">
        <f>'orig. data'!G76</f>
        <v>0.0886676093</v>
      </c>
      <c r="P89" s="6">
        <f>'orig. data'!P76</f>
        <v>37</v>
      </c>
      <c r="Q89" s="6">
        <f>'orig. data'!Q76</f>
        <v>878</v>
      </c>
      <c r="R89" s="12">
        <f>'orig. data'!U76</f>
        <v>8.793011E-14</v>
      </c>
      <c r="T89" s="12">
        <f>'orig. data'!AD76</f>
        <v>0.019897622</v>
      </c>
    </row>
    <row r="90" spans="2:20" ht="12.75">
      <c r="B90"/>
      <c r="C90"/>
      <c r="D90"/>
      <c r="E90"/>
      <c r="F90"/>
      <c r="G90"/>
      <c r="H90" s="13"/>
      <c r="I90" s="3"/>
      <c r="J90" s="3"/>
      <c r="K90" s="13"/>
      <c r="L90" s="6"/>
      <c r="M90" s="6"/>
      <c r="N90" s="12"/>
      <c r="P90" s="6"/>
      <c r="Q90" s="6"/>
      <c r="R90" s="12"/>
      <c r="T90" s="12"/>
    </row>
    <row r="91" spans="1:20" ht="12.75">
      <c r="A91" s="2">
        <v>76</v>
      </c>
      <c r="B91" t="s">
        <v>350</v>
      </c>
      <c r="C91">
        <f t="shared" si="13"/>
      </c>
      <c r="D91">
        <f t="shared" si="14"/>
      </c>
      <c r="E91">
        <f t="shared" si="15"/>
      </c>
      <c r="F91" t="str">
        <f aca="true" t="shared" si="32" ref="F91:F101">IF(AND(L91&gt;0,L91&lt;=5),"T1c"," ")&amp;IF(AND(M91&gt;0,M91&lt;=5),"T1p"," ")</f>
        <v>  </v>
      </c>
      <c r="G91" t="str">
        <f aca="true" t="shared" si="33" ref="G91:G101">IF(AND(P91&gt;0,P91&lt;=5),"T2c"," ")&amp;IF(AND(Q91&gt;0,Q91&lt;=5),"T2p"," ")</f>
        <v>  </v>
      </c>
      <c r="H91" s="13">
        <f aca="true" t="shared" si="34" ref="H91:H101">I$19</f>
        <v>13.625522722</v>
      </c>
      <c r="I91" s="3">
        <f>'orig. data'!D77</f>
        <v>15.108789928</v>
      </c>
      <c r="J91" s="3">
        <f>'orig. data'!R77</f>
        <v>22.120616702</v>
      </c>
      <c r="K91" s="13">
        <f aca="true" t="shared" si="35" ref="K91:K101">J$19</f>
        <v>14.499866477</v>
      </c>
      <c r="L91" s="6">
        <f>'orig. data'!B77</f>
        <v>10</v>
      </c>
      <c r="M91" s="6">
        <f>'orig. data'!C77</f>
        <v>903</v>
      </c>
      <c r="N91" s="12">
        <f>'orig. data'!G77</f>
        <v>0.7449298815</v>
      </c>
      <c r="P91" s="6">
        <f>'orig. data'!P77</f>
        <v>28</v>
      </c>
      <c r="Q91" s="6">
        <f>'orig. data'!Q77</f>
        <v>1543</v>
      </c>
      <c r="R91" s="12">
        <f>'orig. data'!U77</f>
        <v>0.0265937514</v>
      </c>
      <c r="T91" s="12">
        <f>'orig. data'!AD77</f>
        <v>0.2818953883</v>
      </c>
    </row>
    <row r="92" spans="1:20" ht="12.75">
      <c r="A92" s="2">
        <v>77</v>
      </c>
      <c r="B92" t="s">
        <v>393</v>
      </c>
      <c r="C92">
        <f t="shared" si="13"/>
      </c>
      <c r="D92">
        <f t="shared" si="14"/>
      </c>
      <c r="E92">
        <f t="shared" si="15"/>
      </c>
      <c r="F92" t="str">
        <f t="shared" si="32"/>
        <v>  </v>
      </c>
      <c r="G92" t="str">
        <f t="shared" si="33"/>
        <v>  </v>
      </c>
      <c r="H92" s="13">
        <f t="shared" si="34"/>
        <v>13.625522722</v>
      </c>
      <c r="I92" s="45"/>
      <c r="J92" s="3">
        <f>'orig. data'!R78</f>
        <v>37.506354764</v>
      </c>
      <c r="K92" s="13">
        <f t="shared" si="35"/>
        <v>14.499866477</v>
      </c>
      <c r="L92" s="41"/>
      <c r="M92" s="41"/>
      <c r="N92" s="42"/>
      <c r="P92" s="6">
        <f>'orig. data'!P78</f>
        <v>8</v>
      </c>
      <c r="Q92" s="6">
        <f>'orig. data'!Q78</f>
        <v>263</v>
      </c>
      <c r="R92" s="12">
        <f>'orig. data'!U78</f>
        <v>0.0073127993</v>
      </c>
      <c r="T92" s="12">
        <f>'orig. data'!AD78</f>
        <v>0.2590984791</v>
      </c>
    </row>
    <row r="93" spans="1:20" ht="12.75">
      <c r="A93" s="2">
        <v>78</v>
      </c>
      <c r="B93" t="s">
        <v>381</v>
      </c>
      <c r="C93">
        <f t="shared" si="13"/>
      </c>
      <c r="D93">
        <f t="shared" si="14"/>
      </c>
      <c r="E93">
        <f t="shared" si="15"/>
      </c>
      <c r="F93" t="str">
        <f t="shared" si="32"/>
        <v>  </v>
      </c>
      <c r="G93" t="str">
        <f t="shared" si="33"/>
        <v>  </v>
      </c>
      <c r="H93" s="13">
        <f t="shared" si="34"/>
        <v>13.625522722</v>
      </c>
      <c r="I93" s="45"/>
      <c r="J93" s="45"/>
      <c r="K93" s="13">
        <f t="shared" si="35"/>
        <v>14.499866477</v>
      </c>
      <c r="L93" s="41"/>
      <c r="M93" s="41"/>
      <c r="N93" s="42"/>
      <c r="P93" s="41"/>
      <c r="Q93" s="41"/>
      <c r="R93" s="42"/>
      <c r="T93" s="42"/>
    </row>
    <row r="94" spans="1:20" ht="12.75">
      <c r="A94" s="2">
        <v>79</v>
      </c>
      <c r="B94" t="s">
        <v>351</v>
      </c>
      <c r="C94" t="str">
        <f t="shared" si="13"/>
        <v>1</v>
      </c>
      <c r="D94">
        <f t="shared" si="14"/>
      </c>
      <c r="E94">
        <f t="shared" si="15"/>
      </c>
      <c r="F94" t="str">
        <f t="shared" si="32"/>
        <v>  </v>
      </c>
      <c r="G94" t="str">
        <f t="shared" si="33"/>
        <v>  </v>
      </c>
      <c r="H94" s="13">
        <f t="shared" si="34"/>
        <v>13.625522722</v>
      </c>
      <c r="I94" s="3">
        <f>'orig. data'!D80</f>
        <v>62.476427813</v>
      </c>
      <c r="J94" s="3">
        <f>'orig. data'!R80</f>
        <v>36.75599418</v>
      </c>
      <c r="K94" s="13">
        <f t="shared" si="35"/>
        <v>14.499866477</v>
      </c>
      <c r="L94" s="6">
        <f>'orig. data'!B80</f>
        <v>8</v>
      </c>
      <c r="M94" s="6">
        <f>'orig. data'!C80</f>
        <v>148</v>
      </c>
      <c r="N94" s="12">
        <f>'orig. data'!G80</f>
        <v>1.76203E-05</v>
      </c>
      <c r="P94" s="6">
        <f>'orig. data'!P80</f>
        <v>7</v>
      </c>
      <c r="Q94" s="6">
        <f>'orig. data'!Q80</f>
        <v>215</v>
      </c>
      <c r="R94" s="12">
        <f>'orig. data'!U80</f>
        <v>0.014030343</v>
      </c>
      <c r="T94" s="12">
        <f>'orig. data'!AD80</f>
        <v>0.3194296519</v>
      </c>
    </row>
    <row r="95" spans="1:20" ht="12.75">
      <c r="A95" s="2">
        <v>80</v>
      </c>
      <c r="B95" t="s">
        <v>177</v>
      </c>
      <c r="C95" t="str">
        <f t="shared" si="13"/>
        <v>1</v>
      </c>
      <c r="D95" t="str">
        <f t="shared" si="14"/>
        <v>2</v>
      </c>
      <c r="E95">
        <f t="shared" si="15"/>
      </c>
      <c r="F95" t="str">
        <f t="shared" si="32"/>
        <v>  </v>
      </c>
      <c r="G95" t="str">
        <f t="shared" si="33"/>
        <v>  </v>
      </c>
      <c r="H95" s="13">
        <f t="shared" si="34"/>
        <v>13.625522722</v>
      </c>
      <c r="I95" s="3">
        <f>'orig. data'!D82</f>
        <v>54.204340141</v>
      </c>
      <c r="J95" s="3">
        <f>'orig. data'!R82</f>
        <v>40.962412782</v>
      </c>
      <c r="K95" s="13">
        <f t="shared" si="35"/>
        <v>14.499866477</v>
      </c>
      <c r="L95" s="6">
        <f>'orig. data'!B82</f>
        <v>17</v>
      </c>
      <c r="M95" s="6">
        <f>'orig. data'!C82</f>
        <v>390</v>
      </c>
      <c r="N95" s="12">
        <f>'orig. data'!G82</f>
        <v>1.5782049E-08</v>
      </c>
      <c r="P95" s="6">
        <f>'orig. data'!P82</f>
        <v>26</v>
      </c>
      <c r="Q95" s="6">
        <f>'orig. data'!Q82</f>
        <v>774</v>
      </c>
      <c r="R95" s="12">
        <f>'orig. data'!U82</f>
        <v>1.4477516E-07</v>
      </c>
      <c r="T95" s="12">
        <f>'orig. data'!AD82</f>
        <v>0.3957086664</v>
      </c>
    </row>
    <row r="96" spans="1:20" ht="12.75">
      <c r="A96" s="2">
        <v>81</v>
      </c>
      <c r="B96" t="s">
        <v>176</v>
      </c>
      <c r="C96" t="str">
        <f t="shared" si="13"/>
        <v>1</v>
      </c>
      <c r="D96" t="str">
        <f t="shared" si="14"/>
        <v>2</v>
      </c>
      <c r="E96">
        <f t="shared" si="15"/>
      </c>
      <c r="F96" t="str">
        <f t="shared" si="32"/>
        <v>  </v>
      </c>
      <c r="G96" t="str">
        <f t="shared" si="33"/>
        <v>  </v>
      </c>
      <c r="H96" s="13">
        <f t="shared" si="34"/>
        <v>13.625522722</v>
      </c>
      <c r="I96" s="3">
        <f>'orig. data'!D81</f>
        <v>37.946104245</v>
      </c>
      <c r="J96" s="3">
        <f>'orig. data'!R81</f>
        <v>46.104904611</v>
      </c>
      <c r="K96" s="13">
        <f t="shared" si="35"/>
        <v>14.499866477</v>
      </c>
      <c r="L96" s="6">
        <f>'orig. data'!B81</f>
        <v>17</v>
      </c>
      <c r="M96" s="6">
        <f>'orig. data'!C81</f>
        <v>629</v>
      </c>
      <c r="N96" s="12">
        <f>'orig. data'!G81</f>
        <v>2.76912E-05</v>
      </c>
      <c r="P96" s="6">
        <f>'orig. data'!P81</f>
        <v>52</v>
      </c>
      <c r="Q96" s="6">
        <f>'orig. data'!Q81</f>
        <v>1659</v>
      </c>
      <c r="R96" s="12">
        <f>'orig. data'!U81</f>
        <v>2.118103E-16</v>
      </c>
      <c r="T96" s="12">
        <f>'orig. data'!AD81</f>
        <v>0.4523616304</v>
      </c>
    </row>
    <row r="97" spans="1:20" ht="12.75">
      <c r="A97" s="2">
        <v>82</v>
      </c>
      <c r="B97" t="s">
        <v>352</v>
      </c>
      <c r="C97">
        <f t="shared" si="13"/>
      </c>
      <c r="D97" t="str">
        <f t="shared" si="14"/>
        <v>2</v>
      </c>
      <c r="E97">
        <f t="shared" si="15"/>
      </c>
      <c r="F97" t="str">
        <f t="shared" si="32"/>
        <v>  </v>
      </c>
      <c r="G97" t="str">
        <f t="shared" si="33"/>
        <v>  </v>
      </c>
      <c r="H97" s="13">
        <f t="shared" si="34"/>
        <v>13.625522722</v>
      </c>
      <c r="I97" s="3">
        <f>'orig. data'!D83</f>
        <v>26.832284159</v>
      </c>
      <c r="J97" s="3">
        <f>'orig. data'!R83</f>
        <v>33.196007963</v>
      </c>
      <c r="K97" s="13">
        <f t="shared" si="35"/>
        <v>14.499866477</v>
      </c>
      <c r="L97" s="6">
        <f>'orig. data'!B83</f>
        <v>12</v>
      </c>
      <c r="M97" s="6">
        <f>'orig. data'!C83</f>
        <v>542</v>
      </c>
      <c r="N97" s="12">
        <f>'orig. data'!G83</f>
        <v>0.0194912205</v>
      </c>
      <c r="P97" s="6">
        <f>'orig. data'!P83</f>
        <v>28</v>
      </c>
      <c r="Q97" s="6">
        <f>'orig. data'!Q83</f>
        <v>1007</v>
      </c>
      <c r="R97" s="12">
        <f>'orig. data'!U83</f>
        <v>1.35728E-05</v>
      </c>
      <c r="T97" s="12">
        <f>'orig. data'!AD83</f>
        <v>0.508694147</v>
      </c>
    </row>
    <row r="98" spans="1:20" ht="12.75">
      <c r="A98" s="2">
        <v>83</v>
      </c>
      <c r="B98" t="s">
        <v>383</v>
      </c>
      <c r="C98">
        <f t="shared" si="13"/>
      </c>
      <c r="D98">
        <f t="shared" si="14"/>
      </c>
      <c r="E98">
        <f t="shared" si="15"/>
      </c>
      <c r="F98" t="str">
        <f t="shared" si="32"/>
        <v>  </v>
      </c>
      <c r="G98" t="str">
        <f t="shared" si="33"/>
        <v>  </v>
      </c>
      <c r="H98" s="13">
        <f t="shared" si="34"/>
        <v>13.625522722</v>
      </c>
      <c r="I98" s="45"/>
      <c r="J98" s="45"/>
      <c r="K98" s="13">
        <f t="shared" si="35"/>
        <v>14.499866477</v>
      </c>
      <c r="L98" s="41"/>
      <c r="M98" s="41"/>
      <c r="N98" s="42"/>
      <c r="P98" s="41"/>
      <c r="Q98" s="41"/>
      <c r="R98" s="42"/>
      <c r="T98" s="42"/>
    </row>
    <row r="99" spans="1:20" ht="12.75">
      <c r="A99" s="2">
        <v>84</v>
      </c>
      <c r="B99" t="s">
        <v>382</v>
      </c>
      <c r="C99">
        <f t="shared" si="13"/>
      </c>
      <c r="D99">
        <f t="shared" si="14"/>
      </c>
      <c r="E99">
        <f t="shared" si="15"/>
      </c>
      <c r="F99" t="str">
        <f t="shared" si="32"/>
        <v>  </v>
      </c>
      <c r="G99" t="str">
        <f t="shared" si="33"/>
        <v>  </v>
      </c>
      <c r="H99" s="13">
        <f t="shared" si="34"/>
        <v>13.625522722</v>
      </c>
      <c r="I99" s="45"/>
      <c r="J99" s="45"/>
      <c r="K99" s="13">
        <f t="shared" si="35"/>
        <v>14.499866477</v>
      </c>
      <c r="L99" s="41"/>
      <c r="M99" s="41"/>
      <c r="N99" s="42"/>
      <c r="P99" s="41"/>
      <c r="Q99" s="41"/>
      <c r="R99" s="42"/>
      <c r="T99" s="42"/>
    </row>
    <row r="100" spans="1:20" ht="12.75">
      <c r="A100" s="2">
        <v>85</v>
      </c>
      <c r="B100" t="s">
        <v>178</v>
      </c>
      <c r="C100" t="str">
        <f t="shared" si="13"/>
        <v>1</v>
      </c>
      <c r="D100" t="str">
        <f t="shared" si="14"/>
        <v>2</v>
      </c>
      <c r="E100">
        <f t="shared" si="15"/>
      </c>
      <c r="F100" t="str">
        <f t="shared" si="32"/>
        <v>  </v>
      </c>
      <c r="G100" t="str">
        <f t="shared" si="33"/>
        <v>  </v>
      </c>
      <c r="H100" s="13">
        <f t="shared" si="34"/>
        <v>13.625522722</v>
      </c>
      <c r="I100" s="3">
        <f>'orig. data'!D86</f>
        <v>46.018217237</v>
      </c>
      <c r="J100" s="3">
        <f>'orig. data'!R86</f>
        <v>54.606976934</v>
      </c>
      <c r="K100" s="13">
        <f t="shared" si="35"/>
        <v>14.499866477</v>
      </c>
      <c r="L100" s="6">
        <f>'orig. data'!B86</f>
        <v>12</v>
      </c>
      <c r="M100" s="6">
        <f>'orig. data'!C86</f>
        <v>353</v>
      </c>
      <c r="N100" s="12">
        <f>'orig. data'!G86</f>
        <v>2.73247E-05</v>
      </c>
      <c r="P100" s="6">
        <f>'orig. data'!P86</f>
        <v>28</v>
      </c>
      <c r="Q100" s="6">
        <f>'orig. data'!Q86</f>
        <v>659</v>
      </c>
      <c r="R100" s="12">
        <f>'orig. data'!U86</f>
        <v>3.33168E-12</v>
      </c>
      <c r="T100" s="12">
        <f>'orig. data'!AD86</f>
        <v>0.5891875453</v>
      </c>
    </row>
    <row r="101" spans="1:20" ht="12.75">
      <c r="A101" s="2">
        <v>86</v>
      </c>
      <c r="B101" t="s">
        <v>384</v>
      </c>
      <c r="C101">
        <f t="shared" si="13"/>
      </c>
      <c r="D101">
        <f t="shared" si="14"/>
      </c>
      <c r="E101">
        <f t="shared" si="15"/>
      </c>
      <c r="F101" t="str">
        <f t="shared" si="32"/>
        <v>  </v>
      </c>
      <c r="G101" t="str">
        <f t="shared" si="33"/>
        <v>  </v>
      </c>
      <c r="H101" s="13">
        <f t="shared" si="34"/>
        <v>13.625522722</v>
      </c>
      <c r="I101" s="45"/>
      <c r="J101" s="45"/>
      <c r="K101" s="13">
        <f t="shared" si="35"/>
        <v>14.499866477</v>
      </c>
      <c r="L101" s="41"/>
      <c r="M101" s="41"/>
      <c r="N101" s="42"/>
      <c r="P101" s="41"/>
      <c r="Q101" s="41"/>
      <c r="R101" s="42"/>
      <c r="T101" s="42"/>
    </row>
    <row r="102" spans="2:20" ht="12.75">
      <c r="B102"/>
      <c r="C102"/>
      <c r="D102"/>
      <c r="E102"/>
      <c r="F102"/>
      <c r="G102"/>
      <c r="H102" s="13"/>
      <c r="I102" s="45"/>
      <c r="J102" s="45"/>
      <c r="K102" s="13"/>
      <c r="L102" s="41"/>
      <c r="M102" s="41"/>
      <c r="N102" s="42"/>
      <c r="P102" s="41"/>
      <c r="Q102" s="41"/>
      <c r="R102" s="42"/>
      <c r="T102" s="42"/>
    </row>
    <row r="103" spans="1:20" ht="12.75">
      <c r="A103" s="2">
        <v>87</v>
      </c>
      <c r="B103" t="s">
        <v>353</v>
      </c>
      <c r="C103">
        <f t="shared" si="13"/>
      </c>
      <c r="D103" t="str">
        <f t="shared" si="14"/>
        <v>2</v>
      </c>
      <c r="E103">
        <f t="shared" si="15"/>
      </c>
      <c r="F103" t="str">
        <f>IF(AND(L103&gt;0,L103&lt;=5),"T1c"," ")&amp;IF(AND(M103&gt;0,M103&lt;=5),"T1p"," ")</f>
        <v>  </v>
      </c>
      <c r="G103" t="str">
        <f>IF(AND(P103&gt;0,P103&lt;=5),"T2c"," ")&amp;IF(AND(Q103&gt;0,Q103&lt;=5),"T2p"," ")</f>
        <v>  </v>
      </c>
      <c r="H103" s="13">
        <f>I$19</f>
        <v>13.625522722</v>
      </c>
      <c r="I103" s="3">
        <f>'orig. data'!D88</f>
        <v>10.103757585</v>
      </c>
      <c r="J103" s="3">
        <f>'orig. data'!R88</f>
        <v>7.3756602357</v>
      </c>
      <c r="K103" s="13">
        <f>J$19</f>
        <v>14.499866477</v>
      </c>
      <c r="L103" s="6">
        <f>'orig. data'!B88</f>
        <v>17</v>
      </c>
      <c r="M103" s="6">
        <f>'orig. data'!C88</f>
        <v>1828</v>
      </c>
      <c r="N103" s="12">
        <f>'orig. data'!G88</f>
        <v>0.2206788471</v>
      </c>
      <c r="P103" s="6">
        <f>'orig. data'!P88</f>
        <v>24</v>
      </c>
      <c r="Q103" s="6">
        <f>'orig. data'!Q88</f>
        <v>3288</v>
      </c>
      <c r="R103" s="12">
        <f>'orig. data'!U88</f>
        <v>0.0009953875</v>
      </c>
      <c r="T103" s="12">
        <f>'orig. data'!AD88</f>
        <v>0.3447348629</v>
      </c>
    </row>
    <row r="104" spans="1:20" ht="12.75">
      <c r="A104" s="2">
        <v>88</v>
      </c>
      <c r="B104" t="s">
        <v>394</v>
      </c>
      <c r="C104">
        <f t="shared" si="13"/>
      </c>
      <c r="D104">
        <f t="shared" si="14"/>
      </c>
      <c r="E104">
        <f t="shared" si="15"/>
      </c>
      <c r="F104" t="str">
        <f>IF(AND(L104&gt;0,L104&lt;=5),"T1c"," ")&amp;IF(AND(M104&gt;0,M104&lt;=5),"T1p"," ")</f>
        <v>  </v>
      </c>
      <c r="G104" t="str">
        <f>IF(AND(P104&gt;0,P104&lt;=5),"T2c"," ")&amp;IF(AND(Q104&gt;0,Q104&lt;=5),"T2p"," ")</f>
        <v>  </v>
      </c>
      <c r="H104" s="13">
        <f>I$19</f>
        <v>13.625522722</v>
      </c>
      <c r="I104" s="3">
        <f>'orig. data'!D89</f>
        <v>4.9825746596</v>
      </c>
      <c r="J104" s="3">
        <f>'orig. data'!R89</f>
        <v>8.8212874295</v>
      </c>
      <c r="K104" s="13">
        <f>J$19</f>
        <v>14.499866477</v>
      </c>
      <c r="L104" s="6">
        <f>'orig. data'!B89</f>
        <v>7</v>
      </c>
      <c r="M104" s="6">
        <f>'orig. data'!C89</f>
        <v>1334</v>
      </c>
      <c r="N104" s="12">
        <f>'orig. data'!G89</f>
        <v>0.0079467413</v>
      </c>
      <c r="P104" s="6">
        <f>'orig. data'!P89</f>
        <v>23</v>
      </c>
      <c r="Q104" s="6">
        <f>'orig. data'!Q89</f>
        <v>2460</v>
      </c>
      <c r="R104" s="12">
        <f>'orig. data'!U89</f>
        <v>0.0177979165</v>
      </c>
      <c r="T104" s="12">
        <f>'orig. data'!AD89</f>
        <v>0.1743033848</v>
      </c>
    </row>
    <row r="105" spans="2:20" ht="12.75">
      <c r="B105"/>
      <c r="C105"/>
      <c r="D105"/>
      <c r="E105"/>
      <c r="F105"/>
      <c r="G105"/>
      <c r="H105" s="13"/>
      <c r="I105" s="3"/>
      <c r="J105" s="3"/>
      <c r="K105" s="13"/>
      <c r="L105" s="6"/>
      <c r="M105" s="6"/>
      <c r="N105" s="12"/>
      <c r="P105" s="6"/>
      <c r="Q105" s="6"/>
      <c r="R105" s="12"/>
      <c r="T105" s="12"/>
    </row>
    <row r="106" spans="1:20" ht="12.75">
      <c r="A106" s="2">
        <v>89</v>
      </c>
      <c r="B106" t="s">
        <v>163</v>
      </c>
      <c r="C106" t="str">
        <f t="shared" si="13"/>
        <v>1</v>
      </c>
      <c r="D106" t="str">
        <f t="shared" si="14"/>
        <v>2</v>
      </c>
      <c r="E106">
        <f t="shared" si="15"/>
      </c>
      <c r="F106" t="str">
        <f>IF(AND(L106&gt;0,L106&lt;=5),"T1c"," ")&amp;IF(AND(M106&gt;0,M106&lt;=5),"T1p"," ")</f>
        <v>  </v>
      </c>
      <c r="G106" t="str">
        <f>IF(AND(P106&gt;0,P106&lt;=5),"T2c"," ")&amp;IF(AND(Q106&gt;0,Q106&lt;=5),"T2p"," ")</f>
        <v>  </v>
      </c>
      <c r="H106" s="13">
        <f>I$19</f>
        <v>13.625522722</v>
      </c>
      <c r="I106" s="3">
        <f>'orig. data'!D90</f>
        <v>6.0108709624</v>
      </c>
      <c r="J106" s="3">
        <f>'orig. data'!R90</f>
        <v>4.7462048673</v>
      </c>
      <c r="K106" s="13">
        <f>J$19</f>
        <v>14.499866477</v>
      </c>
      <c r="L106" s="6">
        <f>'orig. data'!B90</f>
        <v>12</v>
      </c>
      <c r="M106" s="6">
        <f>'orig. data'!C90</f>
        <v>2033</v>
      </c>
      <c r="N106" s="12">
        <f>'orig. data'!G90</f>
        <v>0.0047776455</v>
      </c>
      <c r="P106" s="6">
        <f>'orig. data'!P90</f>
        <v>16</v>
      </c>
      <c r="Q106" s="6">
        <f>'orig. data'!Q90</f>
        <v>3258</v>
      </c>
      <c r="R106" s="12">
        <f>'orig. data'!U90</f>
        <v>8.6089676E-06</v>
      </c>
      <c r="T106" s="12">
        <f>'orig. data'!AD90</f>
        <v>0.5627396082</v>
      </c>
    </row>
    <row r="107" spans="2:20" ht="12.75">
      <c r="B107"/>
      <c r="C107"/>
      <c r="D107"/>
      <c r="E107"/>
      <c r="F107"/>
      <c r="G107"/>
      <c r="H107" s="13"/>
      <c r="I107" s="3"/>
      <c r="J107" s="3"/>
      <c r="K107" s="13"/>
      <c r="L107" s="6"/>
      <c r="M107" s="6"/>
      <c r="N107" s="12"/>
      <c r="P107" s="6"/>
      <c r="Q107" s="6"/>
      <c r="R107" s="12"/>
      <c r="T107" s="12"/>
    </row>
    <row r="108" spans="1:20" ht="12.75">
      <c r="A108" s="2">
        <v>90</v>
      </c>
      <c r="B108" t="s">
        <v>206</v>
      </c>
      <c r="C108">
        <f t="shared" si="13"/>
      </c>
      <c r="D108">
        <f t="shared" si="14"/>
      </c>
      <c r="E108">
        <f t="shared" si="15"/>
      </c>
      <c r="F108" t="str">
        <f>IF(AND(L108&gt;0,L108&lt;=5),"T1c"," ")&amp;IF(AND(M108&gt;0,M108&lt;=5),"T1p"," ")</f>
        <v>  </v>
      </c>
      <c r="G108" t="str">
        <f>IF(AND(P108&gt;0,P108&lt;=5),"T2c"," ")&amp;IF(AND(Q108&gt;0,Q108&lt;=5),"T2p"," ")</f>
        <v>  </v>
      </c>
      <c r="H108" s="13">
        <f>I$19</f>
        <v>13.625522722</v>
      </c>
      <c r="I108" s="3">
        <f>'orig. data'!D101</f>
        <v>15.293145075</v>
      </c>
      <c r="J108" s="3">
        <f>'orig. data'!R101</f>
        <v>9.0870613083</v>
      </c>
      <c r="K108" s="13">
        <f>J$19</f>
        <v>14.499866477</v>
      </c>
      <c r="L108" s="6">
        <f>'orig. data'!B101</f>
        <v>33</v>
      </c>
      <c r="M108" s="6">
        <f>'orig. data'!C101</f>
        <v>2221</v>
      </c>
      <c r="N108" s="12">
        <f>'orig. data'!G101</f>
        <v>0.5125901877</v>
      </c>
      <c r="P108" s="6">
        <f>'orig. data'!P101</f>
        <v>35</v>
      </c>
      <c r="Q108" s="6">
        <f>'orig. data'!Q101</f>
        <v>3873</v>
      </c>
      <c r="R108" s="12">
        <f>'orig. data'!U101</f>
        <v>0.0061313732</v>
      </c>
      <c r="T108" s="12">
        <f>'orig. data'!AD101</f>
        <v>0.0372764163</v>
      </c>
    </row>
    <row r="109" spans="2:20" ht="12.75">
      <c r="B109"/>
      <c r="C109"/>
      <c r="D109"/>
      <c r="E109"/>
      <c r="F109"/>
      <c r="G109"/>
      <c r="H109" s="13"/>
      <c r="I109" s="3"/>
      <c r="J109" s="3"/>
      <c r="K109" s="13"/>
      <c r="L109" s="6"/>
      <c r="M109" s="6"/>
      <c r="N109" s="12"/>
      <c r="P109" s="6"/>
      <c r="Q109" s="6"/>
      <c r="R109" s="12"/>
      <c r="T109" s="12"/>
    </row>
    <row r="110" spans="1:20" ht="12.75">
      <c r="A110" s="2">
        <v>91</v>
      </c>
      <c r="B110" t="s">
        <v>354</v>
      </c>
      <c r="C110">
        <f t="shared" si="13"/>
      </c>
      <c r="D110" t="str">
        <f t="shared" si="14"/>
        <v>2</v>
      </c>
      <c r="E110">
        <f t="shared" si="15"/>
      </c>
      <c r="F110" t="str">
        <f>IF(AND(L110&gt;0,L110&lt;=5),"T1c"," ")&amp;IF(AND(M110&gt;0,M110&lt;=5),"T1p"," ")</f>
        <v>  </v>
      </c>
      <c r="G110" t="str">
        <f>IF(AND(P110&gt;0,P110&lt;=5),"T2c"," ")&amp;IF(AND(Q110&gt;0,Q110&lt;=5),"T2p"," ")</f>
        <v>  </v>
      </c>
      <c r="H110" s="13">
        <f>I$19</f>
        <v>13.625522722</v>
      </c>
      <c r="I110" s="3">
        <f>'orig. data'!D91</f>
        <v>9.0961407325</v>
      </c>
      <c r="J110" s="3">
        <f>'orig. data'!R91</f>
        <v>7.0426973349</v>
      </c>
      <c r="K110" s="13">
        <f>J$19</f>
        <v>14.499866477</v>
      </c>
      <c r="L110" s="6">
        <f>'orig. data'!B91</f>
        <v>29</v>
      </c>
      <c r="M110" s="6">
        <f>'orig. data'!C91</f>
        <v>2932</v>
      </c>
      <c r="N110" s="12">
        <f>'orig. data'!G91</f>
        <v>0.0314351876</v>
      </c>
      <c r="P110" s="6">
        <f>'orig. data'!P91</f>
        <v>27</v>
      </c>
      <c r="Q110" s="6">
        <f>'orig. data'!Q91</f>
        <v>3588</v>
      </c>
      <c r="R110" s="12">
        <f>'orig. data'!U91</f>
        <v>0.0001936691</v>
      </c>
      <c r="T110" s="12">
        <f>'orig. data'!AD91</f>
        <v>0.3681834577</v>
      </c>
    </row>
    <row r="111" spans="1:20" ht="12.75">
      <c r="A111" s="2">
        <v>92</v>
      </c>
      <c r="B111" t="s">
        <v>355</v>
      </c>
      <c r="C111">
        <f t="shared" si="13"/>
      </c>
      <c r="D111">
        <f t="shared" si="14"/>
      </c>
      <c r="E111">
        <f t="shared" si="15"/>
      </c>
      <c r="F111" t="str">
        <f>IF(AND(L111&gt;0,L111&lt;=5),"T1c"," ")&amp;IF(AND(M111&gt;0,M111&lt;=5),"T1p"," ")</f>
        <v>  </v>
      </c>
      <c r="G111" t="str">
        <f>IF(AND(P111&gt;0,P111&lt;=5),"T2c"," ")&amp;IF(AND(Q111&gt;0,Q111&lt;=5),"T2p"," ")</f>
        <v>  </v>
      </c>
      <c r="H111" s="13">
        <f>I$19</f>
        <v>13.625522722</v>
      </c>
      <c r="I111" s="3">
        <f>'orig. data'!D92</f>
        <v>10.144218183</v>
      </c>
      <c r="J111" s="3">
        <f>'orig. data'!R92</f>
        <v>14.424617823</v>
      </c>
      <c r="K111" s="13">
        <f>J$19</f>
        <v>14.499866477</v>
      </c>
      <c r="L111" s="6">
        <f>'orig. data'!B92</f>
        <v>19</v>
      </c>
      <c r="M111" s="6">
        <f>'orig. data'!C92</f>
        <v>1809</v>
      </c>
      <c r="N111" s="12">
        <f>'orig. data'!G92</f>
        <v>0.2017656872</v>
      </c>
      <c r="P111" s="6">
        <f>'orig. data'!P92</f>
        <v>34</v>
      </c>
      <c r="Q111" s="6">
        <f>'orig. data'!Q92</f>
        <v>2301</v>
      </c>
      <c r="R111" s="12">
        <f>'orig. data'!U92</f>
        <v>0.9759997275</v>
      </c>
      <c r="T111" s="12">
        <f>'orig. data'!AD92</f>
        <v>0.1998127776</v>
      </c>
    </row>
    <row r="112" spans="2:20" ht="12.75">
      <c r="B112"/>
      <c r="C112"/>
      <c r="D112"/>
      <c r="E112"/>
      <c r="F112"/>
      <c r="G112"/>
      <c r="H112" s="13"/>
      <c r="I112" s="3"/>
      <c r="J112" s="3"/>
      <c r="K112" s="13"/>
      <c r="L112" s="6"/>
      <c r="M112" s="6"/>
      <c r="N112" s="12"/>
      <c r="P112" s="6"/>
      <c r="Q112" s="6"/>
      <c r="R112" s="12"/>
      <c r="T112" s="12"/>
    </row>
    <row r="113" spans="1:20" ht="12.75">
      <c r="A113" s="2">
        <v>93</v>
      </c>
      <c r="B113" t="s">
        <v>358</v>
      </c>
      <c r="C113">
        <f t="shared" si="13"/>
      </c>
      <c r="D113" t="str">
        <f t="shared" si="14"/>
        <v>2</v>
      </c>
      <c r="E113" t="str">
        <f t="shared" si="15"/>
        <v>t</v>
      </c>
      <c r="F113" t="str">
        <f>IF(AND(L113&gt;0,L113&lt;=5),"T1c"," ")&amp;IF(AND(M113&gt;0,M113&lt;=5),"T1p"," ")</f>
        <v>  </v>
      </c>
      <c r="G113" t="str">
        <f>IF(AND(P113&gt;0,P113&lt;=5),"T2c"," ")&amp;IF(AND(Q113&gt;0,Q113&lt;=5),"T2p"," ")</f>
        <v>  </v>
      </c>
      <c r="H113" s="13">
        <f>I$19</f>
        <v>13.625522722</v>
      </c>
      <c r="I113" s="3">
        <f>'orig. data'!D99</f>
        <v>15.4633479</v>
      </c>
      <c r="J113" s="3">
        <f>'orig. data'!R99</f>
        <v>5.7837871872</v>
      </c>
      <c r="K113" s="13">
        <f>J$19</f>
        <v>14.499866477</v>
      </c>
      <c r="L113" s="6">
        <f>'orig. data'!B99</f>
        <v>29</v>
      </c>
      <c r="M113" s="6">
        <f>'orig. data'!C99</f>
        <v>1912</v>
      </c>
      <c r="N113" s="12">
        <f>'orig. data'!G99</f>
        <v>0.5004907459</v>
      </c>
      <c r="P113" s="6">
        <f>'orig. data'!P99</f>
        <v>19</v>
      </c>
      <c r="Q113" s="6">
        <f>'orig. data'!Q99</f>
        <v>3182</v>
      </c>
      <c r="R113" s="12">
        <f>'orig. data'!U99</f>
        <v>6.68283E-05</v>
      </c>
      <c r="T113" s="12">
        <f>'orig. data'!AD99</f>
        <v>0.001036624</v>
      </c>
    </row>
    <row r="114" spans="1:20" ht="12.75">
      <c r="A114" s="2">
        <v>94</v>
      </c>
      <c r="B114" t="s">
        <v>109</v>
      </c>
      <c r="C114">
        <f t="shared" si="13"/>
      </c>
      <c r="D114">
        <f t="shared" si="14"/>
      </c>
      <c r="E114">
        <f t="shared" si="15"/>
      </c>
      <c r="F114" t="str">
        <f>IF(AND(L114&gt;0,L114&lt;=5),"T1c"," ")&amp;IF(AND(M114&gt;0,M114&lt;=5),"T1p"," ")</f>
        <v>  </v>
      </c>
      <c r="G114" t="str">
        <f>IF(AND(P114&gt;0,P114&lt;=5),"T2c"," ")&amp;IF(AND(Q114&gt;0,Q114&lt;=5),"T2p"," ")</f>
        <v>  </v>
      </c>
      <c r="H114" s="13">
        <f>I$19</f>
        <v>13.625522722</v>
      </c>
      <c r="I114" s="3">
        <f>'orig. data'!D100</f>
        <v>14.179300376</v>
      </c>
      <c r="J114" s="3">
        <f>'orig. data'!R100</f>
        <v>10.485171795</v>
      </c>
      <c r="K114" s="13">
        <f>J$19</f>
        <v>14.499866477</v>
      </c>
      <c r="L114" s="6">
        <f>'orig. data'!B100</f>
        <v>23</v>
      </c>
      <c r="M114" s="6">
        <f>'orig. data'!C100</f>
        <v>1488</v>
      </c>
      <c r="N114" s="12">
        <f>'orig. data'!G100</f>
        <v>0.8498285178</v>
      </c>
      <c r="P114" s="6">
        <f>'orig. data'!P100</f>
        <v>21</v>
      </c>
      <c r="Q114" s="6">
        <f>'orig. data'!Q100</f>
        <v>1867</v>
      </c>
      <c r="R114" s="12">
        <f>'orig. data'!U100</f>
        <v>0.1394812365</v>
      </c>
      <c r="T114" s="12">
        <f>'orig. data'!AD100</f>
        <v>0.3423010771</v>
      </c>
    </row>
    <row r="115" spans="2:20" ht="12.75">
      <c r="B115"/>
      <c r="C115"/>
      <c r="D115"/>
      <c r="E115"/>
      <c r="F115"/>
      <c r="G115"/>
      <c r="H115" s="13"/>
      <c r="I115" s="3"/>
      <c r="J115" s="3"/>
      <c r="K115" s="13"/>
      <c r="L115" s="6"/>
      <c r="M115" s="6"/>
      <c r="N115" s="12"/>
      <c r="P115" s="6"/>
      <c r="Q115" s="6"/>
      <c r="R115" s="12"/>
      <c r="T115" s="12"/>
    </row>
    <row r="116" spans="1:20" ht="12.75">
      <c r="A116" s="2">
        <v>95</v>
      </c>
      <c r="B116" t="s">
        <v>395</v>
      </c>
      <c r="C116">
        <f t="shared" si="13"/>
      </c>
      <c r="D116">
        <f t="shared" si="14"/>
      </c>
      <c r="E116">
        <f t="shared" si="15"/>
      </c>
      <c r="F116" t="str">
        <f>IF(AND(L116&gt;0,L116&lt;=5),"T1c"," ")&amp;IF(AND(M116&gt;0,M116&lt;=5),"T1p"," ")</f>
        <v>  </v>
      </c>
      <c r="G116" t="str">
        <f>IF(AND(P116&gt;0,P116&lt;=5),"T2c"," ")&amp;IF(AND(Q116&gt;0,Q116&lt;=5),"T2p"," ")</f>
        <v>  </v>
      </c>
      <c r="H116" s="13">
        <f>I$19</f>
        <v>13.625522722</v>
      </c>
      <c r="I116" s="3">
        <f>'orig. data'!D93</f>
        <v>10.941050329</v>
      </c>
      <c r="J116" s="3">
        <f>'orig. data'!R93</f>
        <v>8.4347644062</v>
      </c>
      <c r="K116" s="13">
        <f>J$19</f>
        <v>14.499866477</v>
      </c>
      <c r="L116" s="6">
        <f>'orig. data'!B93</f>
        <v>14</v>
      </c>
      <c r="M116" s="6">
        <f>'orig. data'!C93</f>
        <v>1467</v>
      </c>
      <c r="N116" s="12">
        <f>'orig. data'!G93</f>
        <v>0.414233136</v>
      </c>
      <c r="P116" s="6">
        <f>'orig. data'!P93</f>
        <v>23</v>
      </c>
      <c r="Q116" s="6">
        <f>'orig. data'!Q93</f>
        <v>2786</v>
      </c>
      <c r="R116" s="12">
        <f>'orig. data'!U93</f>
        <v>0.0097813474</v>
      </c>
      <c r="T116" s="12">
        <f>'orig. data'!AD93</f>
        <v>0.4699068566</v>
      </c>
    </row>
    <row r="117" spans="1:20" ht="12.75">
      <c r="A117" s="2">
        <v>96</v>
      </c>
      <c r="B117" t="s">
        <v>396</v>
      </c>
      <c r="C117">
        <f t="shared" si="13"/>
      </c>
      <c r="D117">
        <f t="shared" si="14"/>
      </c>
      <c r="E117">
        <f t="shared" si="15"/>
      </c>
      <c r="F117" t="str">
        <f>IF(AND(L117&gt;0,L117&lt;=5),"T1c"," ")&amp;IF(AND(M117&gt;0,M117&lt;=5),"T1p"," ")</f>
        <v>  </v>
      </c>
      <c r="G117" t="str">
        <f>IF(AND(P117&gt;0,P117&lt;=5),"T2c"," ")&amp;IF(AND(Q117&gt;0,Q117&lt;=5),"T2p"," ")</f>
        <v>  </v>
      </c>
      <c r="H117" s="13">
        <f>I$19</f>
        <v>13.625522722</v>
      </c>
      <c r="I117" s="3">
        <f>'orig. data'!D94</f>
        <v>7.1849839485</v>
      </c>
      <c r="J117" s="3">
        <f>'orig. data'!R94</f>
        <v>10.477066332</v>
      </c>
      <c r="K117" s="13">
        <f>J$19</f>
        <v>14.499866477</v>
      </c>
      <c r="L117" s="6">
        <f>'orig. data'!B94</f>
        <v>19</v>
      </c>
      <c r="M117" s="6">
        <f>'orig. data'!C94</f>
        <v>2487</v>
      </c>
      <c r="N117" s="12">
        <f>'orig. data'!G94</f>
        <v>0.0056264891</v>
      </c>
      <c r="P117" s="6">
        <f>'orig. data'!P94</f>
        <v>38</v>
      </c>
      <c r="Q117" s="6">
        <f>'orig. data'!Q94</f>
        <v>3406</v>
      </c>
      <c r="R117" s="12">
        <f>'orig. data'!U94</f>
        <v>0.047224106</v>
      </c>
      <c r="T117" s="12">
        <f>'orig. data'!AD94</f>
        <v>0.1625523228</v>
      </c>
    </row>
    <row r="118" spans="2:20" ht="12.75">
      <c r="B118"/>
      <c r="C118"/>
      <c r="D118"/>
      <c r="E118"/>
      <c r="F118"/>
      <c r="G118"/>
      <c r="H118" s="13"/>
      <c r="I118" s="3"/>
      <c r="J118" s="3"/>
      <c r="K118" s="13"/>
      <c r="L118" s="6"/>
      <c r="M118" s="6"/>
      <c r="N118" s="12"/>
      <c r="P118" s="6"/>
      <c r="Q118" s="6"/>
      <c r="R118" s="12"/>
      <c r="T118" s="12"/>
    </row>
    <row r="119" spans="1:20" ht="12.75">
      <c r="A119" s="2">
        <v>97</v>
      </c>
      <c r="B119" t="s">
        <v>359</v>
      </c>
      <c r="C119">
        <f t="shared" si="13"/>
      </c>
      <c r="D119">
        <f t="shared" si="14"/>
      </c>
      <c r="E119">
        <f t="shared" si="15"/>
      </c>
      <c r="F119" t="str">
        <f>IF(AND(L119&gt;0,L119&lt;=5),"T1c"," ")&amp;IF(AND(M119&gt;0,M119&lt;=5),"T1p"," ")</f>
        <v>  </v>
      </c>
      <c r="G119" t="str">
        <f>IF(AND(P119&gt;0,P119&lt;=5),"T2c"," ")&amp;IF(AND(Q119&gt;0,Q119&lt;=5),"T2p"," ")</f>
        <v>  </v>
      </c>
      <c r="H119" s="13">
        <f>I$19</f>
        <v>13.625522722</v>
      </c>
      <c r="I119" s="3">
        <f>'orig. data'!D102</f>
        <v>4.8803409148</v>
      </c>
      <c r="J119" s="3">
        <f>'orig. data'!R102</f>
        <v>9.1892939225</v>
      </c>
      <c r="K119" s="13">
        <f>J$19</f>
        <v>14.499866477</v>
      </c>
      <c r="L119" s="6">
        <f>'orig. data'!B102</f>
        <v>6</v>
      </c>
      <c r="M119" s="6">
        <f>'orig. data'!C102</f>
        <v>1383</v>
      </c>
      <c r="N119" s="12">
        <f>'orig. data'!G102</f>
        <v>0.0121088815</v>
      </c>
      <c r="P119" s="6">
        <f>'orig. data'!P102</f>
        <v>24</v>
      </c>
      <c r="Q119" s="6">
        <f>'orig. data'!Q102</f>
        <v>2779</v>
      </c>
      <c r="R119" s="12">
        <f>'orig. data'!U102</f>
        <v>0.026359796</v>
      </c>
      <c r="T119" s="12">
        <f>'orig. data'!AD102</f>
        <v>0.1556836099</v>
      </c>
    </row>
    <row r="120" spans="1:20" ht="12.75">
      <c r="A120" s="2">
        <v>98</v>
      </c>
      <c r="B120" t="s">
        <v>360</v>
      </c>
      <c r="C120">
        <f aca="true" t="shared" si="36" ref="C120:C188">IF(AND(N120&lt;=0.005,N120&gt;0),"1","")</f>
      </c>
      <c r="D120">
        <f aca="true" t="shared" si="37" ref="D120:D188">IF(AND(R120&lt;=0.005,R120&gt;0),"2","")</f>
      </c>
      <c r="E120">
        <f aca="true" t="shared" si="38" ref="E120:E188">IF(AND(T120&lt;=0.005,T120&gt;0),"t","")</f>
      </c>
      <c r="F120" t="str">
        <f>IF(AND(L120&gt;0,L120&lt;=5),"T1c"," ")&amp;IF(AND(M120&gt;0,M120&lt;=5),"T1p"," ")</f>
        <v>  </v>
      </c>
      <c r="G120" t="str">
        <f>IF(AND(P120&gt;0,P120&lt;=5),"T2c"," ")&amp;IF(AND(Q120&gt;0,Q120&lt;=5),"T2p"," ")</f>
        <v>  </v>
      </c>
      <c r="H120" s="13">
        <f>I$19</f>
        <v>13.625522722</v>
      </c>
      <c r="I120" s="3">
        <f>'orig. data'!D103</f>
        <v>11.609563216</v>
      </c>
      <c r="J120" s="3">
        <f>'orig. data'!R103</f>
        <v>13.052656757</v>
      </c>
      <c r="K120" s="13">
        <f>J$19</f>
        <v>14.499866477</v>
      </c>
      <c r="L120" s="6">
        <f>'orig. data'!B103</f>
        <v>40</v>
      </c>
      <c r="M120" s="6">
        <f>'orig. data'!C103</f>
        <v>3200</v>
      </c>
      <c r="N120" s="12">
        <f>'orig. data'!G103</f>
        <v>0.3187329595</v>
      </c>
      <c r="P120" s="6">
        <f>'orig. data'!P103</f>
        <v>65</v>
      </c>
      <c r="Q120" s="6">
        <f>'orig. data'!Q103</f>
        <v>4678</v>
      </c>
      <c r="R120" s="12">
        <f>'orig. data'!U103</f>
        <v>0.4041400948</v>
      </c>
      <c r="T120" s="12">
        <f>'orig. data'!AD103</f>
        <v>0.5101230393</v>
      </c>
    </row>
    <row r="121" spans="1:20" ht="12.75">
      <c r="A121" s="2">
        <v>99</v>
      </c>
      <c r="B121" t="s">
        <v>361</v>
      </c>
      <c r="C121">
        <f t="shared" si="36"/>
      </c>
      <c r="D121">
        <f t="shared" si="37"/>
      </c>
      <c r="E121">
        <f t="shared" si="38"/>
      </c>
      <c r="F121" t="str">
        <f>IF(AND(L121&gt;0,L121&lt;=5),"T1c"," ")&amp;IF(AND(M121&gt;0,M121&lt;=5),"T1p"," ")</f>
        <v>  </v>
      </c>
      <c r="G121" t="str">
        <f>IF(AND(P121&gt;0,P121&lt;=5),"T2c"," ")&amp;IF(AND(Q121&gt;0,Q121&lt;=5),"T2p"," ")</f>
        <v>  </v>
      </c>
      <c r="H121" s="13">
        <f>I$19</f>
        <v>13.625522722</v>
      </c>
      <c r="I121" s="3">
        <f>'orig. data'!D104</f>
        <v>1.196376E-07</v>
      </c>
      <c r="J121" s="3">
        <f>'orig. data'!R104</f>
        <v>21.423034484</v>
      </c>
      <c r="K121" s="13">
        <f>J$19</f>
        <v>14.499866477</v>
      </c>
      <c r="L121" s="6">
        <f>'orig. data'!B104</f>
        <v>0</v>
      </c>
      <c r="M121" s="6">
        <f>'orig. data'!C104</f>
        <v>133</v>
      </c>
      <c r="N121" s="12">
        <f>'orig. data'!G104</f>
        <v>0.9981082263</v>
      </c>
      <c r="P121" s="6">
        <f>'orig. data'!P104</f>
        <v>10</v>
      </c>
      <c r="Q121" s="6">
        <f>'orig. data'!Q104</f>
        <v>435</v>
      </c>
      <c r="R121" s="12">
        <f>'orig. data'!U104</f>
        <v>0.2182290052</v>
      </c>
      <c r="T121" s="12">
        <f>'orig. data'!AD104</f>
        <v>0.998060529</v>
      </c>
    </row>
    <row r="122" spans="2:20" ht="12.75">
      <c r="B122"/>
      <c r="C122"/>
      <c r="D122"/>
      <c r="E122"/>
      <c r="F122"/>
      <c r="G122"/>
      <c r="H122" s="13"/>
      <c r="I122" s="3"/>
      <c r="J122" s="3"/>
      <c r="K122" s="13"/>
      <c r="L122" s="6"/>
      <c r="M122" s="6"/>
      <c r="N122" s="12"/>
      <c r="P122" s="6"/>
      <c r="Q122" s="6"/>
      <c r="R122" s="12"/>
      <c r="T122" s="12"/>
    </row>
    <row r="123" spans="1:20" ht="12.75">
      <c r="A123" s="2">
        <v>100</v>
      </c>
      <c r="B123" t="s">
        <v>385</v>
      </c>
      <c r="C123">
        <f t="shared" si="36"/>
      </c>
      <c r="D123">
        <f t="shared" si="37"/>
      </c>
      <c r="E123">
        <f t="shared" si="38"/>
      </c>
      <c r="F123" t="str">
        <f>IF(AND(L123&gt;0,L123&lt;=5),"T1c"," ")&amp;IF(AND(M123&gt;0,M123&lt;=5),"T1p"," ")</f>
        <v>  </v>
      </c>
      <c r="G123" t="str">
        <f>IF(AND(P123&gt;0,P123&lt;=5),"T2c"," ")&amp;IF(AND(Q123&gt;0,Q123&lt;=5),"T2p"," ")</f>
        <v>  </v>
      </c>
      <c r="H123" s="13">
        <f>I$19</f>
        <v>13.625522722</v>
      </c>
      <c r="I123" s="45"/>
      <c r="J123" s="45"/>
      <c r="K123" s="13">
        <f>J$19</f>
        <v>14.499866477</v>
      </c>
      <c r="L123" s="41"/>
      <c r="M123" s="41"/>
      <c r="N123" s="42"/>
      <c r="P123" s="41"/>
      <c r="Q123" s="41"/>
      <c r="R123" s="42"/>
      <c r="T123" s="42"/>
    </row>
    <row r="124" spans="1:20" ht="12.75">
      <c r="A124" s="2">
        <v>101</v>
      </c>
      <c r="B124" t="s">
        <v>110</v>
      </c>
      <c r="C124">
        <f t="shared" si="36"/>
      </c>
      <c r="D124">
        <f t="shared" si="37"/>
      </c>
      <c r="E124">
        <f t="shared" si="38"/>
      </c>
      <c r="F124" t="str">
        <f>IF(AND(L124&gt;0,L124&lt;=5),"T1c"," ")&amp;IF(AND(M124&gt;0,M124&lt;=5),"T1p"," ")</f>
        <v>  </v>
      </c>
      <c r="G124" t="str">
        <f>IF(AND(P124&gt;0,P124&lt;=5),"T2c"," ")&amp;IF(AND(Q124&gt;0,Q124&lt;=5),"T2p"," ")</f>
        <v>  </v>
      </c>
      <c r="H124" s="13">
        <f>I$19</f>
        <v>13.625522722</v>
      </c>
      <c r="I124" s="3">
        <f>'orig. data'!D96</f>
        <v>13.172235888</v>
      </c>
      <c r="J124" s="3">
        <f>'orig. data'!R96</f>
        <v>10.990789641</v>
      </c>
      <c r="K124" s="13">
        <f>J$19</f>
        <v>14.499866477</v>
      </c>
      <c r="L124" s="6">
        <f>'orig. data'!B96</f>
        <v>20</v>
      </c>
      <c r="M124" s="6">
        <f>'orig. data'!C96</f>
        <v>1643</v>
      </c>
      <c r="N124" s="12">
        <f>'orig. data'!G96</f>
        <v>0.8806677645</v>
      </c>
      <c r="P124" s="6">
        <f>'orig. data'!P96</f>
        <v>30</v>
      </c>
      <c r="Q124" s="6">
        <f>'orig. data'!Q96</f>
        <v>2816</v>
      </c>
      <c r="R124" s="12">
        <f>'orig. data'!U96</f>
        <v>0.1319709067</v>
      </c>
      <c r="T124" s="12">
        <f>'orig. data'!AD96</f>
        <v>0.5656063017</v>
      </c>
    </row>
    <row r="125" spans="1:20" ht="12.75">
      <c r="A125" s="2">
        <v>102</v>
      </c>
      <c r="B125" t="s">
        <v>356</v>
      </c>
      <c r="C125">
        <f t="shared" si="36"/>
      </c>
      <c r="D125" t="str">
        <f t="shared" si="37"/>
        <v>2</v>
      </c>
      <c r="E125">
        <f t="shared" si="38"/>
      </c>
      <c r="F125" t="str">
        <f>IF(AND(L125&gt;0,L125&lt;=5),"T1c"," ")&amp;IF(AND(M125&gt;0,M125&lt;=5),"T1p"," ")</f>
        <v>  </v>
      </c>
      <c r="G125" t="str">
        <f>IF(AND(P125&gt;0,P125&lt;=5),"T2c"," ")&amp;IF(AND(Q125&gt;0,Q125&lt;=5),"T2p"," ")</f>
        <v>  </v>
      </c>
      <c r="H125" s="13">
        <f>I$19</f>
        <v>13.625522722</v>
      </c>
      <c r="I125" s="3">
        <f>'orig. data'!D97</f>
        <v>10.052840708</v>
      </c>
      <c r="J125" s="3">
        <f>'orig. data'!R97</f>
        <v>8.0809227949</v>
      </c>
      <c r="K125" s="13">
        <f>J$19</f>
        <v>14.499866477</v>
      </c>
      <c r="L125" s="6">
        <f>'orig. data'!B97</f>
        <v>37</v>
      </c>
      <c r="M125" s="6">
        <f>'orig. data'!C97</f>
        <v>3431</v>
      </c>
      <c r="N125" s="12">
        <f>'orig. data'!G97</f>
        <v>0.0682577062</v>
      </c>
      <c r="P125" s="6">
        <f>'orig. data'!P97</f>
        <v>43</v>
      </c>
      <c r="Q125" s="6">
        <f>'orig. data'!Q97</f>
        <v>4868</v>
      </c>
      <c r="R125" s="12">
        <f>'orig. data'!U97</f>
        <v>0.0001491046</v>
      </c>
      <c r="T125" s="12">
        <f>'orig. data'!AD97</f>
        <v>0.3649643118</v>
      </c>
    </row>
    <row r="126" spans="1:20" ht="12.75">
      <c r="A126" s="2">
        <v>103</v>
      </c>
      <c r="B126" t="s">
        <v>357</v>
      </c>
      <c r="C126">
        <f t="shared" si="36"/>
      </c>
      <c r="D126">
        <f t="shared" si="37"/>
      </c>
      <c r="E126">
        <f t="shared" si="38"/>
      </c>
      <c r="F126" t="str">
        <f>IF(AND(L126&gt;0,L126&lt;=5),"T1c"," ")&amp;IF(AND(M126&gt;0,M126&lt;=5),"T1p"," ")</f>
        <v>  </v>
      </c>
      <c r="G126" t="str">
        <f>IF(AND(P126&gt;0,P126&lt;=5),"T2c"," ")&amp;IF(AND(Q126&gt;0,Q126&lt;=5),"T2p"," ")</f>
        <v>  </v>
      </c>
      <c r="H126" s="13">
        <f>I$19</f>
        <v>13.625522722</v>
      </c>
      <c r="I126" s="3">
        <f>'orig. data'!D98</f>
        <v>13.210891223</v>
      </c>
      <c r="J126" s="3">
        <f>'orig. data'!R98</f>
        <v>14.165362352</v>
      </c>
      <c r="K126" s="13">
        <f>J$19</f>
        <v>14.499866477</v>
      </c>
      <c r="L126" s="6">
        <f>'orig. data'!B98</f>
        <v>24</v>
      </c>
      <c r="M126" s="6">
        <f>'orig. data'!C98</f>
        <v>1747</v>
      </c>
      <c r="N126" s="12">
        <f>'orig. data'!G98</f>
        <v>0.8807756593</v>
      </c>
      <c r="P126" s="6">
        <f>'orig. data'!P98</f>
        <v>33</v>
      </c>
      <c r="Q126" s="6">
        <f>'orig. data'!Q98</f>
        <v>2351</v>
      </c>
      <c r="R126" s="12">
        <f>'orig. data'!U98</f>
        <v>0.8942035918</v>
      </c>
      <c r="T126" s="12">
        <f>'orig. data'!AD98</f>
        <v>0.7514870576</v>
      </c>
    </row>
    <row r="127" spans="2:20" ht="12.75">
      <c r="B127"/>
      <c r="C127"/>
      <c r="D127"/>
      <c r="E127"/>
      <c r="F127"/>
      <c r="G127"/>
      <c r="H127" s="13"/>
      <c r="I127" s="3"/>
      <c r="J127" s="3"/>
      <c r="K127" s="13"/>
      <c r="L127" s="6"/>
      <c r="M127" s="6"/>
      <c r="N127" s="12"/>
      <c r="P127" s="6"/>
      <c r="Q127" s="6"/>
      <c r="R127" s="12"/>
      <c r="T127" s="12"/>
    </row>
    <row r="128" spans="1:20" ht="12.75">
      <c r="A128" s="2">
        <v>104</v>
      </c>
      <c r="B128" t="s">
        <v>362</v>
      </c>
      <c r="C128" t="str">
        <f t="shared" si="36"/>
        <v>1</v>
      </c>
      <c r="D128" t="str">
        <f t="shared" si="37"/>
        <v>2</v>
      </c>
      <c r="E128">
        <f t="shared" si="38"/>
      </c>
      <c r="F128" t="str">
        <f>IF(AND(L128&gt;0,L128&lt;=5),"T1c"," ")&amp;IF(AND(M128&gt;0,M128&lt;=5),"T1p"," ")</f>
        <v>  </v>
      </c>
      <c r="G128" t="str">
        <f>IF(AND(P128&gt;0,P128&lt;=5),"T2c"," ")&amp;IF(AND(Q128&gt;0,Q128&lt;=5),"T2p"," ")</f>
        <v>  </v>
      </c>
      <c r="H128" s="13">
        <f>I$19</f>
        <v>13.625522722</v>
      </c>
      <c r="I128" s="3">
        <f>'orig. data'!D105</f>
        <v>3.6090927624</v>
      </c>
      <c r="J128" s="3">
        <f>'orig. data'!R105</f>
        <v>7.0094746412</v>
      </c>
      <c r="K128" s="13">
        <f>J$19</f>
        <v>14.499866477</v>
      </c>
      <c r="L128" s="6">
        <f>'orig. data'!B105</f>
        <v>9</v>
      </c>
      <c r="M128" s="6">
        <f>'orig. data'!C105</f>
        <v>2606</v>
      </c>
      <c r="N128" s="12">
        <f>'orig. data'!G105</f>
        <v>7.14737E-05</v>
      </c>
      <c r="P128" s="6">
        <f>'orig. data'!P105</f>
        <v>30</v>
      </c>
      <c r="Q128" s="6">
        <f>'orig. data'!Q105</f>
        <v>4122</v>
      </c>
      <c r="R128" s="12">
        <f>'orig. data'!U105</f>
        <v>7.75697E-05</v>
      </c>
      <c r="T128" s="12">
        <f>'orig. data'!AD105</f>
        <v>0.0740084031</v>
      </c>
    </row>
    <row r="129" spans="1:20" ht="12.75">
      <c r="A129" s="2">
        <v>105</v>
      </c>
      <c r="B129" t="s">
        <v>397</v>
      </c>
      <c r="C129">
        <f t="shared" si="36"/>
      </c>
      <c r="D129">
        <f t="shared" si="37"/>
      </c>
      <c r="E129">
        <f t="shared" si="38"/>
      </c>
      <c r="F129" t="str">
        <f>IF(AND(L129&gt;0,L129&lt;=5),"T1c"," ")&amp;IF(AND(M129&gt;0,M129&lt;=5),"T1p"," ")</f>
        <v>  </v>
      </c>
      <c r="G129" t="str">
        <f>IF(AND(P129&gt;0,P129&lt;=5),"T2c"," ")&amp;IF(AND(Q129&gt;0,Q129&lt;=5),"T2p"," ")</f>
        <v>  </v>
      </c>
      <c r="H129" s="13">
        <f>I$19</f>
        <v>13.625522722</v>
      </c>
      <c r="I129" s="3">
        <f>'orig. data'!D106</f>
        <v>11.776676319</v>
      </c>
      <c r="J129" s="3">
        <f>'orig. data'!R106</f>
        <v>9.1680341492</v>
      </c>
      <c r="K129" s="13">
        <f>J$19</f>
        <v>14.499866477</v>
      </c>
      <c r="L129" s="6">
        <f>'orig. data'!B106</f>
        <v>33</v>
      </c>
      <c r="M129" s="6">
        <f>'orig. data'!C106</f>
        <v>2603</v>
      </c>
      <c r="N129" s="12">
        <f>'orig. data'!G106</f>
        <v>0.4082433192</v>
      </c>
      <c r="P129" s="6">
        <f>'orig. data'!P106</f>
        <v>33</v>
      </c>
      <c r="Q129" s="6">
        <f>'orig. data'!Q106</f>
        <v>3353</v>
      </c>
      <c r="R129" s="12">
        <f>'orig. data'!U106</f>
        <v>0.0090076377</v>
      </c>
      <c r="T129" s="12">
        <f>'orig. data'!AD106</f>
        <v>0.3393877717</v>
      </c>
    </row>
    <row r="130" spans="2:20" ht="12.75">
      <c r="B130"/>
      <c r="C130"/>
      <c r="D130"/>
      <c r="E130"/>
      <c r="F130"/>
      <c r="G130"/>
      <c r="H130" s="13"/>
      <c r="I130" s="3"/>
      <c r="J130" s="3"/>
      <c r="K130" s="13"/>
      <c r="L130" s="6"/>
      <c r="M130" s="6"/>
      <c r="N130" s="12"/>
      <c r="P130" s="6"/>
      <c r="Q130" s="6"/>
      <c r="R130" s="12"/>
      <c r="T130" s="12"/>
    </row>
    <row r="131" spans="1:20" ht="12.75">
      <c r="A131" s="2">
        <v>106</v>
      </c>
      <c r="B131" t="s">
        <v>390</v>
      </c>
      <c r="C131">
        <f t="shared" si="36"/>
      </c>
      <c r="D131" t="str">
        <f t="shared" si="37"/>
        <v>2</v>
      </c>
      <c r="E131">
        <f t="shared" si="38"/>
      </c>
      <c r="F131" t="str">
        <f>IF(AND(L131&gt;0,L131&lt;=5),"T1c"," ")&amp;IF(AND(M131&gt;0,M131&lt;=5),"T1p"," ")</f>
        <v>  </v>
      </c>
      <c r="G131" t="str">
        <f>IF(AND(P131&gt;0,P131&lt;=5),"T2c"," ")&amp;IF(AND(Q131&gt;0,Q131&lt;=5),"T2p"," ")</f>
        <v>  </v>
      </c>
      <c r="H131" s="13">
        <f>I$19</f>
        <v>13.625522722</v>
      </c>
      <c r="I131" s="45"/>
      <c r="J131" s="3">
        <f>'orig. data'!R107</f>
        <v>4.7219897166</v>
      </c>
      <c r="K131" s="13">
        <f>J$19</f>
        <v>14.499866477</v>
      </c>
      <c r="L131" s="41"/>
      <c r="M131" s="41"/>
      <c r="N131" s="42"/>
      <c r="P131" s="6">
        <f>'orig. data'!P107</f>
        <v>8</v>
      </c>
      <c r="Q131" s="6">
        <f>'orig. data'!Q107</f>
        <v>1877</v>
      </c>
      <c r="R131" s="12">
        <f>'orig. data'!U107</f>
        <v>0.0015420118</v>
      </c>
      <c r="T131" s="12">
        <f>'orig. data'!AD107</f>
        <v>0.8806578266</v>
      </c>
    </row>
    <row r="132" spans="1:20" ht="12.75">
      <c r="A132" s="2">
        <v>107</v>
      </c>
      <c r="B132" t="s">
        <v>398</v>
      </c>
      <c r="C132">
        <f t="shared" si="36"/>
      </c>
      <c r="D132" t="str">
        <f t="shared" si="37"/>
        <v>2</v>
      </c>
      <c r="E132">
        <f t="shared" si="38"/>
      </c>
      <c r="F132" t="str">
        <f>IF(AND(L132&gt;0,L132&lt;=5),"T1c"," ")&amp;IF(AND(M132&gt;0,M132&lt;=5),"T1p"," ")</f>
        <v>  </v>
      </c>
      <c r="G132" t="str">
        <f>IF(AND(P132&gt;0,P132&lt;=5),"T2c"," ")&amp;IF(AND(Q132&gt;0,Q132&lt;=5),"T2p"," ")</f>
        <v>  </v>
      </c>
      <c r="H132" s="13">
        <f>I$19</f>
        <v>13.625522722</v>
      </c>
      <c r="I132" s="3">
        <f>'orig. data'!D108</f>
        <v>21.77368739</v>
      </c>
      <c r="J132" s="3">
        <f>'orig. data'!R108</f>
        <v>22.986442492</v>
      </c>
      <c r="K132" s="13">
        <f>J$19</f>
        <v>14.499866477</v>
      </c>
      <c r="L132" s="6">
        <f>'orig. data'!B108</f>
        <v>34</v>
      </c>
      <c r="M132" s="6">
        <f>'orig. data'!C108</f>
        <v>1595</v>
      </c>
      <c r="N132" s="12">
        <f>'orig. data'!G108</f>
        <v>0.0069855985</v>
      </c>
      <c r="P132" s="6">
        <f>'orig. data'!P108</f>
        <v>46</v>
      </c>
      <c r="Q132" s="6">
        <f>'orig. data'!Q108</f>
        <v>2053</v>
      </c>
      <c r="R132" s="12">
        <f>'orig. data'!U108</f>
        <v>0.0020025659</v>
      </c>
      <c r="T132" s="12">
        <f>'orig. data'!AD108</f>
        <v>0.7589487803</v>
      </c>
    </row>
    <row r="133" spans="1:20" ht="12.75">
      <c r="A133" s="2">
        <v>108</v>
      </c>
      <c r="B133" t="s">
        <v>365</v>
      </c>
      <c r="C133">
        <f t="shared" si="36"/>
      </c>
      <c r="D133">
        <f t="shared" si="37"/>
      </c>
      <c r="E133">
        <f t="shared" si="38"/>
      </c>
      <c r="F133" t="str">
        <f>IF(AND(L133&gt;0,L133&lt;=5),"T1c"," ")&amp;IF(AND(M133&gt;0,M133&lt;=5),"T1p"," ")</f>
        <v>  </v>
      </c>
      <c r="G133" t="str">
        <f>IF(AND(P133&gt;0,P133&lt;=5),"T2c"," ")&amp;IF(AND(Q133&gt;0,Q133&lt;=5),"T2p"," ")</f>
        <v>  </v>
      </c>
      <c r="H133" s="13">
        <f>I$19</f>
        <v>13.625522722</v>
      </c>
      <c r="I133" s="3">
        <f>'orig. data'!D111</f>
        <v>11.515302988</v>
      </c>
      <c r="J133" s="3">
        <f>'orig. data'!R111</f>
        <v>16.267158273</v>
      </c>
      <c r="K133" s="13">
        <f>J$19</f>
        <v>14.499866477</v>
      </c>
      <c r="L133" s="6">
        <f>'orig. data'!B111</f>
        <v>36</v>
      </c>
      <c r="M133" s="6">
        <f>'orig. data'!C111</f>
        <v>3025</v>
      </c>
      <c r="N133" s="12">
        <f>'orig. data'!G111</f>
        <v>0.3194326889</v>
      </c>
      <c r="P133" s="6">
        <f>'orig. data'!P111</f>
        <v>62</v>
      </c>
      <c r="Q133" s="6">
        <f>'orig. data'!Q111</f>
        <v>3786</v>
      </c>
      <c r="R133" s="12">
        <f>'orig. data'!U111</f>
        <v>0.3724403071</v>
      </c>
      <c r="T133" s="12">
        <f>'orig. data'!AD111</f>
        <v>0.0852104357</v>
      </c>
    </row>
    <row r="134" spans="2:20" ht="12.75">
      <c r="B134"/>
      <c r="C134"/>
      <c r="D134"/>
      <c r="E134"/>
      <c r="F134"/>
      <c r="G134"/>
      <c r="H134" s="13"/>
      <c r="I134" s="3"/>
      <c r="J134" s="3"/>
      <c r="K134" s="13"/>
      <c r="L134" s="6"/>
      <c r="M134" s="6"/>
      <c r="N134" s="12"/>
      <c r="P134" s="6"/>
      <c r="Q134" s="6"/>
      <c r="R134" s="12"/>
      <c r="T134" s="12"/>
    </row>
    <row r="135" spans="1:20" ht="12.75">
      <c r="A135" s="2">
        <v>109</v>
      </c>
      <c r="B135" t="s">
        <v>179</v>
      </c>
      <c r="C135" t="str">
        <f t="shared" si="36"/>
        <v>1</v>
      </c>
      <c r="D135" t="str">
        <f t="shared" si="37"/>
        <v>2</v>
      </c>
      <c r="E135">
        <f t="shared" si="38"/>
      </c>
      <c r="F135" t="str">
        <f>IF(AND(L135&gt;0,L135&lt;=5),"T1c"," ")&amp;IF(AND(M135&gt;0,M135&lt;=5),"T1p"," ")</f>
        <v>  </v>
      </c>
      <c r="G135" t="str">
        <f>IF(AND(P135&gt;0,P135&lt;=5),"T2c"," ")&amp;IF(AND(Q135&gt;0,Q135&lt;=5),"T2p"," ")</f>
        <v>  </v>
      </c>
      <c r="H135" s="13">
        <f>I$19</f>
        <v>13.625522722</v>
      </c>
      <c r="I135" s="3">
        <f>'orig. data'!D112</f>
        <v>22.49394229</v>
      </c>
      <c r="J135" s="3">
        <f>'orig. data'!R112</f>
        <v>24.486523343</v>
      </c>
      <c r="K135" s="13">
        <f>J$19</f>
        <v>14.499866477</v>
      </c>
      <c r="L135" s="6">
        <f>'orig. data'!B112</f>
        <v>46</v>
      </c>
      <c r="M135" s="6">
        <f>'orig. data'!C112</f>
        <v>2186</v>
      </c>
      <c r="N135" s="12">
        <f>'orig. data'!G112</f>
        <v>0.0008377797</v>
      </c>
      <c r="P135" s="6">
        <f>'orig. data'!P112</f>
        <v>59</v>
      </c>
      <c r="Q135" s="6">
        <f>'orig. data'!Q112</f>
        <v>2654</v>
      </c>
      <c r="R135" s="12">
        <f>'orig. data'!U112</f>
        <v>7.30398E-05</v>
      </c>
      <c r="T135" s="12">
        <f>'orig. data'!AD112</f>
        <v>0.6109088162</v>
      </c>
    </row>
    <row r="136" spans="2:20" ht="12.75">
      <c r="B136"/>
      <c r="C136"/>
      <c r="D136"/>
      <c r="E136"/>
      <c r="F136"/>
      <c r="G136"/>
      <c r="H136" s="13"/>
      <c r="I136" s="3"/>
      <c r="J136" s="3"/>
      <c r="K136" s="13"/>
      <c r="L136" s="6"/>
      <c r="M136" s="6"/>
      <c r="N136" s="12"/>
      <c r="P136" s="6"/>
      <c r="Q136" s="6"/>
      <c r="R136" s="12"/>
      <c r="T136" s="12"/>
    </row>
    <row r="137" spans="1:20" ht="12.75">
      <c r="A137" s="2">
        <v>110</v>
      </c>
      <c r="B137" t="s">
        <v>363</v>
      </c>
      <c r="C137">
        <f t="shared" si="36"/>
      </c>
      <c r="D137">
        <f t="shared" si="37"/>
      </c>
      <c r="E137">
        <f t="shared" si="38"/>
      </c>
      <c r="F137" t="str">
        <f>IF(AND(L137&gt;0,L137&lt;=5),"T1c"," ")&amp;IF(AND(M137&gt;0,M137&lt;=5),"T1p"," ")</f>
        <v>  </v>
      </c>
      <c r="G137" t="str">
        <f>IF(AND(P137&gt;0,P137&lt;=5),"T2c"," ")&amp;IF(AND(Q137&gt;0,Q137&lt;=5),"T2p"," ")</f>
        <v>  </v>
      </c>
      <c r="H137" s="13">
        <f>I$19</f>
        <v>13.625522722</v>
      </c>
      <c r="I137" s="3">
        <f>'orig. data'!D109</f>
        <v>10.9295819</v>
      </c>
      <c r="J137" s="3">
        <f>'orig. data'!R109</f>
        <v>12.182900425</v>
      </c>
      <c r="K137" s="13">
        <f>J$19</f>
        <v>14.499866477</v>
      </c>
      <c r="L137" s="6">
        <f>'orig. data'!B109</f>
        <v>38</v>
      </c>
      <c r="M137" s="6">
        <f>'orig. data'!C109</f>
        <v>3592</v>
      </c>
      <c r="N137" s="12">
        <f>'orig. data'!G109</f>
        <v>0.1804959201</v>
      </c>
      <c r="P137" s="6">
        <f>'orig. data'!P109</f>
        <v>54</v>
      </c>
      <c r="Q137" s="6">
        <f>'orig. data'!Q109</f>
        <v>4730</v>
      </c>
      <c r="R137" s="12">
        <f>'orig. data'!U109</f>
        <v>0.2067799431</v>
      </c>
      <c r="T137" s="12">
        <f>'orig. data'!AD109</f>
        <v>0.5589015425</v>
      </c>
    </row>
    <row r="138" spans="1:20" ht="12.75">
      <c r="A138" s="2">
        <v>111</v>
      </c>
      <c r="B138" t="s">
        <v>364</v>
      </c>
      <c r="C138">
        <f t="shared" si="36"/>
      </c>
      <c r="D138" t="str">
        <f t="shared" si="37"/>
        <v>2</v>
      </c>
      <c r="E138" t="str">
        <f t="shared" si="38"/>
        <v>t</v>
      </c>
      <c r="F138" t="str">
        <f>IF(AND(L138&gt;0,L138&lt;=5),"T1c"," ")&amp;IF(AND(M138&gt;0,M138&lt;=5),"T1p"," ")</f>
        <v>  </v>
      </c>
      <c r="G138" t="str">
        <f>IF(AND(P138&gt;0,P138&lt;=5),"T2c"," ")&amp;IF(AND(Q138&gt;0,Q138&lt;=5),"T2p"," ")</f>
        <v>  </v>
      </c>
      <c r="H138" s="13">
        <f>I$19</f>
        <v>13.625522722</v>
      </c>
      <c r="I138" s="3">
        <f>'orig. data'!D110</f>
        <v>18.253470542</v>
      </c>
      <c r="J138" s="3">
        <f>'orig. data'!R110</f>
        <v>28.125938382</v>
      </c>
      <c r="K138" s="13">
        <f>J$19</f>
        <v>14.499866477</v>
      </c>
      <c r="L138" s="6">
        <f>'orig. data'!B110</f>
        <v>65</v>
      </c>
      <c r="M138" s="6">
        <f>'orig. data'!C110</f>
        <v>3747</v>
      </c>
      <c r="N138" s="12">
        <f>'orig. data'!G110</f>
        <v>0.0214816367</v>
      </c>
      <c r="P138" s="6">
        <f>'orig. data'!P110</f>
        <v>134</v>
      </c>
      <c r="Q138" s="6">
        <f>'orig. data'!Q110</f>
        <v>5168</v>
      </c>
      <c r="R138" s="12">
        <f>'orig. data'!U110</f>
        <v>1.137185E-13</v>
      </c>
      <c r="T138" s="12">
        <f>'orig. data'!AD110</f>
        <v>0.0030695578</v>
      </c>
    </row>
    <row r="139" spans="2:7" ht="12.75">
      <c r="B139"/>
      <c r="C139">
        <f t="shared" si="36"/>
      </c>
      <c r="D139">
        <f t="shared" si="37"/>
      </c>
      <c r="E139">
        <f t="shared" si="38"/>
      </c>
      <c r="F139" t="str">
        <f>IF(AND(L139&gt;0,L139&lt;=5),"T1c"," ")&amp;IF(AND(M139&gt;0,M139&lt;=5),"T1p"," ")</f>
        <v>  </v>
      </c>
      <c r="G139"/>
    </row>
    <row r="140" spans="2:7" ht="12.75">
      <c r="B140"/>
      <c r="C140">
        <f t="shared" si="36"/>
      </c>
      <c r="D140">
        <f t="shared" si="37"/>
      </c>
      <c r="E140">
        <f t="shared" si="38"/>
      </c>
      <c r="F140"/>
      <c r="G140"/>
    </row>
    <row r="141" spans="2:7" ht="12.75">
      <c r="B141"/>
      <c r="C141">
        <f t="shared" si="36"/>
      </c>
      <c r="D141">
        <f t="shared" si="37"/>
      </c>
      <c r="E141">
        <f t="shared" si="38"/>
      </c>
      <c r="F141"/>
      <c r="G141"/>
    </row>
    <row r="142" spans="2:7" ht="12.75">
      <c r="B142"/>
      <c r="C142">
        <f t="shared" si="36"/>
      </c>
      <c r="D142">
        <f t="shared" si="37"/>
      </c>
      <c r="E142">
        <f t="shared" si="38"/>
      </c>
      <c r="F142"/>
      <c r="G142"/>
    </row>
    <row r="143" spans="2:7" ht="12.75">
      <c r="B143"/>
      <c r="C143">
        <f t="shared" si="36"/>
      </c>
      <c r="D143">
        <f t="shared" si="37"/>
      </c>
      <c r="E143">
        <f t="shared" si="38"/>
      </c>
      <c r="F143"/>
      <c r="G143"/>
    </row>
    <row r="144" spans="2:7" ht="12.75">
      <c r="B144"/>
      <c r="C144">
        <f t="shared" si="36"/>
      </c>
      <c r="D144">
        <f t="shared" si="37"/>
      </c>
      <c r="E144">
        <f t="shared" si="38"/>
      </c>
      <c r="F144"/>
      <c r="G144"/>
    </row>
    <row r="145" spans="2:7" ht="12.75">
      <c r="B145"/>
      <c r="C145">
        <f t="shared" si="36"/>
      </c>
      <c r="D145">
        <f t="shared" si="37"/>
      </c>
      <c r="E145">
        <f t="shared" si="38"/>
      </c>
      <c r="F145"/>
      <c r="G145"/>
    </row>
    <row r="146" spans="3:5" ht="12.75">
      <c r="C146">
        <f t="shared" si="36"/>
      </c>
      <c r="D146">
        <f t="shared" si="37"/>
      </c>
      <c r="E146">
        <f t="shared" si="38"/>
      </c>
    </row>
    <row r="147" spans="3:5" ht="12.75">
      <c r="C147">
        <f t="shared" si="36"/>
      </c>
      <c r="D147">
        <f t="shared" si="37"/>
      </c>
      <c r="E147">
        <f t="shared" si="38"/>
      </c>
    </row>
    <row r="148" spans="3:5" ht="12.75">
      <c r="C148">
        <f t="shared" si="36"/>
      </c>
      <c r="D148">
        <f t="shared" si="37"/>
      </c>
      <c r="E148">
        <f t="shared" si="38"/>
      </c>
    </row>
    <row r="149" spans="3:5" ht="12.75">
      <c r="C149">
        <f t="shared" si="36"/>
      </c>
      <c r="D149">
        <f t="shared" si="37"/>
      </c>
      <c r="E149">
        <f t="shared" si="38"/>
      </c>
    </row>
    <row r="150" spans="3:5" ht="12.75">
      <c r="C150">
        <f t="shared" si="36"/>
      </c>
      <c r="D150">
        <f t="shared" si="37"/>
      </c>
      <c r="E150">
        <f t="shared" si="38"/>
      </c>
    </row>
    <row r="151" spans="3:5" ht="12.75">
      <c r="C151">
        <f t="shared" si="36"/>
      </c>
      <c r="D151">
        <f t="shared" si="37"/>
      </c>
      <c r="E151">
        <f t="shared" si="38"/>
      </c>
    </row>
    <row r="152" spans="3:5" ht="12.75">
      <c r="C152">
        <f t="shared" si="36"/>
      </c>
      <c r="D152">
        <f t="shared" si="37"/>
      </c>
      <c r="E152">
        <f t="shared" si="38"/>
      </c>
    </row>
    <row r="153" spans="3:5" ht="12.75">
      <c r="C153">
        <f t="shared" si="36"/>
      </c>
      <c r="D153">
        <f t="shared" si="37"/>
      </c>
      <c r="E153">
        <f t="shared" si="38"/>
      </c>
    </row>
    <row r="154" spans="3:5" ht="12.75">
      <c r="C154">
        <f t="shared" si="36"/>
      </c>
      <c r="D154">
        <f t="shared" si="37"/>
      </c>
      <c r="E154">
        <f t="shared" si="38"/>
      </c>
    </row>
    <row r="155" spans="3:5" ht="12.75">
      <c r="C155">
        <f t="shared" si="36"/>
      </c>
      <c r="D155">
        <f t="shared" si="37"/>
      </c>
      <c r="E155">
        <f t="shared" si="38"/>
      </c>
    </row>
    <row r="156" spans="3:5" ht="12.75">
      <c r="C156">
        <f t="shared" si="36"/>
      </c>
      <c r="D156">
        <f t="shared" si="37"/>
      </c>
      <c r="E156">
        <f t="shared" si="38"/>
      </c>
    </row>
    <row r="157" spans="3:5" ht="12.75">
      <c r="C157">
        <f t="shared" si="36"/>
      </c>
      <c r="D157">
        <f t="shared" si="37"/>
      </c>
      <c r="E157">
        <f t="shared" si="38"/>
      </c>
    </row>
    <row r="158" spans="3:5" ht="12.75">
      <c r="C158">
        <f t="shared" si="36"/>
      </c>
      <c r="D158">
        <f t="shared" si="37"/>
      </c>
      <c r="E158">
        <f t="shared" si="38"/>
      </c>
    </row>
    <row r="159" spans="3:5" ht="12.75">
      <c r="C159">
        <f t="shared" si="36"/>
      </c>
      <c r="D159">
        <f t="shared" si="37"/>
      </c>
      <c r="E159">
        <f t="shared" si="38"/>
      </c>
    </row>
    <row r="160" spans="3:5" ht="12.75">
      <c r="C160">
        <f t="shared" si="36"/>
      </c>
      <c r="D160">
        <f t="shared" si="37"/>
      </c>
      <c r="E160">
        <f t="shared" si="38"/>
      </c>
    </row>
    <row r="161" spans="3:5" ht="12.75">
      <c r="C161">
        <f t="shared" si="36"/>
      </c>
      <c r="D161">
        <f t="shared" si="37"/>
      </c>
      <c r="E161">
        <f t="shared" si="38"/>
      </c>
    </row>
    <row r="162" spans="3:5" ht="12.75">
      <c r="C162">
        <f t="shared" si="36"/>
      </c>
      <c r="D162">
        <f t="shared" si="37"/>
      </c>
      <c r="E162">
        <f t="shared" si="38"/>
      </c>
    </row>
    <row r="163" spans="3:5" ht="12.75">
      <c r="C163">
        <f t="shared" si="36"/>
      </c>
      <c r="D163">
        <f t="shared" si="37"/>
      </c>
      <c r="E163">
        <f t="shared" si="38"/>
      </c>
    </row>
    <row r="164" spans="3:5" ht="12.75">
      <c r="C164">
        <f t="shared" si="36"/>
      </c>
      <c r="D164">
        <f t="shared" si="37"/>
      </c>
      <c r="E164">
        <f t="shared" si="38"/>
      </c>
    </row>
    <row r="165" spans="3:5" ht="12.75">
      <c r="C165">
        <f t="shared" si="36"/>
      </c>
      <c r="D165">
        <f t="shared" si="37"/>
      </c>
      <c r="E165">
        <f t="shared" si="38"/>
      </c>
    </row>
    <row r="166" spans="3:5" ht="12.75">
      <c r="C166">
        <f t="shared" si="36"/>
      </c>
      <c r="D166">
        <f t="shared" si="37"/>
      </c>
      <c r="E166">
        <f t="shared" si="38"/>
      </c>
    </row>
    <row r="167" spans="3:5" ht="12.75">
      <c r="C167">
        <f t="shared" si="36"/>
      </c>
      <c r="D167">
        <f t="shared" si="37"/>
      </c>
      <c r="E167">
        <f t="shared" si="38"/>
      </c>
    </row>
    <row r="168" spans="3:5" ht="12.75">
      <c r="C168">
        <f t="shared" si="36"/>
      </c>
      <c r="D168">
        <f t="shared" si="37"/>
      </c>
      <c r="E168">
        <f t="shared" si="38"/>
      </c>
    </row>
    <row r="169" spans="3:5" ht="12.75">
      <c r="C169">
        <f t="shared" si="36"/>
      </c>
      <c r="D169">
        <f t="shared" si="37"/>
      </c>
      <c r="E169">
        <f t="shared" si="38"/>
      </c>
    </row>
    <row r="170" spans="3:5" ht="12.75">
      <c r="C170">
        <f t="shared" si="36"/>
      </c>
      <c r="D170">
        <f t="shared" si="37"/>
      </c>
      <c r="E170">
        <f t="shared" si="38"/>
      </c>
    </row>
    <row r="171" spans="3:5" ht="12.75">
      <c r="C171">
        <f t="shared" si="36"/>
      </c>
      <c r="D171">
        <f t="shared" si="37"/>
      </c>
      <c r="E171">
        <f t="shared" si="38"/>
      </c>
    </row>
    <row r="172" spans="3:5" ht="12.75">
      <c r="C172">
        <f t="shared" si="36"/>
      </c>
      <c r="D172">
        <f t="shared" si="37"/>
      </c>
      <c r="E172">
        <f t="shared" si="38"/>
      </c>
    </row>
    <row r="173" spans="3:5" ht="12.75">
      <c r="C173">
        <f t="shared" si="36"/>
      </c>
      <c r="D173">
        <f t="shared" si="37"/>
      </c>
      <c r="E173">
        <f t="shared" si="38"/>
      </c>
    </row>
    <row r="174" spans="3:5" ht="12.75">
      <c r="C174">
        <f t="shared" si="36"/>
      </c>
      <c r="D174">
        <f t="shared" si="37"/>
      </c>
      <c r="E174">
        <f t="shared" si="38"/>
      </c>
    </row>
    <row r="175" spans="3:5" ht="12.75">
      <c r="C175">
        <f t="shared" si="36"/>
      </c>
      <c r="D175">
        <f t="shared" si="37"/>
      </c>
      <c r="E175">
        <f t="shared" si="38"/>
      </c>
    </row>
    <row r="176" spans="3:5" ht="12.75">
      <c r="C176">
        <f t="shared" si="36"/>
      </c>
      <c r="D176">
        <f t="shared" si="37"/>
      </c>
      <c r="E176">
        <f t="shared" si="38"/>
      </c>
    </row>
    <row r="177" spans="3:5" ht="12.75">
      <c r="C177">
        <f t="shared" si="36"/>
      </c>
      <c r="D177">
        <f t="shared" si="37"/>
      </c>
      <c r="E177">
        <f t="shared" si="38"/>
      </c>
    </row>
    <row r="178" spans="3:5" ht="12.75">
      <c r="C178">
        <f t="shared" si="36"/>
      </c>
      <c r="D178">
        <f t="shared" si="37"/>
      </c>
      <c r="E178">
        <f t="shared" si="38"/>
      </c>
    </row>
    <row r="179" spans="3:5" ht="12.75">
      <c r="C179">
        <f t="shared" si="36"/>
      </c>
      <c r="D179">
        <f t="shared" si="37"/>
      </c>
      <c r="E179">
        <f t="shared" si="38"/>
      </c>
    </row>
    <row r="180" spans="3:5" ht="12.75">
      <c r="C180">
        <f t="shared" si="36"/>
      </c>
      <c r="D180">
        <f t="shared" si="37"/>
      </c>
      <c r="E180">
        <f t="shared" si="38"/>
      </c>
    </row>
    <row r="181" spans="3:5" ht="12.75">
      <c r="C181">
        <f t="shared" si="36"/>
      </c>
      <c r="D181">
        <f t="shared" si="37"/>
      </c>
      <c r="E181">
        <f t="shared" si="38"/>
      </c>
    </row>
    <row r="182" spans="3:5" ht="12.75">
      <c r="C182">
        <f t="shared" si="36"/>
      </c>
      <c r="D182">
        <f t="shared" si="37"/>
      </c>
      <c r="E182">
        <f t="shared" si="38"/>
      </c>
    </row>
    <row r="183" spans="3:5" ht="12.75">
      <c r="C183">
        <f t="shared" si="36"/>
      </c>
      <c r="D183">
        <f t="shared" si="37"/>
      </c>
      <c r="E183">
        <f t="shared" si="38"/>
      </c>
    </row>
    <row r="184" spans="3:5" ht="12.75">
      <c r="C184">
        <f t="shared" si="36"/>
      </c>
      <c r="D184">
        <f t="shared" si="37"/>
      </c>
      <c r="E184">
        <f t="shared" si="38"/>
      </c>
    </row>
    <row r="185" spans="3:5" ht="12.75">
      <c r="C185">
        <f t="shared" si="36"/>
      </c>
      <c r="D185">
        <f t="shared" si="37"/>
      </c>
      <c r="E185">
        <f t="shared" si="38"/>
      </c>
    </row>
    <row r="186" spans="3:5" ht="12.75">
      <c r="C186">
        <f t="shared" si="36"/>
      </c>
      <c r="D186">
        <f t="shared" si="37"/>
      </c>
      <c r="E186">
        <f t="shared" si="38"/>
      </c>
    </row>
    <row r="187" spans="3:5" ht="12.75">
      <c r="C187">
        <f t="shared" si="36"/>
      </c>
      <c r="D187">
        <f t="shared" si="37"/>
      </c>
      <c r="E187">
        <f t="shared" si="38"/>
      </c>
    </row>
    <row r="188" spans="3:5" ht="12.75">
      <c r="C188">
        <f t="shared" si="36"/>
      </c>
      <c r="D188">
        <f t="shared" si="37"/>
      </c>
      <c r="E188">
        <f t="shared" si="38"/>
      </c>
    </row>
    <row r="189" spans="3:5" ht="12.75">
      <c r="C189">
        <f aca="true" t="shared" si="39" ref="C189:C252">IF(AND(N189&lt;=0.005,N189&gt;0),"1","")</f>
      </c>
      <c r="D189">
        <f aca="true" t="shared" si="40" ref="D189:D252">IF(AND(R189&lt;=0.005,R189&gt;0),"2","")</f>
      </c>
      <c r="E189">
        <f aca="true" t="shared" si="41" ref="E189:E252">IF(AND(T189&lt;=0.005,T189&gt;0),"t","")</f>
      </c>
    </row>
    <row r="190" spans="3:5" ht="12.75">
      <c r="C190">
        <f t="shared" si="39"/>
      </c>
      <c r="D190">
        <f t="shared" si="40"/>
      </c>
      <c r="E190">
        <f t="shared" si="41"/>
      </c>
    </row>
    <row r="191" spans="3:5" ht="12.75">
      <c r="C191">
        <f t="shared" si="39"/>
      </c>
      <c r="D191">
        <f t="shared" si="40"/>
      </c>
      <c r="E191">
        <f t="shared" si="41"/>
      </c>
    </row>
    <row r="192" spans="3:5" ht="12.75">
      <c r="C192">
        <f t="shared" si="39"/>
      </c>
      <c r="D192">
        <f t="shared" si="40"/>
      </c>
      <c r="E192">
        <f t="shared" si="41"/>
      </c>
    </row>
    <row r="193" spans="3:5" ht="12.75">
      <c r="C193">
        <f t="shared" si="39"/>
      </c>
      <c r="D193">
        <f t="shared" si="40"/>
      </c>
      <c r="E193">
        <f t="shared" si="41"/>
      </c>
    </row>
    <row r="194" spans="3:5" ht="12.75">
      <c r="C194">
        <f t="shared" si="39"/>
      </c>
      <c r="D194">
        <f t="shared" si="40"/>
      </c>
      <c r="E194">
        <f t="shared" si="41"/>
      </c>
    </row>
    <row r="195" spans="3:5" ht="12.75">
      <c r="C195">
        <f t="shared" si="39"/>
      </c>
      <c r="D195">
        <f t="shared" si="40"/>
      </c>
      <c r="E195">
        <f t="shared" si="41"/>
      </c>
    </row>
    <row r="196" spans="3:5" ht="12.75">
      <c r="C196">
        <f t="shared" si="39"/>
      </c>
      <c r="D196">
        <f t="shared" si="40"/>
      </c>
      <c r="E196">
        <f t="shared" si="41"/>
      </c>
    </row>
    <row r="197" spans="3:5" ht="12.75">
      <c r="C197">
        <f t="shared" si="39"/>
      </c>
      <c r="D197">
        <f t="shared" si="40"/>
      </c>
      <c r="E197">
        <f t="shared" si="41"/>
      </c>
    </row>
    <row r="198" spans="3:5" ht="12.75">
      <c r="C198">
        <f t="shared" si="39"/>
      </c>
      <c r="D198">
        <f t="shared" si="40"/>
      </c>
      <c r="E198">
        <f t="shared" si="41"/>
      </c>
    </row>
    <row r="199" spans="3:5" ht="12.75">
      <c r="C199">
        <f t="shared" si="39"/>
      </c>
      <c r="D199">
        <f t="shared" si="40"/>
      </c>
      <c r="E199">
        <f t="shared" si="41"/>
      </c>
    </row>
    <row r="200" spans="3:5" ht="12.75">
      <c r="C200">
        <f t="shared" si="39"/>
      </c>
      <c r="D200">
        <f t="shared" si="40"/>
      </c>
      <c r="E200">
        <f t="shared" si="41"/>
      </c>
    </row>
    <row r="201" spans="3:5" ht="12.75">
      <c r="C201">
        <f t="shared" si="39"/>
      </c>
      <c r="D201">
        <f t="shared" si="40"/>
      </c>
      <c r="E201">
        <f t="shared" si="41"/>
      </c>
    </row>
    <row r="202" spans="3:5" ht="12.75">
      <c r="C202">
        <f t="shared" si="39"/>
      </c>
      <c r="D202">
        <f t="shared" si="40"/>
      </c>
      <c r="E202">
        <f t="shared" si="41"/>
      </c>
    </row>
    <row r="203" spans="3:5" ht="12.75">
      <c r="C203">
        <f t="shared" si="39"/>
      </c>
      <c r="D203">
        <f t="shared" si="40"/>
      </c>
      <c r="E203">
        <f t="shared" si="41"/>
      </c>
    </row>
    <row r="204" spans="3:5" ht="12.75">
      <c r="C204">
        <f t="shared" si="39"/>
      </c>
      <c r="D204">
        <f t="shared" si="40"/>
      </c>
      <c r="E204">
        <f t="shared" si="41"/>
      </c>
    </row>
    <row r="205" spans="3:5" ht="12.75">
      <c r="C205">
        <f t="shared" si="39"/>
      </c>
      <c r="D205">
        <f t="shared" si="40"/>
      </c>
      <c r="E205">
        <f t="shared" si="41"/>
      </c>
    </row>
    <row r="206" spans="3:5" ht="12.75">
      <c r="C206">
        <f t="shared" si="39"/>
      </c>
      <c r="D206">
        <f t="shared" si="40"/>
      </c>
      <c r="E206">
        <f t="shared" si="41"/>
      </c>
    </row>
    <row r="207" spans="3:5" ht="12.75">
      <c r="C207">
        <f t="shared" si="39"/>
      </c>
      <c r="D207">
        <f t="shared" si="40"/>
      </c>
      <c r="E207">
        <f t="shared" si="41"/>
      </c>
    </row>
    <row r="208" spans="3:5" ht="12.75">
      <c r="C208">
        <f t="shared" si="39"/>
      </c>
      <c r="D208">
        <f t="shared" si="40"/>
      </c>
      <c r="E208">
        <f t="shared" si="41"/>
      </c>
    </row>
    <row r="209" spans="3:5" ht="12.75">
      <c r="C209">
        <f t="shared" si="39"/>
      </c>
      <c r="D209">
        <f t="shared" si="40"/>
      </c>
      <c r="E209">
        <f t="shared" si="41"/>
      </c>
    </row>
    <row r="210" spans="3:5" ht="12.75">
      <c r="C210">
        <f t="shared" si="39"/>
      </c>
      <c r="D210">
        <f t="shared" si="40"/>
      </c>
      <c r="E210">
        <f t="shared" si="41"/>
      </c>
    </row>
    <row r="211" spans="3:5" ht="12.75">
      <c r="C211">
        <f t="shared" si="39"/>
      </c>
      <c r="D211">
        <f t="shared" si="40"/>
      </c>
      <c r="E211">
        <f t="shared" si="41"/>
      </c>
    </row>
    <row r="212" spans="3:5" ht="12.75">
      <c r="C212">
        <f t="shared" si="39"/>
      </c>
      <c r="D212">
        <f t="shared" si="40"/>
      </c>
      <c r="E212">
        <f t="shared" si="41"/>
      </c>
    </row>
    <row r="213" spans="3:5" ht="12.75">
      <c r="C213">
        <f t="shared" si="39"/>
      </c>
      <c r="D213">
        <f t="shared" si="40"/>
      </c>
      <c r="E213">
        <f t="shared" si="41"/>
      </c>
    </row>
    <row r="214" spans="3:5" ht="12.75">
      <c r="C214">
        <f t="shared" si="39"/>
      </c>
      <c r="D214">
        <f t="shared" si="40"/>
      </c>
      <c r="E214">
        <f t="shared" si="41"/>
      </c>
    </row>
    <row r="215" spans="3:5" ht="12.75">
      <c r="C215">
        <f t="shared" si="39"/>
      </c>
      <c r="D215">
        <f t="shared" si="40"/>
      </c>
      <c r="E215">
        <f t="shared" si="41"/>
      </c>
    </row>
    <row r="216" spans="3:5" ht="12.75">
      <c r="C216">
        <f t="shared" si="39"/>
      </c>
      <c r="D216">
        <f t="shared" si="40"/>
      </c>
      <c r="E216">
        <f t="shared" si="41"/>
      </c>
    </row>
    <row r="217" spans="3:5" ht="12.75">
      <c r="C217">
        <f t="shared" si="39"/>
      </c>
      <c r="D217">
        <f t="shared" si="40"/>
      </c>
      <c r="E217">
        <f t="shared" si="41"/>
      </c>
    </row>
    <row r="218" spans="3:5" ht="12.75">
      <c r="C218">
        <f t="shared" si="39"/>
      </c>
      <c r="D218">
        <f t="shared" si="40"/>
      </c>
      <c r="E218">
        <f t="shared" si="41"/>
      </c>
    </row>
    <row r="219" spans="3:5" ht="12.75">
      <c r="C219">
        <f t="shared" si="39"/>
      </c>
      <c r="D219">
        <f t="shared" si="40"/>
      </c>
      <c r="E219">
        <f t="shared" si="41"/>
      </c>
    </row>
    <row r="220" spans="3:5" ht="12.75">
      <c r="C220">
        <f t="shared" si="39"/>
      </c>
      <c r="D220">
        <f t="shared" si="40"/>
      </c>
      <c r="E220">
        <f t="shared" si="41"/>
      </c>
    </row>
    <row r="221" spans="3:5" ht="12.75">
      <c r="C221">
        <f t="shared" si="39"/>
      </c>
      <c r="D221">
        <f t="shared" si="40"/>
      </c>
      <c r="E221">
        <f t="shared" si="41"/>
      </c>
    </row>
    <row r="222" spans="3:5" ht="12.75">
      <c r="C222">
        <f t="shared" si="39"/>
      </c>
      <c r="D222">
        <f t="shared" si="40"/>
      </c>
      <c r="E222">
        <f t="shared" si="41"/>
      </c>
    </row>
    <row r="223" spans="3:5" ht="12.75">
      <c r="C223">
        <f t="shared" si="39"/>
      </c>
      <c r="D223">
        <f t="shared" si="40"/>
      </c>
      <c r="E223">
        <f t="shared" si="41"/>
      </c>
    </row>
    <row r="224" spans="3:5" ht="12.75">
      <c r="C224">
        <f t="shared" si="39"/>
      </c>
      <c r="D224">
        <f t="shared" si="40"/>
      </c>
      <c r="E224">
        <f t="shared" si="41"/>
      </c>
    </row>
    <row r="225" spans="3:5" ht="12.75">
      <c r="C225">
        <f t="shared" si="39"/>
      </c>
      <c r="D225">
        <f t="shared" si="40"/>
      </c>
      <c r="E225">
        <f t="shared" si="41"/>
      </c>
    </row>
    <row r="226" spans="3:5" ht="12.75">
      <c r="C226">
        <f t="shared" si="39"/>
      </c>
      <c r="D226">
        <f t="shared" si="40"/>
      </c>
      <c r="E226">
        <f t="shared" si="41"/>
      </c>
    </row>
    <row r="227" spans="3:5" ht="12.75">
      <c r="C227">
        <f t="shared" si="39"/>
      </c>
      <c r="D227">
        <f t="shared" si="40"/>
      </c>
      <c r="E227">
        <f t="shared" si="41"/>
      </c>
    </row>
    <row r="228" spans="3:5" ht="12.75">
      <c r="C228">
        <f t="shared" si="39"/>
      </c>
      <c r="D228">
        <f t="shared" si="40"/>
      </c>
      <c r="E228">
        <f t="shared" si="41"/>
      </c>
    </row>
    <row r="229" spans="3:5" ht="12.75">
      <c r="C229">
        <f t="shared" si="39"/>
      </c>
      <c r="D229">
        <f t="shared" si="40"/>
      </c>
      <c r="E229">
        <f t="shared" si="41"/>
      </c>
    </row>
    <row r="230" spans="3:5" ht="12.75">
      <c r="C230">
        <f t="shared" si="39"/>
      </c>
      <c r="D230">
        <f t="shared" si="40"/>
      </c>
      <c r="E230">
        <f t="shared" si="41"/>
      </c>
    </row>
    <row r="231" spans="3:5" ht="12.75">
      <c r="C231">
        <f t="shared" si="39"/>
      </c>
      <c r="D231">
        <f t="shared" si="40"/>
      </c>
      <c r="E231">
        <f t="shared" si="41"/>
      </c>
    </row>
    <row r="232" spans="3:5" ht="12.75">
      <c r="C232">
        <f t="shared" si="39"/>
      </c>
      <c r="D232">
        <f t="shared" si="40"/>
      </c>
      <c r="E232">
        <f t="shared" si="41"/>
      </c>
    </row>
    <row r="233" spans="3:5" ht="12.75">
      <c r="C233">
        <f t="shared" si="39"/>
      </c>
      <c r="D233">
        <f t="shared" si="40"/>
      </c>
      <c r="E233">
        <f t="shared" si="41"/>
      </c>
    </row>
    <row r="234" spans="3:5" ht="12.75">
      <c r="C234">
        <f t="shared" si="39"/>
      </c>
      <c r="D234">
        <f t="shared" si="40"/>
      </c>
      <c r="E234">
        <f t="shared" si="41"/>
      </c>
    </row>
    <row r="235" spans="3:5" ht="12.75">
      <c r="C235">
        <f t="shared" si="39"/>
      </c>
      <c r="D235">
        <f t="shared" si="40"/>
      </c>
      <c r="E235">
        <f t="shared" si="41"/>
      </c>
    </row>
    <row r="236" spans="3:5" ht="12.75">
      <c r="C236">
        <f t="shared" si="39"/>
      </c>
      <c r="D236">
        <f t="shared" si="40"/>
      </c>
      <c r="E236">
        <f t="shared" si="41"/>
      </c>
    </row>
    <row r="237" spans="3:5" ht="12.75">
      <c r="C237">
        <f t="shared" si="39"/>
      </c>
      <c r="D237">
        <f t="shared" si="40"/>
      </c>
      <c r="E237">
        <f t="shared" si="41"/>
      </c>
    </row>
    <row r="238" spans="3:5" ht="12.75">
      <c r="C238">
        <f t="shared" si="39"/>
      </c>
      <c r="D238">
        <f t="shared" si="40"/>
      </c>
      <c r="E238">
        <f t="shared" si="41"/>
      </c>
    </row>
    <row r="239" spans="3:5" ht="12.75">
      <c r="C239">
        <f t="shared" si="39"/>
      </c>
      <c r="D239">
        <f t="shared" si="40"/>
      </c>
      <c r="E239">
        <f t="shared" si="41"/>
      </c>
    </row>
    <row r="240" spans="3:5" ht="12.75">
      <c r="C240">
        <f t="shared" si="39"/>
      </c>
      <c r="D240">
        <f t="shared" si="40"/>
      </c>
      <c r="E240">
        <f t="shared" si="41"/>
      </c>
    </row>
    <row r="241" spans="3:5" ht="12.75">
      <c r="C241">
        <f t="shared" si="39"/>
      </c>
      <c r="D241">
        <f t="shared" si="40"/>
      </c>
      <c r="E241">
        <f t="shared" si="41"/>
      </c>
    </row>
    <row r="242" spans="3:5" ht="12.75">
      <c r="C242">
        <f t="shared" si="39"/>
      </c>
      <c r="D242">
        <f t="shared" si="40"/>
      </c>
      <c r="E242">
        <f t="shared" si="41"/>
      </c>
    </row>
    <row r="243" spans="3:5" ht="12.75">
      <c r="C243">
        <f t="shared" si="39"/>
      </c>
      <c r="D243">
        <f t="shared" si="40"/>
      </c>
      <c r="E243">
        <f t="shared" si="41"/>
      </c>
    </row>
    <row r="244" spans="3:5" ht="12.75">
      <c r="C244">
        <f t="shared" si="39"/>
      </c>
      <c r="D244">
        <f t="shared" si="40"/>
      </c>
      <c r="E244">
        <f t="shared" si="41"/>
      </c>
    </row>
    <row r="245" spans="3:5" ht="12.75">
      <c r="C245">
        <f t="shared" si="39"/>
      </c>
      <c r="D245">
        <f t="shared" si="40"/>
      </c>
      <c r="E245">
        <f t="shared" si="41"/>
      </c>
    </row>
    <row r="246" spans="3:5" ht="12.75">
      <c r="C246">
        <f t="shared" si="39"/>
      </c>
      <c r="D246">
        <f t="shared" si="40"/>
      </c>
      <c r="E246">
        <f t="shared" si="41"/>
      </c>
    </row>
    <row r="247" spans="3:5" ht="12.75">
      <c r="C247">
        <f t="shared" si="39"/>
      </c>
      <c r="D247">
        <f t="shared" si="40"/>
      </c>
      <c r="E247">
        <f t="shared" si="41"/>
      </c>
    </row>
    <row r="248" spans="3:5" ht="12.75">
      <c r="C248">
        <f t="shared" si="39"/>
      </c>
      <c r="D248">
        <f t="shared" si="40"/>
      </c>
      <c r="E248">
        <f t="shared" si="41"/>
      </c>
    </row>
    <row r="249" spans="3:5" ht="12.75">
      <c r="C249">
        <f t="shared" si="39"/>
      </c>
      <c r="D249">
        <f t="shared" si="40"/>
      </c>
      <c r="E249">
        <f t="shared" si="41"/>
      </c>
    </row>
    <row r="250" spans="3:5" ht="12.75">
      <c r="C250">
        <f t="shared" si="39"/>
      </c>
      <c r="D250">
        <f t="shared" si="40"/>
      </c>
      <c r="E250">
        <f t="shared" si="41"/>
      </c>
    </row>
    <row r="251" spans="3:5" ht="12.75">
      <c r="C251">
        <f t="shared" si="39"/>
      </c>
      <c r="D251">
        <f t="shared" si="40"/>
      </c>
      <c r="E251">
        <f t="shared" si="41"/>
      </c>
    </row>
    <row r="252" spans="3:5" ht="12.75">
      <c r="C252">
        <f t="shared" si="39"/>
      </c>
      <c r="D252">
        <f t="shared" si="40"/>
      </c>
      <c r="E252">
        <f t="shared" si="41"/>
      </c>
    </row>
    <row r="253" spans="3:5" ht="12.75">
      <c r="C253">
        <f aca="true" t="shared" si="42" ref="C253:C316">IF(AND(N253&lt;=0.005,N253&gt;0),"1","")</f>
      </c>
      <c r="D253">
        <f aca="true" t="shared" si="43" ref="D253:D316">IF(AND(R253&lt;=0.005,R253&gt;0),"2","")</f>
      </c>
      <c r="E253">
        <f aca="true" t="shared" si="44" ref="E253:E316">IF(AND(T253&lt;=0.005,T253&gt;0),"t","")</f>
      </c>
    </row>
    <row r="254" spans="3:5" ht="12.75">
      <c r="C254">
        <f t="shared" si="42"/>
      </c>
      <c r="D254">
        <f t="shared" si="43"/>
      </c>
      <c r="E254">
        <f t="shared" si="44"/>
      </c>
    </row>
    <row r="255" spans="3:5" ht="12.75">
      <c r="C255">
        <f t="shared" si="42"/>
      </c>
      <c r="D255">
        <f t="shared" si="43"/>
      </c>
      <c r="E255">
        <f t="shared" si="44"/>
      </c>
    </row>
    <row r="256" spans="3:5" ht="12.75">
      <c r="C256">
        <f t="shared" si="42"/>
      </c>
      <c r="D256">
        <f t="shared" si="43"/>
      </c>
      <c r="E256">
        <f t="shared" si="44"/>
      </c>
    </row>
    <row r="257" spans="3:5" ht="12.75">
      <c r="C257">
        <f t="shared" si="42"/>
      </c>
      <c r="D257">
        <f t="shared" si="43"/>
      </c>
      <c r="E257">
        <f t="shared" si="44"/>
      </c>
    </row>
    <row r="258" spans="3:5" ht="12.75">
      <c r="C258">
        <f t="shared" si="42"/>
      </c>
      <c r="D258">
        <f t="shared" si="43"/>
      </c>
      <c r="E258">
        <f t="shared" si="44"/>
      </c>
    </row>
    <row r="259" spans="3:5" ht="12.75">
      <c r="C259">
        <f t="shared" si="42"/>
      </c>
      <c r="D259">
        <f t="shared" si="43"/>
      </c>
      <c r="E259">
        <f t="shared" si="44"/>
      </c>
    </row>
    <row r="260" spans="3:5" ht="12.75">
      <c r="C260">
        <f t="shared" si="42"/>
      </c>
      <c r="D260">
        <f t="shared" si="43"/>
      </c>
      <c r="E260">
        <f t="shared" si="44"/>
      </c>
    </row>
    <row r="261" spans="3:5" ht="12.75">
      <c r="C261">
        <f t="shared" si="42"/>
      </c>
      <c r="D261">
        <f t="shared" si="43"/>
      </c>
      <c r="E261">
        <f t="shared" si="44"/>
      </c>
    </row>
    <row r="262" spans="3:5" ht="12.75">
      <c r="C262">
        <f t="shared" si="42"/>
      </c>
      <c r="D262">
        <f t="shared" si="43"/>
      </c>
      <c r="E262">
        <f t="shared" si="44"/>
      </c>
    </row>
    <row r="263" spans="3:5" ht="12.75">
      <c r="C263">
        <f t="shared" si="42"/>
      </c>
      <c r="D263">
        <f t="shared" si="43"/>
      </c>
      <c r="E263">
        <f t="shared" si="44"/>
      </c>
    </row>
    <row r="264" spans="3:5" ht="12.75">
      <c r="C264">
        <f t="shared" si="42"/>
      </c>
      <c r="D264">
        <f t="shared" si="43"/>
      </c>
      <c r="E264">
        <f t="shared" si="44"/>
      </c>
    </row>
    <row r="265" spans="3:5" ht="12.75">
      <c r="C265">
        <f t="shared" si="42"/>
      </c>
      <c r="D265">
        <f t="shared" si="43"/>
      </c>
      <c r="E265">
        <f t="shared" si="44"/>
      </c>
    </row>
    <row r="266" spans="3:5" ht="12.75">
      <c r="C266">
        <f t="shared" si="42"/>
      </c>
      <c r="D266">
        <f t="shared" si="43"/>
      </c>
      <c r="E266">
        <f t="shared" si="44"/>
      </c>
    </row>
    <row r="267" spans="3:5" ht="12.75">
      <c r="C267">
        <f t="shared" si="42"/>
      </c>
      <c r="D267">
        <f t="shared" si="43"/>
      </c>
      <c r="E267">
        <f t="shared" si="44"/>
      </c>
    </row>
    <row r="268" spans="3:5" ht="12.75">
      <c r="C268">
        <f t="shared" si="42"/>
      </c>
      <c r="D268">
        <f t="shared" si="43"/>
      </c>
      <c r="E268">
        <f t="shared" si="44"/>
      </c>
    </row>
    <row r="269" spans="3:5" ht="12.75">
      <c r="C269">
        <f t="shared" si="42"/>
      </c>
      <c r="D269">
        <f t="shared" si="43"/>
      </c>
      <c r="E269">
        <f t="shared" si="44"/>
      </c>
    </row>
    <row r="270" spans="3:5" ht="12.75">
      <c r="C270">
        <f t="shared" si="42"/>
      </c>
      <c r="D270">
        <f t="shared" si="43"/>
      </c>
      <c r="E270">
        <f t="shared" si="44"/>
      </c>
    </row>
    <row r="271" spans="3:5" ht="12.75">
      <c r="C271">
        <f t="shared" si="42"/>
      </c>
      <c r="D271">
        <f t="shared" si="43"/>
      </c>
      <c r="E271">
        <f t="shared" si="44"/>
      </c>
    </row>
    <row r="272" spans="3:5" ht="12.75">
      <c r="C272">
        <f t="shared" si="42"/>
      </c>
      <c r="D272">
        <f t="shared" si="43"/>
      </c>
      <c r="E272">
        <f t="shared" si="44"/>
      </c>
    </row>
    <row r="273" spans="3:5" ht="12.75">
      <c r="C273">
        <f t="shared" si="42"/>
      </c>
      <c r="D273">
        <f t="shared" si="43"/>
      </c>
      <c r="E273">
        <f t="shared" si="44"/>
      </c>
    </row>
    <row r="274" spans="3:5" ht="12.75">
      <c r="C274">
        <f t="shared" si="42"/>
      </c>
      <c r="D274">
        <f t="shared" si="43"/>
      </c>
      <c r="E274">
        <f t="shared" si="44"/>
      </c>
    </row>
    <row r="275" spans="3:5" ht="12.75">
      <c r="C275">
        <f t="shared" si="42"/>
      </c>
      <c r="D275">
        <f t="shared" si="43"/>
      </c>
      <c r="E275">
        <f t="shared" si="44"/>
      </c>
    </row>
    <row r="276" spans="3:5" ht="12.75">
      <c r="C276">
        <f t="shared" si="42"/>
      </c>
      <c r="D276">
        <f t="shared" si="43"/>
      </c>
      <c r="E276">
        <f t="shared" si="44"/>
      </c>
    </row>
    <row r="277" spans="3:5" ht="12.75">
      <c r="C277">
        <f t="shared" si="42"/>
      </c>
      <c r="D277">
        <f t="shared" si="43"/>
      </c>
      <c r="E277">
        <f t="shared" si="44"/>
      </c>
    </row>
    <row r="278" spans="3:5" ht="12.75">
      <c r="C278">
        <f t="shared" si="42"/>
      </c>
      <c r="D278">
        <f t="shared" si="43"/>
      </c>
      <c r="E278">
        <f t="shared" si="44"/>
      </c>
    </row>
    <row r="279" spans="3:5" ht="12.75">
      <c r="C279">
        <f t="shared" si="42"/>
      </c>
      <c r="D279">
        <f t="shared" si="43"/>
      </c>
      <c r="E279">
        <f t="shared" si="44"/>
      </c>
    </row>
    <row r="280" spans="3:5" ht="12.75">
      <c r="C280">
        <f t="shared" si="42"/>
      </c>
      <c r="D280">
        <f t="shared" si="43"/>
      </c>
      <c r="E280">
        <f t="shared" si="44"/>
      </c>
    </row>
    <row r="281" spans="3:5" ht="12.75">
      <c r="C281">
        <f t="shared" si="42"/>
      </c>
      <c r="D281">
        <f t="shared" si="43"/>
      </c>
      <c r="E281">
        <f t="shared" si="44"/>
      </c>
    </row>
    <row r="282" spans="3:5" ht="12.75">
      <c r="C282">
        <f t="shared" si="42"/>
      </c>
      <c r="D282">
        <f t="shared" si="43"/>
      </c>
      <c r="E282">
        <f t="shared" si="44"/>
      </c>
    </row>
    <row r="283" spans="3:5" ht="12.75">
      <c r="C283">
        <f t="shared" si="42"/>
      </c>
      <c r="D283">
        <f t="shared" si="43"/>
      </c>
      <c r="E283">
        <f t="shared" si="44"/>
      </c>
    </row>
    <row r="284" spans="3:5" ht="12.75">
      <c r="C284">
        <f t="shared" si="42"/>
      </c>
      <c r="D284">
        <f t="shared" si="43"/>
      </c>
      <c r="E284">
        <f t="shared" si="44"/>
      </c>
    </row>
    <row r="285" spans="3:5" ht="12.75">
      <c r="C285">
        <f t="shared" si="42"/>
      </c>
      <c r="D285">
        <f t="shared" si="43"/>
      </c>
      <c r="E285">
        <f t="shared" si="44"/>
      </c>
    </row>
    <row r="286" spans="3:5" ht="12.75">
      <c r="C286">
        <f t="shared" si="42"/>
      </c>
      <c r="D286">
        <f t="shared" si="43"/>
      </c>
      <c r="E286">
        <f t="shared" si="44"/>
      </c>
    </row>
    <row r="287" spans="3:5" ht="12.75">
      <c r="C287">
        <f t="shared" si="42"/>
      </c>
      <c r="D287">
        <f t="shared" si="43"/>
      </c>
      <c r="E287">
        <f t="shared" si="44"/>
      </c>
    </row>
    <row r="288" spans="3:5" ht="12.75">
      <c r="C288">
        <f t="shared" si="42"/>
      </c>
      <c r="D288">
        <f t="shared" si="43"/>
      </c>
      <c r="E288">
        <f t="shared" si="44"/>
      </c>
    </row>
    <row r="289" spans="3:5" ht="12.75">
      <c r="C289">
        <f t="shared" si="42"/>
      </c>
      <c r="D289">
        <f t="shared" si="43"/>
      </c>
      <c r="E289">
        <f t="shared" si="44"/>
      </c>
    </row>
    <row r="290" spans="3:5" ht="12.75">
      <c r="C290">
        <f t="shared" si="42"/>
      </c>
      <c r="D290">
        <f t="shared" si="43"/>
      </c>
      <c r="E290">
        <f t="shared" si="44"/>
      </c>
    </row>
    <row r="291" spans="3:5" ht="12.75">
      <c r="C291">
        <f t="shared" si="42"/>
      </c>
      <c r="D291">
        <f t="shared" si="43"/>
      </c>
      <c r="E291">
        <f t="shared" si="44"/>
      </c>
    </row>
    <row r="292" spans="3:5" ht="12.75">
      <c r="C292">
        <f t="shared" si="42"/>
      </c>
      <c r="D292">
        <f t="shared" si="43"/>
      </c>
      <c r="E292">
        <f t="shared" si="44"/>
      </c>
    </row>
    <row r="293" spans="3:5" ht="12.75">
      <c r="C293">
        <f t="shared" si="42"/>
      </c>
      <c r="D293">
        <f t="shared" si="43"/>
      </c>
      <c r="E293">
        <f t="shared" si="44"/>
      </c>
    </row>
    <row r="294" spans="3:5" ht="12.75">
      <c r="C294">
        <f t="shared" si="42"/>
      </c>
      <c r="D294">
        <f t="shared" si="43"/>
      </c>
      <c r="E294">
        <f t="shared" si="44"/>
      </c>
    </row>
    <row r="295" spans="3:5" ht="12.75">
      <c r="C295">
        <f t="shared" si="42"/>
      </c>
      <c r="D295">
        <f t="shared" si="43"/>
      </c>
      <c r="E295">
        <f t="shared" si="44"/>
      </c>
    </row>
    <row r="296" spans="3:5" ht="12.75">
      <c r="C296">
        <f t="shared" si="42"/>
      </c>
      <c r="D296">
        <f t="shared" si="43"/>
      </c>
      <c r="E296">
        <f t="shared" si="44"/>
      </c>
    </row>
    <row r="297" spans="3:5" ht="12.75">
      <c r="C297">
        <f t="shared" si="42"/>
      </c>
      <c r="D297">
        <f t="shared" si="43"/>
      </c>
      <c r="E297">
        <f t="shared" si="44"/>
      </c>
    </row>
    <row r="298" spans="3:5" ht="12.75">
      <c r="C298">
        <f t="shared" si="42"/>
      </c>
      <c r="D298">
        <f t="shared" si="43"/>
      </c>
      <c r="E298">
        <f t="shared" si="44"/>
      </c>
    </row>
    <row r="299" spans="3:5" ht="12.75">
      <c r="C299">
        <f t="shared" si="42"/>
      </c>
      <c r="D299">
        <f t="shared" si="43"/>
      </c>
      <c r="E299">
        <f t="shared" si="44"/>
      </c>
    </row>
    <row r="300" spans="3:5" ht="12.75">
      <c r="C300">
        <f t="shared" si="42"/>
      </c>
      <c r="D300">
        <f t="shared" si="43"/>
      </c>
      <c r="E300">
        <f t="shared" si="44"/>
      </c>
    </row>
    <row r="301" spans="3:5" ht="12.75">
      <c r="C301">
        <f t="shared" si="42"/>
      </c>
      <c r="D301">
        <f t="shared" si="43"/>
      </c>
      <c r="E301">
        <f t="shared" si="44"/>
      </c>
    </row>
    <row r="302" spans="3:5" ht="12.75">
      <c r="C302">
        <f t="shared" si="42"/>
      </c>
      <c r="D302">
        <f t="shared" si="43"/>
      </c>
      <c r="E302">
        <f t="shared" si="44"/>
      </c>
    </row>
    <row r="303" spans="3:5" ht="12.75">
      <c r="C303">
        <f t="shared" si="42"/>
      </c>
      <c r="D303">
        <f t="shared" si="43"/>
      </c>
      <c r="E303">
        <f t="shared" si="44"/>
      </c>
    </row>
    <row r="304" spans="3:5" ht="12.75">
      <c r="C304">
        <f t="shared" si="42"/>
      </c>
      <c r="D304">
        <f t="shared" si="43"/>
      </c>
      <c r="E304">
        <f t="shared" si="44"/>
      </c>
    </row>
    <row r="305" spans="3:5" ht="12.75">
      <c r="C305">
        <f t="shared" si="42"/>
      </c>
      <c r="D305">
        <f t="shared" si="43"/>
      </c>
      <c r="E305">
        <f t="shared" si="44"/>
      </c>
    </row>
    <row r="306" spans="3:5" ht="12.75">
      <c r="C306">
        <f t="shared" si="42"/>
      </c>
      <c r="D306">
        <f t="shared" si="43"/>
      </c>
      <c r="E306">
        <f t="shared" si="44"/>
      </c>
    </row>
    <row r="307" spans="3:5" ht="12.75">
      <c r="C307">
        <f t="shared" si="42"/>
      </c>
      <c r="D307">
        <f t="shared" si="43"/>
      </c>
      <c r="E307">
        <f t="shared" si="44"/>
      </c>
    </row>
    <row r="308" spans="3:5" ht="12.75">
      <c r="C308">
        <f t="shared" si="42"/>
      </c>
      <c r="D308">
        <f t="shared" si="43"/>
      </c>
      <c r="E308">
        <f t="shared" si="44"/>
      </c>
    </row>
    <row r="309" spans="3:5" ht="12.75">
      <c r="C309">
        <f t="shared" si="42"/>
      </c>
      <c r="D309">
        <f t="shared" si="43"/>
      </c>
      <c r="E309">
        <f t="shared" si="44"/>
      </c>
    </row>
    <row r="310" spans="3:5" ht="12.75">
      <c r="C310">
        <f t="shared" si="42"/>
      </c>
      <c r="D310">
        <f t="shared" si="43"/>
      </c>
      <c r="E310">
        <f t="shared" si="44"/>
      </c>
    </row>
    <row r="311" spans="3:5" ht="12.75">
      <c r="C311">
        <f t="shared" si="42"/>
      </c>
      <c r="D311">
        <f t="shared" si="43"/>
      </c>
      <c r="E311">
        <f t="shared" si="44"/>
      </c>
    </row>
    <row r="312" spans="3:5" ht="12.75">
      <c r="C312">
        <f t="shared" si="42"/>
      </c>
      <c r="D312">
        <f t="shared" si="43"/>
      </c>
      <c r="E312">
        <f t="shared" si="44"/>
      </c>
    </row>
    <row r="313" spans="3:5" ht="12.75">
      <c r="C313">
        <f t="shared" si="42"/>
      </c>
      <c r="D313">
        <f t="shared" si="43"/>
      </c>
      <c r="E313">
        <f t="shared" si="44"/>
      </c>
    </row>
    <row r="314" spans="3:5" ht="12.75">
      <c r="C314">
        <f t="shared" si="42"/>
      </c>
      <c r="D314">
        <f t="shared" si="43"/>
      </c>
      <c r="E314">
        <f t="shared" si="44"/>
      </c>
    </row>
    <row r="315" spans="3:5" ht="12.75">
      <c r="C315">
        <f t="shared" si="42"/>
      </c>
      <c r="D315">
        <f t="shared" si="43"/>
      </c>
      <c r="E315">
        <f t="shared" si="44"/>
      </c>
    </row>
    <row r="316" spans="3:5" ht="12.75">
      <c r="C316">
        <f t="shared" si="42"/>
      </c>
      <c r="D316">
        <f t="shared" si="43"/>
      </c>
      <c r="E316">
        <f t="shared" si="44"/>
      </c>
    </row>
    <row r="317" spans="3:5" ht="12.75">
      <c r="C317">
        <f aca="true" t="shared" si="45" ref="C317:C380">IF(AND(N317&lt;=0.005,N317&gt;0),"1","")</f>
      </c>
      <c r="D317">
        <f aca="true" t="shared" si="46" ref="D317:D380">IF(AND(R317&lt;=0.005,R317&gt;0),"2","")</f>
      </c>
      <c r="E317">
        <f aca="true" t="shared" si="47" ref="E317:E372">IF(AND(T317&lt;=0.005,T317&gt;0),"t","")</f>
      </c>
    </row>
    <row r="318" spans="3:5" ht="12.75">
      <c r="C318">
        <f t="shared" si="45"/>
      </c>
      <c r="D318">
        <f t="shared" si="46"/>
      </c>
      <c r="E318">
        <f t="shared" si="47"/>
      </c>
    </row>
    <row r="319" spans="3:5" ht="12.75">
      <c r="C319">
        <f t="shared" si="45"/>
      </c>
      <c r="D319">
        <f t="shared" si="46"/>
      </c>
      <c r="E319">
        <f t="shared" si="47"/>
      </c>
    </row>
    <row r="320" spans="3:5" ht="12.75">
      <c r="C320">
        <f t="shared" si="45"/>
      </c>
      <c r="D320">
        <f t="shared" si="46"/>
      </c>
      <c r="E320">
        <f t="shared" si="47"/>
      </c>
    </row>
    <row r="321" spans="3:5" ht="12.75">
      <c r="C321">
        <f t="shared" si="45"/>
      </c>
      <c r="D321">
        <f t="shared" si="46"/>
      </c>
      <c r="E321">
        <f t="shared" si="47"/>
      </c>
    </row>
    <row r="322" spans="3:5" ht="12.75">
      <c r="C322">
        <f t="shared" si="45"/>
      </c>
      <c r="D322">
        <f t="shared" si="46"/>
      </c>
      <c r="E322">
        <f t="shared" si="47"/>
      </c>
    </row>
    <row r="323" spans="3:5" ht="12.75">
      <c r="C323">
        <f t="shared" si="45"/>
      </c>
      <c r="D323">
        <f t="shared" si="46"/>
      </c>
      <c r="E323">
        <f t="shared" si="47"/>
      </c>
    </row>
    <row r="324" spans="3:5" ht="12.75">
      <c r="C324">
        <f t="shared" si="45"/>
      </c>
      <c r="D324">
        <f t="shared" si="46"/>
      </c>
      <c r="E324">
        <f t="shared" si="47"/>
      </c>
    </row>
    <row r="325" spans="3:5" ht="12.75">
      <c r="C325">
        <f t="shared" si="45"/>
      </c>
      <c r="D325">
        <f t="shared" si="46"/>
      </c>
      <c r="E325">
        <f t="shared" si="47"/>
      </c>
    </row>
    <row r="326" spans="3:5" ht="12.75">
      <c r="C326">
        <f t="shared" si="45"/>
      </c>
      <c r="D326">
        <f t="shared" si="46"/>
      </c>
      <c r="E326">
        <f t="shared" si="47"/>
      </c>
    </row>
    <row r="327" spans="3:5" ht="12.75">
      <c r="C327">
        <f t="shared" si="45"/>
      </c>
      <c r="D327">
        <f t="shared" si="46"/>
      </c>
      <c r="E327">
        <f t="shared" si="47"/>
      </c>
    </row>
    <row r="328" spans="3:5" ht="12.75">
      <c r="C328">
        <f t="shared" si="45"/>
      </c>
      <c r="D328">
        <f t="shared" si="46"/>
      </c>
      <c r="E328">
        <f t="shared" si="47"/>
      </c>
    </row>
    <row r="329" spans="3:5" ht="12.75">
      <c r="C329">
        <f t="shared" si="45"/>
      </c>
      <c r="D329">
        <f t="shared" si="46"/>
      </c>
      <c r="E329">
        <f t="shared" si="47"/>
      </c>
    </row>
    <row r="330" spans="3:5" ht="12.75">
      <c r="C330">
        <f t="shared" si="45"/>
      </c>
      <c r="D330">
        <f t="shared" si="46"/>
      </c>
      <c r="E330">
        <f t="shared" si="47"/>
      </c>
    </row>
    <row r="331" spans="3:5" ht="12.75">
      <c r="C331">
        <f t="shared" si="45"/>
      </c>
      <c r="D331">
        <f t="shared" si="46"/>
      </c>
      <c r="E331">
        <f t="shared" si="47"/>
      </c>
    </row>
    <row r="332" spans="3:5" ht="12.75">
      <c r="C332">
        <f t="shared" si="45"/>
      </c>
      <c r="D332">
        <f t="shared" si="46"/>
      </c>
      <c r="E332">
        <f t="shared" si="47"/>
      </c>
    </row>
    <row r="333" spans="3:5" ht="12.75">
      <c r="C333">
        <f t="shared" si="45"/>
      </c>
      <c r="D333">
        <f t="shared" si="46"/>
      </c>
      <c r="E333">
        <f t="shared" si="47"/>
      </c>
    </row>
    <row r="334" spans="3:5" ht="12.75">
      <c r="C334">
        <f t="shared" si="45"/>
      </c>
      <c r="D334">
        <f t="shared" si="46"/>
      </c>
      <c r="E334">
        <f t="shared" si="47"/>
      </c>
    </row>
    <row r="335" spans="3:5" ht="12.75">
      <c r="C335">
        <f t="shared" si="45"/>
      </c>
      <c r="D335">
        <f t="shared" si="46"/>
      </c>
      <c r="E335">
        <f t="shared" si="47"/>
      </c>
    </row>
    <row r="336" spans="3:5" ht="12.75">
      <c r="C336">
        <f t="shared" si="45"/>
      </c>
      <c r="D336">
        <f t="shared" si="46"/>
      </c>
      <c r="E336">
        <f t="shared" si="47"/>
      </c>
    </row>
    <row r="337" spans="3:5" ht="12.75">
      <c r="C337">
        <f t="shared" si="45"/>
      </c>
      <c r="D337">
        <f t="shared" si="46"/>
      </c>
      <c r="E337">
        <f t="shared" si="47"/>
      </c>
    </row>
    <row r="338" spans="3:5" ht="12.75">
      <c r="C338">
        <f t="shared" si="45"/>
      </c>
      <c r="D338">
        <f t="shared" si="46"/>
      </c>
      <c r="E338">
        <f t="shared" si="47"/>
      </c>
    </row>
    <row r="339" spans="3:5" ht="12.75">
      <c r="C339">
        <f t="shared" si="45"/>
      </c>
      <c r="D339">
        <f t="shared" si="46"/>
      </c>
      <c r="E339">
        <f t="shared" si="47"/>
      </c>
    </row>
    <row r="340" spans="3:5" ht="12.75">
      <c r="C340">
        <f t="shared" si="45"/>
      </c>
      <c r="D340">
        <f t="shared" si="46"/>
      </c>
      <c r="E340">
        <f t="shared" si="47"/>
      </c>
    </row>
    <row r="341" spans="3:5" ht="12.75">
      <c r="C341">
        <f t="shared" si="45"/>
      </c>
      <c r="D341">
        <f t="shared" si="46"/>
      </c>
      <c r="E341">
        <f t="shared" si="47"/>
      </c>
    </row>
    <row r="342" spans="3:5" ht="12.75">
      <c r="C342">
        <f t="shared" si="45"/>
      </c>
      <c r="D342">
        <f t="shared" si="46"/>
      </c>
      <c r="E342">
        <f t="shared" si="47"/>
      </c>
    </row>
    <row r="343" spans="3:5" ht="12.75">
      <c r="C343">
        <f t="shared" si="45"/>
      </c>
      <c r="D343">
        <f t="shared" si="46"/>
      </c>
      <c r="E343">
        <f t="shared" si="47"/>
      </c>
    </row>
    <row r="344" spans="3:5" ht="12.75">
      <c r="C344">
        <f t="shared" si="45"/>
      </c>
      <c r="D344">
        <f t="shared" si="46"/>
      </c>
      <c r="E344">
        <f t="shared" si="47"/>
      </c>
    </row>
    <row r="345" spans="3:5" ht="12.75">
      <c r="C345">
        <f t="shared" si="45"/>
      </c>
      <c r="D345">
        <f t="shared" si="46"/>
      </c>
      <c r="E345">
        <f t="shared" si="47"/>
      </c>
    </row>
    <row r="346" spans="3:5" ht="12.75">
      <c r="C346">
        <f t="shared" si="45"/>
      </c>
      <c r="D346">
        <f t="shared" si="46"/>
      </c>
      <c r="E346">
        <f t="shared" si="47"/>
      </c>
    </row>
    <row r="347" spans="3:5" ht="12.75">
      <c r="C347">
        <f t="shared" si="45"/>
      </c>
      <c r="D347">
        <f t="shared" si="46"/>
      </c>
      <c r="E347">
        <f t="shared" si="47"/>
      </c>
    </row>
    <row r="348" spans="3:5" ht="12.75">
      <c r="C348">
        <f t="shared" si="45"/>
      </c>
      <c r="D348">
        <f t="shared" si="46"/>
      </c>
      <c r="E348">
        <f t="shared" si="47"/>
      </c>
    </row>
    <row r="349" spans="3:5" ht="12.75">
      <c r="C349">
        <f t="shared" si="45"/>
      </c>
      <c r="D349">
        <f t="shared" si="46"/>
      </c>
      <c r="E349">
        <f t="shared" si="47"/>
      </c>
    </row>
    <row r="350" spans="3:5" ht="12.75">
      <c r="C350">
        <f t="shared" si="45"/>
      </c>
      <c r="D350">
        <f t="shared" si="46"/>
      </c>
      <c r="E350">
        <f t="shared" si="47"/>
      </c>
    </row>
    <row r="351" spans="3:5" ht="12.75">
      <c r="C351">
        <f t="shared" si="45"/>
      </c>
      <c r="D351">
        <f t="shared" si="46"/>
      </c>
      <c r="E351">
        <f t="shared" si="47"/>
      </c>
    </row>
    <row r="352" spans="3:5" ht="12.75">
      <c r="C352">
        <f t="shared" si="45"/>
      </c>
      <c r="D352">
        <f t="shared" si="46"/>
      </c>
      <c r="E352">
        <f t="shared" si="47"/>
      </c>
    </row>
    <row r="353" spans="3:5" ht="12.75">
      <c r="C353">
        <f t="shared" si="45"/>
      </c>
      <c r="D353">
        <f t="shared" si="46"/>
      </c>
      <c r="E353">
        <f t="shared" si="47"/>
      </c>
    </row>
    <row r="354" spans="3:5" ht="12.75">
      <c r="C354">
        <f t="shared" si="45"/>
      </c>
      <c r="D354">
        <f t="shared" si="46"/>
      </c>
      <c r="E354">
        <f t="shared" si="47"/>
      </c>
    </row>
    <row r="355" spans="3:5" ht="12.75">
      <c r="C355">
        <f t="shared" si="45"/>
      </c>
      <c r="D355">
        <f t="shared" si="46"/>
      </c>
      <c r="E355">
        <f t="shared" si="47"/>
      </c>
    </row>
    <row r="356" spans="3:5" ht="12.75">
      <c r="C356">
        <f t="shared" si="45"/>
      </c>
      <c r="D356">
        <f t="shared" si="46"/>
      </c>
      <c r="E356">
        <f t="shared" si="47"/>
      </c>
    </row>
    <row r="357" spans="3:5" ht="12.75">
      <c r="C357">
        <f t="shared" si="45"/>
      </c>
      <c r="D357">
        <f t="shared" si="46"/>
      </c>
      <c r="E357">
        <f t="shared" si="47"/>
      </c>
    </row>
    <row r="358" spans="3:5" ht="12.75">
      <c r="C358">
        <f t="shared" si="45"/>
      </c>
      <c r="D358">
        <f t="shared" si="46"/>
      </c>
      <c r="E358">
        <f t="shared" si="47"/>
      </c>
    </row>
    <row r="359" spans="3:5" ht="12.75">
      <c r="C359">
        <f t="shared" si="45"/>
      </c>
      <c r="D359">
        <f t="shared" si="46"/>
      </c>
      <c r="E359">
        <f t="shared" si="47"/>
      </c>
    </row>
    <row r="360" spans="3:5" ht="12.75">
      <c r="C360">
        <f t="shared" si="45"/>
      </c>
      <c r="D360">
        <f t="shared" si="46"/>
      </c>
      <c r="E360">
        <f t="shared" si="47"/>
      </c>
    </row>
    <row r="361" spans="3:5" ht="12.75">
      <c r="C361">
        <f t="shared" si="45"/>
      </c>
      <c r="D361">
        <f t="shared" si="46"/>
      </c>
      <c r="E361">
        <f t="shared" si="47"/>
      </c>
    </row>
    <row r="362" spans="3:5" ht="12.75">
      <c r="C362">
        <f t="shared" si="45"/>
      </c>
      <c r="D362">
        <f t="shared" si="46"/>
      </c>
      <c r="E362">
        <f t="shared" si="47"/>
      </c>
    </row>
    <row r="363" spans="3:5" ht="12.75">
      <c r="C363">
        <f t="shared" si="45"/>
      </c>
      <c r="D363">
        <f t="shared" si="46"/>
      </c>
      <c r="E363">
        <f t="shared" si="47"/>
      </c>
    </row>
    <row r="364" spans="3:5" ht="12.75">
      <c r="C364">
        <f t="shared" si="45"/>
      </c>
      <c r="D364">
        <f t="shared" si="46"/>
      </c>
      <c r="E364">
        <f t="shared" si="47"/>
      </c>
    </row>
    <row r="365" spans="3:5" ht="12.75">
      <c r="C365">
        <f t="shared" si="45"/>
      </c>
      <c r="D365">
        <f t="shared" si="46"/>
      </c>
      <c r="E365">
        <f t="shared" si="47"/>
      </c>
    </row>
    <row r="366" spans="3:5" ht="12.75">
      <c r="C366">
        <f t="shared" si="45"/>
      </c>
      <c r="D366">
        <f t="shared" si="46"/>
      </c>
      <c r="E366">
        <f t="shared" si="47"/>
      </c>
    </row>
    <row r="367" spans="3:5" ht="12.75">
      <c r="C367">
        <f t="shared" si="45"/>
      </c>
      <c r="D367">
        <f t="shared" si="46"/>
      </c>
      <c r="E367">
        <f t="shared" si="47"/>
      </c>
    </row>
    <row r="368" spans="3:5" ht="12.75">
      <c r="C368">
        <f t="shared" si="45"/>
      </c>
      <c r="D368">
        <f t="shared" si="46"/>
      </c>
      <c r="E368">
        <f t="shared" si="47"/>
      </c>
    </row>
    <row r="369" spans="3:5" ht="12.75">
      <c r="C369">
        <f t="shared" si="45"/>
      </c>
      <c r="D369">
        <f t="shared" si="46"/>
      </c>
      <c r="E369">
        <f t="shared" si="47"/>
      </c>
    </row>
    <row r="370" spans="3:5" ht="12.75">
      <c r="C370">
        <f t="shared" si="45"/>
      </c>
      <c r="D370">
        <f t="shared" si="46"/>
      </c>
      <c r="E370">
        <f t="shared" si="47"/>
      </c>
    </row>
    <row r="371" spans="3:5" ht="12.75">
      <c r="C371">
        <f t="shared" si="45"/>
      </c>
      <c r="D371">
        <f t="shared" si="46"/>
      </c>
      <c r="E371">
        <f t="shared" si="47"/>
      </c>
    </row>
    <row r="372" spans="3:5" ht="12.75">
      <c r="C372">
        <f t="shared" si="45"/>
      </c>
      <c r="D372">
        <f t="shared" si="46"/>
      </c>
      <c r="E372">
        <f t="shared" si="47"/>
      </c>
    </row>
    <row r="373" spans="3:4" ht="12.75">
      <c r="C373">
        <f t="shared" si="45"/>
      </c>
      <c r="D373">
        <f t="shared" si="46"/>
      </c>
    </row>
    <row r="374" spans="3:4" ht="12.75">
      <c r="C374">
        <f t="shared" si="45"/>
      </c>
      <c r="D374">
        <f t="shared" si="46"/>
      </c>
    </row>
    <row r="375" spans="3:4" ht="12.75">
      <c r="C375">
        <f t="shared" si="45"/>
      </c>
      <c r="D375">
        <f t="shared" si="46"/>
      </c>
    </row>
    <row r="376" spans="3:4" ht="12.75">
      <c r="C376">
        <f t="shared" si="45"/>
      </c>
      <c r="D376">
        <f t="shared" si="46"/>
      </c>
    </row>
    <row r="377" spans="3:4" ht="12.75">
      <c r="C377">
        <f t="shared" si="45"/>
      </c>
      <c r="D377">
        <f t="shared" si="46"/>
      </c>
    </row>
    <row r="378" spans="3:4" ht="12.75">
      <c r="C378">
        <f t="shared" si="45"/>
      </c>
      <c r="D378">
        <f t="shared" si="46"/>
      </c>
    </row>
    <row r="379" spans="3:4" ht="12.75">
      <c r="C379">
        <f t="shared" si="45"/>
      </c>
      <c r="D379">
        <f t="shared" si="46"/>
      </c>
    </row>
    <row r="380" spans="3:4" ht="12.75">
      <c r="C380">
        <f t="shared" si="45"/>
      </c>
      <c r="D380">
        <f t="shared" si="46"/>
      </c>
    </row>
    <row r="381" spans="3:4" ht="12.75">
      <c r="C381">
        <f aca="true" t="shared" si="48" ref="C381:C429">IF(AND(N381&lt;=0.005,N381&gt;0),"1","")</f>
      </c>
      <c r="D381">
        <f aca="true" t="shared" si="49" ref="D381:D444">IF(AND(R381&lt;=0.005,R381&gt;0),"2","")</f>
      </c>
    </row>
    <row r="382" spans="3:4" ht="12.75">
      <c r="C382">
        <f t="shared" si="48"/>
      </c>
      <c r="D382">
        <f t="shared" si="49"/>
      </c>
    </row>
    <row r="383" spans="3:4" ht="12.75">
      <c r="C383">
        <f t="shared" si="48"/>
      </c>
      <c r="D383">
        <f t="shared" si="49"/>
      </c>
    </row>
    <row r="384" spans="3:4" ht="12.75">
      <c r="C384">
        <f t="shared" si="48"/>
      </c>
      <c r="D384">
        <f t="shared" si="49"/>
      </c>
    </row>
    <row r="385" spans="3:4" ht="12.75">
      <c r="C385">
        <f t="shared" si="48"/>
      </c>
      <c r="D385">
        <f t="shared" si="49"/>
      </c>
    </row>
    <row r="386" spans="3:4" ht="12.75">
      <c r="C386">
        <f t="shared" si="48"/>
      </c>
      <c r="D386">
        <f t="shared" si="49"/>
      </c>
    </row>
    <row r="387" spans="3:4" ht="12.75">
      <c r="C387">
        <f t="shared" si="48"/>
      </c>
      <c r="D387">
        <f t="shared" si="49"/>
      </c>
    </row>
    <row r="388" spans="3:4" ht="12.75">
      <c r="C388">
        <f t="shared" si="48"/>
      </c>
      <c r="D388">
        <f t="shared" si="49"/>
      </c>
    </row>
    <row r="389" spans="3:4" ht="12.75">
      <c r="C389">
        <f t="shared" si="48"/>
      </c>
      <c r="D389">
        <f t="shared" si="49"/>
      </c>
    </row>
    <row r="390" spans="3:4" ht="12.75">
      <c r="C390">
        <f t="shared" si="48"/>
      </c>
      <c r="D390">
        <f t="shared" si="49"/>
      </c>
    </row>
    <row r="391" spans="3:4" ht="12.75">
      <c r="C391">
        <f t="shared" si="48"/>
      </c>
      <c r="D391">
        <f t="shared" si="49"/>
      </c>
    </row>
    <row r="392" spans="3:4" ht="12.75">
      <c r="C392">
        <f t="shared" si="48"/>
      </c>
      <c r="D392">
        <f t="shared" si="49"/>
      </c>
    </row>
    <row r="393" spans="3:4" ht="12.75">
      <c r="C393">
        <f t="shared" si="48"/>
      </c>
      <c r="D393">
        <f t="shared" si="49"/>
      </c>
    </row>
    <row r="394" spans="3:4" ht="12.75">
      <c r="C394">
        <f t="shared" si="48"/>
      </c>
      <c r="D394">
        <f t="shared" si="49"/>
      </c>
    </row>
    <row r="395" spans="3:4" ht="12.75">
      <c r="C395">
        <f t="shared" si="48"/>
      </c>
      <c r="D395">
        <f t="shared" si="49"/>
      </c>
    </row>
    <row r="396" spans="3:4" ht="12.75">
      <c r="C396">
        <f t="shared" si="48"/>
      </c>
      <c r="D396">
        <f t="shared" si="49"/>
      </c>
    </row>
    <row r="397" spans="3:4" ht="12.75">
      <c r="C397">
        <f t="shared" si="48"/>
      </c>
      <c r="D397">
        <f t="shared" si="49"/>
      </c>
    </row>
    <row r="398" spans="3:4" ht="12.75">
      <c r="C398">
        <f t="shared" si="48"/>
      </c>
      <c r="D398">
        <f t="shared" si="49"/>
      </c>
    </row>
    <row r="399" spans="3:4" ht="12.75">
      <c r="C399">
        <f t="shared" si="48"/>
      </c>
      <c r="D399">
        <f t="shared" si="49"/>
      </c>
    </row>
    <row r="400" spans="3:4" ht="12.75">
      <c r="C400">
        <f t="shared" si="48"/>
      </c>
      <c r="D400">
        <f t="shared" si="49"/>
      </c>
    </row>
    <row r="401" spans="3:4" ht="12.75">
      <c r="C401">
        <f t="shared" si="48"/>
      </c>
      <c r="D401">
        <f t="shared" si="49"/>
      </c>
    </row>
    <row r="402" spans="3:4" ht="12.75">
      <c r="C402">
        <f t="shared" si="48"/>
      </c>
      <c r="D402">
        <f t="shared" si="49"/>
      </c>
    </row>
    <row r="403" spans="3:4" ht="12.75">
      <c r="C403">
        <f t="shared" si="48"/>
      </c>
      <c r="D403">
        <f t="shared" si="49"/>
      </c>
    </row>
    <row r="404" spans="3:4" ht="12.75">
      <c r="C404">
        <f t="shared" si="48"/>
      </c>
      <c r="D404">
        <f t="shared" si="49"/>
      </c>
    </row>
    <row r="405" spans="3:4" ht="12.75">
      <c r="C405">
        <f t="shared" si="48"/>
      </c>
      <c r="D405">
        <f t="shared" si="49"/>
      </c>
    </row>
    <row r="406" spans="3:4" ht="12.75">
      <c r="C406">
        <f t="shared" si="48"/>
      </c>
      <c r="D406">
        <f t="shared" si="49"/>
      </c>
    </row>
    <row r="407" spans="3:4" ht="12.75">
      <c r="C407">
        <f t="shared" si="48"/>
      </c>
      <c r="D407">
        <f t="shared" si="49"/>
      </c>
    </row>
    <row r="408" spans="3:4" ht="12.75">
      <c r="C408">
        <f t="shared" si="48"/>
      </c>
      <c r="D408">
        <f t="shared" si="49"/>
      </c>
    </row>
    <row r="409" spans="3:4" ht="12.75">
      <c r="C409">
        <f t="shared" si="48"/>
      </c>
      <c r="D409">
        <f t="shared" si="49"/>
      </c>
    </row>
    <row r="410" spans="3:4" ht="12.75">
      <c r="C410">
        <f t="shared" si="48"/>
      </c>
      <c r="D410">
        <f t="shared" si="49"/>
      </c>
    </row>
    <row r="411" spans="3:4" ht="12.75">
      <c r="C411">
        <f t="shared" si="48"/>
      </c>
      <c r="D411">
        <f t="shared" si="49"/>
      </c>
    </row>
    <row r="412" spans="3:4" ht="12.75">
      <c r="C412">
        <f t="shared" si="48"/>
      </c>
      <c r="D412">
        <f t="shared" si="49"/>
      </c>
    </row>
    <row r="413" spans="3:4" ht="12.75">
      <c r="C413">
        <f t="shared" si="48"/>
      </c>
      <c r="D413">
        <f t="shared" si="49"/>
      </c>
    </row>
    <row r="414" spans="3:4" ht="12.75">
      <c r="C414">
        <f t="shared" si="48"/>
      </c>
      <c r="D414">
        <f t="shared" si="49"/>
      </c>
    </row>
    <row r="415" spans="3:4" ht="12.75">
      <c r="C415">
        <f t="shared" si="48"/>
      </c>
      <c r="D415">
        <f t="shared" si="49"/>
      </c>
    </row>
    <row r="416" spans="3:4" ht="12.75">
      <c r="C416">
        <f t="shared" si="48"/>
      </c>
      <c r="D416">
        <f t="shared" si="49"/>
      </c>
    </row>
    <row r="417" spans="3:4" ht="12.75">
      <c r="C417">
        <f t="shared" si="48"/>
      </c>
      <c r="D417">
        <f t="shared" si="49"/>
      </c>
    </row>
    <row r="418" spans="3:4" ht="12.75">
      <c r="C418">
        <f t="shared" si="48"/>
      </c>
      <c r="D418">
        <f t="shared" si="49"/>
      </c>
    </row>
    <row r="419" spans="3:4" ht="12.75">
      <c r="C419">
        <f t="shared" si="48"/>
      </c>
      <c r="D419">
        <f t="shared" si="49"/>
      </c>
    </row>
    <row r="420" spans="3:4" ht="12.75">
      <c r="C420">
        <f t="shared" si="48"/>
      </c>
      <c r="D420">
        <f t="shared" si="49"/>
      </c>
    </row>
    <row r="421" spans="3:4" ht="12.75">
      <c r="C421">
        <f t="shared" si="48"/>
      </c>
      <c r="D421">
        <f t="shared" si="49"/>
      </c>
    </row>
    <row r="422" spans="3:4" ht="12.75">
      <c r="C422">
        <f t="shared" si="48"/>
      </c>
      <c r="D422">
        <f t="shared" si="49"/>
      </c>
    </row>
    <row r="423" spans="3:4" ht="12.75">
      <c r="C423">
        <f t="shared" si="48"/>
      </c>
      <c r="D423">
        <f t="shared" si="49"/>
      </c>
    </row>
    <row r="424" spans="3:4" ht="12.75">
      <c r="C424">
        <f t="shared" si="48"/>
      </c>
      <c r="D424">
        <f t="shared" si="49"/>
      </c>
    </row>
    <row r="425" spans="3:4" ht="12.75">
      <c r="C425">
        <f t="shared" si="48"/>
      </c>
      <c r="D425">
        <f t="shared" si="49"/>
      </c>
    </row>
    <row r="426" spans="3:4" ht="12.75">
      <c r="C426">
        <f t="shared" si="48"/>
      </c>
      <c r="D426">
        <f t="shared" si="49"/>
      </c>
    </row>
    <row r="427" spans="3:4" ht="12.75">
      <c r="C427">
        <f t="shared" si="48"/>
      </c>
      <c r="D427">
        <f t="shared" si="49"/>
      </c>
    </row>
    <row r="428" spans="3:4" ht="12.75">
      <c r="C428">
        <f t="shared" si="48"/>
      </c>
      <c r="D428">
        <f t="shared" si="49"/>
      </c>
    </row>
    <row r="429" spans="3:4" ht="12.75">
      <c r="C429">
        <f t="shared" si="48"/>
      </c>
      <c r="D429">
        <f t="shared" si="49"/>
      </c>
    </row>
    <row r="430" ht="12.75">
      <c r="D430">
        <f t="shared" si="49"/>
      </c>
    </row>
    <row r="431" ht="12.75">
      <c r="D431">
        <f t="shared" si="49"/>
      </c>
    </row>
    <row r="432" ht="12.75">
      <c r="D432">
        <f t="shared" si="49"/>
      </c>
    </row>
    <row r="433" ht="12.75">
      <c r="D433">
        <f t="shared" si="49"/>
      </c>
    </row>
    <row r="434" ht="12.75">
      <c r="D434">
        <f t="shared" si="49"/>
      </c>
    </row>
    <row r="435" ht="12.75">
      <c r="D435">
        <f t="shared" si="49"/>
      </c>
    </row>
    <row r="436" ht="12.75">
      <c r="D436">
        <f t="shared" si="49"/>
      </c>
    </row>
    <row r="437" ht="12.75">
      <c r="D437">
        <f t="shared" si="49"/>
      </c>
    </row>
    <row r="438" ht="12.75">
      <c r="D438">
        <f t="shared" si="49"/>
      </c>
    </row>
    <row r="439" ht="12.75">
      <c r="D439">
        <f t="shared" si="49"/>
      </c>
    </row>
    <row r="440" ht="12.75">
      <c r="D440">
        <f t="shared" si="49"/>
      </c>
    </row>
    <row r="441" ht="12.75">
      <c r="D441">
        <f t="shared" si="49"/>
      </c>
    </row>
    <row r="442" ht="12.75">
      <c r="D442">
        <f t="shared" si="49"/>
      </c>
    </row>
    <row r="443" ht="12.75">
      <c r="D443">
        <f t="shared" si="49"/>
      </c>
    </row>
    <row r="444" ht="12.75">
      <c r="D444">
        <f t="shared" si="49"/>
      </c>
    </row>
    <row r="445" ht="12.75">
      <c r="D445">
        <f aca="true" t="shared" si="50" ref="D445:D508">IF(AND(R445&lt;=0.005,R445&gt;0),"2","")</f>
      </c>
    </row>
    <row r="446" ht="12.75">
      <c r="D446">
        <f t="shared" si="50"/>
      </c>
    </row>
    <row r="447" ht="12.75">
      <c r="D447">
        <f t="shared" si="50"/>
      </c>
    </row>
    <row r="448" ht="12.75">
      <c r="D448">
        <f t="shared" si="50"/>
      </c>
    </row>
    <row r="449" ht="12.75">
      <c r="D449">
        <f t="shared" si="50"/>
      </c>
    </row>
    <row r="450" ht="12.75">
      <c r="D450">
        <f t="shared" si="50"/>
      </c>
    </row>
    <row r="451" ht="12.75">
      <c r="D451">
        <f t="shared" si="50"/>
      </c>
    </row>
    <row r="452" ht="12.75">
      <c r="D452">
        <f t="shared" si="50"/>
      </c>
    </row>
    <row r="453" ht="12.75">
      <c r="D453">
        <f t="shared" si="50"/>
      </c>
    </row>
    <row r="454" ht="12.75">
      <c r="D454">
        <f t="shared" si="50"/>
      </c>
    </row>
    <row r="455" ht="12.75">
      <c r="D455">
        <f t="shared" si="50"/>
      </c>
    </row>
    <row r="456" ht="12.75">
      <c r="D456">
        <f t="shared" si="50"/>
      </c>
    </row>
    <row r="457" ht="12.75">
      <c r="D457">
        <f t="shared" si="50"/>
      </c>
    </row>
    <row r="458" ht="12.75">
      <c r="D458">
        <f t="shared" si="50"/>
      </c>
    </row>
    <row r="459" ht="12.75">
      <c r="D459">
        <f t="shared" si="50"/>
      </c>
    </row>
    <row r="460" ht="12.75">
      <c r="D460">
        <f t="shared" si="50"/>
      </c>
    </row>
    <row r="461" ht="12.75">
      <c r="D461">
        <f t="shared" si="50"/>
      </c>
    </row>
    <row r="462" ht="12.75">
      <c r="D462">
        <f t="shared" si="50"/>
      </c>
    </row>
    <row r="463" ht="12.75">
      <c r="D463">
        <f t="shared" si="50"/>
      </c>
    </row>
    <row r="464" ht="12.75">
      <c r="D464">
        <f t="shared" si="50"/>
      </c>
    </row>
    <row r="465" ht="12.75">
      <c r="D465">
        <f t="shared" si="50"/>
      </c>
    </row>
    <row r="466" ht="12.75">
      <c r="D466">
        <f t="shared" si="50"/>
      </c>
    </row>
    <row r="467" ht="12.75">
      <c r="D467">
        <f t="shared" si="50"/>
      </c>
    </row>
    <row r="468" ht="12.75">
      <c r="D468">
        <f t="shared" si="50"/>
      </c>
    </row>
    <row r="469" ht="12.75">
      <c r="D469">
        <f t="shared" si="50"/>
      </c>
    </row>
    <row r="470" ht="12.75">
      <c r="D470">
        <f t="shared" si="50"/>
      </c>
    </row>
    <row r="471" ht="12.75">
      <c r="D471">
        <f t="shared" si="50"/>
      </c>
    </row>
    <row r="472" ht="12.75">
      <c r="D472">
        <f t="shared" si="50"/>
      </c>
    </row>
    <row r="473" ht="12.75">
      <c r="D473">
        <f t="shared" si="50"/>
      </c>
    </row>
    <row r="474" ht="12.75">
      <c r="D474">
        <f t="shared" si="50"/>
      </c>
    </row>
    <row r="475" ht="12.75">
      <c r="D475">
        <f t="shared" si="50"/>
      </c>
    </row>
    <row r="476" ht="12.75">
      <c r="D476">
        <f t="shared" si="50"/>
      </c>
    </row>
    <row r="477" ht="12.75">
      <c r="D477">
        <f t="shared" si="50"/>
      </c>
    </row>
    <row r="478" ht="12.75">
      <c r="D478">
        <f t="shared" si="50"/>
      </c>
    </row>
    <row r="479" ht="12.75">
      <c r="D479">
        <f t="shared" si="50"/>
      </c>
    </row>
    <row r="480" ht="12.75">
      <c r="D480">
        <f t="shared" si="50"/>
      </c>
    </row>
    <row r="481" ht="12.75">
      <c r="D481">
        <f t="shared" si="50"/>
      </c>
    </row>
    <row r="482" ht="12.75">
      <c r="D482">
        <f t="shared" si="50"/>
      </c>
    </row>
    <row r="483" ht="12.75">
      <c r="D483">
        <f t="shared" si="50"/>
      </c>
    </row>
    <row r="484" ht="12.75">
      <c r="D484">
        <f t="shared" si="50"/>
      </c>
    </row>
    <row r="485" ht="12.75">
      <c r="D485">
        <f t="shared" si="50"/>
      </c>
    </row>
    <row r="486" ht="12.75">
      <c r="D486">
        <f t="shared" si="50"/>
      </c>
    </row>
    <row r="487" ht="12.75">
      <c r="D487">
        <f t="shared" si="50"/>
      </c>
    </row>
    <row r="488" ht="12.75">
      <c r="D488">
        <f t="shared" si="50"/>
      </c>
    </row>
    <row r="489" ht="12.75">
      <c r="D489">
        <f t="shared" si="50"/>
      </c>
    </row>
    <row r="490" ht="12.75">
      <c r="D490">
        <f t="shared" si="50"/>
      </c>
    </row>
    <row r="491" ht="12.75">
      <c r="D491">
        <f t="shared" si="50"/>
      </c>
    </row>
    <row r="492" ht="12.75">
      <c r="D492">
        <f t="shared" si="50"/>
      </c>
    </row>
    <row r="493" ht="12.75">
      <c r="D493">
        <f t="shared" si="50"/>
      </c>
    </row>
    <row r="494" ht="12.75">
      <c r="D494">
        <f t="shared" si="50"/>
      </c>
    </row>
    <row r="495" ht="12.75">
      <c r="D495">
        <f t="shared" si="50"/>
      </c>
    </row>
    <row r="496" ht="12.75">
      <c r="D496">
        <f t="shared" si="50"/>
      </c>
    </row>
    <row r="497" ht="12.75">
      <c r="D497">
        <f t="shared" si="50"/>
      </c>
    </row>
    <row r="498" ht="12.75">
      <c r="D498">
        <f t="shared" si="50"/>
      </c>
    </row>
    <row r="499" ht="12.75">
      <c r="D499">
        <f t="shared" si="50"/>
      </c>
    </row>
    <row r="500" ht="12.75">
      <c r="D500">
        <f t="shared" si="50"/>
      </c>
    </row>
    <row r="501" ht="12.75">
      <c r="D501">
        <f t="shared" si="50"/>
      </c>
    </row>
    <row r="502" ht="12.75">
      <c r="D502">
        <f t="shared" si="50"/>
      </c>
    </row>
    <row r="503" ht="12.75">
      <c r="D503">
        <f t="shared" si="50"/>
      </c>
    </row>
    <row r="504" ht="12.75">
      <c r="D504">
        <f t="shared" si="50"/>
      </c>
    </row>
    <row r="505" ht="12.75">
      <c r="D505">
        <f t="shared" si="50"/>
      </c>
    </row>
    <row r="506" ht="12.75">
      <c r="D506">
        <f t="shared" si="50"/>
      </c>
    </row>
    <row r="507" ht="12.75">
      <c r="D507">
        <f t="shared" si="50"/>
      </c>
    </row>
    <row r="508" ht="12.75">
      <c r="D508">
        <f t="shared" si="50"/>
      </c>
    </row>
    <row r="509" ht="12.75">
      <c r="D509">
        <f aca="true" t="shared" si="51" ref="D509:D572">IF(AND(R509&lt;=0.005,R509&gt;0),"2","")</f>
      </c>
    </row>
    <row r="510" ht="12.75">
      <c r="D510">
        <f t="shared" si="51"/>
      </c>
    </row>
    <row r="511" ht="12.75">
      <c r="D511">
        <f t="shared" si="51"/>
      </c>
    </row>
    <row r="512" ht="12.75">
      <c r="D512">
        <f t="shared" si="51"/>
      </c>
    </row>
    <row r="513" ht="12.75">
      <c r="D513">
        <f t="shared" si="51"/>
      </c>
    </row>
    <row r="514" ht="12.75">
      <c r="D514">
        <f t="shared" si="51"/>
      </c>
    </row>
    <row r="515" ht="12.75">
      <c r="D515">
        <f t="shared" si="51"/>
      </c>
    </row>
    <row r="516" ht="12.75">
      <c r="D516">
        <f t="shared" si="51"/>
      </c>
    </row>
    <row r="517" ht="12.75">
      <c r="D517">
        <f t="shared" si="51"/>
      </c>
    </row>
    <row r="518" ht="12.75">
      <c r="D518">
        <f t="shared" si="51"/>
      </c>
    </row>
    <row r="519" ht="12.75">
      <c r="D519">
        <f t="shared" si="51"/>
      </c>
    </row>
    <row r="520" ht="12.75">
      <c r="D520">
        <f t="shared" si="51"/>
      </c>
    </row>
    <row r="521" ht="12.75">
      <c r="D521">
        <f t="shared" si="51"/>
      </c>
    </row>
    <row r="522" ht="12.75">
      <c r="D522">
        <f t="shared" si="51"/>
      </c>
    </row>
    <row r="523" ht="12.75">
      <c r="D523">
        <f t="shared" si="51"/>
      </c>
    </row>
    <row r="524" ht="12.75">
      <c r="D524">
        <f t="shared" si="51"/>
      </c>
    </row>
    <row r="525" ht="12.75">
      <c r="D525">
        <f t="shared" si="51"/>
      </c>
    </row>
    <row r="526" ht="12.75">
      <c r="D526">
        <f t="shared" si="51"/>
      </c>
    </row>
    <row r="527" ht="12.75">
      <c r="D527">
        <f t="shared" si="51"/>
      </c>
    </row>
    <row r="528" ht="12.75">
      <c r="D528">
        <f t="shared" si="51"/>
      </c>
    </row>
    <row r="529" ht="12.75">
      <c r="D529">
        <f t="shared" si="51"/>
      </c>
    </row>
    <row r="530" ht="12.75">
      <c r="D530">
        <f t="shared" si="51"/>
      </c>
    </row>
    <row r="531" ht="12.75">
      <c r="D531">
        <f t="shared" si="51"/>
      </c>
    </row>
    <row r="532" ht="12.75">
      <c r="D532">
        <f t="shared" si="51"/>
      </c>
    </row>
    <row r="533" ht="12.75">
      <c r="D533">
        <f t="shared" si="51"/>
      </c>
    </row>
    <row r="534" ht="12.75">
      <c r="D534">
        <f t="shared" si="51"/>
      </c>
    </row>
    <row r="535" ht="12.75">
      <c r="D535">
        <f t="shared" si="51"/>
      </c>
    </row>
    <row r="536" ht="12.75">
      <c r="D536">
        <f t="shared" si="51"/>
      </c>
    </row>
    <row r="537" ht="12.75">
      <c r="D537">
        <f t="shared" si="51"/>
      </c>
    </row>
    <row r="538" ht="12.75">
      <c r="D538">
        <f t="shared" si="51"/>
      </c>
    </row>
    <row r="539" ht="12.75">
      <c r="D539">
        <f t="shared" si="51"/>
      </c>
    </row>
    <row r="540" ht="12.75">
      <c r="D540">
        <f t="shared" si="51"/>
      </c>
    </row>
    <row r="541" ht="12.75">
      <c r="D541">
        <f t="shared" si="51"/>
      </c>
    </row>
    <row r="542" ht="12.75">
      <c r="D542">
        <f t="shared" si="51"/>
      </c>
    </row>
    <row r="543" ht="12.75">
      <c r="D543">
        <f t="shared" si="51"/>
      </c>
    </row>
    <row r="544" ht="12.75">
      <c r="D544">
        <f t="shared" si="51"/>
      </c>
    </row>
    <row r="545" ht="12.75">
      <c r="D545">
        <f t="shared" si="51"/>
      </c>
    </row>
    <row r="546" ht="12.75">
      <c r="D546">
        <f t="shared" si="51"/>
      </c>
    </row>
    <row r="547" ht="12.75">
      <c r="D547">
        <f t="shared" si="51"/>
      </c>
    </row>
    <row r="548" ht="12.75">
      <c r="D548">
        <f t="shared" si="51"/>
      </c>
    </row>
    <row r="549" ht="12.75">
      <c r="D549">
        <f t="shared" si="51"/>
      </c>
    </row>
    <row r="550" ht="12.75">
      <c r="D550">
        <f t="shared" si="51"/>
      </c>
    </row>
    <row r="551" ht="12.75">
      <c r="D551">
        <f t="shared" si="51"/>
      </c>
    </row>
    <row r="552" ht="12.75">
      <c r="D552">
        <f t="shared" si="51"/>
      </c>
    </row>
    <row r="553" ht="12.75">
      <c r="D553">
        <f t="shared" si="51"/>
      </c>
    </row>
    <row r="554" ht="12.75">
      <c r="D554">
        <f t="shared" si="51"/>
      </c>
    </row>
    <row r="555" ht="12.75">
      <c r="D555">
        <f t="shared" si="51"/>
      </c>
    </row>
    <row r="556" ht="12.75">
      <c r="D556">
        <f t="shared" si="51"/>
      </c>
    </row>
    <row r="557" ht="12.75">
      <c r="D557">
        <f t="shared" si="51"/>
      </c>
    </row>
    <row r="558" ht="12.75">
      <c r="D558">
        <f t="shared" si="51"/>
      </c>
    </row>
    <row r="559" ht="12.75">
      <c r="D559">
        <f t="shared" si="51"/>
      </c>
    </row>
    <row r="560" ht="12.75">
      <c r="D560">
        <f t="shared" si="51"/>
      </c>
    </row>
    <row r="561" ht="12.75">
      <c r="D561">
        <f t="shared" si="51"/>
      </c>
    </row>
    <row r="562" ht="12.75">
      <c r="D562">
        <f t="shared" si="51"/>
      </c>
    </row>
    <row r="563" ht="12.75">
      <c r="D563">
        <f t="shared" si="51"/>
      </c>
    </row>
    <row r="564" ht="12.75">
      <c r="D564">
        <f t="shared" si="51"/>
      </c>
    </row>
    <row r="565" ht="12.75">
      <c r="D565">
        <f t="shared" si="51"/>
      </c>
    </row>
    <row r="566" ht="12.75">
      <c r="D566">
        <f t="shared" si="51"/>
      </c>
    </row>
    <row r="567" ht="12.75">
      <c r="D567">
        <f t="shared" si="51"/>
      </c>
    </row>
    <row r="568" ht="12.75">
      <c r="D568">
        <f t="shared" si="51"/>
      </c>
    </row>
    <row r="569" ht="12.75">
      <c r="D569">
        <f t="shared" si="51"/>
      </c>
    </row>
    <row r="570" ht="12.75">
      <c r="D570">
        <f t="shared" si="51"/>
      </c>
    </row>
    <row r="571" ht="12.75">
      <c r="D571">
        <f t="shared" si="51"/>
      </c>
    </row>
    <row r="572" ht="12.75">
      <c r="D572">
        <f t="shared" si="51"/>
      </c>
    </row>
    <row r="573" ht="12.75">
      <c r="D573">
        <f aca="true" t="shared" si="52" ref="D573:D636">IF(AND(R573&lt;=0.005,R573&gt;0),"2","")</f>
      </c>
    </row>
    <row r="574" ht="12.75">
      <c r="D574">
        <f t="shared" si="52"/>
      </c>
    </row>
    <row r="575" ht="12.75">
      <c r="D575">
        <f t="shared" si="52"/>
      </c>
    </row>
    <row r="576" ht="12.75">
      <c r="D576">
        <f t="shared" si="52"/>
      </c>
    </row>
    <row r="577" ht="12.75">
      <c r="D577">
        <f t="shared" si="52"/>
      </c>
    </row>
    <row r="578" ht="12.75">
      <c r="D578">
        <f t="shared" si="52"/>
      </c>
    </row>
    <row r="579" ht="12.75">
      <c r="D579">
        <f t="shared" si="52"/>
      </c>
    </row>
    <row r="580" ht="12.75">
      <c r="D580">
        <f t="shared" si="52"/>
      </c>
    </row>
    <row r="581" ht="12.75">
      <c r="D581">
        <f t="shared" si="52"/>
      </c>
    </row>
    <row r="582" ht="12.75">
      <c r="D582">
        <f t="shared" si="52"/>
      </c>
    </row>
    <row r="583" ht="12.75">
      <c r="D583">
        <f t="shared" si="52"/>
      </c>
    </row>
    <row r="584" ht="12.75">
      <c r="D584">
        <f t="shared" si="52"/>
      </c>
    </row>
    <row r="585" ht="12.75">
      <c r="D585">
        <f t="shared" si="52"/>
      </c>
    </row>
    <row r="586" ht="12.75">
      <c r="D586">
        <f t="shared" si="52"/>
      </c>
    </row>
    <row r="587" ht="12.75">
      <c r="D587">
        <f t="shared" si="52"/>
      </c>
    </row>
    <row r="588" ht="12.75">
      <c r="D588">
        <f t="shared" si="52"/>
      </c>
    </row>
    <row r="589" ht="12.75">
      <c r="D589">
        <f t="shared" si="52"/>
      </c>
    </row>
    <row r="590" ht="12.75">
      <c r="D590">
        <f t="shared" si="52"/>
      </c>
    </row>
    <row r="591" ht="12.75">
      <c r="D591">
        <f t="shared" si="52"/>
      </c>
    </row>
    <row r="592" ht="12.75">
      <c r="D592">
        <f t="shared" si="52"/>
      </c>
    </row>
    <row r="593" ht="12.75">
      <c r="D593">
        <f t="shared" si="52"/>
      </c>
    </row>
    <row r="594" ht="12.75">
      <c r="D594">
        <f t="shared" si="52"/>
      </c>
    </row>
    <row r="595" ht="12.75">
      <c r="D595">
        <f t="shared" si="52"/>
      </c>
    </row>
    <row r="596" ht="12.75">
      <c r="D596">
        <f t="shared" si="52"/>
      </c>
    </row>
    <row r="597" ht="12.75">
      <c r="D597">
        <f t="shared" si="52"/>
      </c>
    </row>
    <row r="598" ht="12.75">
      <c r="D598">
        <f t="shared" si="52"/>
      </c>
    </row>
    <row r="599" ht="12.75">
      <c r="D599">
        <f t="shared" si="52"/>
      </c>
    </row>
    <row r="600" ht="12.75">
      <c r="D600">
        <f t="shared" si="52"/>
      </c>
    </row>
    <row r="601" ht="12.75">
      <c r="D601">
        <f t="shared" si="52"/>
      </c>
    </row>
    <row r="602" ht="12.75">
      <c r="D602">
        <f t="shared" si="52"/>
      </c>
    </row>
    <row r="603" ht="12.75">
      <c r="D603">
        <f t="shared" si="52"/>
      </c>
    </row>
    <row r="604" ht="12.75">
      <c r="D604">
        <f t="shared" si="52"/>
      </c>
    </row>
    <row r="605" ht="12.75">
      <c r="D605">
        <f t="shared" si="52"/>
      </c>
    </row>
    <row r="606" ht="12.75">
      <c r="D606">
        <f t="shared" si="52"/>
      </c>
    </row>
    <row r="607" ht="12.75">
      <c r="D607">
        <f t="shared" si="52"/>
      </c>
    </row>
    <row r="608" ht="12.75">
      <c r="D608">
        <f t="shared" si="52"/>
      </c>
    </row>
    <row r="609" ht="12.75">
      <c r="D609">
        <f t="shared" si="52"/>
      </c>
    </row>
    <row r="610" ht="12.75">
      <c r="D610">
        <f t="shared" si="52"/>
      </c>
    </row>
    <row r="611" ht="12.75">
      <c r="D611">
        <f t="shared" si="52"/>
      </c>
    </row>
    <row r="612" ht="12.75">
      <c r="D612">
        <f t="shared" si="52"/>
      </c>
    </row>
    <row r="613" ht="12.75">
      <c r="D613">
        <f t="shared" si="52"/>
      </c>
    </row>
    <row r="614" ht="12.75">
      <c r="D614">
        <f t="shared" si="52"/>
      </c>
    </row>
    <row r="615" ht="12.75">
      <c r="D615">
        <f t="shared" si="52"/>
      </c>
    </row>
    <row r="616" ht="12.75">
      <c r="D616">
        <f t="shared" si="52"/>
      </c>
    </row>
    <row r="617" ht="12.75">
      <c r="D617">
        <f t="shared" si="52"/>
      </c>
    </row>
    <row r="618" ht="12.75">
      <c r="D618">
        <f t="shared" si="52"/>
      </c>
    </row>
    <row r="619" ht="12.75">
      <c r="D619">
        <f t="shared" si="52"/>
      </c>
    </row>
    <row r="620" ht="12.75">
      <c r="D620">
        <f t="shared" si="52"/>
      </c>
    </row>
    <row r="621" ht="12.75">
      <c r="D621">
        <f t="shared" si="52"/>
      </c>
    </row>
    <row r="622" ht="12.75">
      <c r="D622">
        <f t="shared" si="52"/>
      </c>
    </row>
    <row r="623" ht="12.75">
      <c r="D623">
        <f t="shared" si="52"/>
      </c>
    </row>
    <row r="624" ht="12.75">
      <c r="D624">
        <f t="shared" si="52"/>
      </c>
    </row>
    <row r="625" ht="12.75">
      <c r="D625">
        <f t="shared" si="52"/>
      </c>
    </row>
    <row r="626" ht="12.75">
      <c r="D626">
        <f t="shared" si="52"/>
      </c>
    </row>
    <row r="627" ht="12.75">
      <c r="D627">
        <f t="shared" si="52"/>
      </c>
    </row>
    <row r="628" ht="12.75">
      <c r="D628">
        <f t="shared" si="52"/>
      </c>
    </row>
    <row r="629" ht="12.75">
      <c r="D629">
        <f t="shared" si="52"/>
      </c>
    </row>
    <row r="630" ht="12.75">
      <c r="D630">
        <f t="shared" si="52"/>
      </c>
    </row>
    <row r="631" ht="12.75">
      <c r="D631">
        <f t="shared" si="52"/>
      </c>
    </row>
    <row r="632" ht="12.75">
      <c r="D632">
        <f t="shared" si="52"/>
      </c>
    </row>
    <row r="633" ht="12.75">
      <c r="D633">
        <f t="shared" si="52"/>
      </c>
    </row>
    <row r="634" ht="12.75">
      <c r="D634">
        <f t="shared" si="52"/>
      </c>
    </row>
    <row r="635" ht="12.75">
      <c r="D635">
        <f t="shared" si="52"/>
      </c>
    </row>
    <row r="636" ht="12.75">
      <c r="D636">
        <f t="shared" si="52"/>
      </c>
    </row>
    <row r="637" ht="12.75">
      <c r="D637">
        <f aca="true" t="shared" si="53" ref="D637:D700">IF(AND(R637&lt;=0.005,R637&gt;0),"2","")</f>
      </c>
    </row>
    <row r="638" ht="12.75">
      <c r="D638">
        <f t="shared" si="53"/>
      </c>
    </row>
    <row r="639" ht="12.75">
      <c r="D639">
        <f t="shared" si="53"/>
      </c>
    </row>
    <row r="640" ht="12.75">
      <c r="D640">
        <f t="shared" si="53"/>
      </c>
    </row>
    <row r="641" ht="12.75">
      <c r="D641">
        <f t="shared" si="53"/>
      </c>
    </row>
    <row r="642" ht="12.75">
      <c r="D642">
        <f t="shared" si="53"/>
      </c>
    </row>
    <row r="643" ht="12.75">
      <c r="D643">
        <f t="shared" si="53"/>
      </c>
    </row>
    <row r="644" ht="12.75">
      <c r="D644">
        <f t="shared" si="53"/>
      </c>
    </row>
    <row r="645" ht="12.75">
      <c r="D645">
        <f t="shared" si="53"/>
      </c>
    </row>
    <row r="646" ht="12.75">
      <c r="D646">
        <f t="shared" si="53"/>
      </c>
    </row>
    <row r="647" ht="12.75">
      <c r="D647">
        <f t="shared" si="53"/>
      </c>
    </row>
    <row r="648" ht="12.75">
      <c r="D648">
        <f t="shared" si="53"/>
      </c>
    </row>
    <row r="649" ht="12.75">
      <c r="D649">
        <f t="shared" si="53"/>
      </c>
    </row>
    <row r="650" ht="12.75">
      <c r="D650">
        <f t="shared" si="53"/>
      </c>
    </row>
    <row r="651" ht="12.75">
      <c r="D651">
        <f t="shared" si="53"/>
      </c>
    </row>
    <row r="652" ht="12.75">
      <c r="D652">
        <f t="shared" si="53"/>
      </c>
    </row>
    <row r="653" ht="12.75">
      <c r="D653">
        <f t="shared" si="53"/>
      </c>
    </row>
    <row r="654" ht="12.75">
      <c r="D654">
        <f t="shared" si="53"/>
      </c>
    </row>
    <row r="655" ht="12.75">
      <c r="D655">
        <f t="shared" si="53"/>
      </c>
    </row>
    <row r="656" ht="12.75">
      <c r="D656">
        <f t="shared" si="53"/>
      </c>
    </row>
    <row r="657" ht="12.75">
      <c r="D657">
        <f t="shared" si="53"/>
      </c>
    </row>
    <row r="658" ht="12.75">
      <c r="D658">
        <f t="shared" si="53"/>
      </c>
    </row>
    <row r="659" ht="12.75">
      <c r="D659">
        <f t="shared" si="53"/>
      </c>
    </row>
    <row r="660" ht="12.75">
      <c r="D660">
        <f t="shared" si="53"/>
      </c>
    </row>
    <row r="661" ht="12.75">
      <c r="D661">
        <f t="shared" si="53"/>
      </c>
    </row>
    <row r="662" ht="12.75">
      <c r="D662">
        <f t="shared" si="53"/>
      </c>
    </row>
    <row r="663" ht="12.75">
      <c r="D663">
        <f t="shared" si="53"/>
      </c>
    </row>
    <row r="664" ht="12.75">
      <c r="D664">
        <f t="shared" si="53"/>
      </c>
    </row>
    <row r="665" ht="12.75">
      <c r="D665">
        <f t="shared" si="53"/>
      </c>
    </row>
    <row r="666" ht="12.75">
      <c r="D666">
        <f t="shared" si="53"/>
      </c>
    </row>
    <row r="667" ht="12.75">
      <c r="D667">
        <f t="shared" si="53"/>
      </c>
    </row>
    <row r="668" ht="12.75">
      <c r="D668">
        <f t="shared" si="53"/>
      </c>
    </row>
    <row r="669" ht="12.75">
      <c r="D669">
        <f t="shared" si="53"/>
      </c>
    </row>
    <row r="670" ht="12.75">
      <c r="D670">
        <f t="shared" si="53"/>
      </c>
    </row>
    <row r="671" ht="12.75">
      <c r="D671">
        <f t="shared" si="53"/>
      </c>
    </row>
    <row r="672" ht="12.75">
      <c r="D672">
        <f t="shared" si="53"/>
      </c>
    </row>
    <row r="673" ht="12.75">
      <c r="D673">
        <f t="shared" si="53"/>
      </c>
    </row>
    <row r="674" ht="12.75">
      <c r="D674">
        <f t="shared" si="53"/>
      </c>
    </row>
    <row r="675" ht="12.75">
      <c r="D675">
        <f t="shared" si="53"/>
      </c>
    </row>
    <row r="676" ht="12.75">
      <c r="D676">
        <f t="shared" si="53"/>
      </c>
    </row>
    <row r="677" ht="12.75">
      <c r="D677">
        <f t="shared" si="53"/>
      </c>
    </row>
    <row r="678" ht="12.75">
      <c r="D678">
        <f t="shared" si="53"/>
      </c>
    </row>
    <row r="679" ht="12.75">
      <c r="D679">
        <f t="shared" si="53"/>
      </c>
    </row>
    <row r="680" ht="12.75">
      <c r="D680">
        <f t="shared" si="53"/>
      </c>
    </row>
    <row r="681" ht="12.75">
      <c r="D681">
        <f t="shared" si="53"/>
      </c>
    </row>
    <row r="682" ht="12.75">
      <c r="D682">
        <f t="shared" si="53"/>
      </c>
    </row>
    <row r="683" ht="12.75">
      <c r="D683">
        <f t="shared" si="53"/>
      </c>
    </row>
    <row r="684" ht="12.75">
      <c r="D684">
        <f t="shared" si="53"/>
      </c>
    </row>
    <row r="685" ht="12.75">
      <c r="D685">
        <f t="shared" si="53"/>
      </c>
    </row>
    <row r="686" ht="12.75">
      <c r="D686">
        <f t="shared" si="53"/>
      </c>
    </row>
    <row r="687" ht="12.75">
      <c r="D687">
        <f t="shared" si="53"/>
      </c>
    </row>
    <row r="688" ht="12.75">
      <c r="D688">
        <f t="shared" si="53"/>
      </c>
    </row>
    <row r="689" ht="12.75">
      <c r="D689">
        <f t="shared" si="53"/>
      </c>
    </row>
    <row r="690" ht="12.75">
      <c r="D690">
        <f t="shared" si="53"/>
      </c>
    </row>
    <row r="691" ht="12.75">
      <c r="D691">
        <f t="shared" si="53"/>
      </c>
    </row>
    <row r="692" ht="12.75">
      <c r="D692">
        <f t="shared" si="53"/>
      </c>
    </row>
    <row r="693" ht="12.75">
      <c r="D693">
        <f t="shared" si="53"/>
      </c>
    </row>
    <row r="694" ht="12.75">
      <c r="D694">
        <f t="shared" si="53"/>
      </c>
    </row>
    <row r="695" ht="12.75">
      <c r="D695">
        <f t="shared" si="53"/>
      </c>
    </row>
    <row r="696" ht="12.75">
      <c r="D696">
        <f t="shared" si="53"/>
      </c>
    </row>
    <row r="697" ht="12.75">
      <c r="D697">
        <f t="shared" si="53"/>
      </c>
    </row>
    <row r="698" ht="12.75">
      <c r="D698">
        <f t="shared" si="53"/>
      </c>
    </row>
    <row r="699" ht="12.75">
      <c r="D699">
        <f t="shared" si="53"/>
      </c>
    </row>
    <row r="700" ht="12.75">
      <c r="D700">
        <f t="shared" si="53"/>
      </c>
    </row>
    <row r="701" ht="12.75">
      <c r="D701">
        <f aca="true" t="shared" si="54" ref="D701:D721">IF(AND(R701&lt;=0.005,R701&gt;0),"2","")</f>
      </c>
    </row>
    <row r="702" ht="12.75">
      <c r="D702">
        <f t="shared" si="54"/>
      </c>
    </row>
    <row r="703" ht="12.75">
      <c r="D703">
        <f t="shared" si="54"/>
      </c>
    </row>
    <row r="704" ht="12.75">
      <c r="D704">
        <f t="shared" si="54"/>
      </c>
    </row>
    <row r="705" ht="12.75">
      <c r="D705">
        <f t="shared" si="54"/>
      </c>
    </row>
    <row r="706" ht="12.75">
      <c r="D706">
        <f t="shared" si="54"/>
      </c>
    </row>
    <row r="707" ht="12.75">
      <c r="D707">
        <f t="shared" si="54"/>
      </c>
    </row>
    <row r="708" ht="12.75">
      <c r="D708">
        <f t="shared" si="54"/>
      </c>
    </row>
    <row r="709" ht="12.75">
      <c r="D709">
        <f t="shared" si="54"/>
      </c>
    </row>
    <row r="710" ht="12.75">
      <c r="D710">
        <f t="shared" si="54"/>
      </c>
    </row>
    <row r="711" ht="12.75">
      <c r="D711">
        <f t="shared" si="54"/>
      </c>
    </row>
    <row r="712" ht="12.75">
      <c r="D712">
        <f t="shared" si="54"/>
      </c>
    </row>
    <row r="713" ht="12.75">
      <c r="D713">
        <f t="shared" si="54"/>
      </c>
    </row>
    <row r="714" ht="12.75">
      <c r="D714">
        <f t="shared" si="54"/>
      </c>
    </row>
    <row r="715" ht="12.75">
      <c r="D715">
        <f t="shared" si="54"/>
      </c>
    </row>
    <row r="716" ht="12.75">
      <c r="D716">
        <f t="shared" si="54"/>
      </c>
    </row>
    <row r="717" ht="12.75">
      <c r="D717">
        <f t="shared" si="54"/>
      </c>
    </row>
    <row r="718" ht="12.75">
      <c r="D718">
        <f t="shared" si="54"/>
      </c>
    </row>
    <row r="719" ht="12.75">
      <c r="D719">
        <f t="shared" si="54"/>
      </c>
    </row>
    <row r="720" ht="12.75">
      <c r="D720">
        <f t="shared" si="54"/>
      </c>
    </row>
    <row r="721" ht="12.75">
      <c r="D721">
        <f t="shared" si="54"/>
      </c>
    </row>
  </sheetData>
  <mergeCells count="2">
    <mergeCell ref="C1:E1"/>
    <mergeCell ref="F1:G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L112"/>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A2" sqref="A2"/>
    </sheetView>
  </sheetViews>
  <sheetFormatPr defaultColWidth="9.140625" defaultRowHeight="12.75"/>
  <cols>
    <col min="1" max="1" width="27.7109375" style="0" customWidth="1"/>
  </cols>
  <sheetData>
    <row r="1" ht="12.75">
      <c r="A1" t="s">
        <v>215</v>
      </c>
    </row>
    <row r="2" ht="12.75">
      <c r="G2" s="46" t="s">
        <v>313</v>
      </c>
    </row>
    <row r="3" spans="1:38" ht="12.75">
      <c r="A3" t="s">
        <v>0</v>
      </c>
      <c r="B3" t="s">
        <v>111</v>
      </c>
      <c r="C3" t="s">
        <v>112</v>
      </c>
      <c r="D3" t="s">
        <v>113</v>
      </c>
      <c r="E3" t="s">
        <v>114</v>
      </c>
      <c r="F3" t="s">
        <v>115</v>
      </c>
      <c r="G3" t="s">
        <v>116</v>
      </c>
      <c r="H3" t="s">
        <v>117</v>
      </c>
      <c r="I3" t="s">
        <v>166</v>
      </c>
      <c r="J3" t="s">
        <v>118</v>
      </c>
      <c r="K3" t="s">
        <v>119</v>
      </c>
      <c r="L3" t="s">
        <v>120</v>
      </c>
      <c r="M3" t="s">
        <v>121</v>
      </c>
      <c r="N3" t="s">
        <v>122</v>
      </c>
      <c r="O3" t="s">
        <v>123</v>
      </c>
      <c r="P3" t="s">
        <v>124</v>
      </c>
      <c r="Q3" t="s">
        <v>125</v>
      </c>
      <c r="R3" t="s">
        <v>126</v>
      </c>
      <c r="S3" t="s">
        <v>127</v>
      </c>
      <c r="T3" t="s">
        <v>128</v>
      </c>
      <c r="U3" t="s">
        <v>129</v>
      </c>
      <c r="V3" t="s">
        <v>130</v>
      </c>
      <c r="W3" t="s">
        <v>167</v>
      </c>
      <c r="X3" t="s">
        <v>131</v>
      </c>
      <c r="Y3" t="s">
        <v>132</v>
      </c>
      <c r="Z3" t="s">
        <v>133</v>
      </c>
      <c r="AA3" t="s">
        <v>134</v>
      </c>
      <c r="AB3" t="s">
        <v>135</v>
      </c>
      <c r="AC3" t="s">
        <v>136</v>
      </c>
      <c r="AD3" t="s">
        <v>137</v>
      </c>
      <c r="AE3" t="s">
        <v>138</v>
      </c>
      <c r="AF3" t="s">
        <v>139</v>
      </c>
      <c r="AG3" t="s">
        <v>140</v>
      </c>
      <c r="AH3" t="s">
        <v>141</v>
      </c>
      <c r="AI3" t="s">
        <v>142</v>
      </c>
      <c r="AJ3" t="s">
        <v>143</v>
      </c>
      <c r="AK3" t="s">
        <v>144</v>
      </c>
      <c r="AL3" t="s">
        <v>216</v>
      </c>
    </row>
    <row r="4" spans="1:38" ht="12.75">
      <c r="A4" t="s">
        <v>3</v>
      </c>
      <c r="B4">
        <v>43</v>
      </c>
      <c r="C4">
        <v>2999</v>
      </c>
      <c r="D4">
        <v>13.427079439</v>
      </c>
      <c r="E4">
        <v>9.5442896077</v>
      </c>
      <c r="F4">
        <v>18.88945848</v>
      </c>
      <c r="G4">
        <v>0.9328625642</v>
      </c>
      <c r="H4">
        <v>14.338112704</v>
      </c>
      <c r="I4">
        <v>2.1865416887</v>
      </c>
      <c r="J4">
        <v>-0.0147</v>
      </c>
      <c r="K4">
        <v>-0.356</v>
      </c>
      <c r="L4">
        <v>0.3267</v>
      </c>
      <c r="M4">
        <v>0.9854359142</v>
      </c>
      <c r="N4">
        <v>0.7004714463</v>
      </c>
      <c r="O4">
        <v>1.3863290874</v>
      </c>
      <c r="P4">
        <v>57</v>
      </c>
      <c r="Q4">
        <v>4605</v>
      </c>
      <c r="R4">
        <v>10.831320351</v>
      </c>
      <c r="S4">
        <v>7.9720217344</v>
      </c>
      <c r="T4">
        <v>14.716154127</v>
      </c>
      <c r="U4">
        <v>0.0621416855</v>
      </c>
      <c r="V4">
        <v>12.377850163</v>
      </c>
      <c r="W4">
        <v>1.6394863052</v>
      </c>
      <c r="X4">
        <v>-0.2917</v>
      </c>
      <c r="Y4">
        <v>-0.5982</v>
      </c>
      <c r="Z4">
        <v>0.0148</v>
      </c>
      <c r="AA4">
        <v>0.7469944891</v>
      </c>
      <c r="AB4">
        <v>0.5497996652</v>
      </c>
      <c r="AC4">
        <v>1.014916527</v>
      </c>
      <c r="AD4">
        <v>0.5320257056</v>
      </c>
      <c r="AE4">
        <v>0.1386</v>
      </c>
      <c r="AF4">
        <v>-0.2962</v>
      </c>
      <c r="AG4">
        <v>0.5734</v>
      </c>
      <c r="AH4">
        <v>0.1913071005</v>
      </c>
      <c r="AI4">
        <v>-0.1532</v>
      </c>
      <c r="AJ4">
        <v>-0.3829</v>
      </c>
      <c r="AK4">
        <v>0.0766</v>
      </c>
      <c r="AL4" t="s">
        <v>217</v>
      </c>
    </row>
    <row r="5" spans="1:38" ht="12.75">
      <c r="A5" t="s">
        <v>1</v>
      </c>
      <c r="B5">
        <v>87</v>
      </c>
      <c r="C5">
        <v>6483</v>
      </c>
      <c r="D5">
        <v>13.364022437</v>
      </c>
      <c r="E5">
        <v>10.305552698</v>
      </c>
      <c r="F5">
        <v>17.330181206</v>
      </c>
      <c r="G5">
        <v>0.883805369</v>
      </c>
      <c r="H5">
        <v>13.419713096</v>
      </c>
      <c r="I5">
        <v>1.4387442624</v>
      </c>
      <c r="J5">
        <v>-0.0194</v>
      </c>
      <c r="K5">
        <v>-0.2793</v>
      </c>
      <c r="L5">
        <v>0.2405</v>
      </c>
      <c r="M5">
        <v>0.9808080548</v>
      </c>
      <c r="N5">
        <v>0.7563418232</v>
      </c>
      <c r="O5">
        <v>1.2718911091</v>
      </c>
      <c r="P5">
        <v>165</v>
      </c>
      <c r="Q5">
        <v>9305</v>
      </c>
      <c r="R5">
        <v>17.022130511</v>
      </c>
      <c r="S5">
        <v>13.855613316</v>
      </c>
      <c r="T5">
        <v>20.912313335</v>
      </c>
      <c r="U5">
        <v>0.1267176251</v>
      </c>
      <c r="V5">
        <v>17.732401934</v>
      </c>
      <c r="W5">
        <v>1.3804656183</v>
      </c>
      <c r="X5">
        <v>0.1604</v>
      </c>
      <c r="Y5">
        <v>-0.0454</v>
      </c>
      <c r="Z5">
        <v>0.3662</v>
      </c>
      <c r="AA5">
        <v>1.1739508455</v>
      </c>
      <c r="AB5">
        <v>0.9555683384</v>
      </c>
      <c r="AC5">
        <v>1.4422417867</v>
      </c>
      <c r="AD5">
        <v>0.0362860273</v>
      </c>
      <c r="AE5">
        <v>-0.3182</v>
      </c>
      <c r="AF5">
        <v>-0.616</v>
      </c>
      <c r="AG5">
        <v>-0.0203</v>
      </c>
      <c r="AH5">
        <v>0.4057593546</v>
      </c>
      <c r="AI5">
        <v>0.0705</v>
      </c>
      <c r="AJ5">
        <v>-0.0957</v>
      </c>
      <c r="AK5">
        <v>0.2367</v>
      </c>
      <c r="AL5" t="s">
        <v>218</v>
      </c>
    </row>
    <row r="6" spans="1:38" ht="12.75">
      <c r="A6" t="s">
        <v>9</v>
      </c>
      <c r="B6">
        <v>41</v>
      </c>
      <c r="C6">
        <v>3375</v>
      </c>
      <c r="D6">
        <v>11.645450975</v>
      </c>
      <c r="E6">
        <v>8.2091967372</v>
      </c>
      <c r="F6">
        <v>16.520072882</v>
      </c>
      <c r="G6">
        <v>0.3787507945</v>
      </c>
      <c r="H6">
        <v>12.148148148</v>
      </c>
      <c r="I6">
        <v>1.8972219963</v>
      </c>
      <c r="J6">
        <v>-0.157</v>
      </c>
      <c r="K6">
        <v>-0.5067</v>
      </c>
      <c r="L6">
        <v>0.1926</v>
      </c>
      <c r="M6">
        <v>0.8546792085</v>
      </c>
      <c r="N6">
        <v>0.6024867379</v>
      </c>
      <c r="O6">
        <v>1.2124358984</v>
      </c>
      <c r="P6">
        <v>46</v>
      </c>
      <c r="Q6">
        <v>5318</v>
      </c>
      <c r="R6">
        <v>7.9713634728</v>
      </c>
      <c r="S6">
        <v>5.7371094196</v>
      </c>
      <c r="T6">
        <v>11.075723151</v>
      </c>
      <c r="U6">
        <v>0.0003634929</v>
      </c>
      <c r="V6">
        <v>8.6498683716</v>
      </c>
      <c r="W6">
        <v>1.2753535132</v>
      </c>
      <c r="X6">
        <v>-0.5983</v>
      </c>
      <c r="Y6">
        <v>-0.9272</v>
      </c>
      <c r="Z6">
        <v>-0.2694</v>
      </c>
      <c r="AA6">
        <v>0.5497542674</v>
      </c>
      <c r="AB6">
        <v>0.3956663621</v>
      </c>
      <c r="AC6">
        <v>0.7638500098</v>
      </c>
      <c r="AD6">
        <v>0.194491889</v>
      </c>
      <c r="AE6">
        <v>0.3029</v>
      </c>
      <c r="AF6">
        <v>-0.1547</v>
      </c>
      <c r="AG6">
        <v>0.7604</v>
      </c>
      <c r="AH6">
        <v>0.0020690356</v>
      </c>
      <c r="AI6">
        <v>-0.3777</v>
      </c>
      <c r="AJ6">
        <v>-0.618</v>
      </c>
      <c r="AK6">
        <v>-0.1373</v>
      </c>
      <c r="AL6" t="s">
        <v>219</v>
      </c>
    </row>
    <row r="7" spans="1:38" ht="12.75">
      <c r="A7" t="s">
        <v>10</v>
      </c>
      <c r="B7">
        <v>82</v>
      </c>
      <c r="C7">
        <v>7300</v>
      </c>
      <c r="D7">
        <v>10.622742042</v>
      </c>
      <c r="E7">
        <v>8.1510836241</v>
      </c>
      <c r="F7">
        <v>13.843883057</v>
      </c>
      <c r="G7">
        <v>0.0654302604</v>
      </c>
      <c r="H7">
        <v>11.232876712</v>
      </c>
      <c r="I7">
        <v>1.2404637176</v>
      </c>
      <c r="J7">
        <v>-0.2489</v>
      </c>
      <c r="K7">
        <v>-0.5138</v>
      </c>
      <c r="L7">
        <v>0.0159</v>
      </c>
      <c r="M7">
        <v>0.779620882</v>
      </c>
      <c r="N7">
        <v>0.5982217189</v>
      </c>
      <c r="O7">
        <v>1.0160258318</v>
      </c>
      <c r="P7">
        <v>127</v>
      </c>
      <c r="Q7">
        <v>9283</v>
      </c>
      <c r="R7">
        <v>12.51467987</v>
      </c>
      <c r="S7">
        <v>10.000807454</v>
      </c>
      <c r="T7">
        <v>15.660456716</v>
      </c>
      <c r="U7">
        <v>0.1981144688</v>
      </c>
      <c r="V7">
        <v>13.680922116</v>
      </c>
      <c r="W7">
        <v>1.2139855294</v>
      </c>
      <c r="X7">
        <v>-0.1472</v>
      </c>
      <c r="Y7">
        <v>-0.3715</v>
      </c>
      <c r="Z7">
        <v>0.077</v>
      </c>
      <c r="AA7">
        <v>0.8630893181</v>
      </c>
      <c r="AB7">
        <v>0.6897172101</v>
      </c>
      <c r="AC7">
        <v>1.0800414432</v>
      </c>
      <c r="AD7">
        <v>0.1348809262</v>
      </c>
      <c r="AE7">
        <v>-0.2401</v>
      </c>
      <c r="AF7">
        <v>-0.5549</v>
      </c>
      <c r="AG7">
        <v>0.0746</v>
      </c>
      <c r="AH7">
        <v>0.0257052809</v>
      </c>
      <c r="AI7">
        <v>-0.1981</v>
      </c>
      <c r="AJ7">
        <v>-0.3721</v>
      </c>
      <c r="AK7">
        <v>-0.024</v>
      </c>
      <c r="AL7" t="s">
        <v>220</v>
      </c>
    </row>
    <row r="8" spans="1:38" ht="12.75">
      <c r="A8" t="s">
        <v>11</v>
      </c>
      <c r="B8">
        <v>594</v>
      </c>
      <c r="C8">
        <v>51502</v>
      </c>
      <c r="D8">
        <v>10.58256848</v>
      </c>
      <c r="E8">
        <v>9.2847635828</v>
      </c>
      <c r="F8">
        <v>12.061777839</v>
      </c>
      <c r="G8">
        <v>0.0001530016</v>
      </c>
      <c r="H8">
        <v>11.533532678</v>
      </c>
      <c r="I8">
        <v>0.4732265779</v>
      </c>
      <c r="J8">
        <v>-0.2527</v>
      </c>
      <c r="K8">
        <v>-0.3836</v>
      </c>
      <c r="L8">
        <v>-0.1219</v>
      </c>
      <c r="M8">
        <v>0.7766724768</v>
      </c>
      <c r="N8">
        <v>0.6814243954</v>
      </c>
      <c r="O8">
        <v>0.8852341364</v>
      </c>
      <c r="P8">
        <v>893</v>
      </c>
      <c r="Q8">
        <v>76227</v>
      </c>
      <c r="R8">
        <v>10.016260683</v>
      </c>
      <c r="S8">
        <v>8.9318605342</v>
      </c>
      <c r="T8">
        <v>11.232315785</v>
      </c>
      <c r="U8" s="4">
        <v>2.490053E-10</v>
      </c>
      <c r="V8">
        <v>11.715009118</v>
      </c>
      <c r="W8">
        <v>0.3920278326</v>
      </c>
      <c r="X8">
        <v>-0.3699</v>
      </c>
      <c r="Y8">
        <v>-0.4845</v>
      </c>
      <c r="Z8">
        <v>-0.2553</v>
      </c>
      <c r="AA8">
        <v>0.6907829599</v>
      </c>
      <c r="AB8">
        <v>0.6159960541</v>
      </c>
      <c r="AC8">
        <v>0.7746496013</v>
      </c>
      <c r="AD8">
        <v>0.6931842968</v>
      </c>
      <c r="AE8">
        <v>-0.0264</v>
      </c>
      <c r="AF8">
        <v>-0.1573</v>
      </c>
      <c r="AG8">
        <v>0.1046</v>
      </c>
      <c r="AH8" s="4">
        <v>3.620383E-12</v>
      </c>
      <c r="AI8">
        <v>-0.3094</v>
      </c>
      <c r="AJ8">
        <v>-0.3966</v>
      </c>
      <c r="AK8">
        <v>-0.2221</v>
      </c>
      <c r="AL8" t="s">
        <v>221</v>
      </c>
    </row>
    <row r="9" spans="1:38" ht="12.75">
      <c r="A9" t="s">
        <v>6</v>
      </c>
      <c r="B9">
        <v>102</v>
      </c>
      <c r="C9">
        <v>5204</v>
      </c>
      <c r="D9">
        <v>18.231013953</v>
      </c>
      <c r="E9">
        <v>14.17993146</v>
      </c>
      <c r="F9">
        <v>23.439455311</v>
      </c>
      <c r="G9">
        <v>0.0231453058</v>
      </c>
      <c r="H9">
        <v>19.600307456</v>
      </c>
      <c r="I9">
        <v>1.9407196269</v>
      </c>
      <c r="J9">
        <v>0.2912</v>
      </c>
      <c r="K9">
        <v>0.0399</v>
      </c>
      <c r="L9">
        <v>0.5425</v>
      </c>
      <c r="M9">
        <v>1.3380047376</v>
      </c>
      <c r="N9">
        <v>1.0406889886</v>
      </c>
      <c r="O9">
        <v>1.7202609977</v>
      </c>
      <c r="P9">
        <v>154</v>
      </c>
      <c r="Q9">
        <v>6969</v>
      </c>
      <c r="R9">
        <v>20.278421882</v>
      </c>
      <c r="S9">
        <v>16.424745295</v>
      </c>
      <c r="T9">
        <v>25.036272201</v>
      </c>
      <c r="U9">
        <v>0.0018140547</v>
      </c>
      <c r="V9">
        <v>22.09786196</v>
      </c>
      <c r="W9">
        <v>1.7806964623</v>
      </c>
      <c r="X9">
        <v>0.3354</v>
      </c>
      <c r="Y9">
        <v>0.1246</v>
      </c>
      <c r="Z9">
        <v>0.5462</v>
      </c>
      <c r="AA9">
        <v>1.3985247322</v>
      </c>
      <c r="AB9">
        <v>1.1327514858</v>
      </c>
      <c r="AC9">
        <v>1.726655362</v>
      </c>
      <c r="AD9">
        <v>0.2233224141</v>
      </c>
      <c r="AE9">
        <v>-0.1826</v>
      </c>
      <c r="AF9">
        <v>-0.4766</v>
      </c>
      <c r="AG9">
        <v>0.1113</v>
      </c>
      <c r="AH9">
        <v>0.0001862809</v>
      </c>
      <c r="AI9">
        <v>0.3133</v>
      </c>
      <c r="AJ9">
        <v>0.149</v>
      </c>
      <c r="AK9">
        <v>0.4776</v>
      </c>
      <c r="AL9" t="s">
        <v>222</v>
      </c>
    </row>
    <row r="10" spans="1:38" ht="12.75">
      <c r="A10" t="s">
        <v>4</v>
      </c>
      <c r="B10">
        <v>115</v>
      </c>
      <c r="C10">
        <v>6849</v>
      </c>
      <c r="D10">
        <v>16.95064139</v>
      </c>
      <c r="E10">
        <v>13.4376368</v>
      </c>
      <c r="F10">
        <v>21.382051608</v>
      </c>
      <c r="G10">
        <v>0.0653605057</v>
      </c>
      <c r="H10">
        <v>16.790772376</v>
      </c>
      <c r="I10">
        <v>1.5657475974</v>
      </c>
      <c r="J10">
        <v>0.2184</v>
      </c>
      <c r="K10">
        <v>-0.0139</v>
      </c>
      <c r="L10">
        <v>0.4506</v>
      </c>
      <c r="M10">
        <v>1.2440360444</v>
      </c>
      <c r="N10">
        <v>0.9862107366</v>
      </c>
      <c r="O10">
        <v>1.569264684</v>
      </c>
      <c r="P10">
        <v>168</v>
      </c>
      <c r="Q10">
        <v>10226</v>
      </c>
      <c r="R10">
        <v>15.381935957</v>
      </c>
      <c r="S10">
        <v>12.521391806</v>
      </c>
      <c r="T10">
        <v>18.895978774</v>
      </c>
      <c r="U10">
        <v>0.5737518373</v>
      </c>
      <c r="V10">
        <v>16.428711128</v>
      </c>
      <c r="W10">
        <v>1.2675025813</v>
      </c>
      <c r="X10">
        <v>0.0591</v>
      </c>
      <c r="Y10">
        <v>-0.1467</v>
      </c>
      <c r="Z10">
        <v>0.2648</v>
      </c>
      <c r="AA10">
        <v>1.0608329381</v>
      </c>
      <c r="AB10">
        <v>0.8635522145</v>
      </c>
      <c r="AC10">
        <v>1.3031829503</v>
      </c>
      <c r="AD10">
        <v>0.8812287421</v>
      </c>
      <c r="AE10">
        <v>0.0209</v>
      </c>
      <c r="AF10">
        <v>-0.2534</v>
      </c>
      <c r="AG10">
        <v>0.2952</v>
      </c>
      <c r="AH10">
        <v>0.0803663644</v>
      </c>
      <c r="AI10">
        <v>0.1387</v>
      </c>
      <c r="AJ10">
        <v>-0.0168</v>
      </c>
      <c r="AK10">
        <v>0.2942</v>
      </c>
      <c r="AL10" t="s">
        <v>223</v>
      </c>
    </row>
    <row r="11" spans="1:38" ht="12.75">
      <c r="A11" t="s">
        <v>2</v>
      </c>
      <c r="B11">
        <v>74</v>
      </c>
      <c r="C11">
        <v>3483</v>
      </c>
      <c r="D11">
        <v>21.431931802</v>
      </c>
      <c r="E11">
        <v>16.233377328</v>
      </c>
      <c r="F11">
        <v>28.295264225</v>
      </c>
      <c r="G11">
        <v>0.0013960472</v>
      </c>
      <c r="H11">
        <v>21.246052254</v>
      </c>
      <c r="I11">
        <v>2.4698034071</v>
      </c>
      <c r="J11">
        <v>0.4529</v>
      </c>
      <c r="K11">
        <v>0.1751</v>
      </c>
      <c r="L11">
        <v>0.7307</v>
      </c>
      <c r="M11">
        <v>1.5729254752</v>
      </c>
      <c r="N11">
        <v>1.1913948301</v>
      </c>
      <c r="O11">
        <v>2.0766369704</v>
      </c>
      <c r="P11">
        <v>112</v>
      </c>
      <c r="Q11">
        <v>5295</v>
      </c>
      <c r="R11">
        <v>21.225251307</v>
      </c>
      <c r="S11">
        <v>16.861260257</v>
      </c>
      <c r="T11">
        <v>26.718720083</v>
      </c>
      <c r="U11">
        <v>0.0011756271</v>
      </c>
      <c r="V11">
        <v>21.152030217</v>
      </c>
      <c r="W11">
        <v>1.9986789885</v>
      </c>
      <c r="X11">
        <v>0.3811</v>
      </c>
      <c r="Y11">
        <v>0.1509</v>
      </c>
      <c r="Z11">
        <v>0.6112</v>
      </c>
      <c r="AA11">
        <v>1.4638239146</v>
      </c>
      <c r="AB11">
        <v>1.1628562431</v>
      </c>
      <c r="AC11">
        <v>1.8426873189</v>
      </c>
      <c r="AD11">
        <v>0.6933038661</v>
      </c>
      <c r="AE11">
        <v>-0.0665</v>
      </c>
      <c r="AF11">
        <v>-0.3971</v>
      </c>
      <c r="AG11">
        <v>0.264</v>
      </c>
      <c r="AH11" s="4">
        <v>6.0172847E-06</v>
      </c>
      <c r="AI11">
        <v>0.417</v>
      </c>
      <c r="AJ11">
        <v>0.2364</v>
      </c>
      <c r="AK11">
        <v>0.5976</v>
      </c>
      <c r="AL11" t="s">
        <v>224</v>
      </c>
    </row>
    <row r="12" spans="1:38" ht="12.75">
      <c r="A12" t="s">
        <v>8</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row>
    <row r="13" spans="1:38" ht="12.75">
      <c r="A13" t="s">
        <v>5</v>
      </c>
      <c r="B13">
        <v>43</v>
      </c>
      <c r="C13">
        <v>2492</v>
      </c>
      <c r="D13">
        <v>19.298831617</v>
      </c>
      <c r="E13">
        <v>13.747195796</v>
      </c>
      <c r="F13">
        <v>27.092427235</v>
      </c>
      <c r="G13">
        <v>0.0442904449</v>
      </c>
      <c r="H13">
        <v>17.255216693</v>
      </c>
      <c r="I13">
        <v>2.6313958765</v>
      </c>
      <c r="J13">
        <v>0.3481</v>
      </c>
      <c r="K13">
        <v>0.0089</v>
      </c>
      <c r="L13">
        <v>0.6873</v>
      </c>
      <c r="M13">
        <v>1.4163736696</v>
      </c>
      <c r="N13">
        <v>1.0089297913</v>
      </c>
      <c r="O13">
        <v>1.9883587432</v>
      </c>
      <c r="P13">
        <v>93</v>
      </c>
      <c r="Q13">
        <v>3782</v>
      </c>
      <c r="R13">
        <v>25.130034699</v>
      </c>
      <c r="S13">
        <v>19.538505906</v>
      </c>
      <c r="T13">
        <v>32.321746967</v>
      </c>
      <c r="U13">
        <v>1.84716E-05</v>
      </c>
      <c r="V13">
        <v>24.590163934</v>
      </c>
      <c r="W13">
        <v>2.5498812166000002</v>
      </c>
      <c r="X13">
        <v>0.5499</v>
      </c>
      <c r="Y13">
        <v>0.2982</v>
      </c>
      <c r="Z13">
        <v>0.8016</v>
      </c>
      <c r="AA13">
        <v>1.7331218007</v>
      </c>
      <c r="AB13">
        <v>1.3474955743</v>
      </c>
      <c r="AC13">
        <v>2.2291065244</v>
      </c>
      <c r="AD13">
        <v>0.0930475114</v>
      </c>
      <c r="AE13">
        <v>-0.3402</v>
      </c>
      <c r="AF13">
        <v>-0.7372</v>
      </c>
      <c r="AG13">
        <v>0.0568</v>
      </c>
      <c r="AH13">
        <v>3.11498E-05</v>
      </c>
      <c r="AI13">
        <v>0.449</v>
      </c>
      <c r="AJ13">
        <v>0.2377</v>
      </c>
      <c r="AK13">
        <v>0.6603</v>
      </c>
      <c r="AL13" t="s">
        <v>225</v>
      </c>
    </row>
    <row r="14" spans="1:38" ht="12.75">
      <c r="A14" t="s">
        <v>7</v>
      </c>
      <c r="B14">
        <v>91</v>
      </c>
      <c r="C14">
        <v>3708</v>
      </c>
      <c r="D14">
        <v>28.420822813</v>
      </c>
      <c r="E14">
        <v>21.467574298</v>
      </c>
      <c r="F14">
        <v>37.626196522</v>
      </c>
      <c r="G14" s="4">
        <v>2.8133868E-07</v>
      </c>
      <c r="H14">
        <v>24.541531823</v>
      </c>
      <c r="I14">
        <v>2.572651568</v>
      </c>
      <c r="J14">
        <v>0.7352</v>
      </c>
      <c r="K14">
        <v>0.4546</v>
      </c>
      <c r="L14">
        <v>1.0158</v>
      </c>
      <c r="M14">
        <v>2.0858519261</v>
      </c>
      <c r="N14">
        <v>1.5755413379</v>
      </c>
      <c r="O14">
        <v>2.7614497653</v>
      </c>
      <c r="P14">
        <v>189</v>
      </c>
      <c r="Q14">
        <v>7354</v>
      </c>
      <c r="R14">
        <v>31.552005234</v>
      </c>
      <c r="S14">
        <v>25.96009595</v>
      </c>
      <c r="T14">
        <v>38.348434313</v>
      </c>
      <c r="U14" s="4">
        <v>5.644937E-15</v>
      </c>
      <c r="V14">
        <v>25.700299157</v>
      </c>
      <c r="W14">
        <v>1.8694216868</v>
      </c>
      <c r="X14">
        <v>0.7775</v>
      </c>
      <c r="Y14">
        <v>0.5824</v>
      </c>
      <c r="Z14">
        <v>0.9726</v>
      </c>
      <c r="AA14">
        <v>2.1760203988</v>
      </c>
      <c r="AB14">
        <v>1.7903679314</v>
      </c>
      <c r="AC14">
        <v>2.6447439618</v>
      </c>
      <c r="AD14">
        <v>0.253031759</v>
      </c>
      <c r="AE14">
        <v>-0.1807</v>
      </c>
      <c r="AF14">
        <v>-0.4906</v>
      </c>
      <c r="AG14">
        <v>0.1292</v>
      </c>
      <c r="AH14" s="4">
        <v>4.145446E-18</v>
      </c>
      <c r="AI14">
        <v>0.7563</v>
      </c>
      <c r="AJ14">
        <v>0.5855</v>
      </c>
      <c r="AK14">
        <v>0.9272</v>
      </c>
      <c r="AL14" t="s">
        <v>226</v>
      </c>
    </row>
    <row r="15" spans="1:38" ht="12.75">
      <c r="A15" t="s">
        <v>14</v>
      </c>
      <c r="B15">
        <v>212</v>
      </c>
      <c r="C15">
        <v>16782</v>
      </c>
      <c r="D15">
        <v>12.275638344</v>
      </c>
      <c r="E15">
        <v>10.29189856</v>
      </c>
      <c r="F15">
        <v>14.64173941</v>
      </c>
      <c r="G15">
        <v>0.2460072321</v>
      </c>
      <c r="H15">
        <v>12.632582529</v>
      </c>
      <c r="I15">
        <v>0.8676093301</v>
      </c>
      <c r="J15">
        <v>-0.1043</v>
      </c>
      <c r="K15">
        <v>-0.2806</v>
      </c>
      <c r="L15">
        <v>0.0719</v>
      </c>
      <c r="M15">
        <v>0.9009297181</v>
      </c>
      <c r="N15">
        <v>0.7553397231</v>
      </c>
      <c r="O15">
        <v>1.0745818498</v>
      </c>
      <c r="P15">
        <v>349</v>
      </c>
      <c r="Q15">
        <v>23193</v>
      </c>
      <c r="R15">
        <v>14.234314501</v>
      </c>
      <c r="S15">
        <v>12.292411113</v>
      </c>
      <c r="T15">
        <v>16.482991616</v>
      </c>
      <c r="U15">
        <v>0.8049114665</v>
      </c>
      <c r="V15">
        <v>15.047643686</v>
      </c>
      <c r="W15">
        <v>0.8054818994</v>
      </c>
      <c r="X15">
        <v>-0.0185</v>
      </c>
      <c r="Y15">
        <v>-0.1652</v>
      </c>
      <c r="Z15">
        <v>0.1282</v>
      </c>
      <c r="AA15">
        <v>0.981685902</v>
      </c>
      <c r="AB15">
        <v>0.8477602971</v>
      </c>
      <c r="AC15">
        <v>1.1367685104</v>
      </c>
      <c r="AD15">
        <v>0.035857185</v>
      </c>
      <c r="AE15">
        <v>-0.2121</v>
      </c>
      <c r="AF15">
        <v>-0.4101</v>
      </c>
      <c r="AG15">
        <v>-0.014</v>
      </c>
      <c r="AH15">
        <v>0.2949096033</v>
      </c>
      <c r="AI15">
        <v>-0.0614</v>
      </c>
      <c r="AJ15">
        <v>-0.1763</v>
      </c>
      <c r="AK15">
        <v>0.0535</v>
      </c>
      <c r="AL15" t="s">
        <v>227</v>
      </c>
    </row>
    <row r="16" spans="1:38" ht="12.75">
      <c r="A16" t="s">
        <v>12</v>
      </c>
      <c r="B16">
        <v>291</v>
      </c>
      <c r="C16">
        <v>15536</v>
      </c>
      <c r="D16">
        <v>18.557952688</v>
      </c>
      <c r="E16">
        <v>15.821844804</v>
      </c>
      <c r="F16">
        <v>21.767221979</v>
      </c>
      <c r="G16">
        <v>0.0001468632</v>
      </c>
      <c r="H16">
        <v>18.73069001</v>
      </c>
      <c r="I16">
        <v>1.0980124942</v>
      </c>
      <c r="J16">
        <v>0.309</v>
      </c>
      <c r="K16">
        <v>0.1494</v>
      </c>
      <c r="L16">
        <v>0.4685</v>
      </c>
      <c r="M16">
        <v>1.3619993204</v>
      </c>
      <c r="N16">
        <v>1.1611917669</v>
      </c>
      <c r="O16">
        <v>1.5975329845</v>
      </c>
      <c r="P16">
        <v>434</v>
      </c>
      <c r="Q16">
        <v>22490</v>
      </c>
      <c r="R16">
        <v>18.56527748</v>
      </c>
      <c r="S16">
        <v>16.169267617</v>
      </c>
      <c r="T16">
        <v>21.316335165</v>
      </c>
      <c r="U16">
        <v>0.0004555045</v>
      </c>
      <c r="V16">
        <v>19.29746554</v>
      </c>
      <c r="W16">
        <v>0.9263079883</v>
      </c>
      <c r="X16">
        <v>0.2472</v>
      </c>
      <c r="Y16">
        <v>0.109</v>
      </c>
      <c r="Z16">
        <v>0.3853</v>
      </c>
      <c r="AA16">
        <v>1.2803757544</v>
      </c>
      <c r="AB16">
        <v>1.1151321733</v>
      </c>
      <c r="AC16">
        <v>1.4701056178</v>
      </c>
      <c r="AD16">
        <v>0.4754081446</v>
      </c>
      <c r="AE16">
        <v>-0.0644</v>
      </c>
      <c r="AF16">
        <v>-0.2414</v>
      </c>
      <c r="AG16">
        <v>0.1125</v>
      </c>
      <c r="AH16" s="4">
        <v>2.4868423E-07</v>
      </c>
      <c r="AI16">
        <v>0.2781</v>
      </c>
      <c r="AJ16">
        <v>0.1724</v>
      </c>
      <c r="AK16">
        <v>0.3837</v>
      </c>
      <c r="AL16" t="s">
        <v>228</v>
      </c>
    </row>
    <row r="17" spans="1:38" ht="12.75">
      <c r="A17" t="s">
        <v>13</v>
      </c>
      <c r="B17">
        <v>136</v>
      </c>
      <c r="C17">
        <v>6306</v>
      </c>
      <c r="D17">
        <v>24.870870229</v>
      </c>
      <c r="E17">
        <v>20.110055708</v>
      </c>
      <c r="F17">
        <v>30.758750495</v>
      </c>
      <c r="G17" s="4">
        <v>2.844077E-08</v>
      </c>
      <c r="H17">
        <v>21.566761814</v>
      </c>
      <c r="I17">
        <v>1.8493345686</v>
      </c>
      <c r="J17">
        <v>0.6018</v>
      </c>
      <c r="K17">
        <v>0.3893</v>
      </c>
      <c r="L17">
        <v>0.8142</v>
      </c>
      <c r="M17">
        <v>1.8253149429</v>
      </c>
      <c r="N17">
        <v>1.4759107682</v>
      </c>
      <c r="O17">
        <v>2.2574363658</v>
      </c>
      <c r="P17">
        <v>287</v>
      </c>
      <c r="Q17">
        <v>11325</v>
      </c>
      <c r="R17">
        <v>29.808587316</v>
      </c>
      <c r="S17">
        <v>25.609522111</v>
      </c>
      <c r="T17">
        <v>34.696152233</v>
      </c>
      <c r="U17" s="4">
        <v>1.368236E-20</v>
      </c>
      <c r="V17">
        <v>25.342163355</v>
      </c>
      <c r="W17">
        <v>1.4959006045</v>
      </c>
      <c r="X17">
        <v>0.7207</v>
      </c>
      <c r="Y17">
        <v>0.5688</v>
      </c>
      <c r="Z17">
        <v>0.8725</v>
      </c>
      <c r="AA17">
        <v>2.0557835731</v>
      </c>
      <c r="AB17">
        <v>1.7661902026</v>
      </c>
      <c r="AC17">
        <v>2.3928601197</v>
      </c>
      <c r="AD17">
        <v>0.0404828076</v>
      </c>
      <c r="AE17">
        <v>-0.2451</v>
      </c>
      <c r="AF17">
        <v>-0.4796</v>
      </c>
      <c r="AG17">
        <v>-0.0106</v>
      </c>
      <c r="AH17" s="4">
        <v>3.332555E-23</v>
      </c>
      <c r="AI17">
        <v>0.6612</v>
      </c>
      <c r="AJ17">
        <v>0.5306</v>
      </c>
      <c r="AK17">
        <v>0.7918</v>
      </c>
      <c r="AL17" t="s">
        <v>229</v>
      </c>
    </row>
    <row r="18" spans="1:38" ht="12.75">
      <c r="A18" t="s">
        <v>15</v>
      </c>
      <c r="B18">
        <v>1274</v>
      </c>
      <c r="C18">
        <v>93501</v>
      </c>
      <c r="D18">
        <v>13.625522722</v>
      </c>
      <c r="E18" t="s">
        <v>107</v>
      </c>
      <c r="F18" t="s">
        <v>107</v>
      </c>
      <c r="G18" t="s">
        <v>107</v>
      </c>
      <c r="H18">
        <v>13.625522722</v>
      </c>
      <c r="I18">
        <v>0.3817406936</v>
      </c>
      <c r="J18" t="s">
        <v>107</v>
      </c>
      <c r="K18" t="s">
        <v>107</v>
      </c>
      <c r="L18" t="s">
        <v>107</v>
      </c>
      <c r="M18" t="s">
        <v>107</v>
      </c>
      <c r="N18" t="s">
        <v>107</v>
      </c>
      <c r="O18" t="s">
        <v>107</v>
      </c>
      <c r="P18">
        <v>2009</v>
      </c>
      <c r="Q18">
        <v>138553</v>
      </c>
      <c r="R18">
        <v>14.499866477</v>
      </c>
      <c r="S18" t="s">
        <v>107</v>
      </c>
      <c r="T18" t="s">
        <v>107</v>
      </c>
      <c r="U18" t="s">
        <v>107</v>
      </c>
      <c r="V18">
        <v>14.499866477</v>
      </c>
      <c r="W18">
        <v>0.3234998135</v>
      </c>
      <c r="X18" t="s">
        <v>107</v>
      </c>
      <c r="Y18" t="s">
        <v>107</v>
      </c>
      <c r="Z18" t="s">
        <v>107</v>
      </c>
      <c r="AA18" t="s">
        <v>107</v>
      </c>
      <c r="AB18" t="s">
        <v>107</v>
      </c>
      <c r="AC18" t="s">
        <v>107</v>
      </c>
      <c r="AD18">
        <v>0.0590954082</v>
      </c>
      <c r="AE18">
        <v>-0.1384</v>
      </c>
      <c r="AF18">
        <v>-0.2821</v>
      </c>
      <c r="AG18">
        <v>0.0053</v>
      </c>
      <c r="AH18" t="s">
        <v>107</v>
      </c>
      <c r="AI18" t="s">
        <v>107</v>
      </c>
      <c r="AJ18" t="s">
        <v>107</v>
      </c>
      <c r="AK18" t="s">
        <v>107</v>
      </c>
      <c r="AL18" t="s">
        <v>230</v>
      </c>
    </row>
    <row r="19" spans="1:38" ht="12.75">
      <c r="A19" t="s">
        <v>72</v>
      </c>
      <c r="B19">
        <v>24</v>
      </c>
      <c r="C19">
        <v>3162</v>
      </c>
      <c r="D19">
        <v>7.3872148501</v>
      </c>
      <c r="E19">
        <v>4.6592561479</v>
      </c>
      <c r="F19">
        <v>11.712372428</v>
      </c>
      <c r="G19">
        <v>0.00923135</v>
      </c>
      <c r="H19">
        <v>7.5901328273</v>
      </c>
      <c r="I19">
        <v>1.5493293756</v>
      </c>
      <c r="J19">
        <v>-0.6122</v>
      </c>
      <c r="K19">
        <v>-1.0731</v>
      </c>
      <c r="L19">
        <v>-0.1513</v>
      </c>
      <c r="M19">
        <v>0.5421601065</v>
      </c>
      <c r="N19">
        <v>0.3419506351</v>
      </c>
      <c r="O19">
        <v>0.8595906863</v>
      </c>
      <c r="P19">
        <v>47</v>
      </c>
      <c r="Q19">
        <v>5748</v>
      </c>
      <c r="R19">
        <v>6.9554585362</v>
      </c>
      <c r="S19">
        <v>4.8966987058</v>
      </c>
      <c r="T19">
        <v>9.8797999132</v>
      </c>
      <c r="U19">
        <v>4.08819E-05</v>
      </c>
      <c r="V19">
        <v>8.1767571329</v>
      </c>
      <c r="W19">
        <v>1.1927026097</v>
      </c>
      <c r="X19">
        <v>-0.7346</v>
      </c>
      <c r="Y19">
        <v>-1.0856</v>
      </c>
      <c r="Z19">
        <v>-0.3836</v>
      </c>
      <c r="AA19">
        <v>0.4796912128</v>
      </c>
      <c r="AB19">
        <v>0.3377064688</v>
      </c>
      <c r="AC19">
        <v>0.6813717857</v>
      </c>
      <c r="AD19">
        <v>0.9554649173</v>
      </c>
      <c r="AE19">
        <v>-0.016</v>
      </c>
      <c r="AF19">
        <v>-0.5768</v>
      </c>
      <c r="AG19">
        <v>0.5448</v>
      </c>
      <c r="AH19" s="4">
        <v>5.2782344E-06</v>
      </c>
      <c r="AI19">
        <v>-0.6734</v>
      </c>
      <c r="AJ19">
        <v>-0.9633</v>
      </c>
      <c r="AK19">
        <v>-0.3835</v>
      </c>
      <c r="AL19" t="s">
        <v>231</v>
      </c>
    </row>
    <row r="20" spans="1:38" ht="12.75">
      <c r="A20" t="s">
        <v>71</v>
      </c>
      <c r="B20">
        <v>12</v>
      </c>
      <c r="C20">
        <v>2033</v>
      </c>
      <c r="D20">
        <v>5.3340780234</v>
      </c>
      <c r="E20">
        <v>2.7537876414</v>
      </c>
      <c r="F20">
        <v>10.332092399</v>
      </c>
      <c r="G20">
        <v>0.0054322295</v>
      </c>
      <c r="H20">
        <v>5.9026069848</v>
      </c>
      <c r="I20">
        <v>1.7039358658</v>
      </c>
      <c r="J20">
        <v>-0.9378</v>
      </c>
      <c r="K20">
        <v>-1.599</v>
      </c>
      <c r="L20">
        <v>-0.2767</v>
      </c>
      <c r="M20">
        <v>0.391476946</v>
      </c>
      <c r="N20">
        <v>0.2021051007</v>
      </c>
      <c r="O20">
        <v>0.7582896165</v>
      </c>
      <c r="P20">
        <v>16</v>
      </c>
      <c r="Q20">
        <v>3258</v>
      </c>
      <c r="R20">
        <v>4.4444488995</v>
      </c>
      <c r="S20">
        <v>2.6374468646</v>
      </c>
      <c r="T20">
        <v>7.489487764</v>
      </c>
      <c r="U20" s="4">
        <v>8.9451206E-06</v>
      </c>
      <c r="V20">
        <v>4.9109883364</v>
      </c>
      <c r="W20">
        <v>1.2277470841</v>
      </c>
      <c r="X20">
        <v>-1.1825</v>
      </c>
      <c r="Y20">
        <v>-1.7043</v>
      </c>
      <c r="Z20">
        <v>-0.6606</v>
      </c>
      <c r="AA20">
        <v>0.3065165398</v>
      </c>
      <c r="AB20">
        <v>0.1818945622</v>
      </c>
      <c r="AC20">
        <v>0.5165211539</v>
      </c>
      <c r="AD20">
        <v>0.8017879321</v>
      </c>
      <c r="AE20">
        <v>0.1063</v>
      </c>
      <c r="AF20">
        <v>-0.7234</v>
      </c>
      <c r="AG20">
        <v>0.9359</v>
      </c>
      <c r="AH20" s="4">
        <v>8.1276877E-07</v>
      </c>
      <c r="AI20">
        <v>-1.0602</v>
      </c>
      <c r="AJ20">
        <v>-1.4814</v>
      </c>
      <c r="AK20">
        <v>-0.6389</v>
      </c>
      <c r="AL20" t="s">
        <v>232</v>
      </c>
    </row>
    <row r="21" spans="1:38" ht="12.75">
      <c r="A21" t="s">
        <v>81</v>
      </c>
      <c r="B21">
        <v>48</v>
      </c>
      <c r="C21">
        <v>4741</v>
      </c>
      <c r="D21">
        <v>8.866644613</v>
      </c>
      <c r="E21">
        <v>6.3096546367</v>
      </c>
      <c r="F21">
        <v>12.459855764</v>
      </c>
      <c r="G21">
        <v>0.0133168459</v>
      </c>
      <c r="H21">
        <v>10.124446319</v>
      </c>
      <c r="I21">
        <v>1.461337952</v>
      </c>
      <c r="J21">
        <v>-0.4296</v>
      </c>
      <c r="K21">
        <v>-0.7699</v>
      </c>
      <c r="L21">
        <v>-0.0894</v>
      </c>
      <c r="M21">
        <v>0.6507379419</v>
      </c>
      <c r="N21">
        <v>0.4630761524</v>
      </c>
      <c r="O21">
        <v>0.9144497439</v>
      </c>
      <c r="P21">
        <v>61</v>
      </c>
      <c r="Q21">
        <v>5889</v>
      </c>
      <c r="R21">
        <v>9.4026772264</v>
      </c>
      <c r="S21">
        <v>7.0133595389</v>
      </c>
      <c r="T21">
        <v>12.60598983</v>
      </c>
      <c r="U21">
        <v>0.0037833807</v>
      </c>
      <c r="V21">
        <v>10.358295127</v>
      </c>
      <c r="W21">
        <v>1.3262437894</v>
      </c>
      <c r="X21">
        <v>-0.4331</v>
      </c>
      <c r="Y21">
        <v>-0.7263</v>
      </c>
      <c r="Z21">
        <v>-0.14</v>
      </c>
      <c r="AA21">
        <v>0.6484664698</v>
      </c>
      <c r="AB21">
        <v>0.4836844222</v>
      </c>
      <c r="AC21">
        <v>0.8693866147</v>
      </c>
      <c r="AD21">
        <v>0.5338202917</v>
      </c>
      <c r="AE21">
        <v>-0.1349</v>
      </c>
      <c r="AF21">
        <v>-0.5599</v>
      </c>
      <c r="AG21">
        <v>0.2901</v>
      </c>
      <c r="AH21">
        <v>0.0001705705</v>
      </c>
      <c r="AI21">
        <v>-0.4314</v>
      </c>
      <c r="AJ21">
        <v>-0.6563</v>
      </c>
      <c r="AK21">
        <v>-0.2065</v>
      </c>
      <c r="AL21" t="s">
        <v>233</v>
      </c>
    </row>
    <row r="22" spans="1:38" ht="12.75">
      <c r="A22" t="s">
        <v>73</v>
      </c>
      <c r="B22">
        <v>33</v>
      </c>
      <c r="C22">
        <v>3954</v>
      </c>
      <c r="D22">
        <v>8.2698737412</v>
      </c>
      <c r="E22">
        <v>5.6186399138</v>
      </c>
      <c r="F22">
        <v>12.172129331</v>
      </c>
      <c r="G22">
        <v>0.0113441661</v>
      </c>
      <c r="H22">
        <v>8.3459787557</v>
      </c>
      <c r="I22">
        <v>1.4528484184</v>
      </c>
      <c r="J22">
        <v>-0.4993</v>
      </c>
      <c r="K22">
        <v>-0.8859</v>
      </c>
      <c r="L22">
        <v>-0.1128</v>
      </c>
      <c r="M22">
        <v>0.6069399252</v>
      </c>
      <c r="N22">
        <v>0.4123614212</v>
      </c>
      <c r="O22">
        <v>0.8933330177</v>
      </c>
      <c r="P22">
        <v>61</v>
      </c>
      <c r="Q22">
        <v>6192</v>
      </c>
      <c r="R22">
        <v>8.9657769317</v>
      </c>
      <c r="S22">
        <v>6.6702497128</v>
      </c>
      <c r="T22">
        <v>12.051296346</v>
      </c>
      <c r="U22">
        <v>0.0014438994</v>
      </c>
      <c r="V22">
        <v>9.8514211886</v>
      </c>
      <c r="W22">
        <v>1.2613452319</v>
      </c>
      <c r="X22">
        <v>-0.4807</v>
      </c>
      <c r="Y22">
        <v>-0.7765</v>
      </c>
      <c r="Z22">
        <v>-0.185</v>
      </c>
      <c r="AA22">
        <v>0.6183351375</v>
      </c>
      <c r="AB22">
        <v>0.4600214577</v>
      </c>
      <c r="AC22">
        <v>0.8311315394</v>
      </c>
      <c r="AD22">
        <v>0.5076985699</v>
      </c>
      <c r="AE22">
        <v>-0.157</v>
      </c>
      <c r="AF22">
        <v>-0.6215</v>
      </c>
      <c r="AG22">
        <v>0.3075</v>
      </c>
      <c r="AH22">
        <v>8.03855E-05</v>
      </c>
      <c r="AI22">
        <v>-0.49</v>
      </c>
      <c r="AJ22">
        <v>-0.7336</v>
      </c>
      <c r="AK22">
        <v>-0.2465</v>
      </c>
      <c r="AL22" t="s">
        <v>234</v>
      </c>
    </row>
    <row r="23" spans="1:38" ht="12.75">
      <c r="A23" t="s">
        <v>76</v>
      </c>
      <c r="B23">
        <v>82</v>
      </c>
      <c r="C23">
        <v>7071</v>
      </c>
      <c r="D23">
        <v>11.337895604</v>
      </c>
      <c r="E23">
        <v>8.6955656905</v>
      </c>
      <c r="F23">
        <v>14.783152851</v>
      </c>
      <c r="G23">
        <v>0.1745817658</v>
      </c>
      <c r="H23">
        <v>11.596662424</v>
      </c>
      <c r="I23">
        <v>1.2806371289</v>
      </c>
      <c r="J23">
        <v>-0.1838</v>
      </c>
      <c r="K23">
        <v>-0.4491</v>
      </c>
      <c r="L23">
        <v>0.0815</v>
      </c>
      <c r="M23">
        <v>0.8321072032</v>
      </c>
      <c r="N23">
        <v>0.6381821724</v>
      </c>
      <c r="O23">
        <v>1.0849604197</v>
      </c>
      <c r="P23">
        <v>108</v>
      </c>
      <c r="Q23">
        <v>10583</v>
      </c>
      <c r="R23">
        <v>9.5233976601</v>
      </c>
      <c r="S23">
        <v>7.525975184</v>
      </c>
      <c r="T23">
        <v>12.050943668</v>
      </c>
      <c r="U23">
        <v>0.0004646997</v>
      </c>
      <c r="V23">
        <v>10.205045828</v>
      </c>
      <c r="W23">
        <v>0.9819809927</v>
      </c>
      <c r="X23">
        <v>-0.4204</v>
      </c>
      <c r="Y23">
        <v>-0.6558</v>
      </c>
      <c r="Z23">
        <v>-0.185</v>
      </c>
      <c r="AA23">
        <v>0.6567920936</v>
      </c>
      <c r="AB23">
        <v>0.5190375509</v>
      </c>
      <c r="AC23">
        <v>0.8311072166</v>
      </c>
      <c r="AD23">
        <v>0.5519970518</v>
      </c>
      <c r="AE23">
        <v>0.0982</v>
      </c>
      <c r="AF23">
        <v>-0.2254</v>
      </c>
      <c r="AG23">
        <v>0.4218</v>
      </c>
      <c r="AH23">
        <v>0.0008600413</v>
      </c>
      <c r="AI23">
        <v>-0.3021</v>
      </c>
      <c r="AJ23">
        <v>-0.4798</v>
      </c>
      <c r="AK23">
        <v>-0.1244</v>
      </c>
      <c r="AL23" t="s">
        <v>235</v>
      </c>
    </row>
    <row r="24" spans="1:38" ht="12.75">
      <c r="A24" t="s">
        <v>74</v>
      </c>
      <c r="B24">
        <v>52</v>
      </c>
      <c r="C24">
        <v>3400</v>
      </c>
      <c r="D24">
        <v>14.851769102</v>
      </c>
      <c r="E24">
        <v>10.848450558</v>
      </c>
      <c r="F24">
        <v>20.33240086</v>
      </c>
      <c r="G24">
        <v>0.5907650858</v>
      </c>
      <c r="H24">
        <v>15.294117647</v>
      </c>
      <c r="I24">
        <v>2.120912515</v>
      </c>
      <c r="J24">
        <v>0.0862</v>
      </c>
      <c r="K24">
        <v>-0.2279</v>
      </c>
      <c r="L24">
        <v>0.4003</v>
      </c>
      <c r="M24">
        <v>1.0899962816</v>
      </c>
      <c r="N24">
        <v>0.7961860091</v>
      </c>
      <c r="O24">
        <v>1.4922290524</v>
      </c>
      <c r="P24">
        <v>40</v>
      </c>
      <c r="Q24">
        <v>5049</v>
      </c>
      <c r="R24">
        <v>7.3653092909</v>
      </c>
      <c r="S24">
        <v>5.2369552142</v>
      </c>
      <c r="T24">
        <v>10.358649011</v>
      </c>
      <c r="U24">
        <v>9.91004E-05</v>
      </c>
      <c r="V24">
        <v>7.9223608635</v>
      </c>
      <c r="W24">
        <v>1.2526352387</v>
      </c>
      <c r="X24">
        <v>-0.6774</v>
      </c>
      <c r="Y24">
        <v>-1.0184</v>
      </c>
      <c r="Z24">
        <v>-0.3363</v>
      </c>
      <c r="AA24">
        <v>0.5079570424</v>
      </c>
      <c r="AB24">
        <v>0.361172651</v>
      </c>
      <c r="AC24">
        <v>0.7143961655</v>
      </c>
      <c r="AD24">
        <v>0.0053840275</v>
      </c>
      <c r="AE24">
        <v>0.6251</v>
      </c>
      <c r="AF24">
        <v>0.1849</v>
      </c>
      <c r="AG24">
        <v>1.0654</v>
      </c>
      <c r="AH24">
        <v>0.0125628128</v>
      </c>
      <c r="AI24">
        <v>-0.2956</v>
      </c>
      <c r="AJ24">
        <v>-0.5277</v>
      </c>
      <c r="AK24">
        <v>-0.0635</v>
      </c>
      <c r="AL24" t="s">
        <v>236</v>
      </c>
    </row>
    <row r="25" spans="1:38" ht="12.75">
      <c r="A25" t="s">
        <v>75</v>
      </c>
      <c r="B25">
        <v>33</v>
      </c>
      <c r="C25">
        <v>2221</v>
      </c>
      <c r="D25">
        <v>15.320745921</v>
      </c>
      <c r="E25">
        <v>10.52300139</v>
      </c>
      <c r="F25">
        <v>22.3059227</v>
      </c>
      <c r="G25">
        <v>0.5406484004</v>
      </c>
      <c r="H25">
        <v>14.858171995</v>
      </c>
      <c r="I25">
        <v>2.5864757526</v>
      </c>
      <c r="J25">
        <v>0.1173</v>
      </c>
      <c r="K25">
        <v>-0.2584</v>
      </c>
      <c r="L25">
        <v>0.4929</v>
      </c>
      <c r="M25">
        <v>1.1244152781</v>
      </c>
      <c r="N25">
        <v>0.772300748</v>
      </c>
      <c r="O25">
        <v>1.6370691353</v>
      </c>
      <c r="P25">
        <v>35</v>
      </c>
      <c r="Q25">
        <v>3873</v>
      </c>
      <c r="R25">
        <v>8.2946877128</v>
      </c>
      <c r="S25">
        <v>5.6893348018</v>
      </c>
      <c r="T25">
        <v>12.093126288</v>
      </c>
      <c r="U25">
        <v>0.0036900433</v>
      </c>
      <c r="V25">
        <v>9.0369222825</v>
      </c>
      <c r="W25">
        <v>1.5275186633</v>
      </c>
      <c r="X25">
        <v>-0.5585</v>
      </c>
      <c r="Y25">
        <v>-0.9355</v>
      </c>
      <c r="Z25">
        <v>-0.1815</v>
      </c>
      <c r="AA25">
        <v>0.5720526962</v>
      </c>
      <c r="AB25">
        <v>0.3923715305</v>
      </c>
      <c r="AC25">
        <v>0.8340163895</v>
      </c>
      <c r="AD25">
        <v>0.0396828947</v>
      </c>
      <c r="AE25">
        <v>0.5374</v>
      </c>
      <c r="AF25">
        <v>0.0254</v>
      </c>
      <c r="AG25">
        <v>1.0494</v>
      </c>
      <c r="AH25">
        <v>0.1044379507</v>
      </c>
      <c r="AI25">
        <v>-0.2206</v>
      </c>
      <c r="AJ25">
        <v>-0.487</v>
      </c>
      <c r="AK25">
        <v>0.0457</v>
      </c>
      <c r="AL25" t="s">
        <v>237</v>
      </c>
    </row>
    <row r="26" spans="1:38" ht="12.75">
      <c r="A26" t="s">
        <v>77</v>
      </c>
      <c r="B26">
        <v>46</v>
      </c>
      <c r="C26">
        <v>4716</v>
      </c>
      <c r="D26">
        <v>9.6354637801</v>
      </c>
      <c r="E26">
        <v>6.9477545486</v>
      </c>
      <c r="F26">
        <v>13.362901871</v>
      </c>
      <c r="G26">
        <v>0.0378379806</v>
      </c>
      <c r="H26">
        <v>9.754028838</v>
      </c>
      <c r="I26">
        <v>1.4381530923</v>
      </c>
      <c r="J26">
        <v>-0.3465</v>
      </c>
      <c r="K26">
        <v>-0.6735</v>
      </c>
      <c r="L26">
        <v>-0.0195</v>
      </c>
      <c r="M26">
        <v>0.707162872</v>
      </c>
      <c r="N26">
        <v>0.5099073768</v>
      </c>
      <c r="O26">
        <v>0.9807258146</v>
      </c>
      <c r="P26">
        <v>99</v>
      </c>
      <c r="Q26">
        <v>7892</v>
      </c>
      <c r="R26">
        <v>11.981157643</v>
      </c>
      <c r="S26">
        <v>9.4236499072</v>
      </c>
      <c r="T26">
        <v>15.232753751</v>
      </c>
      <c r="U26">
        <v>0.1193579402</v>
      </c>
      <c r="V26">
        <v>12.544348708</v>
      </c>
      <c r="W26">
        <v>1.2607544819</v>
      </c>
      <c r="X26">
        <v>-0.1908</v>
      </c>
      <c r="Y26">
        <v>-0.4309</v>
      </c>
      <c r="Z26">
        <v>0.0493</v>
      </c>
      <c r="AA26">
        <v>0.8262943429</v>
      </c>
      <c r="AB26">
        <v>0.6499128749</v>
      </c>
      <c r="AC26">
        <v>1.0505444154</v>
      </c>
      <c r="AD26">
        <v>0.1281778972</v>
      </c>
      <c r="AE26">
        <v>-0.2941</v>
      </c>
      <c r="AF26">
        <v>-0.673</v>
      </c>
      <c r="AG26">
        <v>0.0848</v>
      </c>
      <c r="AH26">
        <v>0.0095429784</v>
      </c>
      <c r="AI26">
        <v>-0.2686</v>
      </c>
      <c r="AJ26">
        <v>-0.4718</v>
      </c>
      <c r="AK26">
        <v>-0.0655</v>
      </c>
      <c r="AL26" t="s">
        <v>238</v>
      </c>
    </row>
    <row r="27" spans="1:38" ht="12.75">
      <c r="A27" t="s">
        <v>70</v>
      </c>
      <c r="B27">
        <v>42</v>
      </c>
      <c r="C27">
        <v>5209</v>
      </c>
      <c r="D27">
        <v>7.3682491112</v>
      </c>
      <c r="E27">
        <v>5.1297833861</v>
      </c>
      <c r="F27">
        <v>10.583506335</v>
      </c>
      <c r="G27">
        <v>0.0008765224</v>
      </c>
      <c r="H27">
        <v>8.0629679401</v>
      </c>
      <c r="I27">
        <v>1.2441429638</v>
      </c>
      <c r="J27">
        <v>-0.6148</v>
      </c>
      <c r="K27">
        <v>-0.9769</v>
      </c>
      <c r="L27">
        <v>-0.2526</v>
      </c>
      <c r="M27">
        <v>0.5407681791</v>
      </c>
      <c r="N27">
        <v>0.3764834195</v>
      </c>
      <c r="O27">
        <v>0.7767413076</v>
      </c>
      <c r="P27">
        <v>63</v>
      </c>
      <c r="Q27">
        <v>7475</v>
      </c>
      <c r="R27">
        <v>7.4810212115</v>
      </c>
      <c r="S27">
        <v>5.6076529077</v>
      </c>
      <c r="T27">
        <v>9.9802322449</v>
      </c>
      <c r="U27" s="4">
        <v>6.7976881E-06</v>
      </c>
      <c r="V27">
        <v>8.4280936455</v>
      </c>
      <c r="W27">
        <v>1.0618399911</v>
      </c>
      <c r="X27">
        <v>-0.6618</v>
      </c>
      <c r="Y27">
        <v>-0.95</v>
      </c>
      <c r="Z27">
        <v>-0.3735</v>
      </c>
      <c r="AA27">
        <v>0.5159372483</v>
      </c>
      <c r="AB27">
        <v>0.3867382446</v>
      </c>
      <c r="AC27">
        <v>0.6882982171</v>
      </c>
      <c r="AD27">
        <v>0.6833782526</v>
      </c>
      <c r="AE27">
        <v>-0.0914</v>
      </c>
      <c r="AF27">
        <v>-0.5306</v>
      </c>
      <c r="AG27">
        <v>0.3478</v>
      </c>
      <c r="AH27" s="4">
        <v>6.7646797E-08</v>
      </c>
      <c r="AI27">
        <v>-0.6383</v>
      </c>
      <c r="AJ27">
        <v>-0.87</v>
      </c>
      <c r="AK27">
        <v>-0.4065</v>
      </c>
      <c r="AL27" t="s">
        <v>239</v>
      </c>
    </row>
    <row r="28" spans="1:38" ht="12.75">
      <c r="A28" t="s">
        <v>78</v>
      </c>
      <c r="B28">
        <v>37</v>
      </c>
      <c r="C28">
        <v>2445</v>
      </c>
      <c r="D28">
        <v>15.765874141</v>
      </c>
      <c r="E28">
        <v>10.864815945</v>
      </c>
      <c r="F28">
        <v>22.8777725</v>
      </c>
      <c r="G28">
        <v>0.4424482211</v>
      </c>
      <c r="H28">
        <v>15.132924335</v>
      </c>
      <c r="I28">
        <v>2.4878374357</v>
      </c>
      <c r="J28">
        <v>0.1459</v>
      </c>
      <c r="K28">
        <v>-0.2264</v>
      </c>
      <c r="L28">
        <v>0.5182</v>
      </c>
      <c r="M28">
        <v>1.1570839859</v>
      </c>
      <c r="N28">
        <v>0.7973870923</v>
      </c>
      <c r="O28">
        <v>1.6790381527</v>
      </c>
      <c r="P28">
        <v>54</v>
      </c>
      <c r="Q28">
        <v>3930</v>
      </c>
      <c r="R28">
        <v>14.080065491</v>
      </c>
      <c r="S28">
        <v>10.402607307</v>
      </c>
      <c r="T28">
        <v>19.057553398</v>
      </c>
      <c r="U28">
        <v>0.849130585</v>
      </c>
      <c r="V28">
        <v>13.740458015</v>
      </c>
      <c r="W28">
        <v>1.8698394983</v>
      </c>
      <c r="X28">
        <v>-0.0294</v>
      </c>
      <c r="Y28">
        <v>-0.3321</v>
      </c>
      <c r="Z28">
        <v>0.2733</v>
      </c>
      <c r="AA28">
        <v>0.9710479412</v>
      </c>
      <c r="AB28">
        <v>0.7174278</v>
      </c>
      <c r="AC28">
        <v>1.3143261304</v>
      </c>
      <c r="AD28">
        <v>0.8744883701</v>
      </c>
      <c r="AE28">
        <v>0.0369</v>
      </c>
      <c r="AF28">
        <v>-0.4208</v>
      </c>
      <c r="AG28">
        <v>0.4946</v>
      </c>
      <c r="AH28">
        <v>0.634281624</v>
      </c>
      <c r="AI28">
        <v>0.0583</v>
      </c>
      <c r="AJ28">
        <v>-0.1818</v>
      </c>
      <c r="AK28">
        <v>0.2983</v>
      </c>
      <c r="AL28" t="s">
        <v>240</v>
      </c>
    </row>
    <row r="29" spans="1:38" ht="12.75">
      <c r="A29" t="s">
        <v>80</v>
      </c>
      <c r="B29">
        <v>103</v>
      </c>
      <c r="C29">
        <v>7339</v>
      </c>
      <c r="D29">
        <v>14.463559389</v>
      </c>
      <c r="E29">
        <v>11.365506175</v>
      </c>
      <c r="F29">
        <v>18.406091816</v>
      </c>
      <c r="G29">
        <v>0.6274507007</v>
      </c>
      <c r="H29">
        <v>14.03460962</v>
      </c>
      <c r="I29">
        <v>1.3828711766</v>
      </c>
      <c r="J29">
        <v>0.0597</v>
      </c>
      <c r="K29">
        <v>-0.1814</v>
      </c>
      <c r="L29">
        <v>0.3007</v>
      </c>
      <c r="M29">
        <v>1.0615049187</v>
      </c>
      <c r="N29">
        <v>0.8341335894</v>
      </c>
      <c r="O29">
        <v>1.350853996</v>
      </c>
      <c r="P29">
        <v>188</v>
      </c>
      <c r="Q29">
        <v>9898</v>
      </c>
      <c r="R29">
        <v>19.622359529</v>
      </c>
      <c r="S29">
        <v>16.117639603</v>
      </c>
      <c r="T29">
        <v>23.88916758</v>
      </c>
      <c r="U29">
        <v>0.0025814057</v>
      </c>
      <c r="V29">
        <v>18.993736108</v>
      </c>
      <c r="W29">
        <v>1.385260578</v>
      </c>
      <c r="X29">
        <v>0.3025</v>
      </c>
      <c r="Y29">
        <v>0.1058</v>
      </c>
      <c r="Z29">
        <v>0.4993</v>
      </c>
      <c r="AA29">
        <v>1.353278636</v>
      </c>
      <c r="AB29">
        <v>1.1115715878</v>
      </c>
      <c r="AC29">
        <v>1.64754397</v>
      </c>
      <c r="AD29">
        <v>0.0068072982</v>
      </c>
      <c r="AE29">
        <v>-0.3812</v>
      </c>
      <c r="AF29">
        <v>-0.6574</v>
      </c>
      <c r="AG29">
        <v>-0.1051</v>
      </c>
      <c r="AH29">
        <v>0.0226747236</v>
      </c>
      <c r="AI29">
        <v>0.1811</v>
      </c>
      <c r="AJ29">
        <v>0.0253</v>
      </c>
      <c r="AK29">
        <v>0.3369</v>
      </c>
      <c r="AL29" t="s">
        <v>241</v>
      </c>
    </row>
    <row r="30" spans="1:38" ht="12.75">
      <c r="A30" t="s">
        <v>79</v>
      </c>
      <c r="B30">
        <v>82</v>
      </c>
      <c r="C30">
        <v>5211</v>
      </c>
      <c r="D30">
        <v>15.862032007</v>
      </c>
      <c r="E30">
        <v>12.208743382</v>
      </c>
      <c r="F30">
        <v>20.608514039</v>
      </c>
      <c r="G30">
        <v>0.2551501784</v>
      </c>
      <c r="H30">
        <v>15.735943197</v>
      </c>
      <c r="I30">
        <v>1.7377442215</v>
      </c>
      <c r="J30">
        <v>0.152</v>
      </c>
      <c r="K30">
        <v>-0.1098</v>
      </c>
      <c r="L30">
        <v>0.4138</v>
      </c>
      <c r="M30">
        <v>1.1641411732</v>
      </c>
      <c r="N30">
        <v>0.8960201844</v>
      </c>
      <c r="O30">
        <v>1.5124934624</v>
      </c>
      <c r="P30">
        <v>121</v>
      </c>
      <c r="Q30">
        <v>6440</v>
      </c>
      <c r="R30">
        <v>18.717804856</v>
      </c>
      <c r="S30">
        <v>14.969822346</v>
      </c>
      <c r="T30">
        <v>23.404166764</v>
      </c>
      <c r="U30">
        <v>0.0251066679</v>
      </c>
      <c r="V30">
        <v>18.788819876</v>
      </c>
      <c r="W30">
        <v>1.7080745342</v>
      </c>
      <c r="X30">
        <v>0.2553</v>
      </c>
      <c r="Y30">
        <v>0.0319</v>
      </c>
      <c r="Z30">
        <v>0.4788</v>
      </c>
      <c r="AA30">
        <v>1.2908949807</v>
      </c>
      <c r="AB30">
        <v>1.0324110481</v>
      </c>
      <c r="AC30">
        <v>1.6140953298</v>
      </c>
      <c r="AD30">
        <v>0.1292779416</v>
      </c>
      <c r="AE30">
        <v>-0.2417</v>
      </c>
      <c r="AF30">
        <v>-0.5541</v>
      </c>
      <c r="AG30">
        <v>0.0706</v>
      </c>
      <c r="AH30">
        <v>0.020551252</v>
      </c>
      <c r="AI30">
        <v>0.2037</v>
      </c>
      <c r="AJ30">
        <v>0.0313</v>
      </c>
      <c r="AK30">
        <v>0.376</v>
      </c>
      <c r="AL30" t="s">
        <v>242</v>
      </c>
    </row>
    <row r="31" spans="1:38" ht="12.75">
      <c r="A31" t="s">
        <v>168</v>
      </c>
      <c r="B31">
        <v>178</v>
      </c>
      <c r="C31">
        <v>20286</v>
      </c>
      <c r="D31">
        <v>8.6386042099</v>
      </c>
      <c r="E31">
        <v>7.1527476952</v>
      </c>
      <c r="F31">
        <v>10.433121071</v>
      </c>
      <c r="G31" s="4">
        <v>2.2217857E-06</v>
      </c>
      <c r="H31">
        <v>8.7745243025</v>
      </c>
      <c r="I31">
        <v>0.6576784021</v>
      </c>
      <c r="J31">
        <v>-0.4557</v>
      </c>
      <c r="K31">
        <v>-0.6444</v>
      </c>
      <c r="L31">
        <v>-0.267</v>
      </c>
      <c r="M31">
        <v>0.6340016736</v>
      </c>
      <c r="N31">
        <v>0.5249521682</v>
      </c>
      <c r="O31">
        <v>0.7657042804</v>
      </c>
      <c r="P31">
        <v>245</v>
      </c>
      <c r="Q31">
        <v>32793</v>
      </c>
      <c r="R31">
        <v>7.0822975578</v>
      </c>
      <c r="S31">
        <v>6.0232720875</v>
      </c>
      <c r="T31">
        <v>8.3275233078</v>
      </c>
      <c r="U31" s="4">
        <v>4.28979E-18</v>
      </c>
      <c r="V31">
        <v>7.4711066386</v>
      </c>
      <c r="W31">
        <v>0.4773114946</v>
      </c>
      <c r="X31">
        <v>-0.7165</v>
      </c>
      <c r="Y31">
        <v>-0.8785</v>
      </c>
      <c r="Z31">
        <v>-0.5546</v>
      </c>
      <c r="AA31">
        <v>0.4884388121</v>
      </c>
      <c r="AB31">
        <v>0.4154019002</v>
      </c>
      <c r="AC31">
        <v>0.5743172408</v>
      </c>
      <c r="AD31">
        <v>0.2314651741</v>
      </c>
      <c r="AE31">
        <v>0.1346</v>
      </c>
      <c r="AF31">
        <v>-0.0859</v>
      </c>
      <c r="AG31">
        <v>0.3551</v>
      </c>
      <c r="AH31" s="4">
        <v>2.726132E-20</v>
      </c>
      <c r="AI31">
        <v>-0.5861</v>
      </c>
      <c r="AJ31">
        <v>-0.7106</v>
      </c>
      <c r="AK31">
        <v>-0.4617</v>
      </c>
      <c r="AL31" t="s">
        <v>243</v>
      </c>
    </row>
    <row r="32" spans="1:38" ht="12.75">
      <c r="A32" t="s">
        <v>169</v>
      </c>
      <c r="B32">
        <v>179</v>
      </c>
      <c r="C32">
        <v>16572</v>
      </c>
      <c r="D32">
        <v>10.758916366</v>
      </c>
      <c r="E32">
        <v>8.9608257483</v>
      </c>
      <c r="F32">
        <v>12.91781412</v>
      </c>
      <c r="G32">
        <v>0.0113538279</v>
      </c>
      <c r="H32">
        <v>10.801351678</v>
      </c>
      <c r="I32">
        <v>0.8073309293</v>
      </c>
      <c r="J32">
        <v>-0.2362</v>
      </c>
      <c r="K32">
        <v>-0.4191</v>
      </c>
      <c r="L32">
        <v>-0.0533</v>
      </c>
      <c r="M32">
        <v>0.7896149444</v>
      </c>
      <c r="N32">
        <v>0.6576500536</v>
      </c>
      <c r="O32">
        <v>0.9480600769</v>
      </c>
      <c r="P32">
        <v>293</v>
      </c>
      <c r="Q32">
        <v>24553</v>
      </c>
      <c r="R32">
        <v>11.727292329</v>
      </c>
      <c r="S32">
        <v>10.064283013</v>
      </c>
      <c r="T32">
        <v>13.665095188</v>
      </c>
      <c r="U32">
        <v>0.0065299817</v>
      </c>
      <c r="V32">
        <v>11.933368631</v>
      </c>
      <c r="W32">
        <v>0.6971548393</v>
      </c>
      <c r="X32">
        <v>-0.2122</v>
      </c>
      <c r="Y32">
        <v>-0.3651</v>
      </c>
      <c r="Z32">
        <v>-0.0593</v>
      </c>
      <c r="AA32">
        <v>0.808786229</v>
      </c>
      <c r="AB32">
        <v>0.6940948752</v>
      </c>
      <c r="AC32">
        <v>0.9424290361</v>
      </c>
      <c r="AD32">
        <v>0.1595232419</v>
      </c>
      <c r="AE32">
        <v>-0.1502</v>
      </c>
      <c r="AF32">
        <v>-0.3595</v>
      </c>
      <c r="AG32">
        <v>0.0591</v>
      </c>
      <c r="AH32">
        <v>0.0002309766</v>
      </c>
      <c r="AI32">
        <v>-0.2242</v>
      </c>
      <c r="AJ32">
        <v>-0.3436</v>
      </c>
      <c r="AK32">
        <v>-0.1049</v>
      </c>
      <c r="AL32" t="s">
        <v>244</v>
      </c>
    </row>
    <row r="33" spans="1:38" ht="12.75">
      <c r="A33" t="s">
        <v>170</v>
      </c>
      <c r="B33">
        <v>237</v>
      </c>
      <c r="C33">
        <v>14644</v>
      </c>
      <c r="D33">
        <v>16.044726696</v>
      </c>
      <c r="E33">
        <v>13.556888935</v>
      </c>
      <c r="F33">
        <v>18.989109963</v>
      </c>
      <c r="G33">
        <v>0.0572732604</v>
      </c>
      <c r="H33">
        <v>16.184102704</v>
      </c>
      <c r="I33">
        <v>1.0512704397</v>
      </c>
      <c r="J33">
        <v>0.1634</v>
      </c>
      <c r="K33">
        <v>-0.005</v>
      </c>
      <c r="L33">
        <v>0.3319</v>
      </c>
      <c r="M33">
        <v>1.1775494433</v>
      </c>
      <c r="N33">
        <v>0.9949628511</v>
      </c>
      <c r="O33">
        <v>1.3936426772</v>
      </c>
      <c r="P33">
        <v>355</v>
      </c>
      <c r="Q33">
        <v>18881</v>
      </c>
      <c r="R33">
        <v>18.751335115</v>
      </c>
      <c r="S33">
        <v>16.225566876</v>
      </c>
      <c r="T33">
        <v>21.670279459</v>
      </c>
      <c r="U33">
        <v>0.0004952192</v>
      </c>
      <c r="V33">
        <v>18.801970235</v>
      </c>
      <c r="W33">
        <v>0.997904967</v>
      </c>
      <c r="X33">
        <v>0.2571</v>
      </c>
      <c r="Y33">
        <v>0.1124</v>
      </c>
      <c r="Z33">
        <v>0.4018</v>
      </c>
      <c r="AA33">
        <v>1.2932074336</v>
      </c>
      <c r="AB33">
        <v>1.1190149166</v>
      </c>
      <c r="AC33">
        <v>1.4945157939</v>
      </c>
      <c r="AD33">
        <v>0.0237753712</v>
      </c>
      <c r="AE33">
        <v>-0.2199</v>
      </c>
      <c r="AF33">
        <v>-0.4106</v>
      </c>
      <c r="AG33">
        <v>-0.0293</v>
      </c>
      <c r="AH33">
        <v>0.0002091172</v>
      </c>
      <c r="AI33">
        <v>0.2103</v>
      </c>
      <c r="AJ33">
        <v>0.0991</v>
      </c>
      <c r="AK33">
        <v>0.3214</v>
      </c>
      <c r="AL33" t="s">
        <v>245</v>
      </c>
    </row>
    <row r="34" spans="1:38" ht="12.75">
      <c r="A34" t="s">
        <v>32</v>
      </c>
      <c r="B34">
        <v>9</v>
      </c>
      <c r="C34">
        <v>694</v>
      </c>
      <c r="D34">
        <v>12.893440969</v>
      </c>
      <c r="E34">
        <v>6.693205133</v>
      </c>
      <c r="F34">
        <v>24.837251616</v>
      </c>
      <c r="G34">
        <v>0.8688687676</v>
      </c>
      <c r="H34">
        <v>12.968299712</v>
      </c>
      <c r="I34">
        <v>4.3227665706</v>
      </c>
      <c r="J34">
        <v>-0.0552</v>
      </c>
      <c r="K34">
        <v>-0.7109</v>
      </c>
      <c r="L34">
        <v>0.6004</v>
      </c>
      <c r="M34">
        <v>0.9462712904</v>
      </c>
      <c r="N34">
        <v>0.4912255676</v>
      </c>
      <c r="O34">
        <v>1.8228476165</v>
      </c>
      <c r="P34">
        <v>15</v>
      </c>
      <c r="Q34">
        <v>1387</v>
      </c>
      <c r="R34">
        <v>10.771350073</v>
      </c>
      <c r="S34">
        <v>6.4814295641</v>
      </c>
      <c r="T34">
        <v>17.900677814</v>
      </c>
      <c r="U34">
        <v>0.2513968283</v>
      </c>
      <c r="V34">
        <v>10.814708003</v>
      </c>
      <c r="W34">
        <v>2.7923455993</v>
      </c>
      <c r="X34">
        <v>-0.2972</v>
      </c>
      <c r="Y34">
        <v>-0.8052</v>
      </c>
      <c r="Z34">
        <v>0.2107</v>
      </c>
      <c r="AA34">
        <v>0.7428585698</v>
      </c>
      <c r="AB34">
        <v>0.4469992585</v>
      </c>
      <c r="AC34">
        <v>1.2345408727</v>
      </c>
      <c r="AD34">
        <v>0.6962026893</v>
      </c>
      <c r="AE34">
        <v>0.1646</v>
      </c>
      <c r="AF34">
        <v>-0.6618</v>
      </c>
      <c r="AG34">
        <v>0.991</v>
      </c>
      <c r="AH34">
        <v>0.4048643218</v>
      </c>
      <c r="AI34">
        <v>-0.1762</v>
      </c>
      <c r="AJ34">
        <v>-0.5909</v>
      </c>
      <c r="AK34">
        <v>0.2384</v>
      </c>
      <c r="AL34" t="s">
        <v>246</v>
      </c>
    </row>
    <row r="35" spans="1:38" ht="12.75">
      <c r="A35" t="s">
        <v>31</v>
      </c>
      <c r="B35">
        <v>18</v>
      </c>
      <c r="C35">
        <v>1047</v>
      </c>
      <c r="D35">
        <v>16.526555663</v>
      </c>
      <c r="E35">
        <v>10.378428318</v>
      </c>
      <c r="F35">
        <v>26.316801901</v>
      </c>
      <c r="G35">
        <v>0.4161190266</v>
      </c>
      <c r="H35">
        <v>17.191977077</v>
      </c>
      <c r="I35">
        <v>4.0521878578</v>
      </c>
      <c r="J35">
        <v>0.193</v>
      </c>
      <c r="K35">
        <v>-0.2722</v>
      </c>
      <c r="L35">
        <v>0.6583</v>
      </c>
      <c r="M35">
        <v>1.2129116806</v>
      </c>
      <c r="N35">
        <v>0.7616902874</v>
      </c>
      <c r="O35">
        <v>1.9314342971</v>
      </c>
      <c r="P35">
        <v>27</v>
      </c>
      <c r="Q35">
        <v>1552</v>
      </c>
      <c r="R35">
        <v>16.734810476</v>
      </c>
      <c r="S35">
        <v>11.447235918</v>
      </c>
      <c r="T35">
        <v>24.464760197</v>
      </c>
      <c r="U35">
        <v>0.4593730139</v>
      </c>
      <c r="V35">
        <v>17.396907216</v>
      </c>
      <c r="W35">
        <v>3.3480363548</v>
      </c>
      <c r="X35">
        <v>0.1434</v>
      </c>
      <c r="Y35">
        <v>-0.2364</v>
      </c>
      <c r="Z35">
        <v>0.5231</v>
      </c>
      <c r="AA35">
        <v>1.1541354882</v>
      </c>
      <c r="AB35">
        <v>0.7894718159</v>
      </c>
      <c r="AC35">
        <v>1.6872403781</v>
      </c>
      <c r="AD35">
        <v>0.927409817</v>
      </c>
      <c r="AE35">
        <v>-0.0277</v>
      </c>
      <c r="AF35">
        <v>-0.6241</v>
      </c>
      <c r="AG35">
        <v>0.5687</v>
      </c>
      <c r="AH35">
        <v>0.2723088696</v>
      </c>
      <c r="AI35">
        <v>0.1682</v>
      </c>
      <c r="AJ35">
        <v>-0.1321</v>
      </c>
      <c r="AK35">
        <v>0.4685</v>
      </c>
      <c r="AL35" t="s">
        <v>247</v>
      </c>
    </row>
    <row r="36" spans="1:38" ht="12.75">
      <c r="A36" t="s">
        <v>34</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row>
    <row r="37" spans="1:38" ht="12.75">
      <c r="A37" t="s">
        <v>33</v>
      </c>
      <c r="B37">
        <v>15</v>
      </c>
      <c r="C37">
        <v>659</v>
      </c>
      <c r="D37">
        <v>20.428317738</v>
      </c>
      <c r="E37">
        <v>12.278710199</v>
      </c>
      <c r="F37">
        <v>33.986970849</v>
      </c>
      <c r="G37">
        <v>0.1189387315</v>
      </c>
      <c r="H37">
        <v>22.761760243</v>
      </c>
      <c r="I37">
        <v>5.8770612234</v>
      </c>
      <c r="J37">
        <v>0.405</v>
      </c>
      <c r="K37">
        <v>-0.1041</v>
      </c>
      <c r="L37">
        <v>0.914</v>
      </c>
      <c r="M37">
        <v>1.4992685532</v>
      </c>
      <c r="N37">
        <v>0.9011551666</v>
      </c>
      <c r="O37">
        <v>2.4943608802</v>
      </c>
      <c r="P37">
        <v>10</v>
      </c>
      <c r="Q37">
        <v>874</v>
      </c>
      <c r="R37">
        <v>10.437124899</v>
      </c>
      <c r="S37">
        <v>5.6070063981</v>
      </c>
      <c r="T37">
        <v>19.428116972</v>
      </c>
      <c r="U37">
        <v>0.2997090803</v>
      </c>
      <c r="V37">
        <v>11.441647597</v>
      </c>
      <c r="W37">
        <v>3.6181666592</v>
      </c>
      <c r="X37">
        <v>-0.3288</v>
      </c>
      <c r="Y37">
        <v>-0.9501</v>
      </c>
      <c r="Z37">
        <v>0.2926</v>
      </c>
      <c r="AA37">
        <v>0.7198083455</v>
      </c>
      <c r="AB37">
        <v>0.3866936573</v>
      </c>
      <c r="AC37">
        <v>1.3398824743</v>
      </c>
      <c r="AD37">
        <v>0.1078952586</v>
      </c>
      <c r="AE37">
        <v>0.6564</v>
      </c>
      <c r="AF37">
        <v>-0.1438</v>
      </c>
      <c r="AG37">
        <v>1.4565</v>
      </c>
      <c r="AH37">
        <v>0.8524907822</v>
      </c>
      <c r="AI37">
        <v>0.0381</v>
      </c>
      <c r="AJ37">
        <v>-0.3635</v>
      </c>
      <c r="AK37">
        <v>0.4397</v>
      </c>
      <c r="AL37" t="s">
        <v>248</v>
      </c>
    </row>
    <row r="38" spans="1:38" ht="12.75">
      <c r="A38" t="s">
        <v>23</v>
      </c>
      <c r="B38">
        <v>6</v>
      </c>
      <c r="C38">
        <v>431</v>
      </c>
      <c r="D38">
        <v>12.006927192</v>
      </c>
      <c r="E38">
        <v>5.3838336297</v>
      </c>
      <c r="F38">
        <v>26.777629197</v>
      </c>
      <c r="G38">
        <v>0.7573070609</v>
      </c>
      <c r="H38">
        <v>13.921113689</v>
      </c>
      <c r="I38">
        <v>5.6832708649</v>
      </c>
      <c r="J38">
        <v>-0.1265</v>
      </c>
      <c r="K38">
        <v>-0.9285</v>
      </c>
      <c r="L38">
        <v>0.6756</v>
      </c>
      <c r="M38">
        <v>0.8812085552</v>
      </c>
      <c r="N38">
        <v>0.3951285936</v>
      </c>
      <c r="O38">
        <v>1.9652551865</v>
      </c>
      <c r="P38">
        <v>15</v>
      </c>
      <c r="Q38">
        <v>504</v>
      </c>
      <c r="R38">
        <v>26.852380261</v>
      </c>
      <c r="S38">
        <v>16.157240806</v>
      </c>
      <c r="T38">
        <v>44.627070572</v>
      </c>
      <c r="U38">
        <v>0.0174283835</v>
      </c>
      <c r="V38">
        <v>29.761904762</v>
      </c>
      <c r="W38">
        <v>7.6844907663</v>
      </c>
      <c r="X38">
        <v>0.6162</v>
      </c>
      <c r="Y38">
        <v>0.1082</v>
      </c>
      <c r="Z38">
        <v>1.1242</v>
      </c>
      <c r="AA38">
        <v>1.8519053471</v>
      </c>
      <c r="AB38">
        <v>1.1143027304</v>
      </c>
      <c r="AC38">
        <v>3.0777573464</v>
      </c>
      <c r="AD38">
        <v>0.0895658874</v>
      </c>
      <c r="AE38">
        <v>-0.8201</v>
      </c>
      <c r="AF38">
        <v>-1.7668</v>
      </c>
      <c r="AG38">
        <v>0.1267</v>
      </c>
      <c r="AH38">
        <v>0.3120252786</v>
      </c>
      <c r="AI38">
        <v>0.2449</v>
      </c>
      <c r="AJ38">
        <v>-0.2299</v>
      </c>
      <c r="AK38">
        <v>0.7196</v>
      </c>
      <c r="AL38" t="s">
        <v>249</v>
      </c>
    </row>
    <row r="39" spans="1:38" ht="12.75">
      <c r="A39" t="s">
        <v>16</v>
      </c>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row>
    <row r="40" spans="1:38" ht="12.75">
      <c r="A40" t="s">
        <v>24</v>
      </c>
      <c r="B40" s="46"/>
      <c r="C40" s="46"/>
      <c r="D40" s="46"/>
      <c r="E40" s="46"/>
      <c r="F40" s="46"/>
      <c r="G40" s="46"/>
      <c r="H40" s="46"/>
      <c r="I40" s="46"/>
      <c r="J40" s="46"/>
      <c r="K40" s="46"/>
      <c r="L40" s="46"/>
      <c r="M40" s="46"/>
      <c r="N40" s="46"/>
      <c r="O40" s="46"/>
      <c r="P40">
        <v>6</v>
      </c>
      <c r="Q40">
        <v>1050</v>
      </c>
      <c r="R40">
        <v>5.6708909466</v>
      </c>
      <c r="S40">
        <v>2.5446678204</v>
      </c>
      <c r="T40">
        <v>12.637800451</v>
      </c>
      <c r="U40">
        <v>0.0216680215</v>
      </c>
      <c r="V40">
        <v>5.7142857143</v>
      </c>
      <c r="W40">
        <v>2.3328473741</v>
      </c>
      <c r="X40">
        <v>-0.9388</v>
      </c>
      <c r="Y40">
        <v>-1.7401</v>
      </c>
      <c r="Z40">
        <v>-0.1374</v>
      </c>
      <c r="AA40">
        <v>0.3910995288</v>
      </c>
      <c r="AB40">
        <v>0.1754959485</v>
      </c>
      <c r="AC40">
        <v>0.8715804708</v>
      </c>
      <c r="AD40">
        <v>0.9233042355</v>
      </c>
      <c r="AE40">
        <v>-0.0621</v>
      </c>
      <c r="AF40">
        <v>-1.3273</v>
      </c>
      <c r="AG40">
        <v>1.203</v>
      </c>
      <c r="AH40">
        <v>0.0039681597</v>
      </c>
      <c r="AI40">
        <v>-0.9312</v>
      </c>
      <c r="AJ40">
        <v>-1.5647</v>
      </c>
      <c r="AK40">
        <v>-0.2976</v>
      </c>
      <c r="AL40" t="s">
        <v>250</v>
      </c>
    </row>
    <row r="41" spans="1:38" ht="12.75">
      <c r="A41" t="s">
        <v>21</v>
      </c>
      <c r="B41" s="46"/>
      <c r="C41" s="46"/>
      <c r="D41" s="46"/>
      <c r="E41" s="46"/>
      <c r="F41" s="46"/>
      <c r="G41" s="46"/>
      <c r="H41" s="46"/>
      <c r="I41" s="46"/>
      <c r="J41" s="46"/>
      <c r="K41" s="46"/>
      <c r="L41" s="46"/>
      <c r="M41" s="46"/>
      <c r="N41" s="46"/>
      <c r="O41" s="46"/>
      <c r="P41">
        <v>6</v>
      </c>
      <c r="Q41">
        <v>551</v>
      </c>
      <c r="R41">
        <v>9.6846647827</v>
      </c>
      <c r="S41">
        <v>4.3456010659</v>
      </c>
      <c r="T41">
        <v>21.583373745</v>
      </c>
      <c r="U41">
        <v>0.3235989124</v>
      </c>
      <c r="V41">
        <v>10.889292196</v>
      </c>
      <c r="W41">
        <v>4.4455349234</v>
      </c>
      <c r="X41">
        <v>-0.4036</v>
      </c>
      <c r="Y41">
        <v>-1.205</v>
      </c>
      <c r="Z41">
        <v>0.3978</v>
      </c>
      <c r="AA41">
        <v>0.6679140665</v>
      </c>
      <c r="AB41">
        <v>0.299699385</v>
      </c>
      <c r="AC41">
        <v>1.4885222412</v>
      </c>
      <c r="AD41">
        <v>0.1398151929</v>
      </c>
      <c r="AE41">
        <v>-1.5948</v>
      </c>
      <c r="AF41">
        <v>-3.7118</v>
      </c>
      <c r="AG41">
        <v>0.5222</v>
      </c>
      <c r="AH41">
        <v>0.0314828145</v>
      </c>
      <c r="AI41">
        <v>-1.1623</v>
      </c>
      <c r="AJ41">
        <v>-2.2214</v>
      </c>
      <c r="AK41">
        <v>-0.1032</v>
      </c>
      <c r="AL41" t="s">
        <v>251</v>
      </c>
    </row>
    <row r="42" spans="1:38" ht="12.75">
      <c r="A42" t="s">
        <v>22</v>
      </c>
      <c r="B42">
        <v>7</v>
      </c>
      <c r="C42">
        <v>1008</v>
      </c>
      <c r="D42">
        <v>6.2022990615</v>
      </c>
      <c r="E42">
        <v>2.9507144684</v>
      </c>
      <c r="F42">
        <v>13.037016648</v>
      </c>
      <c r="G42">
        <v>0.0378521062</v>
      </c>
      <c r="H42">
        <v>6.9444444444</v>
      </c>
      <c r="I42">
        <v>2.6247532848</v>
      </c>
      <c r="J42">
        <v>-0.787</v>
      </c>
      <c r="K42">
        <v>-1.5299</v>
      </c>
      <c r="L42">
        <v>-0.0442</v>
      </c>
      <c r="M42">
        <v>0.4551971464</v>
      </c>
      <c r="N42">
        <v>0.2165578913</v>
      </c>
      <c r="O42">
        <v>0.9568085507</v>
      </c>
      <c r="P42">
        <v>15</v>
      </c>
      <c r="Q42">
        <v>1534</v>
      </c>
      <c r="R42">
        <v>8.7064990933</v>
      </c>
      <c r="S42">
        <v>5.2385681074</v>
      </c>
      <c r="T42">
        <v>14.470199663</v>
      </c>
      <c r="U42">
        <v>0.0490835004</v>
      </c>
      <c r="V42">
        <v>9.778357236</v>
      </c>
      <c r="W42">
        <v>2.5247609819</v>
      </c>
      <c r="X42">
        <v>-0.5101</v>
      </c>
      <c r="Y42">
        <v>-1.0181</v>
      </c>
      <c r="Z42">
        <v>-0.002</v>
      </c>
      <c r="AA42">
        <v>0.6004537426</v>
      </c>
      <c r="AB42">
        <v>0.361283886</v>
      </c>
      <c r="AC42">
        <v>0.997953994</v>
      </c>
      <c r="AD42">
        <v>0.4388531028</v>
      </c>
      <c r="AE42">
        <v>-0.3543</v>
      </c>
      <c r="AF42">
        <v>-1.2515</v>
      </c>
      <c r="AG42">
        <v>0.5428</v>
      </c>
      <c r="AH42">
        <v>0.0047342461</v>
      </c>
      <c r="AI42">
        <v>-0.6485</v>
      </c>
      <c r="AJ42">
        <v>-1.0986</v>
      </c>
      <c r="AK42">
        <v>-0.1985</v>
      </c>
      <c r="AL42" t="s">
        <v>252</v>
      </c>
    </row>
    <row r="43" spans="1:38" ht="12.75">
      <c r="A43" t="s">
        <v>19</v>
      </c>
      <c r="B43">
        <v>9</v>
      </c>
      <c r="C43">
        <v>637</v>
      </c>
      <c r="D43">
        <v>12.559714488</v>
      </c>
      <c r="E43">
        <v>6.5197059649</v>
      </c>
      <c r="F43">
        <v>24.195328574</v>
      </c>
      <c r="G43">
        <v>0.8076356371</v>
      </c>
      <c r="H43">
        <v>14.128728414</v>
      </c>
      <c r="I43">
        <v>4.7095761381</v>
      </c>
      <c r="J43">
        <v>-0.0815</v>
      </c>
      <c r="K43">
        <v>-0.7371</v>
      </c>
      <c r="L43">
        <v>0.5742</v>
      </c>
      <c r="M43">
        <v>0.9217785435</v>
      </c>
      <c r="N43">
        <v>0.4784921722</v>
      </c>
      <c r="O43">
        <v>1.7757358061</v>
      </c>
      <c r="P43">
        <v>12</v>
      </c>
      <c r="Q43">
        <v>929</v>
      </c>
      <c r="R43">
        <v>11.705834117</v>
      </c>
      <c r="S43">
        <v>6.6364959964</v>
      </c>
      <c r="T43">
        <v>20.647424854</v>
      </c>
      <c r="U43">
        <v>0.4597470807</v>
      </c>
      <c r="V43">
        <v>12.917115178</v>
      </c>
      <c r="W43">
        <v>3.7288499625</v>
      </c>
      <c r="X43">
        <v>-0.2141</v>
      </c>
      <c r="Y43">
        <v>-0.7816</v>
      </c>
      <c r="Z43">
        <v>0.3535</v>
      </c>
      <c r="AA43">
        <v>0.8073063387</v>
      </c>
      <c r="AB43">
        <v>0.4576935937</v>
      </c>
      <c r="AC43">
        <v>1.4239734474</v>
      </c>
      <c r="AD43">
        <v>0.9003675212</v>
      </c>
      <c r="AE43">
        <v>0.0552</v>
      </c>
      <c r="AF43">
        <v>-0.8091</v>
      </c>
      <c r="AG43">
        <v>0.9195</v>
      </c>
      <c r="AH43">
        <v>0.5042163771</v>
      </c>
      <c r="AI43">
        <v>-0.1478</v>
      </c>
      <c r="AJ43">
        <v>-0.5813</v>
      </c>
      <c r="AK43">
        <v>0.2858</v>
      </c>
      <c r="AL43" t="s">
        <v>253</v>
      </c>
    </row>
    <row r="44" spans="1:38" ht="12.75">
      <c r="A44" t="s">
        <v>20</v>
      </c>
      <c r="B44" s="46"/>
      <c r="C44" s="46"/>
      <c r="D44" s="46"/>
      <c r="E44" s="46"/>
      <c r="F44" s="46"/>
      <c r="G44" s="46"/>
      <c r="H44" s="46"/>
      <c r="I44" s="46"/>
      <c r="J44" s="46"/>
      <c r="K44" s="46"/>
      <c r="L44" s="46"/>
      <c r="M44" s="46"/>
      <c r="N44" s="46"/>
      <c r="O44" s="46"/>
      <c r="P44">
        <v>11</v>
      </c>
      <c r="Q44">
        <v>381</v>
      </c>
      <c r="R44">
        <v>27.275845374</v>
      </c>
      <c r="S44">
        <v>15.080845913</v>
      </c>
      <c r="T44">
        <v>49.332228787</v>
      </c>
      <c r="U44">
        <v>0.0366264498</v>
      </c>
      <c r="V44">
        <v>28.871391076</v>
      </c>
      <c r="W44">
        <v>8.7050519432</v>
      </c>
      <c r="X44">
        <v>0.6319</v>
      </c>
      <c r="Y44">
        <v>0.0393</v>
      </c>
      <c r="Z44">
        <v>1.2244</v>
      </c>
      <c r="AA44">
        <v>1.8811101066</v>
      </c>
      <c r="AB44">
        <v>1.0400679163</v>
      </c>
      <c r="AC44">
        <v>3.4022540045</v>
      </c>
      <c r="AD44">
        <v>0.1708581719</v>
      </c>
      <c r="AE44">
        <v>-0.7996</v>
      </c>
      <c r="AF44">
        <v>-1.944</v>
      </c>
      <c r="AG44">
        <v>0.3448</v>
      </c>
      <c r="AH44">
        <v>0.3546036163</v>
      </c>
      <c r="AI44">
        <v>0.2708</v>
      </c>
      <c r="AJ44">
        <v>-0.3025</v>
      </c>
      <c r="AK44">
        <v>0.844</v>
      </c>
      <c r="AL44" t="s">
        <v>254</v>
      </c>
    </row>
    <row r="45" spans="1:38" ht="12.75">
      <c r="A45" t="s">
        <v>17</v>
      </c>
      <c r="B45">
        <v>35</v>
      </c>
      <c r="C45">
        <v>1894</v>
      </c>
      <c r="D45">
        <v>18.787159469</v>
      </c>
      <c r="E45">
        <v>13.428184207</v>
      </c>
      <c r="F45">
        <v>26.284816731</v>
      </c>
      <c r="G45">
        <v>0.0608178453</v>
      </c>
      <c r="H45">
        <v>18.479408659</v>
      </c>
      <c r="I45">
        <v>3.1235901706</v>
      </c>
      <c r="J45">
        <v>0.3212</v>
      </c>
      <c r="K45">
        <v>-0.0146</v>
      </c>
      <c r="L45">
        <v>0.657</v>
      </c>
      <c r="M45">
        <v>1.3788211911</v>
      </c>
      <c r="N45">
        <v>0.9855169949</v>
      </c>
      <c r="O45">
        <v>1.9290868518</v>
      </c>
      <c r="P45">
        <v>55</v>
      </c>
      <c r="Q45">
        <v>2806</v>
      </c>
      <c r="R45">
        <v>19.625805246</v>
      </c>
      <c r="S45">
        <v>15.013812118</v>
      </c>
      <c r="T45">
        <v>25.654525881</v>
      </c>
      <c r="U45">
        <v>0.0267728557</v>
      </c>
      <c r="V45">
        <v>19.60085531</v>
      </c>
      <c r="W45">
        <v>2.6429787908</v>
      </c>
      <c r="X45">
        <v>0.3027</v>
      </c>
      <c r="Y45">
        <v>0.0348</v>
      </c>
      <c r="Z45">
        <v>0.5706</v>
      </c>
      <c r="AA45">
        <v>1.3535162739</v>
      </c>
      <c r="AB45">
        <v>1.0354448534</v>
      </c>
      <c r="AC45">
        <v>1.7692939395</v>
      </c>
      <c r="AD45">
        <v>0.7854193858</v>
      </c>
      <c r="AE45">
        <v>-0.0589</v>
      </c>
      <c r="AF45">
        <v>-0.4827</v>
      </c>
      <c r="AG45">
        <v>0.3649</v>
      </c>
      <c r="AH45">
        <v>0.0044164002</v>
      </c>
      <c r="AI45">
        <v>0.312</v>
      </c>
      <c r="AJ45">
        <v>0.0972</v>
      </c>
      <c r="AK45">
        <v>0.5268</v>
      </c>
      <c r="AL45" t="s">
        <v>255</v>
      </c>
    </row>
    <row r="46" spans="1:38" ht="12.75">
      <c r="A46" t="s">
        <v>18</v>
      </c>
      <c r="B46">
        <v>19</v>
      </c>
      <c r="C46">
        <v>685</v>
      </c>
      <c r="D46">
        <v>31.667873737</v>
      </c>
      <c r="E46">
        <v>20.131097262</v>
      </c>
      <c r="F46">
        <v>49.816173156</v>
      </c>
      <c r="G46">
        <v>0.0002636718</v>
      </c>
      <c r="H46">
        <v>27.737226277</v>
      </c>
      <c r="I46">
        <v>6.363356122</v>
      </c>
      <c r="J46">
        <v>0.8434</v>
      </c>
      <c r="K46">
        <v>0.3903</v>
      </c>
      <c r="L46">
        <v>1.2964</v>
      </c>
      <c r="M46">
        <v>2.3241584476</v>
      </c>
      <c r="N46">
        <v>1.4774550433</v>
      </c>
      <c r="O46">
        <v>3.6560926266</v>
      </c>
      <c r="P46">
        <v>43</v>
      </c>
      <c r="Q46">
        <v>1040</v>
      </c>
      <c r="R46">
        <v>47.054171961</v>
      </c>
      <c r="S46">
        <v>34.783942864</v>
      </c>
      <c r="T46">
        <v>63.652792542</v>
      </c>
      <c r="U46" s="4">
        <v>2.239456E-14</v>
      </c>
      <c r="V46">
        <v>41.346153846</v>
      </c>
      <c r="W46">
        <v>6.3052293503</v>
      </c>
      <c r="X46">
        <v>1.1772</v>
      </c>
      <c r="Y46">
        <v>0.875</v>
      </c>
      <c r="Z46">
        <v>1.4793</v>
      </c>
      <c r="AA46">
        <v>3.2451451905</v>
      </c>
      <c r="AB46">
        <v>2.3989147017</v>
      </c>
      <c r="AC46">
        <v>4.3898881857</v>
      </c>
      <c r="AD46">
        <v>0.1355258053</v>
      </c>
      <c r="AE46">
        <v>-0.4112</v>
      </c>
      <c r="AF46">
        <v>-0.9511</v>
      </c>
      <c r="AG46">
        <v>0.1287</v>
      </c>
      <c r="AH46" s="4">
        <v>3.560797E-13</v>
      </c>
      <c r="AI46">
        <v>1.0103</v>
      </c>
      <c r="AJ46">
        <v>0.7379</v>
      </c>
      <c r="AK46">
        <v>1.2826</v>
      </c>
      <c r="AL46" t="s">
        <v>256</v>
      </c>
    </row>
    <row r="47" spans="1:38" ht="12.75">
      <c r="A47" t="s">
        <v>57</v>
      </c>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row>
    <row r="48" spans="1:38" ht="12.75">
      <c r="A48" t="s">
        <v>61</v>
      </c>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row>
    <row r="49" spans="1:38" ht="12.75">
      <c r="A49" t="s">
        <v>59</v>
      </c>
      <c r="B49">
        <v>11</v>
      </c>
      <c r="C49">
        <v>824</v>
      </c>
      <c r="D49">
        <v>12.931226328</v>
      </c>
      <c r="E49">
        <v>7.1430927233</v>
      </c>
      <c r="F49">
        <v>23.409553933</v>
      </c>
      <c r="G49">
        <v>0.8628764307</v>
      </c>
      <c r="H49">
        <v>13.349514563</v>
      </c>
      <c r="I49">
        <v>4.0250300854</v>
      </c>
      <c r="J49">
        <v>-0.0523</v>
      </c>
      <c r="K49">
        <v>-0.6458</v>
      </c>
      <c r="L49">
        <v>0.5412</v>
      </c>
      <c r="M49">
        <v>0.9490444215</v>
      </c>
      <c r="N49">
        <v>0.5242435736</v>
      </c>
      <c r="O49">
        <v>1.7180664853</v>
      </c>
      <c r="P49">
        <v>15</v>
      </c>
      <c r="Q49">
        <v>1237</v>
      </c>
      <c r="R49">
        <v>11.374823093</v>
      </c>
      <c r="S49">
        <v>6.8444983494</v>
      </c>
      <c r="T49">
        <v>18.90373754</v>
      </c>
      <c r="U49">
        <v>0.3489612326</v>
      </c>
      <c r="V49">
        <v>12.12611156</v>
      </c>
      <c r="W49">
        <v>3.1309485418</v>
      </c>
      <c r="X49">
        <v>-0.2427</v>
      </c>
      <c r="Y49">
        <v>-0.7507</v>
      </c>
      <c r="Z49">
        <v>0.2652</v>
      </c>
      <c r="AA49">
        <v>0.784477782</v>
      </c>
      <c r="AB49">
        <v>0.4720387157</v>
      </c>
      <c r="AC49">
        <v>1.3037180425</v>
      </c>
      <c r="AD49">
        <v>0.7758182482</v>
      </c>
      <c r="AE49">
        <v>0.113</v>
      </c>
      <c r="AF49">
        <v>-0.665</v>
      </c>
      <c r="AG49">
        <v>0.8911</v>
      </c>
      <c r="AH49">
        <v>0.4591648105</v>
      </c>
      <c r="AI49">
        <v>-0.1475</v>
      </c>
      <c r="AJ49">
        <v>-0.5381</v>
      </c>
      <c r="AK49">
        <v>0.2431</v>
      </c>
      <c r="AL49" t="s">
        <v>257</v>
      </c>
    </row>
    <row r="50" spans="1:38" ht="12.75">
      <c r="A50" t="s">
        <v>62</v>
      </c>
      <c r="B50">
        <v>6</v>
      </c>
      <c r="C50">
        <v>484</v>
      </c>
      <c r="D50">
        <v>11.861077326</v>
      </c>
      <c r="E50">
        <v>5.3186594138</v>
      </c>
      <c r="F50">
        <v>26.451243514</v>
      </c>
      <c r="G50">
        <v>0.7346841376</v>
      </c>
      <c r="H50">
        <v>12.396694215</v>
      </c>
      <c r="I50">
        <v>5.0609292206</v>
      </c>
      <c r="J50">
        <v>-0.1387</v>
      </c>
      <c r="K50">
        <v>-0.9407</v>
      </c>
      <c r="L50">
        <v>0.6634</v>
      </c>
      <c r="M50">
        <v>0.8705043886</v>
      </c>
      <c r="N50">
        <v>0.3903453484</v>
      </c>
      <c r="O50">
        <v>1.941301193</v>
      </c>
      <c r="P50" s="46"/>
      <c r="Q50" s="46"/>
      <c r="R50" s="46"/>
      <c r="S50" s="46"/>
      <c r="T50" s="46"/>
      <c r="U50" s="46"/>
      <c r="V50" s="46"/>
      <c r="W50" s="46"/>
      <c r="X50" s="46"/>
      <c r="Y50" s="46"/>
      <c r="Z50" s="46"/>
      <c r="AA50" s="46"/>
      <c r="AB50" s="46"/>
      <c r="AC50" s="46"/>
      <c r="AD50">
        <v>0.1239533844</v>
      </c>
      <c r="AE50">
        <v>1.0878</v>
      </c>
      <c r="AF50">
        <v>-0.2981</v>
      </c>
      <c r="AG50">
        <v>2.4737</v>
      </c>
      <c r="AH50">
        <v>0.0416021818</v>
      </c>
      <c r="AI50">
        <v>-0.7213</v>
      </c>
      <c r="AJ50">
        <v>-1.4151</v>
      </c>
      <c r="AK50">
        <v>-0.0274</v>
      </c>
      <c r="AL50" t="s">
        <v>258</v>
      </c>
    </row>
    <row r="51" spans="1:38" ht="12.75">
      <c r="A51" t="s">
        <v>63</v>
      </c>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row>
    <row r="52" spans="1:38" ht="12.75">
      <c r="A52" t="s">
        <v>58</v>
      </c>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row>
    <row r="53" spans="1:38" ht="12.75">
      <c r="A53" t="s">
        <v>60</v>
      </c>
      <c r="B53">
        <v>11</v>
      </c>
      <c r="C53">
        <v>989</v>
      </c>
      <c r="D53">
        <v>10.58570356</v>
      </c>
      <c r="E53">
        <v>5.8473397135</v>
      </c>
      <c r="F53">
        <v>19.163777947</v>
      </c>
      <c r="G53">
        <v>0.4044895917</v>
      </c>
      <c r="H53">
        <v>11.122345804</v>
      </c>
      <c r="I53">
        <v>3.3535134382</v>
      </c>
      <c r="J53">
        <v>-0.2524</v>
      </c>
      <c r="K53">
        <v>-0.846</v>
      </c>
      <c r="L53">
        <v>0.3411</v>
      </c>
      <c r="M53">
        <v>0.7769025656</v>
      </c>
      <c r="N53">
        <v>0.4291460836</v>
      </c>
      <c r="O53">
        <v>1.4064618539</v>
      </c>
      <c r="P53">
        <v>16</v>
      </c>
      <c r="Q53">
        <v>1268</v>
      </c>
      <c r="R53">
        <v>12.409898291</v>
      </c>
      <c r="S53">
        <v>7.5877746056</v>
      </c>
      <c r="T53">
        <v>20.296540632</v>
      </c>
      <c r="U53">
        <v>0.5351963447</v>
      </c>
      <c r="V53">
        <v>12.61829653</v>
      </c>
      <c r="W53">
        <v>3.1545741325</v>
      </c>
      <c r="X53">
        <v>-0.1556</v>
      </c>
      <c r="Y53">
        <v>-0.6476</v>
      </c>
      <c r="Z53">
        <v>0.3363</v>
      </c>
      <c r="AA53">
        <v>0.8558629357</v>
      </c>
      <c r="AB53">
        <v>0.5232996192</v>
      </c>
      <c r="AC53">
        <v>1.3997743127</v>
      </c>
      <c r="AD53">
        <v>0.6565160862</v>
      </c>
      <c r="AE53">
        <v>-0.1742</v>
      </c>
      <c r="AF53">
        <v>-0.9419</v>
      </c>
      <c r="AG53">
        <v>0.5935</v>
      </c>
      <c r="AH53">
        <v>0.2995038051</v>
      </c>
      <c r="AI53">
        <v>-0.204</v>
      </c>
      <c r="AJ53">
        <v>-0.5895</v>
      </c>
      <c r="AK53">
        <v>0.1814</v>
      </c>
      <c r="AL53" t="s">
        <v>259</v>
      </c>
    </row>
    <row r="54" spans="1:38" ht="12.75">
      <c r="A54" t="s">
        <v>67</v>
      </c>
      <c r="B54" s="46"/>
      <c r="C54" s="46"/>
      <c r="D54" s="46"/>
      <c r="E54" s="46"/>
      <c r="F54" s="46"/>
      <c r="G54" s="46"/>
      <c r="H54" s="46"/>
      <c r="I54" s="46"/>
      <c r="J54" s="46"/>
      <c r="K54" s="46"/>
      <c r="L54" s="46"/>
      <c r="M54" s="46"/>
      <c r="N54" s="46"/>
      <c r="O54" s="46"/>
      <c r="P54">
        <v>15</v>
      </c>
      <c r="Q54">
        <v>1427</v>
      </c>
      <c r="R54">
        <v>9.3424582594</v>
      </c>
      <c r="S54">
        <v>5.6214525455</v>
      </c>
      <c r="T54">
        <v>15.526507717</v>
      </c>
      <c r="U54">
        <v>0.0898827161</v>
      </c>
      <c r="V54">
        <v>10.511562719</v>
      </c>
      <c r="W54">
        <v>2.7140738236</v>
      </c>
      <c r="X54">
        <v>-0.4396</v>
      </c>
      <c r="Y54">
        <v>-0.9475</v>
      </c>
      <c r="Z54">
        <v>0.0684</v>
      </c>
      <c r="AA54">
        <v>0.6443133993</v>
      </c>
      <c r="AB54">
        <v>0.3876899525</v>
      </c>
      <c r="AC54">
        <v>1.0708034961</v>
      </c>
      <c r="AD54">
        <v>0.0458044525</v>
      </c>
      <c r="AE54">
        <v>-1.0313</v>
      </c>
      <c r="AF54">
        <v>-2.0435</v>
      </c>
      <c r="AG54">
        <v>-0.0192</v>
      </c>
      <c r="AH54">
        <v>0.0003985403</v>
      </c>
      <c r="AI54">
        <v>-0.9165</v>
      </c>
      <c r="AJ54">
        <v>-1.4239</v>
      </c>
      <c r="AK54">
        <v>-0.4092</v>
      </c>
      <c r="AL54" t="s">
        <v>260</v>
      </c>
    </row>
    <row r="55" spans="1:38" ht="12.75">
      <c r="A55" t="s">
        <v>65</v>
      </c>
      <c r="B55">
        <v>18</v>
      </c>
      <c r="C55">
        <v>979</v>
      </c>
      <c r="D55">
        <v>16.828939982</v>
      </c>
      <c r="E55">
        <v>10.568335741</v>
      </c>
      <c r="F55">
        <v>26.798280059</v>
      </c>
      <c r="G55">
        <v>0.3737022135</v>
      </c>
      <c r="H55">
        <v>18.386108274</v>
      </c>
      <c r="I55">
        <v>4.33364728</v>
      </c>
      <c r="J55">
        <v>0.2112</v>
      </c>
      <c r="K55">
        <v>-0.2541</v>
      </c>
      <c r="L55">
        <v>0.6764</v>
      </c>
      <c r="M55">
        <v>1.2351041737</v>
      </c>
      <c r="N55">
        <v>0.7756279121</v>
      </c>
      <c r="O55">
        <v>1.9667707879</v>
      </c>
      <c r="P55">
        <v>17</v>
      </c>
      <c r="Q55">
        <v>1340</v>
      </c>
      <c r="R55">
        <v>11.855835609</v>
      </c>
      <c r="S55">
        <v>7.3553059482</v>
      </c>
      <c r="T55">
        <v>19.110127979</v>
      </c>
      <c r="U55">
        <v>0.4085100655</v>
      </c>
      <c r="V55">
        <v>12.686567164</v>
      </c>
      <c r="W55">
        <v>3.0769444967</v>
      </c>
      <c r="X55">
        <v>-0.2013</v>
      </c>
      <c r="Y55">
        <v>-0.6787</v>
      </c>
      <c r="Z55">
        <v>0.2761</v>
      </c>
      <c r="AA55">
        <v>0.8176513645</v>
      </c>
      <c r="AB55">
        <v>0.5072671503</v>
      </c>
      <c r="AC55">
        <v>1.317951997</v>
      </c>
      <c r="AD55">
        <v>0.3217974238</v>
      </c>
      <c r="AE55">
        <v>0.3351</v>
      </c>
      <c r="AF55">
        <v>-0.3278</v>
      </c>
      <c r="AG55">
        <v>0.9979</v>
      </c>
      <c r="AH55">
        <v>0.9769290651</v>
      </c>
      <c r="AI55">
        <v>0.0049</v>
      </c>
      <c r="AJ55">
        <v>-0.3284</v>
      </c>
      <c r="AK55">
        <v>0.3382</v>
      </c>
      <c r="AL55" t="s">
        <v>261</v>
      </c>
    </row>
    <row r="56" spans="1:38" ht="12.75">
      <c r="A56" t="s">
        <v>68</v>
      </c>
      <c r="B56" s="46"/>
      <c r="C56" s="46"/>
      <c r="D56" s="46"/>
      <c r="E56" s="46"/>
      <c r="F56" s="46"/>
      <c r="G56" s="46"/>
      <c r="H56" s="46"/>
      <c r="I56" s="46"/>
      <c r="J56" s="46"/>
      <c r="K56" s="46"/>
      <c r="L56" s="46"/>
      <c r="M56" s="46"/>
      <c r="N56" s="46"/>
      <c r="O56" s="46"/>
      <c r="P56">
        <v>22</v>
      </c>
      <c r="Q56">
        <v>1338</v>
      </c>
      <c r="R56">
        <v>15.141895651</v>
      </c>
      <c r="S56">
        <v>9.9472322834</v>
      </c>
      <c r="T56">
        <v>23.049326423</v>
      </c>
      <c r="U56">
        <v>0.8398369941</v>
      </c>
      <c r="V56">
        <v>16.44245142</v>
      </c>
      <c r="W56">
        <v>3.5055424214</v>
      </c>
      <c r="X56">
        <v>0.0433</v>
      </c>
      <c r="Y56">
        <v>-0.3768</v>
      </c>
      <c r="Z56">
        <v>0.4635</v>
      </c>
      <c r="AA56">
        <v>1.0442782818</v>
      </c>
      <c r="AB56">
        <v>0.6860223368</v>
      </c>
      <c r="AC56">
        <v>1.5896233568</v>
      </c>
      <c r="AD56">
        <v>0.0064169113</v>
      </c>
      <c r="AE56">
        <v>-2.0131</v>
      </c>
      <c r="AF56">
        <v>-3.4606</v>
      </c>
      <c r="AG56">
        <v>-0.5655</v>
      </c>
      <c r="AH56">
        <v>0.012399688</v>
      </c>
      <c r="AI56">
        <v>-0.9245</v>
      </c>
      <c r="AJ56">
        <v>-1.6491</v>
      </c>
      <c r="AK56">
        <v>-0.1999</v>
      </c>
      <c r="AL56" t="s">
        <v>262</v>
      </c>
    </row>
    <row r="57" spans="1:38" ht="12.75">
      <c r="A57" t="s">
        <v>69</v>
      </c>
      <c r="B57">
        <v>39</v>
      </c>
      <c r="C57">
        <v>1560</v>
      </c>
      <c r="D57">
        <v>23.757362501</v>
      </c>
      <c r="E57">
        <v>17.274878901</v>
      </c>
      <c r="F57">
        <v>32.672430078</v>
      </c>
      <c r="G57">
        <v>0.0006269933</v>
      </c>
      <c r="H57">
        <v>25</v>
      </c>
      <c r="I57">
        <v>4.0032038451</v>
      </c>
      <c r="J57">
        <v>0.5559</v>
      </c>
      <c r="K57">
        <v>0.2373</v>
      </c>
      <c r="L57">
        <v>0.8746</v>
      </c>
      <c r="M57">
        <v>1.7435927403</v>
      </c>
      <c r="N57">
        <v>1.26783238</v>
      </c>
      <c r="O57">
        <v>2.3978845249</v>
      </c>
      <c r="P57">
        <v>38</v>
      </c>
      <c r="Q57">
        <v>2006</v>
      </c>
      <c r="R57">
        <v>18.319270831</v>
      </c>
      <c r="S57">
        <v>13.289693015</v>
      </c>
      <c r="T57">
        <v>25.252327755</v>
      </c>
      <c r="U57">
        <v>0.1533550586</v>
      </c>
      <c r="V57">
        <v>18.943170489</v>
      </c>
      <c r="W57">
        <v>3.0729880374</v>
      </c>
      <c r="X57">
        <v>0.2338</v>
      </c>
      <c r="Y57">
        <v>-0.0872</v>
      </c>
      <c r="Z57">
        <v>0.5548</v>
      </c>
      <c r="AA57">
        <v>1.2634096224</v>
      </c>
      <c r="AB57">
        <v>0.9165389927</v>
      </c>
      <c r="AC57">
        <v>1.7415558822</v>
      </c>
      <c r="AD57">
        <v>0.2829624706</v>
      </c>
      <c r="AE57">
        <v>0.2447</v>
      </c>
      <c r="AF57">
        <v>-0.202</v>
      </c>
      <c r="AG57">
        <v>0.6915</v>
      </c>
      <c r="AH57">
        <v>0.0006210492</v>
      </c>
      <c r="AI57">
        <v>0.3949</v>
      </c>
      <c r="AJ57">
        <v>0.1687</v>
      </c>
      <c r="AK57">
        <v>0.621</v>
      </c>
      <c r="AL57" t="s">
        <v>263</v>
      </c>
    </row>
    <row r="58" spans="1:38" ht="12.75">
      <c r="A58" t="s">
        <v>64</v>
      </c>
      <c r="B58">
        <v>9</v>
      </c>
      <c r="C58">
        <v>1332</v>
      </c>
      <c r="D58">
        <v>6.3218026852</v>
      </c>
      <c r="E58">
        <v>3.2817145787</v>
      </c>
      <c r="F58">
        <v>12.178142929</v>
      </c>
      <c r="G58">
        <v>0.0216942354</v>
      </c>
      <c r="H58">
        <v>6.7567567568</v>
      </c>
      <c r="I58">
        <v>2.2522522523</v>
      </c>
      <c r="J58">
        <v>-0.7679</v>
      </c>
      <c r="K58">
        <v>-1.4236</v>
      </c>
      <c r="L58">
        <v>-0.1123</v>
      </c>
      <c r="M58">
        <v>0.4639677181</v>
      </c>
      <c r="N58">
        <v>0.2408505454</v>
      </c>
      <c r="O58">
        <v>0.8937743658</v>
      </c>
      <c r="P58">
        <v>28</v>
      </c>
      <c r="Q58">
        <v>1788</v>
      </c>
      <c r="R58">
        <v>14.948688989</v>
      </c>
      <c r="S58">
        <v>10.294797798</v>
      </c>
      <c r="T58">
        <v>21.70642949</v>
      </c>
      <c r="U58">
        <v>0.8727326566</v>
      </c>
      <c r="V58">
        <v>15.659955257</v>
      </c>
      <c r="W58">
        <v>2.9594533681</v>
      </c>
      <c r="X58">
        <v>0.0305</v>
      </c>
      <c r="Y58">
        <v>-0.3425</v>
      </c>
      <c r="Z58">
        <v>0.4035</v>
      </c>
      <c r="AA58">
        <v>1.0309535618</v>
      </c>
      <c r="AB58">
        <v>0.709992593</v>
      </c>
      <c r="AC58">
        <v>1.4970089224</v>
      </c>
      <c r="AD58">
        <v>0.0222741935</v>
      </c>
      <c r="AE58">
        <v>-0.8758</v>
      </c>
      <c r="AF58">
        <v>-1.6268</v>
      </c>
      <c r="AG58">
        <v>-0.1248</v>
      </c>
      <c r="AH58">
        <v>0.0553482315</v>
      </c>
      <c r="AI58">
        <v>-0.3687</v>
      </c>
      <c r="AJ58">
        <v>-0.7459</v>
      </c>
      <c r="AK58">
        <v>0.0084</v>
      </c>
      <c r="AL58" t="s">
        <v>264</v>
      </c>
    </row>
    <row r="59" spans="1:38" ht="12.75">
      <c r="A59" t="s">
        <v>66</v>
      </c>
      <c r="B59">
        <v>9</v>
      </c>
      <c r="C59">
        <v>1202</v>
      </c>
      <c r="D59">
        <v>6.6585481712</v>
      </c>
      <c r="E59">
        <v>3.4564366796</v>
      </c>
      <c r="F59">
        <v>12.827159256</v>
      </c>
      <c r="G59">
        <v>0.0323178627</v>
      </c>
      <c r="H59">
        <v>7.4875207987</v>
      </c>
      <c r="I59">
        <v>2.4958402662</v>
      </c>
      <c r="J59">
        <v>-0.716</v>
      </c>
      <c r="K59">
        <v>-1.3717</v>
      </c>
      <c r="L59">
        <v>-0.0604</v>
      </c>
      <c r="M59">
        <v>0.488682035</v>
      </c>
      <c r="N59">
        <v>0.2536736939</v>
      </c>
      <c r="O59">
        <v>0.9414067642</v>
      </c>
      <c r="P59">
        <v>7</v>
      </c>
      <c r="Q59">
        <v>1384</v>
      </c>
      <c r="R59">
        <v>4.630478752</v>
      </c>
      <c r="S59">
        <v>2.2046187114</v>
      </c>
      <c r="T59">
        <v>9.725642517</v>
      </c>
      <c r="U59">
        <v>0.0025719693</v>
      </c>
      <c r="V59">
        <v>5.0578034682</v>
      </c>
      <c r="W59">
        <v>1.9116700224</v>
      </c>
      <c r="X59">
        <v>-1.1415</v>
      </c>
      <c r="Y59">
        <v>-1.8836</v>
      </c>
      <c r="Z59">
        <v>-0.3994</v>
      </c>
      <c r="AA59">
        <v>0.3193463029</v>
      </c>
      <c r="AB59">
        <v>0.1520440698</v>
      </c>
      <c r="AC59">
        <v>0.6707401432</v>
      </c>
      <c r="AD59">
        <v>0.4898045305</v>
      </c>
      <c r="AE59">
        <v>0.348</v>
      </c>
      <c r="AF59">
        <v>-0.6397</v>
      </c>
      <c r="AG59">
        <v>1.3358</v>
      </c>
      <c r="AH59">
        <v>0.0002366015</v>
      </c>
      <c r="AI59">
        <v>-0.9288</v>
      </c>
      <c r="AJ59">
        <v>-1.4239</v>
      </c>
      <c r="AK59">
        <v>-0.4336</v>
      </c>
      <c r="AL59" t="s">
        <v>265</v>
      </c>
    </row>
    <row r="60" spans="1:38" ht="12.75">
      <c r="A60" t="s">
        <v>45</v>
      </c>
      <c r="B60">
        <v>7</v>
      </c>
      <c r="C60">
        <v>660</v>
      </c>
      <c r="D60">
        <v>9.83758888</v>
      </c>
      <c r="E60">
        <v>4.680278472</v>
      </c>
      <c r="F60">
        <v>20.677862557</v>
      </c>
      <c r="G60">
        <v>0.390105676</v>
      </c>
      <c r="H60">
        <v>10.606060606</v>
      </c>
      <c r="I60">
        <v>4.0087141077</v>
      </c>
      <c r="J60">
        <v>-0.3257</v>
      </c>
      <c r="K60">
        <v>-1.0686</v>
      </c>
      <c r="L60">
        <v>0.4171</v>
      </c>
      <c r="M60">
        <v>0.7219971726</v>
      </c>
      <c r="N60">
        <v>0.3434934987</v>
      </c>
      <c r="O60">
        <v>1.5175830667</v>
      </c>
      <c r="P60">
        <v>24</v>
      </c>
      <c r="Q60">
        <v>817</v>
      </c>
      <c r="R60">
        <v>26.679287573</v>
      </c>
      <c r="S60">
        <v>17.838805691</v>
      </c>
      <c r="T60">
        <v>39.900899069</v>
      </c>
      <c r="U60">
        <v>0.0029870271</v>
      </c>
      <c r="V60">
        <v>29.375764994</v>
      </c>
      <c r="W60">
        <v>5.9963029199</v>
      </c>
      <c r="X60">
        <v>0.6097</v>
      </c>
      <c r="Y60">
        <v>0.2072</v>
      </c>
      <c r="Z60">
        <v>1.0123</v>
      </c>
      <c r="AA60">
        <v>1.8399678104</v>
      </c>
      <c r="AB60">
        <v>1.2302737904</v>
      </c>
      <c r="AC60">
        <v>2.7518114827</v>
      </c>
      <c r="AD60">
        <v>0.0183773786</v>
      </c>
      <c r="AE60">
        <v>-1.0129</v>
      </c>
      <c r="AF60">
        <v>-1.8548</v>
      </c>
      <c r="AG60">
        <v>-0.1709</v>
      </c>
      <c r="AH60">
        <v>0.5100159933</v>
      </c>
      <c r="AI60">
        <v>0.142</v>
      </c>
      <c r="AJ60">
        <v>-0.2805</v>
      </c>
      <c r="AK60">
        <v>0.5645</v>
      </c>
      <c r="AL60" t="s">
        <v>266</v>
      </c>
    </row>
    <row r="61" spans="1:38" ht="12.75">
      <c r="A61" t="s">
        <v>42</v>
      </c>
      <c r="B61">
        <v>40</v>
      </c>
      <c r="C61">
        <v>1681</v>
      </c>
      <c r="D61">
        <v>21.224923841</v>
      </c>
      <c r="E61">
        <v>15.493224303</v>
      </c>
      <c r="F61">
        <v>29.07705867</v>
      </c>
      <c r="G61">
        <v>0.0057833301</v>
      </c>
      <c r="H61">
        <v>23.795359905</v>
      </c>
      <c r="I61">
        <v>3.7623767521</v>
      </c>
      <c r="J61">
        <v>0.4432</v>
      </c>
      <c r="K61">
        <v>0.1285</v>
      </c>
      <c r="L61">
        <v>0.758</v>
      </c>
      <c r="M61">
        <v>1.5577328132</v>
      </c>
      <c r="N61">
        <v>1.1370737563</v>
      </c>
      <c r="O61">
        <v>2.134014178</v>
      </c>
      <c r="P61">
        <v>56</v>
      </c>
      <c r="Q61">
        <v>2125</v>
      </c>
      <c r="R61">
        <v>23.57760935</v>
      </c>
      <c r="S61">
        <v>18.077408848</v>
      </c>
      <c r="T61">
        <v>30.751291146</v>
      </c>
      <c r="U61">
        <v>0.0003344009</v>
      </c>
      <c r="V61">
        <v>26.352941176</v>
      </c>
      <c r="W61">
        <v>3.5215598934</v>
      </c>
      <c r="X61">
        <v>0.4862</v>
      </c>
      <c r="Y61">
        <v>0.2205</v>
      </c>
      <c r="Z61">
        <v>0.7518</v>
      </c>
      <c r="AA61">
        <v>1.6260569976</v>
      </c>
      <c r="AB61">
        <v>1.2467293321</v>
      </c>
      <c r="AC61">
        <v>2.120798229</v>
      </c>
      <c r="AD61">
        <v>0.5611053057</v>
      </c>
      <c r="AE61">
        <v>-0.1203</v>
      </c>
      <c r="AF61">
        <v>-0.5261</v>
      </c>
      <c r="AG61">
        <v>0.2854</v>
      </c>
      <c r="AH61" s="4">
        <v>9.7976968E-06</v>
      </c>
      <c r="AI61">
        <v>0.4647</v>
      </c>
      <c r="AJ61">
        <v>0.2587</v>
      </c>
      <c r="AK61">
        <v>0.6707</v>
      </c>
      <c r="AL61" t="s">
        <v>267</v>
      </c>
    </row>
    <row r="62" spans="1:38" ht="12.75">
      <c r="A62" t="s">
        <v>43</v>
      </c>
      <c r="B62">
        <v>26</v>
      </c>
      <c r="C62">
        <v>973</v>
      </c>
      <c r="D62">
        <v>27.36157905</v>
      </c>
      <c r="E62">
        <v>18.557164055</v>
      </c>
      <c r="F62">
        <v>40.343233797</v>
      </c>
      <c r="G62">
        <v>0.00043273</v>
      </c>
      <c r="H62">
        <v>26.721479959</v>
      </c>
      <c r="I62">
        <v>5.2405133747</v>
      </c>
      <c r="J62">
        <v>0.6972</v>
      </c>
      <c r="K62">
        <v>0.3089</v>
      </c>
      <c r="L62">
        <v>1.0855</v>
      </c>
      <c r="M62">
        <v>2.008112247</v>
      </c>
      <c r="N62">
        <v>1.3619414414</v>
      </c>
      <c r="O62">
        <v>2.9608576949</v>
      </c>
      <c r="P62">
        <v>34</v>
      </c>
      <c r="Q62">
        <v>1438</v>
      </c>
      <c r="R62">
        <v>24.335890111</v>
      </c>
      <c r="S62">
        <v>17.339500498</v>
      </c>
      <c r="T62">
        <v>34.155283053</v>
      </c>
      <c r="U62">
        <v>0.0027525804</v>
      </c>
      <c r="V62">
        <v>23.64394993</v>
      </c>
      <c r="W62">
        <v>4.0549039603</v>
      </c>
      <c r="X62">
        <v>0.5178</v>
      </c>
      <c r="Y62">
        <v>0.1788</v>
      </c>
      <c r="Z62">
        <v>0.8568</v>
      </c>
      <c r="AA62">
        <v>1.6783527041</v>
      </c>
      <c r="AB62">
        <v>1.1958386324</v>
      </c>
      <c r="AC62">
        <v>2.3555584534</v>
      </c>
      <c r="AD62">
        <v>0.6954516972</v>
      </c>
      <c r="AE62">
        <v>0.102</v>
      </c>
      <c r="AF62">
        <v>-0.4086</v>
      </c>
      <c r="AG62">
        <v>0.6126</v>
      </c>
      <c r="AH62" s="4">
        <v>3.8335258E-06</v>
      </c>
      <c r="AI62">
        <v>0.6075</v>
      </c>
      <c r="AJ62">
        <v>0.3498</v>
      </c>
      <c r="AK62">
        <v>0.8652</v>
      </c>
      <c r="AL62" t="s">
        <v>268</v>
      </c>
    </row>
    <row r="63" spans="1:38" ht="12.75">
      <c r="A63" t="s">
        <v>44</v>
      </c>
      <c r="B63">
        <v>29</v>
      </c>
      <c r="C63">
        <v>1890</v>
      </c>
      <c r="D63">
        <v>15.570041145</v>
      </c>
      <c r="E63">
        <v>10.775473705</v>
      </c>
      <c r="F63">
        <v>22.497960451</v>
      </c>
      <c r="G63">
        <v>0.4774802524</v>
      </c>
      <c r="H63">
        <v>15.343915344</v>
      </c>
      <c r="I63">
        <v>2.8492935487</v>
      </c>
      <c r="J63">
        <v>0.1334</v>
      </c>
      <c r="K63">
        <v>-0.2347</v>
      </c>
      <c r="L63">
        <v>0.5015</v>
      </c>
      <c r="M63">
        <v>1.1427114734</v>
      </c>
      <c r="N63">
        <v>0.7908301153</v>
      </c>
      <c r="O63">
        <v>1.6511631084</v>
      </c>
      <c r="P63">
        <v>40</v>
      </c>
      <c r="Q63">
        <v>2589</v>
      </c>
      <c r="R63">
        <v>16.363016044</v>
      </c>
      <c r="S63">
        <v>11.965668485</v>
      </c>
      <c r="T63">
        <v>22.376375745</v>
      </c>
      <c r="U63">
        <v>0.4490473752</v>
      </c>
      <c r="V63">
        <v>15.449980688</v>
      </c>
      <c r="W63">
        <v>2.4428564389</v>
      </c>
      <c r="X63">
        <v>0.1209</v>
      </c>
      <c r="Y63">
        <v>-0.1921</v>
      </c>
      <c r="Z63">
        <v>0.4339</v>
      </c>
      <c r="AA63">
        <v>1.1284942568</v>
      </c>
      <c r="AB63">
        <v>0.8252261153</v>
      </c>
      <c r="AC63">
        <v>1.5432125378</v>
      </c>
      <c r="AD63">
        <v>0.7902470752</v>
      </c>
      <c r="AE63">
        <v>-0.0649</v>
      </c>
      <c r="AF63">
        <v>-0.5429</v>
      </c>
      <c r="AG63">
        <v>0.4132</v>
      </c>
      <c r="AH63">
        <v>0.3022882075</v>
      </c>
      <c r="AI63">
        <v>0.1271</v>
      </c>
      <c r="AJ63">
        <v>-0.1144</v>
      </c>
      <c r="AK63">
        <v>0.3687</v>
      </c>
      <c r="AL63" t="s">
        <v>269</v>
      </c>
    </row>
    <row r="64" spans="1:38" ht="12.75">
      <c r="A64" t="s">
        <v>38</v>
      </c>
      <c r="B64">
        <v>10</v>
      </c>
      <c r="C64">
        <v>1332</v>
      </c>
      <c r="D64">
        <v>7.316274285</v>
      </c>
      <c r="E64">
        <v>3.9270079558</v>
      </c>
      <c r="F64">
        <v>13.630700527</v>
      </c>
      <c r="G64">
        <v>0.0501400551</v>
      </c>
      <c r="H64">
        <v>7.5075075075</v>
      </c>
      <c r="I64">
        <v>2.3740823275</v>
      </c>
      <c r="J64">
        <v>-0.6218</v>
      </c>
      <c r="K64">
        <v>-1.2441</v>
      </c>
      <c r="L64">
        <v>0.0004</v>
      </c>
      <c r="M64">
        <v>0.5369536593</v>
      </c>
      <c r="N64">
        <v>0.2882097103</v>
      </c>
      <c r="O64">
        <v>1.0003800079</v>
      </c>
      <c r="P64">
        <v>17</v>
      </c>
      <c r="Q64">
        <v>2069</v>
      </c>
      <c r="R64">
        <v>7.8685887416</v>
      </c>
      <c r="S64">
        <v>4.8817627721</v>
      </c>
      <c r="T64">
        <v>12.682854877</v>
      </c>
      <c r="U64">
        <v>0.0120842649</v>
      </c>
      <c r="V64">
        <v>8.2165297245</v>
      </c>
      <c r="W64">
        <v>1.9928011724</v>
      </c>
      <c r="X64">
        <v>-0.6113</v>
      </c>
      <c r="Y64">
        <v>-1.0886</v>
      </c>
      <c r="Z64">
        <v>-0.1339</v>
      </c>
      <c r="AA64">
        <v>0.5426662897</v>
      </c>
      <c r="AB64">
        <v>0.3366763949</v>
      </c>
      <c r="AC64">
        <v>0.8746877013</v>
      </c>
      <c r="AD64">
        <v>0.8252826181</v>
      </c>
      <c r="AE64">
        <v>-0.088</v>
      </c>
      <c r="AF64">
        <v>-0.8691</v>
      </c>
      <c r="AG64">
        <v>0.6931</v>
      </c>
      <c r="AH64">
        <v>0.002058109</v>
      </c>
      <c r="AI64">
        <v>-0.6166</v>
      </c>
      <c r="AJ64">
        <v>-1.0087</v>
      </c>
      <c r="AK64">
        <v>-0.2244</v>
      </c>
      <c r="AL64" t="s">
        <v>270</v>
      </c>
    </row>
    <row r="65" spans="1:38" ht="12.75">
      <c r="A65" t="s">
        <v>37</v>
      </c>
      <c r="B65">
        <v>43</v>
      </c>
      <c r="C65">
        <v>2383</v>
      </c>
      <c r="D65">
        <v>17.771460188</v>
      </c>
      <c r="E65">
        <v>13.114167187</v>
      </c>
      <c r="F65">
        <v>24.082718536</v>
      </c>
      <c r="G65">
        <v>0.0866636488</v>
      </c>
      <c r="H65">
        <v>18.044481746</v>
      </c>
      <c r="I65">
        <v>2.7517576686</v>
      </c>
      <c r="J65">
        <v>0.2656</v>
      </c>
      <c r="K65">
        <v>-0.0383</v>
      </c>
      <c r="L65">
        <v>0.5695</v>
      </c>
      <c r="M65">
        <v>1.3042773148</v>
      </c>
      <c r="N65">
        <v>0.9624707584</v>
      </c>
      <c r="O65">
        <v>1.7674711663</v>
      </c>
      <c r="P65">
        <v>61</v>
      </c>
      <c r="Q65">
        <v>3402</v>
      </c>
      <c r="R65">
        <v>17.63049955</v>
      </c>
      <c r="S65">
        <v>13.665768024</v>
      </c>
      <c r="T65">
        <v>22.745484472</v>
      </c>
      <c r="U65">
        <v>0.1325493334</v>
      </c>
      <c r="V65">
        <v>17.930629042</v>
      </c>
      <c r="W65">
        <v>2.2957817977</v>
      </c>
      <c r="X65">
        <v>0.1955</v>
      </c>
      <c r="Y65">
        <v>-0.0592</v>
      </c>
      <c r="Z65">
        <v>0.4502</v>
      </c>
      <c r="AA65">
        <v>1.2159077174</v>
      </c>
      <c r="AB65">
        <v>0.942475439</v>
      </c>
      <c r="AC65">
        <v>1.5686685465</v>
      </c>
      <c r="AD65">
        <v>0.9710106</v>
      </c>
      <c r="AE65">
        <v>-0.0072</v>
      </c>
      <c r="AF65">
        <v>-0.3975</v>
      </c>
      <c r="AG65">
        <v>0.383</v>
      </c>
      <c r="AH65">
        <v>0.0226558997</v>
      </c>
      <c r="AI65">
        <v>0.2306</v>
      </c>
      <c r="AJ65">
        <v>0.0323</v>
      </c>
      <c r="AK65">
        <v>0.4288</v>
      </c>
      <c r="AL65" t="s">
        <v>271</v>
      </c>
    </row>
    <row r="66" spans="1:38" ht="12.75">
      <c r="A66" t="s">
        <v>35</v>
      </c>
      <c r="B66">
        <v>27</v>
      </c>
      <c r="C66">
        <v>1839</v>
      </c>
      <c r="D66">
        <v>14.479824846</v>
      </c>
      <c r="E66">
        <v>9.8905925126</v>
      </c>
      <c r="F66">
        <v>21.198459779</v>
      </c>
      <c r="G66">
        <v>0.7545166491</v>
      </c>
      <c r="H66">
        <v>14.681892333</v>
      </c>
      <c r="I66">
        <v>2.8255314968</v>
      </c>
      <c r="J66">
        <v>0.0608</v>
      </c>
      <c r="K66">
        <v>-0.3204</v>
      </c>
      <c r="L66">
        <v>0.442</v>
      </c>
      <c r="M66">
        <v>1.0626986679</v>
      </c>
      <c r="N66">
        <v>0.7258871982</v>
      </c>
      <c r="O66">
        <v>1.5557905712</v>
      </c>
      <c r="P66">
        <v>54</v>
      </c>
      <c r="Q66">
        <v>2897</v>
      </c>
      <c r="R66">
        <v>18.230549528</v>
      </c>
      <c r="S66">
        <v>13.912928677</v>
      </c>
      <c r="T66">
        <v>23.88806439</v>
      </c>
      <c r="U66">
        <v>0.0968498436</v>
      </c>
      <c r="V66">
        <v>18.639972385</v>
      </c>
      <c r="W66">
        <v>2.5365789535</v>
      </c>
      <c r="X66">
        <v>0.229</v>
      </c>
      <c r="Y66">
        <v>-0.0413</v>
      </c>
      <c r="Z66">
        <v>0.4992</v>
      </c>
      <c r="AA66">
        <v>1.2572908555</v>
      </c>
      <c r="AB66">
        <v>0.9595211583</v>
      </c>
      <c r="AC66">
        <v>1.6474678872</v>
      </c>
      <c r="AD66">
        <v>0.2975336862</v>
      </c>
      <c r="AE66">
        <v>-0.2455</v>
      </c>
      <c r="AF66">
        <v>-0.7075</v>
      </c>
      <c r="AG66">
        <v>0.2164</v>
      </c>
      <c r="AH66">
        <v>0.2242003663</v>
      </c>
      <c r="AI66">
        <v>0.1449</v>
      </c>
      <c r="AJ66">
        <v>-0.0888</v>
      </c>
      <c r="AK66">
        <v>0.3785</v>
      </c>
      <c r="AL66" t="s">
        <v>272</v>
      </c>
    </row>
    <row r="67" spans="1:38" ht="12.75">
      <c r="A67" t="s">
        <v>36</v>
      </c>
      <c r="B67">
        <v>35</v>
      </c>
      <c r="C67">
        <v>1295</v>
      </c>
      <c r="D67">
        <v>28.273066134</v>
      </c>
      <c r="E67">
        <v>20.2078034</v>
      </c>
      <c r="F67">
        <v>39.557306295</v>
      </c>
      <c r="G67">
        <v>2.04364E-05</v>
      </c>
      <c r="H67">
        <v>27.027027027</v>
      </c>
      <c r="I67">
        <v>4.5684013769</v>
      </c>
      <c r="J67">
        <v>0.73</v>
      </c>
      <c r="K67">
        <v>0.3941</v>
      </c>
      <c r="L67">
        <v>1.0658</v>
      </c>
      <c r="M67">
        <v>2.0750078152</v>
      </c>
      <c r="N67">
        <v>1.4830846355</v>
      </c>
      <c r="O67">
        <v>2.9031771553</v>
      </c>
      <c r="P67">
        <v>36</v>
      </c>
      <c r="Q67">
        <v>1858</v>
      </c>
      <c r="R67">
        <v>20.233409918</v>
      </c>
      <c r="S67">
        <v>14.552297453</v>
      </c>
      <c r="T67">
        <v>28.132387909</v>
      </c>
      <c r="U67">
        <v>0.0475432527</v>
      </c>
      <c r="V67">
        <v>19.375672766</v>
      </c>
      <c r="W67">
        <v>3.2292787944</v>
      </c>
      <c r="X67">
        <v>0.3332</v>
      </c>
      <c r="Y67">
        <v>0.0036</v>
      </c>
      <c r="Z67">
        <v>0.6628</v>
      </c>
      <c r="AA67">
        <v>1.3954204303</v>
      </c>
      <c r="AB67">
        <v>1.0036159627</v>
      </c>
      <c r="AC67">
        <v>1.9401825495</v>
      </c>
      <c r="AD67">
        <v>0.1784915012</v>
      </c>
      <c r="AE67">
        <v>0.3194</v>
      </c>
      <c r="AF67">
        <v>-0.1459</v>
      </c>
      <c r="AG67">
        <v>0.7846</v>
      </c>
      <c r="AH67" s="4">
        <v>9.5058201E-06</v>
      </c>
      <c r="AI67">
        <v>0.5316</v>
      </c>
      <c r="AJ67">
        <v>0.2963</v>
      </c>
      <c r="AK67">
        <v>0.7669</v>
      </c>
      <c r="AL67" t="s">
        <v>273</v>
      </c>
    </row>
    <row r="68" spans="1:38" ht="12.75">
      <c r="A68" t="s">
        <v>28</v>
      </c>
      <c r="B68" s="46"/>
      <c r="C68" s="46"/>
      <c r="D68" s="46"/>
      <c r="E68" s="46"/>
      <c r="F68" s="46"/>
      <c r="G68" s="46"/>
      <c r="H68" s="46"/>
      <c r="I68" s="46"/>
      <c r="J68" s="46"/>
      <c r="K68" s="46"/>
      <c r="L68" s="46"/>
      <c r="M68" s="46"/>
      <c r="N68" s="46"/>
      <c r="O68" s="46"/>
      <c r="P68">
        <v>7</v>
      </c>
      <c r="Q68">
        <v>974</v>
      </c>
      <c r="R68">
        <v>7.2899136759</v>
      </c>
      <c r="S68">
        <v>3.470849956</v>
      </c>
      <c r="T68">
        <v>15.3111895</v>
      </c>
      <c r="U68">
        <v>0.0693444611</v>
      </c>
      <c r="V68">
        <v>7.1868583162</v>
      </c>
      <c r="W68">
        <v>2.7163771161</v>
      </c>
      <c r="X68">
        <v>-0.6876</v>
      </c>
      <c r="Y68">
        <v>-1.4297</v>
      </c>
      <c r="Z68">
        <v>0.0544</v>
      </c>
      <c r="AA68">
        <v>0.5027572969</v>
      </c>
      <c r="AB68">
        <v>0.2393711667</v>
      </c>
      <c r="AC68">
        <v>1.0559538272</v>
      </c>
      <c r="AD68">
        <v>0.8688330257</v>
      </c>
      <c r="AE68">
        <v>-0.1035</v>
      </c>
      <c r="AF68">
        <v>-1.332</v>
      </c>
      <c r="AG68">
        <v>1.125</v>
      </c>
      <c r="AH68">
        <v>0.0256011025</v>
      </c>
      <c r="AI68">
        <v>-0.7007</v>
      </c>
      <c r="AJ68">
        <v>-1.3159</v>
      </c>
      <c r="AK68">
        <v>-0.0855</v>
      </c>
      <c r="AL68" t="s">
        <v>274</v>
      </c>
    </row>
    <row r="69" spans="1:38" ht="12.75">
      <c r="A69" t="s">
        <v>27</v>
      </c>
      <c r="B69">
        <v>6</v>
      </c>
      <c r="C69">
        <v>285</v>
      </c>
      <c r="D69">
        <v>19.563989704</v>
      </c>
      <c r="E69">
        <v>8.7727487417</v>
      </c>
      <c r="F69">
        <v>43.629391926</v>
      </c>
      <c r="G69">
        <v>0.3766927027</v>
      </c>
      <c r="H69">
        <v>21.052631579</v>
      </c>
      <c r="I69">
        <v>8.5947008519</v>
      </c>
      <c r="J69">
        <v>0.3617</v>
      </c>
      <c r="K69">
        <v>-0.4403</v>
      </c>
      <c r="L69">
        <v>1.1638</v>
      </c>
      <c r="M69">
        <v>1.4358340669</v>
      </c>
      <c r="N69">
        <v>0.6438467662</v>
      </c>
      <c r="O69">
        <v>3.2020343599</v>
      </c>
      <c r="P69">
        <v>7</v>
      </c>
      <c r="Q69">
        <v>379</v>
      </c>
      <c r="R69">
        <v>17.150714392</v>
      </c>
      <c r="S69">
        <v>8.1656735466</v>
      </c>
      <c r="T69">
        <v>36.022381068</v>
      </c>
      <c r="U69">
        <v>0.6574459338</v>
      </c>
      <c r="V69">
        <v>18.469656992</v>
      </c>
      <c r="W69">
        <v>6.9808741717</v>
      </c>
      <c r="X69">
        <v>0.1679</v>
      </c>
      <c r="Y69">
        <v>-0.5742</v>
      </c>
      <c r="Z69">
        <v>0.91</v>
      </c>
      <c r="AA69">
        <v>1.1828187811</v>
      </c>
      <c r="AB69">
        <v>0.5631550856</v>
      </c>
      <c r="AC69">
        <v>2.4843250194</v>
      </c>
      <c r="AD69">
        <v>0.8342042365</v>
      </c>
      <c r="AE69">
        <v>0.1165</v>
      </c>
      <c r="AF69">
        <v>-0.974</v>
      </c>
      <c r="AG69">
        <v>1.2069</v>
      </c>
      <c r="AH69">
        <v>0.342103502</v>
      </c>
      <c r="AI69">
        <v>0.2648</v>
      </c>
      <c r="AJ69">
        <v>-0.2815</v>
      </c>
      <c r="AK69">
        <v>0.8112</v>
      </c>
      <c r="AL69" t="s">
        <v>275</v>
      </c>
    </row>
    <row r="70" spans="1:38" ht="12.75">
      <c r="A70" t="s">
        <v>30</v>
      </c>
      <c r="B70" s="46"/>
      <c r="C70" s="46"/>
      <c r="D70" s="46"/>
      <c r="E70" s="46"/>
      <c r="F70" s="46"/>
      <c r="G70" s="46"/>
      <c r="H70" s="46"/>
      <c r="I70" s="46"/>
      <c r="J70" s="46"/>
      <c r="K70" s="46"/>
      <c r="L70" s="46"/>
      <c r="M70" s="46"/>
      <c r="N70" s="46"/>
      <c r="O70" s="46"/>
      <c r="P70">
        <v>15</v>
      </c>
      <c r="Q70">
        <v>700</v>
      </c>
      <c r="R70">
        <v>19.098991972</v>
      </c>
      <c r="S70">
        <v>11.492140882</v>
      </c>
      <c r="T70">
        <v>31.740952194</v>
      </c>
      <c r="U70">
        <v>0.2877926083</v>
      </c>
      <c r="V70">
        <v>21.428571429</v>
      </c>
      <c r="W70">
        <v>5.5328333517</v>
      </c>
      <c r="X70">
        <v>0.2755</v>
      </c>
      <c r="Y70">
        <v>-0.2325</v>
      </c>
      <c r="Z70">
        <v>0.7835</v>
      </c>
      <c r="AA70">
        <v>1.3171839894</v>
      </c>
      <c r="AB70">
        <v>0.7925687385</v>
      </c>
      <c r="AC70">
        <v>2.1890513436</v>
      </c>
      <c r="AD70">
        <v>0.1090093692</v>
      </c>
      <c r="AE70">
        <v>-1.0136</v>
      </c>
      <c r="AF70">
        <v>-2.2532</v>
      </c>
      <c r="AG70">
        <v>0.226</v>
      </c>
      <c r="AH70">
        <v>0.5431097765</v>
      </c>
      <c r="AI70">
        <v>-0.1926</v>
      </c>
      <c r="AJ70">
        <v>-0.8134</v>
      </c>
      <c r="AK70">
        <v>0.4282</v>
      </c>
      <c r="AL70" t="s">
        <v>276</v>
      </c>
    </row>
    <row r="71" spans="1:38" ht="12.75">
      <c r="A71" t="s">
        <v>26</v>
      </c>
      <c r="B71">
        <v>20</v>
      </c>
      <c r="C71">
        <v>752</v>
      </c>
      <c r="D71">
        <v>24.675667245</v>
      </c>
      <c r="E71">
        <v>15.864993843</v>
      </c>
      <c r="F71">
        <v>38.379375374</v>
      </c>
      <c r="G71">
        <v>0.0084090596</v>
      </c>
      <c r="H71">
        <v>26.595744681</v>
      </c>
      <c r="I71">
        <v>5.9469893019</v>
      </c>
      <c r="J71">
        <v>0.5939</v>
      </c>
      <c r="K71">
        <v>0.1522</v>
      </c>
      <c r="L71">
        <v>1.0356</v>
      </c>
      <c r="M71">
        <v>1.810988668</v>
      </c>
      <c r="N71">
        <v>1.1643585473</v>
      </c>
      <c r="O71">
        <v>2.8167268264</v>
      </c>
      <c r="P71">
        <v>9</v>
      </c>
      <c r="Q71">
        <v>875</v>
      </c>
      <c r="R71">
        <v>9.5078343623</v>
      </c>
      <c r="S71">
        <v>4.9397889244</v>
      </c>
      <c r="T71">
        <v>18.300157283</v>
      </c>
      <c r="U71">
        <v>0.2065089118</v>
      </c>
      <c r="V71">
        <v>10.285714286</v>
      </c>
      <c r="W71">
        <v>3.4285714286</v>
      </c>
      <c r="X71">
        <v>-0.422</v>
      </c>
      <c r="Y71">
        <v>-1.0768</v>
      </c>
      <c r="Z71">
        <v>0.2328</v>
      </c>
      <c r="AA71">
        <v>0.6557187528</v>
      </c>
      <c r="AB71">
        <v>0.3406782354</v>
      </c>
      <c r="AC71">
        <v>1.2620914346</v>
      </c>
      <c r="AD71">
        <v>0.0193796853</v>
      </c>
      <c r="AE71">
        <v>0.9385</v>
      </c>
      <c r="AF71">
        <v>0.1518</v>
      </c>
      <c r="AG71">
        <v>1.7252</v>
      </c>
      <c r="AH71">
        <v>0.6697962931</v>
      </c>
      <c r="AI71">
        <v>0.0859</v>
      </c>
      <c r="AJ71">
        <v>-0.309</v>
      </c>
      <c r="AK71">
        <v>0.4809</v>
      </c>
      <c r="AL71" t="s">
        <v>277</v>
      </c>
    </row>
    <row r="72" spans="1:38" ht="12.75">
      <c r="A72" t="s">
        <v>25</v>
      </c>
      <c r="B72">
        <v>24</v>
      </c>
      <c r="C72">
        <v>1003</v>
      </c>
      <c r="D72">
        <v>26.638234536</v>
      </c>
      <c r="E72">
        <v>17.786487325</v>
      </c>
      <c r="F72">
        <v>39.895203937</v>
      </c>
      <c r="G72">
        <v>0.0011414278</v>
      </c>
      <c r="H72">
        <v>23.928215354</v>
      </c>
      <c r="I72">
        <v>4.884326506</v>
      </c>
      <c r="J72">
        <v>0.6704</v>
      </c>
      <c r="K72">
        <v>0.2665</v>
      </c>
      <c r="L72">
        <v>1.0743</v>
      </c>
      <c r="M72">
        <v>1.9550247781</v>
      </c>
      <c r="N72">
        <v>1.3053801816</v>
      </c>
      <c r="O72">
        <v>2.9279760309</v>
      </c>
      <c r="P72">
        <v>48</v>
      </c>
      <c r="Q72">
        <v>1626</v>
      </c>
      <c r="R72">
        <v>32.929720611</v>
      </c>
      <c r="S72">
        <v>24.730185597</v>
      </c>
      <c r="T72">
        <v>43.84789169</v>
      </c>
      <c r="U72" s="4">
        <v>1.9746802E-08</v>
      </c>
      <c r="V72">
        <v>29.520295203</v>
      </c>
      <c r="W72">
        <v>4.2608875955</v>
      </c>
      <c r="X72">
        <v>0.8202</v>
      </c>
      <c r="Y72">
        <v>0.5339</v>
      </c>
      <c r="Z72">
        <v>1.1066</v>
      </c>
      <c r="AA72">
        <v>2.2710361273</v>
      </c>
      <c r="AB72">
        <v>1.7055457466</v>
      </c>
      <c r="AC72">
        <v>3.024020377</v>
      </c>
      <c r="AD72">
        <v>0.3633986089</v>
      </c>
      <c r="AE72">
        <v>-0.2272</v>
      </c>
      <c r="AF72">
        <v>-0.7172</v>
      </c>
      <c r="AG72">
        <v>0.2628</v>
      </c>
      <c r="AH72" s="4">
        <v>3.6479731E-09</v>
      </c>
      <c r="AI72">
        <v>0.7453</v>
      </c>
      <c r="AJ72">
        <v>0.4977</v>
      </c>
      <c r="AK72">
        <v>0.9929</v>
      </c>
      <c r="AL72" t="s">
        <v>278</v>
      </c>
    </row>
    <row r="73" spans="1:38" ht="12.75">
      <c r="A73" t="s">
        <v>29</v>
      </c>
      <c r="B73">
        <v>17</v>
      </c>
      <c r="C73">
        <v>418</v>
      </c>
      <c r="D73">
        <v>52.954745119</v>
      </c>
      <c r="E73">
        <v>32.808170034</v>
      </c>
      <c r="F73">
        <v>85.472765707</v>
      </c>
      <c r="G73" s="4">
        <v>2.7390172E-08</v>
      </c>
      <c r="H73">
        <v>40.669856459</v>
      </c>
      <c r="I73">
        <v>9.8638890565</v>
      </c>
      <c r="J73">
        <v>1.3575</v>
      </c>
      <c r="K73">
        <v>0.8787</v>
      </c>
      <c r="L73">
        <v>1.8363</v>
      </c>
      <c r="M73">
        <v>3.8864376949</v>
      </c>
      <c r="N73">
        <v>2.4078467083</v>
      </c>
      <c r="O73">
        <v>6.272989848</v>
      </c>
      <c r="P73">
        <v>26</v>
      </c>
      <c r="Q73">
        <v>741</v>
      </c>
      <c r="R73">
        <v>47.095098464</v>
      </c>
      <c r="S73">
        <v>31.975457887</v>
      </c>
      <c r="T73">
        <v>69.364082516</v>
      </c>
      <c r="U73" s="4">
        <v>2.475693E-09</v>
      </c>
      <c r="V73">
        <v>35.087719298</v>
      </c>
      <c r="W73">
        <v>6.8812678996</v>
      </c>
      <c r="X73">
        <v>1.178</v>
      </c>
      <c r="Y73">
        <v>0.7908</v>
      </c>
      <c r="Z73">
        <v>1.5652</v>
      </c>
      <c r="AA73">
        <v>3.2479677339</v>
      </c>
      <c r="AB73">
        <v>2.2052242989</v>
      </c>
      <c r="AC73">
        <v>4.7837738799</v>
      </c>
      <c r="AD73">
        <v>0.7434862222</v>
      </c>
      <c r="AE73">
        <v>0.1021</v>
      </c>
      <c r="AF73">
        <v>-0.5093</v>
      </c>
      <c r="AG73">
        <v>0.7134</v>
      </c>
      <c r="AH73" s="4">
        <v>7.285557E-16</v>
      </c>
      <c r="AI73">
        <v>1.2678</v>
      </c>
      <c r="AJ73">
        <v>0.9597</v>
      </c>
      <c r="AK73">
        <v>1.5758</v>
      </c>
      <c r="AL73" t="s">
        <v>279</v>
      </c>
    </row>
    <row r="74" spans="1:38" ht="12.75">
      <c r="A74" t="s">
        <v>39</v>
      </c>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row>
    <row r="75" spans="1:38" ht="12.75">
      <c r="A75" t="s">
        <v>40</v>
      </c>
      <c r="B75">
        <v>29</v>
      </c>
      <c r="C75">
        <v>1209</v>
      </c>
      <c r="D75">
        <v>28.135942052</v>
      </c>
      <c r="E75">
        <v>19.469476528</v>
      </c>
      <c r="F75">
        <v>40.660119137</v>
      </c>
      <c r="G75">
        <v>0.0001134823</v>
      </c>
      <c r="H75">
        <v>23.986765922</v>
      </c>
      <c r="I75">
        <v>4.4542306097</v>
      </c>
      <c r="J75">
        <v>0.7251</v>
      </c>
      <c r="K75">
        <v>0.3569</v>
      </c>
      <c r="L75">
        <v>1.0933</v>
      </c>
      <c r="M75">
        <v>2.0649440485</v>
      </c>
      <c r="N75">
        <v>1.4288975862</v>
      </c>
      <c r="O75">
        <v>2.9841144422</v>
      </c>
      <c r="P75">
        <v>51</v>
      </c>
      <c r="Q75">
        <v>1798</v>
      </c>
      <c r="R75">
        <v>32.610217696</v>
      </c>
      <c r="S75">
        <v>24.694676901</v>
      </c>
      <c r="T75">
        <v>43.062976788</v>
      </c>
      <c r="U75" s="4">
        <v>1.1078369E-08</v>
      </c>
      <c r="V75">
        <v>28.364849833</v>
      </c>
      <c r="W75">
        <v>3.9718734308</v>
      </c>
      <c r="X75">
        <v>0.8105</v>
      </c>
      <c r="Y75">
        <v>0.5324</v>
      </c>
      <c r="Z75">
        <v>1.0885</v>
      </c>
      <c r="AA75">
        <v>2.2490012406</v>
      </c>
      <c r="AB75">
        <v>1.7030968485</v>
      </c>
      <c r="AC75">
        <v>2.9698878163</v>
      </c>
      <c r="AD75">
        <v>0.4839924925</v>
      </c>
      <c r="AE75">
        <v>-0.1628</v>
      </c>
      <c r="AF75">
        <v>-0.6186</v>
      </c>
      <c r="AG75">
        <v>0.2931</v>
      </c>
      <c r="AH75" s="4">
        <v>6.996802E-11</v>
      </c>
      <c r="AI75">
        <v>0.7678</v>
      </c>
      <c r="AJ75">
        <v>0.537</v>
      </c>
      <c r="AK75">
        <v>0.9986</v>
      </c>
      <c r="AL75" t="s">
        <v>280</v>
      </c>
    </row>
    <row r="76" spans="1:38" ht="12.75">
      <c r="A76" t="s">
        <v>41</v>
      </c>
      <c r="B76">
        <v>11</v>
      </c>
      <c r="C76">
        <v>588</v>
      </c>
      <c r="D76">
        <v>22.818802887</v>
      </c>
      <c r="E76">
        <v>12.603252827</v>
      </c>
      <c r="F76">
        <v>41.314553656</v>
      </c>
      <c r="G76">
        <v>0.0886676093</v>
      </c>
      <c r="H76">
        <v>18.707482993</v>
      </c>
      <c r="I76">
        <v>5.6405183509</v>
      </c>
      <c r="J76">
        <v>0.5156</v>
      </c>
      <c r="K76">
        <v>-0.078</v>
      </c>
      <c r="L76">
        <v>1.1093</v>
      </c>
      <c r="M76">
        <v>1.6747102737</v>
      </c>
      <c r="N76">
        <v>0.9249738953</v>
      </c>
      <c r="O76">
        <v>3.0321444909</v>
      </c>
      <c r="P76">
        <v>37</v>
      </c>
      <c r="Q76">
        <v>878</v>
      </c>
      <c r="R76">
        <v>49.996903894</v>
      </c>
      <c r="S76">
        <v>36.113103158</v>
      </c>
      <c r="T76">
        <v>69.218377274</v>
      </c>
      <c r="U76" s="4">
        <v>8.793011E-14</v>
      </c>
      <c r="V76">
        <v>42.141230068</v>
      </c>
      <c r="W76">
        <v>6.927975547</v>
      </c>
      <c r="X76">
        <v>1.2378</v>
      </c>
      <c r="Y76">
        <v>0.9125</v>
      </c>
      <c r="Z76">
        <v>1.5631</v>
      </c>
      <c r="AA76">
        <v>3.4480940892</v>
      </c>
      <c r="AB76">
        <v>2.490581773</v>
      </c>
      <c r="AC76">
        <v>4.7737251501</v>
      </c>
      <c r="AD76">
        <v>0.019897622</v>
      </c>
      <c r="AE76">
        <v>-0.7996</v>
      </c>
      <c r="AF76">
        <v>-1.4727</v>
      </c>
      <c r="AG76">
        <v>-0.1265</v>
      </c>
      <c r="AH76" s="4">
        <v>3.860521E-07</v>
      </c>
      <c r="AI76">
        <v>0.8767</v>
      </c>
      <c r="AJ76">
        <v>0.5382</v>
      </c>
      <c r="AK76">
        <v>1.2153</v>
      </c>
      <c r="AL76" t="s">
        <v>281</v>
      </c>
    </row>
    <row r="77" spans="1:38" ht="12.75">
      <c r="A77" t="s">
        <v>46</v>
      </c>
      <c r="B77">
        <v>10</v>
      </c>
      <c r="C77">
        <v>903</v>
      </c>
      <c r="D77">
        <v>15.108789928</v>
      </c>
      <c r="E77">
        <v>8.1071999681</v>
      </c>
      <c r="F77">
        <v>28.157136124</v>
      </c>
      <c r="G77">
        <v>0.7449298815</v>
      </c>
      <c r="H77">
        <v>11.074197121</v>
      </c>
      <c r="I77">
        <v>3.5019686159</v>
      </c>
      <c r="J77">
        <v>0.1033</v>
      </c>
      <c r="K77">
        <v>-0.5192</v>
      </c>
      <c r="L77">
        <v>0.7259</v>
      </c>
      <c r="M77">
        <v>1.1088594718</v>
      </c>
      <c r="N77">
        <v>0.5950010237</v>
      </c>
      <c r="O77">
        <v>2.0664995171</v>
      </c>
      <c r="P77">
        <v>28</v>
      </c>
      <c r="Q77">
        <v>1543</v>
      </c>
      <c r="R77">
        <v>22.120616702</v>
      </c>
      <c r="S77">
        <v>15.228685616</v>
      </c>
      <c r="T77">
        <v>32.131576921</v>
      </c>
      <c r="U77">
        <v>0.0265937514</v>
      </c>
      <c r="V77">
        <v>18.14646792</v>
      </c>
      <c r="W77">
        <v>3.4293600921</v>
      </c>
      <c r="X77">
        <v>0.4224</v>
      </c>
      <c r="Y77">
        <v>0.049</v>
      </c>
      <c r="Z77">
        <v>0.7957</v>
      </c>
      <c r="AA77">
        <v>1.5255738208</v>
      </c>
      <c r="AB77">
        <v>1.0502638518</v>
      </c>
      <c r="AC77">
        <v>2.215991228</v>
      </c>
      <c r="AD77">
        <v>0.2818953883</v>
      </c>
      <c r="AE77">
        <v>-0.3964</v>
      </c>
      <c r="AF77">
        <v>-1.1185</v>
      </c>
      <c r="AG77">
        <v>0.3256</v>
      </c>
      <c r="AH77">
        <v>0.1560030241</v>
      </c>
      <c r="AI77">
        <v>0.2629</v>
      </c>
      <c r="AJ77">
        <v>-0.1003</v>
      </c>
      <c r="AK77">
        <v>0.626</v>
      </c>
      <c r="AL77" t="s">
        <v>282</v>
      </c>
    </row>
    <row r="78" spans="1:38" ht="12.75">
      <c r="A78" t="s">
        <v>48</v>
      </c>
      <c r="B78" s="46"/>
      <c r="C78" s="46"/>
      <c r="D78" s="46"/>
      <c r="E78" s="46"/>
      <c r="F78" s="46"/>
      <c r="G78" s="46"/>
      <c r="H78" s="46"/>
      <c r="I78" s="46"/>
      <c r="J78" s="46"/>
      <c r="K78" s="46"/>
      <c r="L78" s="46"/>
      <c r="M78" s="46"/>
      <c r="N78" s="46"/>
      <c r="O78" s="46"/>
      <c r="P78">
        <v>8</v>
      </c>
      <c r="Q78">
        <v>263</v>
      </c>
      <c r="R78">
        <v>37.506354764</v>
      </c>
      <c r="S78">
        <v>18.728748889</v>
      </c>
      <c r="T78">
        <v>75.110550953</v>
      </c>
      <c r="U78">
        <v>0.0073127993</v>
      </c>
      <c r="V78">
        <v>30.418250951</v>
      </c>
      <c r="W78">
        <v>10.754475759</v>
      </c>
      <c r="X78">
        <v>0.9504</v>
      </c>
      <c r="Y78">
        <v>0.2559</v>
      </c>
      <c r="Z78">
        <v>1.6448</v>
      </c>
      <c r="AA78">
        <v>2.5866689754</v>
      </c>
      <c r="AB78">
        <v>1.2916497485</v>
      </c>
      <c r="AC78">
        <v>5.1800856974</v>
      </c>
      <c r="AD78">
        <v>0.2590984791</v>
      </c>
      <c r="AE78">
        <v>-0.8922</v>
      </c>
      <c r="AF78">
        <v>-2.4417</v>
      </c>
      <c r="AG78">
        <v>0.6573</v>
      </c>
      <c r="AH78">
        <v>0.1701003325</v>
      </c>
      <c r="AI78">
        <v>0.543</v>
      </c>
      <c r="AJ78">
        <v>-0.2328</v>
      </c>
      <c r="AK78">
        <v>1.3187</v>
      </c>
      <c r="AL78" t="s">
        <v>283</v>
      </c>
    </row>
    <row r="79" spans="1:38" ht="12.75">
      <c r="A79" t="s">
        <v>47</v>
      </c>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row>
    <row r="80" spans="1:38" ht="12.75">
      <c r="A80" t="s">
        <v>53</v>
      </c>
      <c r="B80">
        <v>8</v>
      </c>
      <c r="C80">
        <v>148</v>
      </c>
      <c r="D80">
        <v>62.476427813</v>
      </c>
      <c r="E80">
        <v>31.172964574</v>
      </c>
      <c r="F80">
        <v>125.21439926</v>
      </c>
      <c r="G80">
        <v>1.76203E-05</v>
      </c>
      <c r="H80">
        <v>54.054054054</v>
      </c>
      <c r="I80">
        <v>19.110994086</v>
      </c>
      <c r="J80">
        <v>1.5228</v>
      </c>
      <c r="K80">
        <v>0.8276</v>
      </c>
      <c r="L80">
        <v>2.2181</v>
      </c>
      <c r="M80">
        <v>4.5852499819</v>
      </c>
      <c r="N80">
        <v>2.2878362328</v>
      </c>
      <c r="O80">
        <v>9.1896950904</v>
      </c>
      <c r="P80">
        <v>7</v>
      </c>
      <c r="Q80">
        <v>215</v>
      </c>
      <c r="R80">
        <v>36.75599418</v>
      </c>
      <c r="S80">
        <v>17.499111306</v>
      </c>
      <c r="T80">
        <v>77.204098229</v>
      </c>
      <c r="U80">
        <v>0.014030343</v>
      </c>
      <c r="V80">
        <v>32.558139535</v>
      </c>
      <c r="W80">
        <v>12.305820051</v>
      </c>
      <c r="X80">
        <v>0.9302</v>
      </c>
      <c r="Y80">
        <v>0.188</v>
      </c>
      <c r="Z80">
        <v>1.6723</v>
      </c>
      <c r="AA80">
        <v>2.5349194931</v>
      </c>
      <c r="AB80">
        <v>1.2068463757</v>
      </c>
      <c r="AC80">
        <v>5.3244695978</v>
      </c>
      <c r="AD80">
        <v>0.3194296519</v>
      </c>
      <c r="AE80">
        <v>0.5153</v>
      </c>
      <c r="AF80">
        <v>-0.4991</v>
      </c>
      <c r="AG80">
        <v>1.5297</v>
      </c>
      <c r="AH80" s="4">
        <v>2.2763344E-06</v>
      </c>
      <c r="AI80">
        <v>1.2265</v>
      </c>
      <c r="AJ80">
        <v>0.718</v>
      </c>
      <c r="AK80">
        <v>1.735</v>
      </c>
      <c r="AL80" t="s">
        <v>284</v>
      </c>
    </row>
    <row r="81" spans="1:38" ht="12.75">
      <c r="A81" t="s">
        <v>52</v>
      </c>
      <c r="B81">
        <v>17</v>
      </c>
      <c r="C81">
        <v>629</v>
      </c>
      <c r="D81">
        <v>37.946104245</v>
      </c>
      <c r="E81">
        <v>23.505986298</v>
      </c>
      <c r="F81">
        <v>61.257026578</v>
      </c>
      <c r="G81">
        <v>2.76912E-05</v>
      </c>
      <c r="H81">
        <v>27.027027027</v>
      </c>
      <c r="I81">
        <v>6.5550168929</v>
      </c>
      <c r="J81">
        <v>1.0242</v>
      </c>
      <c r="K81">
        <v>0.5453</v>
      </c>
      <c r="L81">
        <v>1.5031</v>
      </c>
      <c r="M81">
        <v>2.7849283305</v>
      </c>
      <c r="N81">
        <v>1.7251438185</v>
      </c>
      <c r="O81">
        <v>4.495756077</v>
      </c>
      <c r="P81">
        <v>52</v>
      </c>
      <c r="Q81">
        <v>1659</v>
      </c>
      <c r="R81">
        <v>46.104904611</v>
      </c>
      <c r="S81">
        <v>34.985629647</v>
      </c>
      <c r="T81">
        <v>60.758152722</v>
      </c>
      <c r="U81" s="4">
        <v>2.118103E-16</v>
      </c>
      <c r="V81">
        <v>31.344183243</v>
      </c>
      <c r="W81">
        <v>4.3466561488</v>
      </c>
      <c r="X81">
        <v>1.1568</v>
      </c>
      <c r="Y81">
        <v>0.8808</v>
      </c>
      <c r="Z81">
        <v>1.4328</v>
      </c>
      <c r="AA81">
        <v>3.1796778738</v>
      </c>
      <c r="AB81">
        <v>2.4128242631</v>
      </c>
      <c r="AC81">
        <v>4.190256015</v>
      </c>
      <c r="AD81">
        <v>0.4523616304</v>
      </c>
      <c r="AE81">
        <v>-0.21</v>
      </c>
      <c r="AF81">
        <v>-0.7575</v>
      </c>
      <c r="AG81">
        <v>0.3376</v>
      </c>
      <c r="AH81" s="4">
        <v>1.126138E-14</v>
      </c>
      <c r="AI81">
        <v>1.0905</v>
      </c>
      <c r="AJ81">
        <v>0.8138</v>
      </c>
      <c r="AK81">
        <v>1.3672</v>
      </c>
      <c r="AL81" t="s">
        <v>285</v>
      </c>
    </row>
    <row r="82" spans="1:38" ht="12.75">
      <c r="A82" t="s">
        <v>51</v>
      </c>
      <c r="B82">
        <v>17</v>
      </c>
      <c r="C82">
        <v>390</v>
      </c>
      <c r="D82">
        <v>54.204340141</v>
      </c>
      <c r="E82">
        <v>33.582375505</v>
      </c>
      <c r="F82">
        <v>87.489656284</v>
      </c>
      <c r="G82" s="4">
        <v>1.5782049E-08</v>
      </c>
      <c r="H82">
        <v>43.58974359</v>
      </c>
      <c r="I82">
        <v>10.572065707</v>
      </c>
      <c r="J82">
        <v>1.3808</v>
      </c>
      <c r="K82">
        <v>0.9021</v>
      </c>
      <c r="L82">
        <v>1.8596</v>
      </c>
      <c r="M82">
        <v>3.9781475726</v>
      </c>
      <c r="N82">
        <v>2.4646669483</v>
      </c>
      <c r="O82">
        <v>6.4210128353</v>
      </c>
      <c r="P82">
        <v>26</v>
      </c>
      <c r="Q82">
        <v>774</v>
      </c>
      <c r="R82">
        <v>40.962412782</v>
      </c>
      <c r="S82">
        <v>27.816217694</v>
      </c>
      <c r="T82">
        <v>60.321618107</v>
      </c>
      <c r="U82" s="4">
        <v>1.4477516E-07</v>
      </c>
      <c r="V82">
        <v>33.591731266</v>
      </c>
      <c r="W82">
        <v>6.5878805085</v>
      </c>
      <c r="X82">
        <v>1.0385</v>
      </c>
      <c r="Y82">
        <v>0.6515</v>
      </c>
      <c r="Z82">
        <v>1.4256</v>
      </c>
      <c r="AA82">
        <v>2.8250199991</v>
      </c>
      <c r="AB82">
        <v>1.9183775063</v>
      </c>
      <c r="AC82">
        <v>4.1601499022</v>
      </c>
      <c r="AD82">
        <v>0.3957086664</v>
      </c>
      <c r="AE82">
        <v>0.2649</v>
      </c>
      <c r="AF82">
        <v>-0.3464</v>
      </c>
      <c r="AG82">
        <v>0.8762</v>
      </c>
      <c r="AH82" s="4">
        <v>1.374249E-14</v>
      </c>
      <c r="AI82">
        <v>1.2097</v>
      </c>
      <c r="AJ82">
        <v>0.9017</v>
      </c>
      <c r="AK82">
        <v>1.5176</v>
      </c>
      <c r="AL82" t="s">
        <v>286</v>
      </c>
    </row>
    <row r="83" spans="1:38" ht="12.75">
      <c r="A83" t="s">
        <v>50</v>
      </c>
      <c r="B83">
        <v>12</v>
      </c>
      <c r="C83">
        <v>542</v>
      </c>
      <c r="D83">
        <v>26.832284159</v>
      </c>
      <c r="E83">
        <v>15.195978759</v>
      </c>
      <c r="F83">
        <v>47.379078679</v>
      </c>
      <c r="G83">
        <v>0.0194912205</v>
      </c>
      <c r="H83">
        <v>22.140221402</v>
      </c>
      <c r="I83">
        <v>6.3913313932</v>
      </c>
      <c r="J83">
        <v>0.6777</v>
      </c>
      <c r="K83">
        <v>0.1091</v>
      </c>
      <c r="L83">
        <v>1.2462</v>
      </c>
      <c r="M83">
        <v>1.9692664059</v>
      </c>
      <c r="N83">
        <v>1.1152584065</v>
      </c>
      <c r="O83">
        <v>3.4772301692</v>
      </c>
      <c r="P83">
        <v>28</v>
      </c>
      <c r="Q83">
        <v>1007</v>
      </c>
      <c r="R83">
        <v>33.196007963</v>
      </c>
      <c r="S83">
        <v>22.857667</v>
      </c>
      <c r="T83">
        <v>48.210298307</v>
      </c>
      <c r="U83">
        <v>1.35728E-05</v>
      </c>
      <c r="V83">
        <v>27.805362463</v>
      </c>
      <c r="W83">
        <v>5.254719585</v>
      </c>
      <c r="X83">
        <v>0.8283</v>
      </c>
      <c r="Y83">
        <v>0.4551</v>
      </c>
      <c r="Z83">
        <v>1.2014</v>
      </c>
      <c r="AA83">
        <v>2.2894009414</v>
      </c>
      <c r="AB83">
        <v>1.5764053439</v>
      </c>
      <c r="AC83">
        <v>3.3248787762</v>
      </c>
      <c r="AD83">
        <v>0.508694147</v>
      </c>
      <c r="AE83">
        <v>-0.228</v>
      </c>
      <c r="AF83">
        <v>-0.9043</v>
      </c>
      <c r="AG83">
        <v>0.4482</v>
      </c>
      <c r="AH83">
        <v>1.43249E-05</v>
      </c>
      <c r="AI83">
        <v>0.753</v>
      </c>
      <c r="AJ83">
        <v>0.4128</v>
      </c>
      <c r="AK83">
        <v>1.0931</v>
      </c>
      <c r="AL83" t="s">
        <v>287</v>
      </c>
    </row>
    <row r="84" spans="1:38" ht="12.75">
      <c r="A84" t="s">
        <v>54</v>
      </c>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row>
    <row r="85" spans="1:38" ht="12.75">
      <c r="A85" t="s">
        <v>55</v>
      </c>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row>
    <row r="86" spans="1:38" ht="12.75">
      <c r="A86" t="s">
        <v>56</v>
      </c>
      <c r="B86">
        <v>12</v>
      </c>
      <c r="C86">
        <v>353</v>
      </c>
      <c r="D86">
        <v>46.018217237</v>
      </c>
      <c r="E86">
        <v>26.058708078</v>
      </c>
      <c r="F86">
        <v>81.265591193</v>
      </c>
      <c r="G86">
        <v>2.73247E-05</v>
      </c>
      <c r="H86">
        <v>33.994334278</v>
      </c>
      <c r="I86">
        <v>9.8133190231</v>
      </c>
      <c r="J86">
        <v>1.2171</v>
      </c>
      <c r="K86">
        <v>0.6484</v>
      </c>
      <c r="L86">
        <v>1.7858</v>
      </c>
      <c r="M86">
        <v>3.3773542621</v>
      </c>
      <c r="N86">
        <v>1.9124923579</v>
      </c>
      <c r="O86">
        <v>5.9642182435</v>
      </c>
      <c r="P86">
        <v>28</v>
      </c>
      <c r="Q86">
        <v>659</v>
      </c>
      <c r="R86">
        <v>54.606976934</v>
      </c>
      <c r="S86">
        <v>37.596383199</v>
      </c>
      <c r="T86">
        <v>79.314063647</v>
      </c>
      <c r="U86" s="4">
        <v>3.33168E-12</v>
      </c>
      <c r="V86">
        <v>42.48861912</v>
      </c>
      <c r="W86">
        <v>8.0295942673</v>
      </c>
      <c r="X86">
        <v>1.326</v>
      </c>
      <c r="Y86">
        <v>0.9528</v>
      </c>
      <c r="Z86">
        <v>1.6993</v>
      </c>
      <c r="AA86">
        <v>3.7660330887</v>
      </c>
      <c r="AB86">
        <v>2.5928778902</v>
      </c>
      <c r="AC86">
        <v>5.4699857941</v>
      </c>
      <c r="AD86">
        <v>0.5891875453</v>
      </c>
      <c r="AE86">
        <v>-0.1863</v>
      </c>
      <c r="AF86">
        <v>-0.8626</v>
      </c>
      <c r="AG86">
        <v>0.4899</v>
      </c>
      <c r="AH86" s="4">
        <v>2.411068E-13</v>
      </c>
      <c r="AI86">
        <v>1.2716</v>
      </c>
      <c r="AJ86">
        <v>0.9313</v>
      </c>
      <c r="AK86">
        <v>1.6118</v>
      </c>
      <c r="AL86" t="s">
        <v>288</v>
      </c>
    </row>
    <row r="87" spans="1:38" ht="12.75">
      <c r="A87" t="s">
        <v>49</v>
      </c>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row>
    <row r="88" spans="1:38" ht="12.75">
      <c r="A88" t="s">
        <v>87</v>
      </c>
      <c r="B88">
        <v>17</v>
      </c>
      <c r="C88">
        <v>1828</v>
      </c>
      <c r="D88">
        <v>10.103757585</v>
      </c>
      <c r="E88">
        <v>6.2610572376</v>
      </c>
      <c r="F88">
        <v>16.304900829</v>
      </c>
      <c r="G88">
        <v>0.2206788471</v>
      </c>
      <c r="H88">
        <v>9.2997811816</v>
      </c>
      <c r="I88">
        <v>2.2555282416</v>
      </c>
      <c r="J88">
        <v>-0.299</v>
      </c>
      <c r="K88">
        <v>-0.7776</v>
      </c>
      <c r="L88">
        <v>0.1795</v>
      </c>
      <c r="M88">
        <v>0.741531741</v>
      </c>
      <c r="N88">
        <v>0.4595095077</v>
      </c>
      <c r="O88">
        <v>1.19664406</v>
      </c>
      <c r="P88">
        <v>24</v>
      </c>
      <c r="Q88">
        <v>3288</v>
      </c>
      <c r="R88">
        <v>7.3756602357</v>
      </c>
      <c r="S88">
        <v>4.9318803806</v>
      </c>
      <c r="T88">
        <v>11.030349423</v>
      </c>
      <c r="U88">
        <v>0.0009953875</v>
      </c>
      <c r="V88">
        <v>7.299270073</v>
      </c>
      <c r="W88">
        <v>1.4899572645</v>
      </c>
      <c r="X88">
        <v>-0.676</v>
      </c>
      <c r="Y88">
        <v>-1.0784</v>
      </c>
      <c r="Z88">
        <v>-0.2735</v>
      </c>
      <c r="AA88">
        <v>0.5086709072</v>
      </c>
      <c r="AB88">
        <v>0.3401328135</v>
      </c>
      <c r="AC88">
        <v>0.7607207584</v>
      </c>
      <c r="AD88">
        <v>0.3447348629</v>
      </c>
      <c r="AE88">
        <v>0.2995</v>
      </c>
      <c r="AF88">
        <v>-0.3218</v>
      </c>
      <c r="AG88">
        <v>0.9208</v>
      </c>
      <c r="AH88">
        <v>0.0022433144</v>
      </c>
      <c r="AI88">
        <v>-0.4875</v>
      </c>
      <c r="AJ88">
        <v>-0.8002</v>
      </c>
      <c r="AK88">
        <v>-0.1748</v>
      </c>
      <c r="AL88" t="s">
        <v>289</v>
      </c>
    </row>
    <row r="89" spans="1:38" ht="12.75">
      <c r="A89" t="s">
        <v>86</v>
      </c>
      <c r="B89">
        <v>7</v>
      </c>
      <c r="C89">
        <v>1334</v>
      </c>
      <c r="D89">
        <v>4.9825746596</v>
      </c>
      <c r="E89">
        <v>2.3705304117</v>
      </c>
      <c r="F89">
        <v>10.472782849</v>
      </c>
      <c r="G89">
        <v>0.0079467413</v>
      </c>
      <c r="H89">
        <v>5.2473763118</v>
      </c>
      <c r="I89">
        <v>1.9833218224</v>
      </c>
      <c r="J89">
        <v>-1.006</v>
      </c>
      <c r="K89">
        <v>-1.7488</v>
      </c>
      <c r="L89">
        <v>-0.2632</v>
      </c>
      <c r="M89">
        <v>0.3656795237</v>
      </c>
      <c r="N89">
        <v>0.1739772088</v>
      </c>
      <c r="O89">
        <v>0.7686151249</v>
      </c>
      <c r="P89">
        <v>23</v>
      </c>
      <c r="Q89">
        <v>2460</v>
      </c>
      <c r="R89">
        <v>8.8212874295</v>
      </c>
      <c r="S89">
        <v>5.8482491513</v>
      </c>
      <c r="T89">
        <v>13.305710803</v>
      </c>
      <c r="U89">
        <v>0.0177979165</v>
      </c>
      <c r="V89">
        <v>9.3495934959</v>
      </c>
      <c r="W89">
        <v>1.9495250095</v>
      </c>
      <c r="X89">
        <v>-0.497</v>
      </c>
      <c r="Y89">
        <v>-0.908</v>
      </c>
      <c r="Z89">
        <v>-0.0859</v>
      </c>
      <c r="AA89">
        <v>0.6083702525</v>
      </c>
      <c r="AB89">
        <v>0.4033312417</v>
      </c>
      <c r="AC89">
        <v>0.9176436779</v>
      </c>
      <c r="AD89">
        <v>0.1743033848</v>
      </c>
      <c r="AE89">
        <v>-0.5864</v>
      </c>
      <c r="AF89">
        <v>-1.4325</v>
      </c>
      <c r="AG89">
        <v>0.2596</v>
      </c>
      <c r="AH89">
        <v>0.0005208538</v>
      </c>
      <c r="AI89">
        <v>-0.7515</v>
      </c>
      <c r="AJ89">
        <v>-1.176</v>
      </c>
      <c r="AK89">
        <v>-0.327</v>
      </c>
      <c r="AL89" t="s">
        <v>290</v>
      </c>
    </row>
    <row r="90" spans="1:38" ht="12.75">
      <c r="A90" t="s">
        <v>82</v>
      </c>
      <c r="B90">
        <v>12</v>
      </c>
      <c r="C90">
        <v>2033</v>
      </c>
      <c r="D90">
        <v>6.0108709624</v>
      </c>
      <c r="E90">
        <v>3.4045547415</v>
      </c>
      <c r="F90">
        <v>10.612421438</v>
      </c>
      <c r="G90">
        <v>0.0047776455</v>
      </c>
      <c r="H90">
        <v>5.9026069848</v>
      </c>
      <c r="I90">
        <v>1.7039358658</v>
      </c>
      <c r="J90">
        <v>-0.8184</v>
      </c>
      <c r="K90">
        <v>-1.3868</v>
      </c>
      <c r="L90">
        <v>-0.2499</v>
      </c>
      <c r="M90">
        <v>0.4411479167</v>
      </c>
      <c r="N90">
        <v>0.2498659913</v>
      </c>
      <c r="O90">
        <v>0.7788634356</v>
      </c>
      <c r="P90">
        <v>16</v>
      </c>
      <c r="Q90">
        <v>3258</v>
      </c>
      <c r="R90">
        <v>4.7462048673</v>
      </c>
      <c r="S90">
        <v>2.9020066237</v>
      </c>
      <c r="T90">
        <v>7.762373958</v>
      </c>
      <c r="U90" s="4">
        <v>8.6089676E-06</v>
      </c>
      <c r="V90">
        <v>4.9109883364</v>
      </c>
      <c r="W90">
        <v>1.2277470841</v>
      </c>
      <c r="X90">
        <v>-1.1168</v>
      </c>
      <c r="Y90">
        <v>-1.6087</v>
      </c>
      <c r="Z90">
        <v>-0.6249</v>
      </c>
      <c r="AA90">
        <v>0.3273274878</v>
      </c>
      <c r="AB90">
        <v>0.2001402308</v>
      </c>
      <c r="AC90">
        <v>0.5353410647</v>
      </c>
      <c r="AD90">
        <v>0.5627396082</v>
      </c>
      <c r="AE90">
        <v>0.221</v>
      </c>
      <c r="AF90">
        <v>-0.5275</v>
      </c>
      <c r="AG90">
        <v>0.9695</v>
      </c>
      <c r="AH90" s="4">
        <v>4.5288664E-07</v>
      </c>
      <c r="AI90">
        <v>-0.9676</v>
      </c>
      <c r="AJ90">
        <v>-1.3435</v>
      </c>
      <c r="AK90">
        <v>-0.5917</v>
      </c>
      <c r="AL90" t="s">
        <v>291</v>
      </c>
    </row>
    <row r="91" spans="1:38" ht="12.75">
      <c r="A91" t="s">
        <v>105</v>
      </c>
      <c r="B91">
        <v>29</v>
      </c>
      <c r="C91">
        <v>2932</v>
      </c>
      <c r="D91">
        <v>9.0961407325</v>
      </c>
      <c r="E91">
        <v>6.2948599964</v>
      </c>
      <c r="F91">
        <v>13.144021674</v>
      </c>
      <c r="G91">
        <v>0.0314351876</v>
      </c>
      <c r="H91">
        <v>9.8908594816</v>
      </c>
      <c r="I91">
        <v>1.8366864963</v>
      </c>
      <c r="J91">
        <v>-0.4041</v>
      </c>
      <c r="K91">
        <v>-0.7722</v>
      </c>
      <c r="L91">
        <v>-0.036</v>
      </c>
      <c r="M91">
        <v>0.6675810476</v>
      </c>
      <c r="N91">
        <v>0.4619903489</v>
      </c>
      <c r="O91">
        <v>0.9646618293</v>
      </c>
      <c r="P91">
        <v>27</v>
      </c>
      <c r="Q91">
        <v>3588</v>
      </c>
      <c r="R91">
        <v>7.0426973349</v>
      </c>
      <c r="S91">
        <v>4.8174264924</v>
      </c>
      <c r="T91">
        <v>10.295867686</v>
      </c>
      <c r="U91">
        <v>0.0001936691</v>
      </c>
      <c r="V91">
        <v>7.525083612</v>
      </c>
      <c r="W91">
        <v>1.4482030164</v>
      </c>
      <c r="X91">
        <v>-0.7221</v>
      </c>
      <c r="Y91">
        <v>-1.1019</v>
      </c>
      <c r="Z91">
        <v>-0.3424</v>
      </c>
      <c r="AA91">
        <v>0.4857077371</v>
      </c>
      <c r="AB91">
        <v>0.3322393692</v>
      </c>
      <c r="AC91">
        <v>0.710066379</v>
      </c>
      <c r="AD91">
        <v>0.3681834577</v>
      </c>
      <c r="AE91">
        <v>0.2407</v>
      </c>
      <c r="AF91">
        <v>-0.2835</v>
      </c>
      <c r="AG91">
        <v>0.7648</v>
      </c>
      <c r="AH91">
        <v>3.00257E-05</v>
      </c>
      <c r="AI91">
        <v>-0.5631</v>
      </c>
      <c r="AJ91">
        <v>-0.8276</v>
      </c>
      <c r="AK91">
        <v>-0.2987</v>
      </c>
      <c r="AL91" t="s">
        <v>292</v>
      </c>
    </row>
    <row r="92" spans="1:38" ht="12.75">
      <c r="A92" t="s">
        <v>106</v>
      </c>
      <c r="B92">
        <v>19</v>
      </c>
      <c r="C92">
        <v>1809</v>
      </c>
      <c r="D92">
        <v>10.144218183</v>
      </c>
      <c r="E92">
        <v>6.4488736047</v>
      </c>
      <c r="F92">
        <v>15.95707543</v>
      </c>
      <c r="G92">
        <v>0.2017656872</v>
      </c>
      <c r="H92">
        <v>10.503040354</v>
      </c>
      <c r="I92">
        <v>2.4095627106</v>
      </c>
      <c r="J92">
        <v>-0.295</v>
      </c>
      <c r="K92">
        <v>-0.748</v>
      </c>
      <c r="L92">
        <v>0.158</v>
      </c>
      <c r="M92">
        <v>0.7445012122</v>
      </c>
      <c r="N92">
        <v>0.4732936663</v>
      </c>
      <c r="O92">
        <v>1.1711165697</v>
      </c>
      <c r="P92">
        <v>34</v>
      </c>
      <c r="Q92">
        <v>2301</v>
      </c>
      <c r="R92">
        <v>14.424617823</v>
      </c>
      <c r="S92">
        <v>10.277520809</v>
      </c>
      <c r="T92">
        <v>20.245115843</v>
      </c>
      <c r="U92">
        <v>0.9759997275</v>
      </c>
      <c r="V92">
        <v>14.776184268</v>
      </c>
      <c r="W92">
        <v>2.5340946957</v>
      </c>
      <c r="X92">
        <v>-0.0052</v>
      </c>
      <c r="Y92">
        <v>-0.3442</v>
      </c>
      <c r="Z92">
        <v>0.3338</v>
      </c>
      <c r="AA92">
        <v>0.9948103899</v>
      </c>
      <c r="AB92">
        <v>0.7088010655</v>
      </c>
      <c r="AC92">
        <v>1.3962277428</v>
      </c>
      <c r="AD92">
        <v>0.1998127776</v>
      </c>
      <c r="AE92">
        <v>-0.3672</v>
      </c>
      <c r="AF92">
        <v>-0.9286</v>
      </c>
      <c r="AG92">
        <v>0.1942</v>
      </c>
      <c r="AH92">
        <v>0.2983131947</v>
      </c>
      <c r="AI92">
        <v>-0.1501</v>
      </c>
      <c r="AJ92">
        <v>-0.433</v>
      </c>
      <c r="AK92">
        <v>0.1328</v>
      </c>
      <c r="AL92" t="s">
        <v>293</v>
      </c>
    </row>
    <row r="93" spans="1:38" ht="12.75">
      <c r="A93" t="s">
        <v>89</v>
      </c>
      <c r="B93">
        <v>14</v>
      </c>
      <c r="C93">
        <v>1467</v>
      </c>
      <c r="D93">
        <v>10.941050329</v>
      </c>
      <c r="E93">
        <v>6.4610230637</v>
      </c>
      <c r="F93">
        <v>18.527496516</v>
      </c>
      <c r="G93">
        <v>0.414233136</v>
      </c>
      <c r="H93">
        <v>9.5432856169</v>
      </c>
      <c r="I93">
        <v>2.5505503659</v>
      </c>
      <c r="J93">
        <v>-0.2194</v>
      </c>
      <c r="K93">
        <v>-0.7462</v>
      </c>
      <c r="L93">
        <v>0.3073</v>
      </c>
      <c r="M93">
        <v>0.8029820619</v>
      </c>
      <c r="N93">
        <v>0.4741853355</v>
      </c>
      <c r="O93">
        <v>1.3597640908</v>
      </c>
      <c r="P93">
        <v>23</v>
      </c>
      <c r="Q93">
        <v>2786</v>
      </c>
      <c r="R93">
        <v>8.4347644062</v>
      </c>
      <c r="S93">
        <v>5.5920071886</v>
      </c>
      <c r="T93">
        <v>12.722667942</v>
      </c>
      <c r="U93">
        <v>0.0097813474</v>
      </c>
      <c r="V93">
        <v>8.2555635319</v>
      </c>
      <c r="W93">
        <v>1.7214039926</v>
      </c>
      <c r="X93">
        <v>-0.5418</v>
      </c>
      <c r="Y93">
        <v>-0.9528</v>
      </c>
      <c r="Z93">
        <v>-0.1308</v>
      </c>
      <c r="AA93">
        <v>0.5817132468</v>
      </c>
      <c r="AB93">
        <v>0.3856592195</v>
      </c>
      <c r="AC93">
        <v>0.8774334551</v>
      </c>
      <c r="AD93">
        <v>0.4699068566</v>
      </c>
      <c r="AE93">
        <v>0.245</v>
      </c>
      <c r="AF93">
        <v>-0.4194</v>
      </c>
      <c r="AG93">
        <v>0.9094</v>
      </c>
      <c r="AH93">
        <v>0.0255534357</v>
      </c>
      <c r="AI93">
        <v>-0.3806</v>
      </c>
      <c r="AJ93">
        <v>-0.7147</v>
      </c>
      <c r="AK93">
        <v>-0.0465</v>
      </c>
      <c r="AL93" t="s">
        <v>294</v>
      </c>
    </row>
    <row r="94" spans="1:38" ht="12.75">
      <c r="A94" t="s">
        <v>88</v>
      </c>
      <c r="B94">
        <v>19</v>
      </c>
      <c r="C94">
        <v>2487</v>
      </c>
      <c r="D94">
        <v>7.1849839485</v>
      </c>
      <c r="E94">
        <v>4.5675918048</v>
      </c>
      <c r="F94">
        <v>11.302234645</v>
      </c>
      <c r="G94">
        <v>0.0056264891</v>
      </c>
      <c r="H94">
        <v>7.6397265782</v>
      </c>
      <c r="I94">
        <v>1.7526734795</v>
      </c>
      <c r="J94">
        <v>-0.64</v>
      </c>
      <c r="K94">
        <v>-1.093</v>
      </c>
      <c r="L94">
        <v>-0.1869</v>
      </c>
      <c r="M94">
        <v>0.5273180409</v>
      </c>
      <c r="N94">
        <v>0.335223235</v>
      </c>
      <c r="O94">
        <v>0.8294899855</v>
      </c>
      <c r="P94">
        <v>38</v>
      </c>
      <c r="Q94">
        <v>3406</v>
      </c>
      <c r="R94">
        <v>10.477066332</v>
      </c>
      <c r="S94">
        <v>7.6005514046</v>
      </c>
      <c r="T94">
        <v>14.442230976</v>
      </c>
      <c r="U94">
        <v>0.047224106</v>
      </c>
      <c r="V94">
        <v>11.156782149</v>
      </c>
      <c r="W94">
        <v>1.8098690555</v>
      </c>
      <c r="X94">
        <v>-0.325</v>
      </c>
      <c r="Y94">
        <v>-0.6459</v>
      </c>
      <c r="Z94">
        <v>-0.004</v>
      </c>
      <c r="AA94">
        <v>0.7225629525</v>
      </c>
      <c r="AB94">
        <v>0.5241807858</v>
      </c>
      <c r="AC94">
        <v>0.9960251012</v>
      </c>
      <c r="AD94">
        <v>0.1625523228</v>
      </c>
      <c r="AE94">
        <v>-0.3924</v>
      </c>
      <c r="AF94">
        <v>-0.9431</v>
      </c>
      <c r="AG94">
        <v>0.1583</v>
      </c>
      <c r="AH94">
        <v>0.0006588402</v>
      </c>
      <c r="AI94">
        <v>-0.4825</v>
      </c>
      <c r="AJ94">
        <v>-0.7601</v>
      </c>
      <c r="AK94">
        <v>-0.2048</v>
      </c>
      <c r="AL94" t="s">
        <v>295</v>
      </c>
    </row>
    <row r="95" spans="1:38" ht="12.75">
      <c r="A95" t="s">
        <v>95</v>
      </c>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row>
    <row r="96" spans="1:38" ht="12.75">
      <c r="A96" t="s">
        <v>94</v>
      </c>
      <c r="B96">
        <v>20</v>
      </c>
      <c r="C96">
        <v>1643</v>
      </c>
      <c r="D96">
        <v>13.172235888</v>
      </c>
      <c r="E96">
        <v>8.4688160583</v>
      </c>
      <c r="F96">
        <v>20.487845893</v>
      </c>
      <c r="G96">
        <v>0.8806677645</v>
      </c>
      <c r="H96">
        <v>12.172854534</v>
      </c>
      <c r="I96">
        <v>2.7219330219</v>
      </c>
      <c r="J96">
        <v>-0.0338</v>
      </c>
      <c r="K96">
        <v>-0.4756</v>
      </c>
      <c r="L96">
        <v>0.4079</v>
      </c>
      <c r="M96">
        <v>0.9667325179</v>
      </c>
      <c r="N96">
        <v>0.621540636</v>
      </c>
      <c r="O96">
        <v>1.5036374245</v>
      </c>
      <c r="P96">
        <v>30</v>
      </c>
      <c r="Q96">
        <v>2816</v>
      </c>
      <c r="R96">
        <v>10.990789641</v>
      </c>
      <c r="S96">
        <v>7.6640678954</v>
      </c>
      <c r="T96">
        <v>15.761532723</v>
      </c>
      <c r="U96">
        <v>0.1319709067</v>
      </c>
      <c r="V96">
        <v>10.653409091</v>
      </c>
      <c r="W96">
        <v>1.9450374911</v>
      </c>
      <c r="X96">
        <v>-0.2771</v>
      </c>
      <c r="Y96">
        <v>-0.6376</v>
      </c>
      <c r="Z96">
        <v>0.0834</v>
      </c>
      <c r="AA96">
        <v>0.7579924724</v>
      </c>
      <c r="AB96">
        <v>0.5285612738</v>
      </c>
      <c r="AC96">
        <v>1.0870122665</v>
      </c>
      <c r="AD96">
        <v>0.5656063017</v>
      </c>
      <c r="AE96">
        <v>0.1659</v>
      </c>
      <c r="AF96">
        <v>-0.3999</v>
      </c>
      <c r="AG96">
        <v>0.7316</v>
      </c>
      <c r="AH96">
        <v>0.2851923537</v>
      </c>
      <c r="AI96">
        <v>-0.1555</v>
      </c>
      <c r="AJ96">
        <v>-0.4406</v>
      </c>
      <c r="AK96">
        <v>0.1296</v>
      </c>
      <c r="AL96" t="s">
        <v>296</v>
      </c>
    </row>
    <row r="97" spans="1:38" ht="12.75">
      <c r="A97" t="s">
        <v>93</v>
      </c>
      <c r="B97">
        <v>37</v>
      </c>
      <c r="C97">
        <v>3431</v>
      </c>
      <c r="D97">
        <v>10.052840708</v>
      </c>
      <c r="E97">
        <v>7.2497959759</v>
      </c>
      <c r="F97">
        <v>13.93964832</v>
      </c>
      <c r="G97">
        <v>0.0682577062</v>
      </c>
      <c r="H97">
        <v>10.78402798</v>
      </c>
      <c r="I97">
        <v>1.772883279</v>
      </c>
      <c r="J97">
        <v>-0.3041</v>
      </c>
      <c r="K97">
        <v>-0.631</v>
      </c>
      <c r="L97">
        <v>0.0228</v>
      </c>
      <c r="M97">
        <v>0.7377948658</v>
      </c>
      <c r="N97">
        <v>0.5320747045</v>
      </c>
      <c r="O97">
        <v>1.0230542053</v>
      </c>
      <c r="P97">
        <v>43</v>
      </c>
      <c r="Q97">
        <v>4868</v>
      </c>
      <c r="R97">
        <v>8.0809227949</v>
      </c>
      <c r="S97">
        <v>5.9737329736</v>
      </c>
      <c r="T97">
        <v>10.931408134</v>
      </c>
      <c r="U97">
        <v>0.0001491046</v>
      </c>
      <c r="V97">
        <v>8.8331963846</v>
      </c>
      <c r="W97">
        <v>1.3470498201</v>
      </c>
      <c r="X97">
        <v>-0.5846</v>
      </c>
      <c r="Y97">
        <v>-0.8868</v>
      </c>
      <c r="Z97">
        <v>-0.2825</v>
      </c>
      <c r="AA97">
        <v>0.5573101523</v>
      </c>
      <c r="AB97">
        <v>0.4119853781</v>
      </c>
      <c r="AC97">
        <v>0.7538971584</v>
      </c>
      <c r="AD97">
        <v>0.3649643118</v>
      </c>
      <c r="AE97">
        <v>0.2031</v>
      </c>
      <c r="AF97">
        <v>-0.2364</v>
      </c>
      <c r="AG97">
        <v>0.6427</v>
      </c>
      <c r="AH97">
        <v>9.12391E-05</v>
      </c>
      <c r="AI97">
        <v>-0.4444</v>
      </c>
      <c r="AJ97">
        <v>-0.6669</v>
      </c>
      <c r="AK97">
        <v>-0.2218</v>
      </c>
      <c r="AL97" t="s">
        <v>297</v>
      </c>
    </row>
    <row r="98" spans="1:38" ht="12.75">
      <c r="A98" t="s">
        <v>92</v>
      </c>
      <c r="B98">
        <v>24</v>
      </c>
      <c r="C98">
        <v>1747</v>
      </c>
      <c r="D98">
        <v>13.210891223</v>
      </c>
      <c r="E98">
        <v>8.821663991</v>
      </c>
      <c r="F98">
        <v>19.783982601</v>
      </c>
      <c r="G98">
        <v>0.8807756593</v>
      </c>
      <c r="H98">
        <v>13.737836291</v>
      </c>
      <c r="I98">
        <v>2.8042240902</v>
      </c>
      <c r="J98">
        <v>-0.0309</v>
      </c>
      <c r="K98">
        <v>-0.4347</v>
      </c>
      <c r="L98">
        <v>0.3729</v>
      </c>
      <c r="M98">
        <v>0.9695694978</v>
      </c>
      <c r="N98">
        <v>0.6474367385</v>
      </c>
      <c r="O98">
        <v>1.4519797152</v>
      </c>
      <c r="P98">
        <v>33</v>
      </c>
      <c r="Q98">
        <v>2351</v>
      </c>
      <c r="R98">
        <v>14.165362352</v>
      </c>
      <c r="S98">
        <v>10.042426478</v>
      </c>
      <c r="T98">
        <v>19.980976808</v>
      </c>
      <c r="U98">
        <v>0.8942035918</v>
      </c>
      <c r="V98">
        <v>14.036580179</v>
      </c>
      <c r="W98">
        <v>2.4434549751</v>
      </c>
      <c r="X98">
        <v>-0.0233</v>
      </c>
      <c r="Y98">
        <v>-0.3673</v>
      </c>
      <c r="Z98">
        <v>0.3206</v>
      </c>
      <c r="AA98">
        <v>0.9769305375</v>
      </c>
      <c r="AB98">
        <v>0.6925875141</v>
      </c>
      <c r="AC98">
        <v>1.3780110899</v>
      </c>
      <c r="AD98">
        <v>0.7514870576</v>
      </c>
      <c r="AE98">
        <v>-0.085</v>
      </c>
      <c r="AF98">
        <v>-0.6108</v>
      </c>
      <c r="AG98">
        <v>0.4409</v>
      </c>
      <c r="AH98">
        <v>0.841156752</v>
      </c>
      <c r="AI98">
        <v>-0.0271</v>
      </c>
      <c r="AJ98">
        <v>-0.2924</v>
      </c>
      <c r="AK98">
        <v>0.2381</v>
      </c>
      <c r="AL98" t="s">
        <v>298</v>
      </c>
    </row>
    <row r="99" spans="1:38" ht="12.75">
      <c r="A99" t="s">
        <v>91</v>
      </c>
      <c r="B99">
        <v>29</v>
      </c>
      <c r="C99">
        <v>1912</v>
      </c>
      <c r="D99">
        <v>15.4633479</v>
      </c>
      <c r="E99">
        <v>10.701465263</v>
      </c>
      <c r="F99">
        <v>22.344148431</v>
      </c>
      <c r="G99">
        <v>0.5004907459</v>
      </c>
      <c r="H99">
        <v>15.167364017</v>
      </c>
      <c r="I99">
        <v>2.8165087903</v>
      </c>
      <c r="J99">
        <v>0.1265</v>
      </c>
      <c r="K99">
        <v>-0.2416</v>
      </c>
      <c r="L99">
        <v>0.4946</v>
      </c>
      <c r="M99">
        <v>1.1348810769</v>
      </c>
      <c r="N99">
        <v>0.7853985114</v>
      </c>
      <c r="O99">
        <v>1.6398745859</v>
      </c>
      <c r="P99">
        <v>19</v>
      </c>
      <c r="Q99">
        <v>3182</v>
      </c>
      <c r="R99">
        <v>5.7837871872</v>
      </c>
      <c r="S99">
        <v>3.6813646206</v>
      </c>
      <c r="T99">
        <v>9.0869005582</v>
      </c>
      <c r="U99">
        <v>6.68283E-05</v>
      </c>
      <c r="V99">
        <v>5.9710873664</v>
      </c>
      <c r="W99">
        <v>1.3698613902</v>
      </c>
      <c r="X99">
        <v>-0.9191</v>
      </c>
      <c r="Y99">
        <v>-1.3709</v>
      </c>
      <c r="Z99">
        <v>-0.4673</v>
      </c>
      <c r="AA99">
        <v>0.3988855481</v>
      </c>
      <c r="AB99">
        <v>0.2538895532</v>
      </c>
      <c r="AC99">
        <v>0.626688568</v>
      </c>
      <c r="AD99">
        <v>0.001036624</v>
      </c>
      <c r="AE99">
        <v>0.9682</v>
      </c>
      <c r="AF99">
        <v>0.3897</v>
      </c>
      <c r="AG99">
        <v>1.5467</v>
      </c>
      <c r="AH99">
        <v>0.007685942</v>
      </c>
      <c r="AI99">
        <v>-0.3963</v>
      </c>
      <c r="AJ99">
        <v>-0.6877</v>
      </c>
      <c r="AK99">
        <v>-0.1049</v>
      </c>
      <c r="AL99" t="s">
        <v>299</v>
      </c>
    </row>
    <row r="100" spans="1:38" ht="12.75">
      <c r="A100" t="s">
        <v>90</v>
      </c>
      <c r="B100">
        <v>23</v>
      </c>
      <c r="C100">
        <v>1488</v>
      </c>
      <c r="D100">
        <v>14.179300376</v>
      </c>
      <c r="E100">
        <v>9.3875735277</v>
      </c>
      <c r="F100">
        <v>21.416882496</v>
      </c>
      <c r="G100">
        <v>0.8498285178</v>
      </c>
      <c r="H100">
        <v>15.456989247</v>
      </c>
      <c r="I100">
        <v>3.223005056</v>
      </c>
      <c r="J100">
        <v>0.0398</v>
      </c>
      <c r="K100">
        <v>-0.3726</v>
      </c>
      <c r="L100">
        <v>0.4522</v>
      </c>
      <c r="M100">
        <v>1.0406426723</v>
      </c>
      <c r="N100">
        <v>0.68896979</v>
      </c>
      <c r="O100">
        <v>1.5718209814</v>
      </c>
      <c r="P100">
        <v>21</v>
      </c>
      <c r="Q100">
        <v>1867</v>
      </c>
      <c r="R100">
        <v>10.485171795</v>
      </c>
      <c r="S100">
        <v>6.8209119369</v>
      </c>
      <c r="T100">
        <v>16.117907488</v>
      </c>
      <c r="U100">
        <v>0.1394812365</v>
      </c>
      <c r="V100">
        <v>11.24799143</v>
      </c>
      <c r="W100">
        <v>2.4545129593</v>
      </c>
      <c r="X100">
        <v>-0.3242</v>
      </c>
      <c r="Y100">
        <v>-0.7541</v>
      </c>
      <c r="Z100">
        <v>0.1058</v>
      </c>
      <c r="AA100">
        <v>0.7231219551</v>
      </c>
      <c r="AB100">
        <v>0.4704120516</v>
      </c>
      <c r="AC100">
        <v>1.1115900628</v>
      </c>
      <c r="AD100">
        <v>0.3423010771</v>
      </c>
      <c r="AE100">
        <v>0.2866</v>
      </c>
      <c r="AF100">
        <v>-0.3049</v>
      </c>
      <c r="AG100">
        <v>0.8782</v>
      </c>
      <c r="AH100">
        <v>0.3496214869</v>
      </c>
      <c r="AI100">
        <v>-0.1422</v>
      </c>
      <c r="AJ100">
        <v>-0.4401</v>
      </c>
      <c r="AK100">
        <v>0.1557</v>
      </c>
      <c r="AL100" t="s">
        <v>300</v>
      </c>
    </row>
    <row r="101" spans="1:38" ht="12.75">
      <c r="A101" t="s">
        <v>83</v>
      </c>
      <c r="B101">
        <v>33</v>
      </c>
      <c r="C101">
        <v>2221</v>
      </c>
      <c r="D101">
        <v>15.293145075</v>
      </c>
      <c r="E101">
        <v>10.824500419</v>
      </c>
      <c r="F101">
        <v>21.60656633</v>
      </c>
      <c r="G101">
        <v>0.5125901877</v>
      </c>
      <c r="H101">
        <v>14.858171995</v>
      </c>
      <c r="I101">
        <v>2.5864757526</v>
      </c>
      <c r="J101">
        <v>0.1155</v>
      </c>
      <c r="K101">
        <v>-0.2301</v>
      </c>
      <c r="L101">
        <v>0.4611</v>
      </c>
      <c r="M101">
        <v>1.1223896057</v>
      </c>
      <c r="N101">
        <v>0.7944282682</v>
      </c>
      <c r="O101">
        <v>1.5857421966</v>
      </c>
      <c r="P101">
        <v>35</v>
      </c>
      <c r="Q101">
        <v>3873</v>
      </c>
      <c r="R101">
        <v>9.0870613083</v>
      </c>
      <c r="S101">
        <v>6.5056778865</v>
      </c>
      <c r="T101">
        <v>12.69271007</v>
      </c>
      <c r="U101">
        <v>0.0061313732</v>
      </c>
      <c r="V101">
        <v>9.0369222825</v>
      </c>
      <c r="W101">
        <v>1.5275186633</v>
      </c>
      <c r="X101">
        <v>-0.4673</v>
      </c>
      <c r="Y101">
        <v>-0.8015</v>
      </c>
      <c r="Z101">
        <v>-0.1331</v>
      </c>
      <c r="AA101">
        <v>0.6266996543</v>
      </c>
      <c r="AB101">
        <v>0.448671572</v>
      </c>
      <c r="AC101">
        <v>0.875367376</v>
      </c>
      <c r="AD101">
        <v>0.0372764163</v>
      </c>
      <c r="AE101">
        <v>0.5054</v>
      </c>
      <c r="AF101">
        <v>0.0298</v>
      </c>
      <c r="AG101">
        <v>0.9809</v>
      </c>
      <c r="AH101">
        <v>0.1514708981</v>
      </c>
      <c r="AI101">
        <v>-0.1759</v>
      </c>
      <c r="AJ101">
        <v>-0.4163</v>
      </c>
      <c r="AK101">
        <v>0.0645</v>
      </c>
      <c r="AL101" t="s">
        <v>301</v>
      </c>
    </row>
    <row r="102" spans="1:38" ht="12.75">
      <c r="A102" t="s">
        <v>96</v>
      </c>
      <c r="B102">
        <v>6</v>
      </c>
      <c r="C102">
        <v>1383</v>
      </c>
      <c r="D102">
        <v>4.8803409148</v>
      </c>
      <c r="E102">
        <v>2.1883480336</v>
      </c>
      <c r="F102">
        <v>10.883884592</v>
      </c>
      <c r="G102">
        <v>0.0121088815</v>
      </c>
      <c r="H102">
        <v>4.3383947939</v>
      </c>
      <c r="I102">
        <v>1.771142258</v>
      </c>
      <c r="J102">
        <v>-1.0267</v>
      </c>
      <c r="K102">
        <v>-1.8288</v>
      </c>
      <c r="L102">
        <v>-0.2247</v>
      </c>
      <c r="M102">
        <v>0.3581764175</v>
      </c>
      <c r="N102">
        <v>0.1606065381</v>
      </c>
      <c r="O102">
        <v>0.7987865724</v>
      </c>
      <c r="P102">
        <v>24</v>
      </c>
      <c r="Q102">
        <v>2779</v>
      </c>
      <c r="R102">
        <v>9.1892939225</v>
      </c>
      <c r="S102">
        <v>6.1442764366</v>
      </c>
      <c r="T102">
        <v>13.743379496</v>
      </c>
      <c r="U102">
        <v>0.026359796</v>
      </c>
      <c r="V102">
        <v>8.636200072</v>
      </c>
      <c r="W102">
        <v>1.7628569577</v>
      </c>
      <c r="X102">
        <v>-0.4561</v>
      </c>
      <c r="Y102">
        <v>-0.8586</v>
      </c>
      <c r="Z102">
        <v>-0.0536</v>
      </c>
      <c r="AA102">
        <v>0.6337502443</v>
      </c>
      <c r="AB102">
        <v>0.4237471046</v>
      </c>
      <c r="AC102">
        <v>0.9478280036</v>
      </c>
      <c r="AD102">
        <v>0.1556836099</v>
      </c>
      <c r="AE102">
        <v>-0.648</v>
      </c>
      <c r="AF102">
        <v>-1.5426</v>
      </c>
      <c r="AG102">
        <v>0.2466</v>
      </c>
      <c r="AH102">
        <v>0.0012021436</v>
      </c>
      <c r="AI102">
        <v>-0.7414</v>
      </c>
      <c r="AJ102">
        <v>-1.1901</v>
      </c>
      <c r="AK102">
        <v>-0.2927</v>
      </c>
      <c r="AL102" t="s">
        <v>302</v>
      </c>
    </row>
    <row r="103" spans="1:38" ht="12.75">
      <c r="A103" t="s">
        <v>97</v>
      </c>
      <c r="B103">
        <v>40</v>
      </c>
      <c r="C103">
        <v>3200</v>
      </c>
      <c r="D103">
        <v>11.609563216</v>
      </c>
      <c r="E103">
        <v>8.4746955125</v>
      </c>
      <c r="F103">
        <v>15.904047273</v>
      </c>
      <c r="G103">
        <v>0.3187329595</v>
      </c>
      <c r="H103">
        <v>12.5</v>
      </c>
      <c r="I103">
        <v>1.9764235376</v>
      </c>
      <c r="J103">
        <v>-0.1601</v>
      </c>
      <c r="K103">
        <v>-0.4749</v>
      </c>
      <c r="L103">
        <v>0.1546</v>
      </c>
      <c r="M103">
        <v>0.8520453455</v>
      </c>
      <c r="N103">
        <v>0.621972139</v>
      </c>
      <c r="O103">
        <v>1.1672247442</v>
      </c>
      <c r="P103">
        <v>65</v>
      </c>
      <c r="Q103">
        <v>4678</v>
      </c>
      <c r="R103">
        <v>13.052656757</v>
      </c>
      <c r="S103">
        <v>10.195643204</v>
      </c>
      <c r="T103">
        <v>16.710259961</v>
      </c>
      <c r="U103">
        <v>0.4041400948</v>
      </c>
      <c r="V103">
        <v>13.894826849</v>
      </c>
      <c r="W103">
        <v>1.7234411604</v>
      </c>
      <c r="X103">
        <v>-0.1051</v>
      </c>
      <c r="Y103">
        <v>-0.3522</v>
      </c>
      <c r="Z103">
        <v>0.1419</v>
      </c>
      <c r="AA103">
        <v>0.900191514</v>
      </c>
      <c r="AB103">
        <v>0.7031542822</v>
      </c>
      <c r="AC103">
        <v>1.1524423337</v>
      </c>
      <c r="AD103">
        <v>0.5101230393</v>
      </c>
      <c r="AE103">
        <v>-0.1324</v>
      </c>
      <c r="AF103">
        <v>-0.5262</v>
      </c>
      <c r="AG103">
        <v>0.2615</v>
      </c>
      <c r="AH103">
        <v>0.1938375839</v>
      </c>
      <c r="AI103">
        <v>-0.1326</v>
      </c>
      <c r="AJ103">
        <v>-0.3327</v>
      </c>
      <c r="AK103">
        <v>0.0674</v>
      </c>
      <c r="AL103" t="s">
        <v>303</v>
      </c>
    </row>
    <row r="104" spans="1:38" ht="12.75">
      <c r="A104" t="s">
        <v>98</v>
      </c>
      <c r="B104">
        <v>0</v>
      </c>
      <c r="C104">
        <v>133</v>
      </c>
      <c r="D104" s="4">
        <v>1.196376E-07</v>
      </c>
      <c r="E104">
        <v>0</v>
      </c>
      <c r="F104" t="s">
        <v>107</v>
      </c>
      <c r="G104">
        <v>0.9981082263</v>
      </c>
      <c r="H104">
        <v>0</v>
      </c>
      <c r="I104" t="s">
        <v>107</v>
      </c>
      <c r="J104">
        <v>-18.5507</v>
      </c>
      <c r="K104">
        <v>-15353.4</v>
      </c>
      <c r="L104">
        <v>15316.31</v>
      </c>
      <c r="M104" s="4">
        <v>8.7804041E-09</v>
      </c>
      <c r="N104">
        <v>0</v>
      </c>
      <c r="O104" t="s">
        <v>107</v>
      </c>
      <c r="P104">
        <v>10</v>
      </c>
      <c r="Q104">
        <v>435</v>
      </c>
      <c r="R104">
        <v>21.423034484</v>
      </c>
      <c r="S104">
        <v>11.508951936</v>
      </c>
      <c r="T104">
        <v>39.877341488</v>
      </c>
      <c r="U104">
        <v>0.2182290052</v>
      </c>
      <c r="V104">
        <v>22.988505747</v>
      </c>
      <c r="W104">
        <v>7.2696038165</v>
      </c>
      <c r="X104">
        <v>0.3903</v>
      </c>
      <c r="Y104">
        <v>-0.231</v>
      </c>
      <c r="Z104">
        <v>1.0117</v>
      </c>
      <c r="AA104">
        <v>1.4774642593</v>
      </c>
      <c r="AB104">
        <v>0.7937281322</v>
      </c>
      <c r="AC104">
        <v>2.750186807</v>
      </c>
      <c r="AD104">
        <v>0.998060529</v>
      </c>
      <c r="AE104">
        <v>-19.0185</v>
      </c>
      <c r="AF104">
        <v>-15353.9</v>
      </c>
      <c r="AG104">
        <v>15315.84</v>
      </c>
      <c r="AH104">
        <v>0.9981480312</v>
      </c>
      <c r="AI104">
        <v>-9.0802</v>
      </c>
      <c r="AJ104">
        <v>-7676.51</v>
      </c>
      <c r="AK104">
        <v>7658.351</v>
      </c>
      <c r="AL104" t="s">
        <v>304</v>
      </c>
    </row>
    <row r="105" spans="1:38" ht="12.75">
      <c r="A105" t="s">
        <v>84</v>
      </c>
      <c r="B105">
        <v>9</v>
      </c>
      <c r="C105">
        <v>2606</v>
      </c>
      <c r="D105">
        <v>3.6090927624</v>
      </c>
      <c r="E105">
        <v>1.873501499</v>
      </c>
      <c r="F105">
        <v>6.9525167578</v>
      </c>
      <c r="G105">
        <v>7.14737E-05</v>
      </c>
      <c r="H105">
        <v>3.4535686876</v>
      </c>
      <c r="I105">
        <v>1.1511895625</v>
      </c>
      <c r="J105">
        <v>-1.3285</v>
      </c>
      <c r="K105">
        <v>-1.9841</v>
      </c>
      <c r="L105">
        <v>-0.6728</v>
      </c>
      <c r="M105">
        <v>0.2648773802</v>
      </c>
      <c r="N105">
        <v>0.137499422</v>
      </c>
      <c r="O105">
        <v>0.5102568833</v>
      </c>
      <c r="P105">
        <v>30</v>
      </c>
      <c r="Q105">
        <v>4122</v>
      </c>
      <c r="R105">
        <v>7.0094746412</v>
      </c>
      <c r="S105">
        <v>4.8878594057</v>
      </c>
      <c r="T105">
        <v>10.051994271</v>
      </c>
      <c r="U105">
        <v>7.75697E-05</v>
      </c>
      <c r="V105">
        <v>7.2780203785</v>
      </c>
      <c r="W105">
        <v>1.3287786451</v>
      </c>
      <c r="X105">
        <v>-0.7269</v>
      </c>
      <c r="Y105">
        <v>-1.0874</v>
      </c>
      <c r="Z105">
        <v>-0.3664</v>
      </c>
      <c r="AA105">
        <v>0.4834164958</v>
      </c>
      <c r="AB105">
        <v>0.3370968563</v>
      </c>
      <c r="AC105">
        <v>0.693247368</v>
      </c>
      <c r="AD105">
        <v>0.0740084031</v>
      </c>
      <c r="AE105">
        <v>-0.679</v>
      </c>
      <c r="AF105">
        <v>-1.4239</v>
      </c>
      <c r="AG105">
        <v>0.0659</v>
      </c>
      <c r="AH105" s="4">
        <v>7.2863712E-08</v>
      </c>
      <c r="AI105">
        <v>-1.0277</v>
      </c>
      <c r="AJ105">
        <v>-1.4018</v>
      </c>
      <c r="AK105">
        <v>-0.6536</v>
      </c>
      <c r="AL105" t="s">
        <v>305</v>
      </c>
    </row>
    <row r="106" spans="1:38" ht="12.75">
      <c r="A106" t="s">
        <v>85</v>
      </c>
      <c r="B106">
        <v>33</v>
      </c>
      <c r="C106">
        <v>2603</v>
      </c>
      <c r="D106">
        <v>11.776676319</v>
      </c>
      <c r="E106">
        <v>8.3354605307</v>
      </c>
      <c r="F106">
        <v>16.638565392</v>
      </c>
      <c r="G106">
        <v>0.4082433192</v>
      </c>
      <c r="H106">
        <v>12.6776796</v>
      </c>
      <c r="I106">
        <v>2.2069007478</v>
      </c>
      <c r="J106">
        <v>-0.1458</v>
      </c>
      <c r="K106">
        <v>-0.4914</v>
      </c>
      <c r="L106">
        <v>0.1998</v>
      </c>
      <c r="M106">
        <v>0.8643100569</v>
      </c>
      <c r="N106">
        <v>0.6117534498</v>
      </c>
      <c r="O106">
        <v>1.2211322627</v>
      </c>
      <c r="P106">
        <v>33</v>
      </c>
      <c r="Q106">
        <v>3353</v>
      </c>
      <c r="R106">
        <v>9.1680341492</v>
      </c>
      <c r="S106">
        <v>6.4994023012</v>
      </c>
      <c r="T106">
        <v>12.932396898</v>
      </c>
      <c r="U106">
        <v>0.0090076377</v>
      </c>
      <c r="V106">
        <v>9.8419325977</v>
      </c>
      <c r="W106">
        <v>1.7132605567</v>
      </c>
      <c r="X106">
        <v>-0.4584</v>
      </c>
      <c r="Y106">
        <v>-0.8024</v>
      </c>
      <c r="Z106">
        <v>-0.1144</v>
      </c>
      <c r="AA106">
        <v>0.6322840396</v>
      </c>
      <c r="AB106">
        <v>0.4482387691</v>
      </c>
      <c r="AC106">
        <v>0.8918976543</v>
      </c>
      <c r="AD106">
        <v>0.3393877717</v>
      </c>
      <c r="AE106">
        <v>0.2352</v>
      </c>
      <c r="AF106">
        <v>-0.2473</v>
      </c>
      <c r="AG106">
        <v>0.7177</v>
      </c>
      <c r="AH106">
        <v>0.0151637871</v>
      </c>
      <c r="AI106">
        <v>-0.3021</v>
      </c>
      <c r="AJ106">
        <v>-0.546</v>
      </c>
      <c r="AK106">
        <v>-0.0583</v>
      </c>
      <c r="AL106" t="s">
        <v>306</v>
      </c>
    </row>
    <row r="107" spans="1:38" ht="12.75">
      <c r="A107" t="s">
        <v>99</v>
      </c>
      <c r="B107" s="46"/>
      <c r="C107" s="46"/>
      <c r="D107" s="46"/>
      <c r="E107" s="46"/>
      <c r="F107" s="46"/>
      <c r="G107" s="46"/>
      <c r="H107" s="46"/>
      <c r="I107" s="46"/>
      <c r="J107" s="46"/>
      <c r="K107" s="46"/>
      <c r="L107" s="46"/>
      <c r="M107" s="46"/>
      <c r="N107" s="46"/>
      <c r="O107" s="46"/>
      <c r="P107">
        <v>8</v>
      </c>
      <c r="Q107">
        <v>1877</v>
      </c>
      <c r="R107">
        <v>4.7219897166</v>
      </c>
      <c r="S107">
        <v>2.3580583332</v>
      </c>
      <c r="T107">
        <v>9.4557401613</v>
      </c>
      <c r="U107">
        <v>0.0015420118</v>
      </c>
      <c r="V107">
        <v>4.2621204049</v>
      </c>
      <c r="W107">
        <v>1.5068871203</v>
      </c>
      <c r="X107">
        <v>-1.1219</v>
      </c>
      <c r="Y107">
        <v>-1.8163</v>
      </c>
      <c r="Z107">
        <v>-0.4275</v>
      </c>
      <c r="AA107">
        <v>0.325657462</v>
      </c>
      <c r="AB107">
        <v>0.1626262102</v>
      </c>
      <c r="AC107">
        <v>0.6521260162</v>
      </c>
      <c r="AD107">
        <v>0.8806578266</v>
      </c>
      <c r="AE107">
        <v>-0.1016</v>
      </c>
      <c r="AF107">
        <v>-1.4286</v>
      </c>
      <c r="AG107">
        <v>1.2253</v>
      </c>
      <c r="AH107">
        <v>0.0008226652</v>
      </c>
      <c r="AI107">
        <v>-1.134</v>
      </c>
      <c r="AJ107">
        <v>-1.7985</v>
      </c>
      <c r="AK107">
        <v>-0.4696</v>
      </c>
      <c r="AL107" t="s">
        <v>307</v>
      </c>
    </row>
    <row r="108" spans="1:38" ht="12.75">
      <c r="A108" t="s">
        <v>100</v>
      </c>
      <c r="B108">
        <v>34</v>
      </c>
      <c r="C108">
        <v>1595</v>
      </c>
      <c r="D108">
        <v>21.77368739</v>
      </c>
      <c r="E108">
        <v>15.488745645</v>
      </c>
      <c r="F108">
        <v>30.60889974</v>
      </c>
      <c r="G108">
        <v>0.0069855985</v>
      </c>
      <c r="H108">
        <v>21.31661442</v>
      </c>
      <c r="I108">
        <v>3.6557692131</v>
      </c>
      <c r="J108">
        <v>0.4688</v>
      </c>
      <c r="K108">
        <v>0.1282</v>
      </c>
      <c r="L108">
        <v>0.8093</v>
      </c>
      <c r="M108">
        <v>1.5980074919</v>
      </c>
      <c r="N108">
        <v>1.1367450601</v>
      </c>
      <c r="O108">
        <v>2.2464385672</v>
      </c>
      <c r="P108">
        <v>46</v>
      </c>
      <c r="Q108">
        <v>2053</v>
      </c>
      <c r="R108">
        <v>22.986442492</v>
      </c>
      <c r="S108">
        <v>17.16085024</v>
      </c>
      <c r="T108">
        <v>30.78964801</v>
      </c>
      <c r="U108">
        <v>0.0020025659</v>
      </c>
      <c r="V108">
        <v>22.406234778</v>
      </c>
      <c r="W108">
        <v>3.3036190858</v>
      </c>
      <c r="X108">
        <v>0.4608</v>
      </c>
      <c r="Y108">
        <v>0.1685</v>
      </c>
      <c r="Z108">
        <v>0.753</v>
      </c>
      <c r="AA108">
        <v>1.5852864941</v>
      </c>
      <c r="AB108">
        <v>1.1835178115</v>
      </c>
      <c r="AC108">
        <v>2.1234435544</v>
      </c>
      <c r="AD108">
        <v>0.7589487803</v>
      </c>
      <c r="AE108">
        <v>-0.0694</v>
      </c>
      <c r="AF108">
        <v>-0.5127</v>
      </c>
      <c r="AG108">
        <v>0.3739</v>
      </c>
      <c r="AH108">
        <v>4.92253E-05</v>
      </c>
      <c r="AI108">
        <v>0.4648</v>
      </c>
      <c r="AJ108">
        <v>0.2404</v>
      </c>
      <c r="AK108">
        <v>0.6892</v>
      </c>
      <c r="AL108" t="s">
        <v>308</v>
      </c>
    </row>
    <row r="109" spans="1:38" ht="12.75">
      <c r="A109" t="s">
        <v>103</v>
      </c>
      <c r="B109">
        <v>38</v>
      </c>
      <c r="C109">
        <v>3592</v>
      </c>
      <c r="D109">
        <v>10.9295819</v>
      </c>
      <c r="E109">
        <v>7.9154184001</v>
      </c>
      <c r="F109">
        <v>15.091528265</v>
      </c>
      <c r="G109">
        <v>0.1804959201</v>
      </c>
      <c r="H109">
        <v>10.579064588</v>
      </c>
      <c r="I109">
        <v>1.7161508917</v>
      </c>
      <c r="J109">
        <v>-0.2205</v>
      </c>
      <c r="K109">
        <v>-0.5431</v>
      </c>
      <c r="L109">
        <v>0.1022</v>
      </c>
      <c r="M109">
        <v>0.8021403746</v>
      </c>
      <c r="N109">
        <v>0.5809258523</v>
      </c>
      <c r="O109">
        <v>1.1075926093</v>
      </c>
      <c r="P109">
        <v>54</v>
      </c>
      <c r="Q109">
        <v>4730</v>
      </c>
      <c r="R109">
        <v>12.182900425</v>
      </c>
      <c r="S109">
        <v>9.2974149321</v>
      </c>
      <c r="T109">
        <v>15.963906511</v>
      </c>
      <c r="U109">
        <v>0.2067799431</v>
      </c>
      <c r="V109">
        <v>11.416490486</v>
      </c>
      <c r="W109">
        <v>1.5535875747</v>
      </c>
      <c r="X109">
        <v>-0.1741</v>
      </c>
      <c r="Y109">
        <v>-0.4444</v>
      </c>
      <c r="Z109">
        <v>0.0962</v>
      </c>
      <c r="AA109">
        <v>0.8402077664</v>
      </c>
      <c r="AB109">
        <v>0.6412069343</v>
      </c>
      <c r="AC109">
        <v>1.100969208</v>
      </c>
      <c r="AD109">
        <v>0.5589015425</v>
      </c>
      <c r="AE109">
        <v>-0.1238</v>
      </c>
      <c r="AF109">
        <v>-0.5388</v>
      </c>
      <c r="AG109">
        <v>0.2913</v>
      </c>
      <c r="AH109">
        <v>0.0661709425</v>
      </c>
      <c r="AI109">
        <v>-0.1973</v>
      </c>
      <c r="AJ109">
        <v>-0.4078</v>
      </c>
      <c r="AK109">
        <v>0.0132</v>
      </c>
      <c r="AL109" t="s">
        <v>309</v>
      </c>
    </row>
    <row r="110" spans="1:38" ht="12.75">
      <c r="A110" t="s">
        <v>104</v>
      </c>
      <c r="B110">
        <v>65</v>
      </c>
      <c r="C110">
        <v>3747</v>
      </c>
      <c r="D110">
        <v>18.253470542</v>
      </c>
      <c r="E110">
        <v>14.226569552</v>
      </c>
      <c r="F110">
        <v>23.420205807</v>
      </c>
      <c r="G110">
        <v>0.0214816367</v>
      </c>
      <c r="H110">
        <v>17.347211102</v>
      </c>
      <c r="I110">
        <v>2.1516567249</v>
      </c>
      <c r="J110">
        <v>0.2924</v>
      </c>
      <c r="K110">
        <v>0.0432</v>
      </c>
      <c r="L110">
        <v>0.5417</v>
      </c>
      <c r="M110">
        <v>1.3396528644</v>
      </c>
      <c r="N110">
        <v>1.0441118365</v>
      </c>
      <c r="O110">
        <v>1.7188482443</v>
      </c>
      <c r="P110">
        <v>134</v>
      </c>
      <c r="Q110">
        <v>5168</v>
      </c>
      <c r="R110">
        <v>28.125938382</v>
      </c>
      <c r="S110">
        <v>23.612435629</v>
      </c>
      <c r="T110">
        <v>33.502194449</v>
      </c>
      <c r="U110" s="4">
        <v>1.137185E-13</v>
      </c>
      <c r="V110">
        <v>25.92879257</v>
      </c>
      <c r="W110">
        <v>2.2399065214</v>
      </c>
      <c r="X110">
        <v>0.6626</v>
      </c>
      <c r="Y110">
        <v>0.4876</v>
      </c>
      <c r="Z110">
        <v>0.8375</v>
      </c>
      <c r="AA110">
        <v>1.9397377504</v>
      </c>
      <c r="AB110">
        <v>1.6284588321</v>
      </c>
      <c r="AC110">
        <v>2.3105174452</v>
      </c>
      <c r="AD110">
        <v>0.0030695578</v>
      </c>
      <c r="AE110">
        <v>-0.4475</v>
      </c>
      <c r="AF110">
        <v>-0.7438</v>
      </c>
      <c r="AG110">
        <v>-0.1513</v>
      </c>
      <c r="AH110" s="4">
        <v>7.943107E-10</v>
      </c>
      <c r="AI110">
        <v>0.4775</v>
      </c>
      <c r="AJ110">
        <v>0.3252</v>
      </c>
      <c r="AK110">
        <v>0.6297</v>
      </c>
      <c r="AL110" t="s">
        <v>310</v>
      </c>
    </row>
    <row r="111" spans="1:38" ht="12.75">
      <c r="A111" t="s">
        <v>101</v>
      </c>
      <c r="B111">
        <v>36</v>
      </c>
      <c r="C111">
        <v>3025</v>
      </c>
      <c r="D111">
        <v>11.515302988</v>
      </c>
      <c r="E111">
        <v>8.2682963266</v>
      </c>
      <c r="F111">
        <v>16.037427501</v>
      </c>
      <c r="G111">
        <v>0.3194326889</v>
      </c>
      <c r="H111">
        <v>11.900826446</v>
      </c>
      <c r="I111">
        <v>1.9834710744</v>
      </c>
      <c r="J111">
        <v>-0.1683</v>
      </c>
      <c r="K111">
        <v>-0.4995</v>
      </c>
      <c r="L111">
        <v>0.163</v>
      </c>
      <c r="M111">
        <v>0.8451274291</v>
      </c>
      <c r="N111">
        <v>0.6068241561</v>
      </c>
      <c r="O111">
        <v>1.1770137432</v>
      </c>
      <c r="P111">
        <v>62</v>
      </c>
      <c r="Q111">
        <v>3786</v>
      </c>
      <c r="R111">
        <v>16.267158273</v>
      </c>
      <c r="S111">
        <v>12.634332607</v>
      </c>
      <c r="T111">
        <v>20.944552158</v>
      </c>
      <c r="U111">
        <v>0.3724403071</v>
      </c>
      <c r="V111">
        <v>16.376122557</v>
      </c>
      <c r="W111">
        <v>2.0797696445</v>
      </c>
      <c r="X111">
        <v>0.115</v>
      </c>
      <c r="Y111">
        <v>-0.1377</v>
      </c>
      <c r="Z111">
        <v>0.3677</v>
      </c>
      <c r="AA111">
        <v>1.1218833152</v>
      </c>
      <c r="AB111">
        <v>0.871341307</v>
      </c>
      <c r="AC111">
        <v>1.4444651743</v>
      </c>
      <c r="AD111">
        <v>0.0852104357</v>
      </c>
      <c r="AE111">
        <v>-0.3607</v>
      </c>
      <c r="AF111">
        <v>-0.7714</v>
      </c>
      <c r="AG111">
        <v>0.05</v>
      </c>
      <c r="AH111">
        <v>0.802174886</v>
      </c>
      <c r="AI111">
        <v>-0.0266</v>
      </c>
      <c r="AJ111">
        <v>-0.235</v>
      </c>
      <c r="AK111">
        <v>0.1817</v>
      </c>
      <c r="AL111" t="s">
        <v>311</v>
      </c>
    </row>
    <row r="112" spans="1:38" ht="12.75">
      <c r="A112" t="s">
        <v>102</v>
      </c>
      <c r="B112">
        <v>46</v>
      </c>
      <c r="C112">
        <v>2186</v>
      </c>
      <c r="D112">
        <v>22.49394229</v>
      </c>
      <c r="E112">
        <v>16.761334852</v>
      </c>
      <c r="F112">
        <v>30.187180448</v>
      </c>
      <c r="G112">
        <v>0.0008377797</v>
      </c>
      <c r="H112">
        <v>21.043000915</v>
      </c>
      <c r="I112">
        <v>3.1026212183</v>
      </c>
      <c r="J112">
        <v>0.5013</v>
      </c>
      <c r="K112">
        <v>0.2071</v>
      </c>
      <c r="L112">
        <v>0.7955</v>
      </c>
      <c r="M112">
        <v>1.6508682088</v>
      </c>
      <c r="N112">
        <v>1.2301425196</v>
      </c>
      <c r="O112">
        <v>2.21548788</v>
      </c>
      <c r="P112">
        <v>59</v>
      </c>
      <c r="Q112">
        <v>2654</v>
      </c>
      <c r="R112">
        <v>24.486523343</v>
      </c>
      <c r="S112">
        <v>18.900438373</v>
      </c>
      <c r="T112">
        <v>31.723593578</v>
      </c>
      <c r="U112">
        <v>7.30398E-05</v>
      </c>
      <c r="V112">
        <v>22.230595328</v>
      </c>
      <c r="W112">
        <v>2.8941769962</v>
      </c>
      <c r="X112">
        <v>0.524</v>
      </c>
      <c r="Y112">
        <v>0.265</v>
      </c>
      <c r="Z112">
        <v>0.7829</v>
      </c>
      <c r="AA112">
        <v>1.6887412985</v>
      </c>
      <c r="AB112">
        <v>1.3034905117</v>
      </c>
      <c r="AC112">
        <v>2.1878541867</v>
      </c>
      <c r="AD112">
        <v>0.6109088162</v>
      </c>
      <c r="AE112">
        <v>-0.1001</v>
      </c>
      <c r="AF112">
        <v>-0.4856</v>
      </c>
      <c r="AG112">
        <v>0.2854</v>
      </c>
      <c r="AH112" s="4">
        <v>2.9431924E-07</v>
      </c>
      <c r="AI112">
        <v>0.5126</v>
      </c>
      <c r="AJ112">
        <v>0.3167</v>
      </c>
      <c r="AK112">
        <v>0.7086</v>
      </c>
      <c r="AL112" t="s">
        <v>312</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K39"/>
  <sheetViews>
    <sheetView workbookViewId="0" topLeftCell="A1">
      <selection activeCell="P6" sqref="P6"/>
    </sheetView>
  </sheetViews>
  <sheetFormatPr defaultColWidth="9.140625" defaultRowHeight="12.75"/>
  <cols>
    <col min="1" max="1" width="12.421875" style="0" customWidth="1"/>
    <col min="2" max="5" width="8.00390625" style="0" customWidth="1"/>
    <col min="7" max="7" width="18.140625" style="0" customWidth="1"/>
    <col min="8" max="11" width="8.00390625" style="0" customWidth="1"/>
  </cols>
  <sheetData>
    <row r="1" spans="1:5" ht="15.75" thickBot="1">
      <c r="A1" s="17" t="s">
        <v>404</v>
      </c>
      <c r="B1" s="17"/>
      <c r="C1" s="17"/>
      <c r="D1" s="17"/>
      <c r="E1" s="17"/>
    </row>
    <row r="2" spans="1:11" ht="13.5" thickBot="1">
      <c r="A2" s="64" t="s">
        <v>180</v>
      </c>
      <c r="B2" s="58" t="s">
        <v>405</v>
      </c>
      <c r="C2" s="58"/>
      <c r="D2" s="58"/>
      <c r="E2" s="59"/>
      <c r="G2" s="64" t="s">
        <v>180</v>
      </c>
      <c r="H2" s="58" t="s">
        <v>406</v>
      </c>
      <c r="I2" s="58"/>
      <c r="J2" s="58"/>
      <c r="K2" s="59"/>
    </row>
    <row r="3" spans="1:11" ht="12.75">
      <c r="A3" s="65"/>
      <c r="B3" s="18" t="s">
        <v>181</v>
      </c>
      <c r="C3" s="19" t="s">
        <v>400</v>
      </c>
      <c r="D3" s="20" t="s">
        <v>181</v>
      </c>
      <c r="E3" s="55" t="s">
        <v>400</v>
      </c>
      <c r="G3" s="65"/>
      <c r="H3" s="18" t="s">
        <v>181</v>
      </c>
      <c r="I3" s="19" t="s">
        <v>400</v>
      </c>
      <c r="J3" s="20" t="s">
        <v>181</v>
      </c>
      <c r="K3" s="55" t="s">
        <v>400</v>
      </c>
    </row>
    <row r="4" spans="1:11" ht="12.75">
      <c r="A4" s="65"/>
      <c r="B4" s="18" t="s">
        <v>182</v>
      </c>
      <c r="C4" s="19" t="s">
        <v>196</v>
      </c>
      <c r="D4" s="20" t="s">
        <v>182</v>
      </c>
      <c r="E4" s="21" t="s">
        <v>196</v>
      </c>
      <c r="G4" s="65"/>
      <c r="H4" s="18" t="s">
        <v>182</v>
      </c>
      <c r="I4" s="19" t="s">
        <v>196</v>
      </c>
      <c r="J4" s="20" t="s">
        <v>182</v>
      </c>
      <c r="K4" s="21" t="s">
        <v>196</v>
      </c>
    </row>
    <row r="5" spans="1:11" ht="12.75">
      <c r="A5" s="65"/>
      <c r="B5" s="22" t="s">
        <v>399</v>
      </c>
      <c r="C5" s="23" t="s">
        <v>197</v>
      </c>
      <c r="D5" s="22" t="s">
        <v>399</v>
      </c>
      <c r="E5" s="24" t="s">
        <v>197</v>
      </c>
      <c r="G5" s="65"/>
      <c r="H5" s="22" t="s">
        <v>399</v>
      </c>
      <c r="I5" s="23" t="s">
        <v>197</v>
      </c>
      <c r="J5" s="22" t="s">
        <v>399</v>
      </c>
      <c r="K5" s="24" t="s">
        <v>197</v>
      </c>
    </row>
    <row r="6" spans="1:11" ht="13.5" thickBot="1">
      <c r="A6" s="66"/>
      <c r="B6" s="60" t="s">
        <v>386</v>
      </c>
      <c r="C6" s="61"/>
      <c r="D6" s="62" t="s">
        <v>387</v>
      </c>
      <c r="E6" s="63"/>
      <c r="G6" s="66"/>
      <c r="H6" s="60" t="s">
        <v>386</v>
      </c>
      <c r="I6" s="61"/>
      <c r="J6" s="62" t="s">
        <v>387</v>
      </c>
      <c r="K6" s="63"/>
    </row>
    <row r="7" spans="1:11" ht="12.75">
      <c r="A7" s="26" t="s">
        <v>183</v>
      </c>
      <c r="B7" s="47">
        <f>'orig. data'!B4/3</f>
        <v>14.333333333333334</v>
      </c>
      <c r="C7" s="31">
        <f>'orig. data'!H4</f>
        <v>14.338112704</v>
      </c>
      <c r="D7" s="51">
        <f>'orig. data'!P4/3</f>
        <v>19</v>
      </c>
      <c r="E7" s="34">
        <f>'orig. data'!V4</f>
        <v>12.377850163</v>
      </c>
      <c r="G7" s="37" t="s">
        <v>200</v>
      </c>
      <c r="H7" s="47">
        <f>'orig. data'!B19/3</f>
        <v>8</v>
      </c>
      <c r="I7" s="31">
        <f>'orig. data'!H19</f>
        <v>7.5901328273</v>
      </c>
      <c r="J7" s="51">
        <f>'orig. data'!P19/3</f>
        <v>15.666666666666666</v>
      </c>
      <c r="K7" s="34">
        <f>'orig. data'!V19</f>
        <v>8.1767571329</v>
      </c>
    </row>
    <row r="8" spans="1:11" ht="12.75">
      <c r="A8" s="27" t="s">
        <v>184</v>
      </c>
      <c r="B8" s="48">
        <f>'orig. data'!B5/3</f>
        <v>29</v>
      </c>
      <c r="C8" s="31">
        <f>'orig. data'!H5</f>
        <v>13.419713096</v>
      </c>
      <c r="D8" s="51">
        <f>'orig. data'!P5/3</f>
        <v>55</v>
      </c>
      <c r="E8" s="34">
        <f>'orig. data'!V5</f>
        <v>17.732401934</v>
      </c>
      <c r="G8" s="38" t="s">
        <v>201</v>
      </c>
      <c r="H8" s="48">
        <f>'orig. data'!B20/3</f>
        <v>4</v>
      </c>
      <c r="I8" s="31">
        <f>'orig. data'!H20</f>
        <v>5.9026069848</v>
      </c>
      <c r="J8" s="51">
        <f>'orig. data'!P20/3</f>
        <v>5.333333333333333</v>
      </c>
      <c r="K8" s="34">
        <f>'orig. data'!V20</f>
        <v>4.9109883364</v>
      </c>
    </row>
    <row r="9" spans="1:11" ht="12.75">
      <c r="A9" s="27" t="s">
        <v>185</v>
      </c>
      <c r="B9" s="48">
        <f>'orig. data'!B7/3</f>
        <v>27.333333333333332</v>
      </c>
      <c r="C9" s="31">
        <f>'orig. data'!H7</f>
        <v>11.232876712</v>
      </c>
      <c r="D9" s="51">
        <f>'orig. data'!P7/3</f>
        <v>42.333333333333336</v>
      </c>
      <c r="E9" s="34">
        <f>'orig. data'!V7</f>
        <v>13.680922116</v>
      </c>
      <c r="G9" s="38" t="s">
        <v>206</v>
      </c>
      <c r="H9" s="48">
        <f>'orig. data'!B25/3</f>
        <v>11</v>
      </c>
      <c r="I9" s="31">
        <f>'orig. data'!H25</f>
        <v>14.858171995</v>
      </c>
      <c r="J9" s="51">
        <f>'orig. data'!P25/3</f>
        <v>11.666666666666666</v>
      </c>
      <c r="K9" s="34">
        <f>'orig. data'!V25</f>
        <v>9.0369222825</v>
      </c>
    </row>
    <row r="10" spans="1:11" ht="12.75">
      <c r="A10" s="27" t="s">
        <v>108</v>
      </c>
      <c r="B10" s="48">
        <f>'orig. data'!B6/3</f>
        <v>13.666666666666666</v>
      </c>
      <c r="C10" s="31">
        <f>'orig. data'!H6</f>
        <v>12.148148148</v>
      </c>
      <c r="D10" s="51">
        <f>'orig. data'!P6/3</f>
        <v>15.333333333333334</v>
      </c>
      <c r="E10" s="34">
        <f>'orig. data'!V6</f>
        <v>8.6498683716</v>
      </c>
      <c r="G10" s="38" t="s">
        <v>202</v>
      </c>
      <c r="H10" s="48">
        <f>'orig. data'!B21/3</f>
        <v>16</v>
      </c>
      <c r="I10" s="31">
        <f>'orig. data'!H21</f>
        <v>10.124446319</v>
      </c>
      <c r="J10" s="51">
        <f>'orig. data'!P21/3</f>
        <v>20.333333333333332</v>
      </c>
      <c r="K10" s="34">
        <f>'orig. data'!V21</f>
        <v>10.358295127</v>
      </c>
    </row>
    <row r="11" spans="1:11" ht="12.75">
      <c r="A11" s="27" t="s">
        <v>193</v>
      </c>
      <c r="B11" s="48">
        <f>'orig. data'!B8/3</f>
        <v>198</v>
      </c>
      <c r="C11" s="31">
        <f>'orig. data'!H8</f>
        <v>11.533532678</v>
      </c>
      <c r="D11" s="51">
        <f>'orig. data'!P8/3</f>
        <v>297.6666666666667</v>
      </c>
      <c r="E11" s="34">
        <f>'orig. data'!V8</f>
        <v>11.715009118</v>
      </c>
      <c r="G11" s="38" t="s">
        <v>205</v>
      </c>
      <c r="H11" s="48">
        <f>'orig. data'!B24/3</f>
        <v>17.333333333333332</v>
      </c>
      <c r="I11" s="31">
        <f>'orig. data'!H24</f>
        <v>15.294117647</v>
      </c>
      <c r="J11" s="51">
        <f>'orig. data'!P24/3</f>
        <v>13.333333333333334</v>
      </c>
      <c r="K11" s="34">
        <f>'orig. data'!V24</f>
        <v>7.9223608635</v>
      </c>
    </row>
    <row r="12" spans="1:11" ht="12.75">
      <c r="A12" s="27" t="s">
        <v>186</v>
      </c>
      <c r="B12" s="48">
        <f>'orig. data'!B9/3</f>
        <v>34</v>
      </c>
      <c r="C12" s="31">
        <f>'orig. data'!H9</f>
        <v>19.600307456</v>
      </c>
      <c r="D12" s="51">
        <f>'orig. data'!P9/3</f>
        <v>51.333333333333336</v>
      </c>
      <c r="E12" s="34">
        <f>'orig. data'!V9</f>
        <v>22.09786196</v>
      </c>
      <c r="G12" s="38" t="s">
        <v>203</v>
      </c>
      <c r="H12" s="48">
        <f>'orig. data'!B22/3</f>
        <v>11</v>
      </c>
      <c r="I12" s="31">
        <f>'orig. data'!H22</f>
        <v>8.3459787557</v>
      </c>
      <c r="J12" s="51">
        <f>'orig. data'!P22/3</f>
        <v>20.333333333333332</v>
      </c>
      <c r="K12" s="34">
        <f>'orig. data'!V22</f>
        <v>9.8514211886</v>
      </c>
    </row>
    <row r="13" spans="1:11" ht="12.75">
      <c r="A13" s="27" t="s">
        <v>187</v>
      </c>
      <c r="B13" s="48">
        <f>'orig. data'!B10/3</f>
        <v>38.333333333333336</v>
      </c>
      <c r="C13" s="31">
        <f>'orig. data'!H10</f>
        <v>16.790772376</v>
      </c>
      <c r="D13" s="51">
        <f>'orig. data'!P10/3</f>
        <v>56</v>
      </c>
      <c r="E13" s="34">
        <f>'orig. data'!V10</f>
        <v>16.428711128</v>
      </c>
      <c r="G13" s="38" t="s">
        <v>207</v>
      </c>
      <c r="H13" s="48">
        <f>'orig. data'!B26/3</f>
        <v>15.333333333333334</v>
      </c>
      <c r="I13" s="31">
        <f>'orig. data'!H26</f>
        <v>9.754028838</v>
      </c>
      <c r="J13" s="51">
        <f>'orig. data'!P26/3</f>
        <v>33</v>
      </c>
      <c r="K13" s="34">
        <f>'orig. data'!V26</f>
        <v>12.544348708</v>
      </c>
    </row>
    <row r="14" spans="1:11" ht="12.75">
      <c r="A14" s="27" t="s">
        <v>188</v>
      </c>
      <c r="B14" s="48">
        <f>'orig. data'!B11/3</f>
        <v>24.666666666666668</v>
      </c>
      <c r="C14" s="31">
        <f>'orig. data'!H11</f>
        <v>21.246052254</v>
      </c>
      <c r="D14" s="51">
        <f>'orig. data'!P11/3</f>
        <v>37.333333333333336</v>
      </c>
      <c r="E14" s="34">
        <f>'orig. data'!V11</f>
        <v>21.152030217</v>
      </c>
      <c r="G14" s="38" t="s">
        <v>204</v>
      </c>
      <c r="H14" s="48">
        <f>'orig. data'!B23/3</f>
        <v>27.333333333333332</v>
      </c>
      <c r="I14" s="31">
        <f>'orig. data'!H23</f>
        <v>11.596662424</v>
      </c>
      <c r="J14" s="51">
        <f>'orig. data'!P23/3</f>
        <v>36</v>
      </c>
      <c r="K14" s="34">
        <f>'orig. data'!V23</f>
        <v>10.205045828</v>
      </c>
    </row>
    <row r="15" spans="1:11" ht="12.75">
      <c r="A15" s="27" t="s">
        <v>189</v>
      </c>
      <c r="B15" s="48"/>
      <c r="C15" s="31"/>
      <c r="D15" s="51"/>
      <c r="E15" s="34"/>
      <c r="G15" s="38" t="s">
        <v>208</v>
      </c>
      <c r="H15" s="48">
        <f>'orig. data'!B27/3</f>
        <v>14</v>
      </c>
      <c r="I15" s="31">
        <f>'orig. data'!H27</f>
        <v>8.0629679401</v>
      </c>
      <c r="J15" s="51">
        <f>'orig. data'!P27/3</f>
        <v>21</v>
      </c>
      <c r="K15" s="34">
        <f>'orig. data'!V27</f>
        <v>8.4280936455</v>
      </c>
    </row>
    <row r="16" spans="1:11" ht="12.75">
      <c r="A16" s="27" t="s">
        <v>190</v>
      </c>
      <c r="B16" s="48">
        <f>'orig. data'!B13/3</f>
        <v>14.333333333333334</v>
      </c>
      <c r="C16" s="31">
        <f>'orig. data'!H13</f>
        <v>17.255216693</v>
      </c>
      <c r="D16" s="51">
        <f>'orig. data'!P13/3</f>
        <v>31</v>
      </c>
      <c r="E16" s="34">
        <f>'orig. data'!V13</f>
        <v>24.590163934</v>
      </c>
      <c r="G16" s="38" t="s">
        <v>209</v>
      </c>
      <c r="H16" s="48">
        <f>'orig. data'!B28/3</f>
        <v>12.333333333333334</v>
      </c>
      <c r="I16" s="31">
        <f>'orig. data'!H28</f>
        <v>15.132924335</v>
      </c>
      <c r="J16" s="51">
        <f>'orig. data'!P28/3</f>
        <v>18</v>
      </c>
      <c r="K16" s="34">
        <f>'orig. data'!V28</f>
        <v>13.740458015</v>
      </c>
    </row>
    <row r="17" spans="1:11" ht="12.75">
      <c r="A17" s="27" t="s">
        <v>191</v>
      </c>
      <c r="B17" s="48">
        <f>'orig. data'!B14/3</f>
        <v>30.333333333333332</v>
      </c>
      <c r="C17" s="31">
        <f>'orig. data'!H14</f>
        <v>24.541531823</v>
      </c>
      <c r="D17" s="51">
        <f>'orig. data'!P14/3</f>
        <v>63</v>
      </c>
      <c r="E17" s="34">
        <f>'orig. data'!V14</f>
        <v>25.700299157</v>
      </c>
      <c r="G17" s="38" t="s">
        <v>211</v>
      </c>
      <c r="H17" s="54">
        <f>'orig. data'!B30/3</f>
        <v>27.333333333333332</v>
      </c>
      <c r="I17" s="31">
        <f>'orig. data'!H30</f>
        <v>15.735943197</v>
      </c>
      <c r="J17" s="51">
        <f>'orig. data'!P30/3</f>
        <v>40.333333333333336</v>
      </c>
      <c r="K17" s="34">
        <f>'orig. data'!V30</f>
        <v>18.788819876</v>
      </c>
    </row>
    <row r="18" spans="1:11" ht="12.75">
      <c r="A18" s="28"/>
      <c r="B18" s="49"/>
      <c r="C18" s="32"/>
      <c r="D18" s="52"/>
      <c r="E18" s="35"/>
      <c r="G18" s="38" t="s">
        <v>210</v>
      </c>
      <c r="H18" s="48">
        <f>'orig. data'!B29/3</f>
        <v>34.333333333333336</v>
      </c>
      <c r="I18" s="31">
        <f>'orig. data'!H29</f>
        <v>14.03460962</v>
      </c>
      <c r="J18" s="51">
        <f>'orig. data'!P29/3</f>
        <v>62.666666666666664</v>
      </c>
      <c r="K18" s="34">
        <f>'orig. data'!V29</f>
        <v>18.993736108</v>
      </c>
    </row>
    <row r="19" spans="1:11" ht="12.75">
      <c r="A19" s="27" t="s">
        <v>198</v>
      </c>
      <c r="B19" s="48">
        <f>'orig. data'!B15/3</f>
        <v>70.66666666666667</v>
      </c>
      <c r="C19" s="31">
        <f>'orig. data'!H15</f>
        <v>12.632582529</v>
      </c>
      <c r="D19" s="51">
        <f>'orig. data'!P15/3</f>
        <v>116.33333333333333</v>
      </c>
      <c r="E19" s="34">
        <f>'orig. data'!V15</f>
        <v>15.047643686</v>
      </c>
      <c r="G19" s="39"/>
      <c r="H19" s="49"/>
      <c r="I19" s="32"/>
      <c r="J19" s="52"/>
      <c r="K19" s="35"/>
    </row>
    <row r="20" spans="1:11" ht="12.75">
      <c r="A20" s="27" t="s">
        <v>199</v>
      </c>
      <c r="B20" s="48">
        <f>'orig. data'!B16/3</f>
        <v>97</v>
      </c>
      <c r="C20" s="31">
        <f>'orig. data'!H16</f>
        <v>18.73069001</v>
      </c>
      <c r="D20" s="51">
        <f>'orig. data'!P16/3</f>
        <v>144.66666666666666</v>
      </c>
      <c r="E20" s="34">
        <f>'orig. data'!V16</f>
        <v>19.29746554</v>
      </c>
      <c r="G20" s="38" t="s">
        <v>212</v>
      </c>
      <c r="H20" s="48">
        <f>'orig. data'!B31/3</f>
        <v>59.333333333333336</v>
      </c>
      <c r="I20" s="31">
        <f>'orig. data'!H31</f>
        <v>8.7745243025</v>
      </c>
      <c r="J20" s="51">
        <f>'orig. data'!P31/3</f>
        <v>81.66666666666667</v>
      </c>
      <c r="K20" s="34">
        <f>'orig. data'!V31</f>
        <v>7.4711066386</v>
      </c>
    </row>
    <row r="21" spans="1:11" ht="12.75">
      <c r="A21" s="27" t="s">
        <v>192</v>
      </c>
      <c r="B21" s="48">
        <f>'orig. data'!B17/3</f>
        <v>45.333333333333336</v>
      </c>
      <c r="C21" s="31">
        <f>'orig. data'!H17</f>
        <v>21.566761814</v>
      </c>
      <c r="D21" s="51">
        <f>'orig. data'!P17/3</f>
        <v>95.66666666666667</v>
      </c>
      <c r="E21" s="34">
        <f>'orig. data'!V17</f>
        <v>25.342163355</v>
      </c>
      <c r="G21" s="38" t="s">
        <v>213</v>
      </c>
      <c r="H21" s="48">
        <f>'orig. data'!B32/3</f>
        <v>59.666666666666664</v>
      </c>
      <c r="I21" s="31">
        <f>'orig. data'!H32</f>
        <v>10.801351678</v>
      </c>
      <c r="J21" s="51">
        <f>'orig. data'!P32/3</f>
        <v>97.66666666666667</v>
      </c>
      <c r="K21" s="34">
        <f>'orig. data'!V32</f>
        <v>11.933368631</v>
      </c>
    </row>
    <row r="22" spans="1:11" ht="12.75">
      <c r="A22" s="28"/>
      <c r="B22" s="49"/>
      <c r="C22" s="32"/>
      <c r="D22" s="52"/>
      <c r="E22" s="35"/>
      <c r="G22" s="38" t="s">
        <v>214</v>
      </c>
      <c r="H22" s="48">
        <f>'orig. data'!B33/3</f>
        <v>79</v>
      </c>
      <c r="I22" s="31">
        <f>'orig. data'!H33</f>
        <v>16.184102704</v>
      </c>
      <c r="J22" s="51">
        <f>'orig. data'!P33/3</f>
        <v>118.33333333333333</v>
      </c>
      <c r="K22" s="34">
        <f>'orig. data'!V33</f>
        <v>18.801970235</v>
      </c>
    </row>
    <row r="23" spans="1:11" ht="13.5" thickBot="1">
      <c r="A23" s="29" t="s">
        <v>194</v>
      </c>
      <c r="B23" s="50">
        <f>'orig. data'!B18/3</f>
        <v>424.6666666666667</v>
      </c>
      <c r="C23" s="33">
        <f>'orig. data'!H18</f>
        <v>13.625522722</v>
      </c>
      <c r="D23" s="53">
        <f>'orig. data'!P18/3</f>
        <v>669.6666666666666</v>
      </c>
      <c r="E23" s="36">
        <f>'orig. data'!V18</f>
        <v>14.499866477</v>
      </c>
      <c r="G23" s="28"/>
      <c r="H23" s="49"/>
      <c r="I23" s="32"/>
      <c r="J23" s="52"/>
      <c r="K23" s="35"/>
    </row>
    <row r="24" spans="1:11" ht="13.5" thickBot="1">
      <c r="A24" s="25" t="s">
        <v>195</v>
      </c>
      <c r="C24" s="30"/>
      <c r="G24" s="29" t="s">
        <v>193</v>
      </c>
      <c r="H24" s="50">
        <f>'orig. data'!B8/3</f>
        <v>198</v>
      </c>
      <c r="I24" s="40">
        <f>'orig. data'!H8</f>
        <v>11.533532678</v>
      </c>
      <c r="J24" s="53">
        <f>'orig. data'!P8/3</f>
        <v>297.6666666666667</v>
      </c>
      <c r="K24" s="36">
        <f>'orig. data'!V8</f>
        <v>11.715009118</v>
      </c>
    </row>
    <row r="25" spans="1:9" ht="12.75">
      <c r="A25" s="57" t="s">
        <v>403</v>
      </c>
      <c r="B25" s="57"/>
      <c r="C25" s="57"/>
      <c r="D25" s="57"/>
      <c r="E25" s="57"/>
      <c r="G25" s="25" t="s">
        <v>195</v>
      </c>
      <c r="I25" s="30"/>
    </row>
    <row r="26" spans="7:11" ht="12.75">
      <c r="G26" s="57" t="s">
        <v>403</v>
      </c>
      <c r="H26" s="57"/>
      <c r="I26" s="57"/>
      <c r="J26" s="57"/>
      <c r="K26" s="57"/>
    </row>
    <row r="38" ht="12.75">
      <c r="A38" t="s">
        <v>402</v>
      </c>
    </row>
    <row r="39" ht="12.75">
      <c r="A39" t="s">
        <v>401</v>
      </c>
    </row>
  </sheetData>
  <mergeCells count="10">
    <mergeCell ref="A25:E25"/>
    <mergeCell ref="G26:K26"/>
    <mergeCell ref="B2:E2"/>
    <mergeCell ref="B6:C6"/>
    <mergeCell ref="D6:E6"/>
    <mergeCell ref="A2:A6"/>
    <mergeCell ref="G2:G6"/>
    <mergeCell ref="H2:K2"/>
    <mergeCell ref="H6:I6"/>
    <mergeCell ref="J6:K6"/>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elaineb</dc:creator>
  <cp:keywords/>
  <dc:description/>
  <cp:lastModifiedBy>elaineb</cp:lastModifiedBy>
  <cp:lastPrinted>2008-02-08T20:48:24Z</cp:lastPrinted>
  <dcterms:created xsi:type="dcterms:W3CDTF">2006-01-23T20:42:54Z</dcterms:created>
  <dcterms:modified xsi:type="dcterms:W3CDTF">2008-04-09T16:48:00Z</dcterms:modified>
  <cp:category/>
  <cp:version/>
  <cp:contentType/>
  <cp:contentStatus/>
</cp:coreProperties>
</file>