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45" windowWidth="15180" windowHeight="7425" activeTab="0"/>
  </bookViews>
  <sheets>
    <sheet name="all-rha " sheetId="1" r:id="rId1"/>
    <sheet name="districts " sheetId="2" r:id="rId2"/>
    <sheet name="wpg comm areas " sheetId="3" r:id="rId3"/>
    <sheet name="wpg nbhd clus" sheetId="4" r:id="rId4"/>
    <sheet name="graph data" sheetId="5" r:id="rId5"/>
    <sheet name="orig. data" sheetId="6" r:id="rId6"/>
    <sheet name="crude rate table" sheetId="7" r:id="rId7"/>
    <sheet name="agg rha " sheetId="8" r:id="rId8"/>
    <sheet name="agg wpg comm areas" sheetId="9" r:id="rId9"/>
  </sheets>
  <definedNames/>
  <calcPr fullCalcOnLoad="1"/>
</workbook>
</file>

<file path=xl/sharedStrings.xml><?xml version="1.0" encoding="utf-8"?>
<sst xmlns="http://schemas.openxmlformats.org/spreadsheetml/2006/main" count="481" uniqueCount="420">
  <si>
    <t>area</t>
  </si>
  <si>
    <t>A-40 Central</t>
  </si>
  <si>
    <t>BN-20 North Eastman</t>
  </si>
  <si>
    <t>BS-25 South Eastman</t>
  </si>
  <si>
    <t>C-30 Interlake</t>
  </si>
  <si>
    <t>D-70 Nor-Man</t>
  </si>
  <si>
    <t>E-60 Parkland</t>
  </si>
  <si>
    <t>FB-80 Burntwood</t>
  </si>
  <si>
    <t>FC-90 Churchill</t>
  </si>
  <si>
    <t>G-15 Brandon</t>
  </si>
  <si>
    <t>GA-45 Assiniboine</t>
  </si>
  <si>
    <t>K-10 Winnipeg</t>
  </si>
  <si>
    <t>M Mid</t>
  </si>
  <si>
    <t>N North</t>
  </si>
  <si>
    <t>S South</t>
  </si>
  <si>
    <t>Z Manitoba</t>
  </si>
  <si>
    <t>A1C-40 Cent Cartier/SFX</t>
  </si>
  <si>
    <t>A1P-40 Cent Portage</t>
  </si>
  <si>
    <t>A1S-40 Cent Seven Regions</t>
  </si>
  <si>
    <t>A2C-40 Cent Carman</t>
  </si>
  <si>
    <t>A2L-40 Cent Swan Lake</t>
  </si>
  <si>
    <t>A3L-40 Cent Louise/Pembina</t>
  </si>
  <si>
    <t>A3M-40 Cent Morden/Winkler</t>
  </si>
  <si>
    <t>A4A-40 Cent Altona</t>
  </si>
  <si>
    <t>A4R-40 Cent Red River</t>
  </si>
  <si>
    <t>BN1-20 Blue Water</t>
  </si>
  <si>
    <t>BN2-20 Brokenhead</t>
  </si>
  <si>
    <t>BN4-20 Iron Rose</t>
  </si>
  <si>
    <t>BN5-20 Springfield</t>
  </si>
  <si>
    <t>BN6-20 Northern Remote</t>
  </si>
  <si>
    <t>BN7-20 Winnipeg River</t>
  </si>
  <si>
    <t>BS1-25 SE Central</t>
  </si>
  <si>
    <t>BS2-25 SE Northern</t>
  </si>
  <si>
    <t>BS3-25 SE Southern</t>
  </si>
  <si>
    <t>BS4-25 SE Western</t>
  </si>
  <si>
    <t>C1-30 IL Northeast</t>
  </si>
  <si>
    <t>C2-30 IL Northwest</t>
  </si>
  <si>
    <t>C3-30 IL Southeast</t>
  </si>
  <si>
    <t>C4-30 IL Southwest</t>
  </si>
  <si>
    <t>D1-70 F Flon/Snow L/Cran</t>
  </si>
  <si>
    <t>D2-70 The Pas/OCN/Kelsey</t>
  </si>
  <si>
    <t>D4-70 Nor-Man Other</t>
  </si>
  <si>
    <t>E1-60 PL Central</t>
  </si>
  <si>
    <t>E2-60 PL East</t>
  </si>
  <si>
    <t>E3-60 PL North</t>
  </si>
  <si>
    <t>E4-60 PL West</t>
  </si>
  <si>
    <t>FB2-80 Thompson</t>
  </si>
  <si>
    <t>FB3-80 Lynn/Leaf/SIL</t>
  </si>
  <si>
    <t>FB4-80 Gillam/Fox Lake</t>
  </si>
  <si>
    <t>FB5-80 Nelson House</t>
  </si>
  <si>
    <t>FB6-80 Norway House</t>
  </si>
  <si>
    <t>FB7-80 Cross Lake</t>
  </si>
  <si>
    <t>FB8-80 Island Lake</t>
  </si>
  <si>
    <t>FB9-80 Thick Por/Pik/Wab</t>
  </si>
  <si>
    <t>FBA-80 Tad/Broch/Lac Br</t>
  </si>
  <si>
    <t>FBB-80 Oxford H &amp; Gods</t>
  </si>
  <si>
    <t>FBC-80 Sha/York/Split/War</t>
  </si>
  <si>
    <t>G1-15 Bdn Rural</t>
  </si>
  <si>
    <t>G21-15 Southwest</t>
  </si>
  <si>
    <t>G22-15 West</t>
  </si>
  <si>
    <t>G23-15 Central</t>
  </si>
  <si>
    <t>G24-15 Southeast</t>
  </si>
  <si>
    <t>G25-15 East</t>
  </si>
  <si>
    <t>G26-15 North End</t>
  </si>
  <si>
    <t>GA11-45 Assin North 1</t>
  </si>
  <si>
    <t>GA12-45 Assin North 2</t>
  </si>
  <si>
    <t>GA21-45 Assin East 1</t>
  </si>
  <si>
    <t>GA22-45 Assin East 2</t>
  </si>
  <si>
    <t>GA31-45 Assin West 1</t>
  </si>
  <si>
    <t>GA32-45 Assin West 2</t>
  </si>
  <si>
    <t>W01 St. James - Assiniboia</t>
  </si>
  <si>
    <t>W02 Assiniboine South</t>
  </si>
  <si>
    <t>W03 Fort Garry</t>
  </si>
  <si>
    <t>W04 St. Vital</t>
  </si>
  <si>
    <t>W05 St. Boniface</t>
  </si>
  <si>
    <t>W06 Transcona</t>
  </si>
  <si>
    <t>W07 River East</t>
  </si>
  <si>
    <t>W08 Seven Oaks</t>
  </si>
  <si>
    <t>W09 Inkster</t>
  </si>
  <si>
    <t>W10 Point Douglas</t>
  </si>
  <si>
    <t>W11 Downtown</t>
  </si>
  <si>
    <t>W12 River Heights</t>
  </si>
  <si>
    <t>W002 Assiniboine South</t>
  </si>
  <si>
    <t>W006 Transcona</t>
  </si>
  <si>
    <t>W01A St. James - Assiniboia W</t>
  </si>
  <si>
    <t>W01B St. James - Assiniboia E</t>
  </si>
  <si>
    <t>W03A Fort Garry N</t>
  </si>
  <si>
    <t>W03B Fort Garry S</t>
  </si>
  <si>
    <t>W04A St. Vital North</t>
  </si>
  <si>
    <t>W04B St. Vital South</t>
  </si>
  <si>
    <t>W05A St. Boniface W</t>
  </si>
  <si>
    <t>W05B St. Boniface E</t>
  </si>
  <si>
    <t>W07A River East S</t>
  </si>
  <si>
    <t>W07B River East W</t>
  </si>
  <si>
    <t>W07C River East E</t>
  </si>
  <si>
    <t>W07D River East N</t>
  </si>
  <si>
    <t>W08A Seven Oaks W</t>
  </si>
  <si>
    <t>W08B Seven Oaks E</t>
  </si>
  <si>
    <t>W08C Seven Oaks N</t>
  </si>
  <si>
    <t>W09A Inkster West</t>
  </si>
  <si>
    <t>W09B Inkster East</t>
  </si>
  <si>
    <t>W10A Point Douglas N</t>
  </si>
  <si>
    <t>W10B Point Douglas S</t>
  </si>
  <si>
    <t>W11A Downtown W</t>
  </si>
  <si>
    <t>W11B Downtown E</t>
  </si>
  <si>
    <t>W12A River Heights W</t>
  </si>
  <si>
    <t>W12B River Heights E</t>
  </si>
  <si>
    <t xml:space="preserve"> </t>
  </si>
  <si>
    <t>Brandon</t>
  </si>
  <si>
    <t>T1count</t>
  </si>
  <si>
    <t>T1pop</t>
  </si>
  <si>
    <t>T1_adj_rate</t>
  </si>
  <si>
    <t>T1prob</t>
  </si>
  <si>
    <t>T1_crd_rate</t>
  </si>
  <si>
    <t>T2count</t>
  </si>
  <si>
    <t>T2pop</t>
  </si>
  <si>
    <t>T2_adj_rate</t>
  </si>
  <si>
    <t>T2prob</t>
  </si>
  <si>
    <t>T2_crd_rate</t>
  </si>
  <si>
    <t>T1T2prob</t>
  </si>
  <si>
    <t>ALLprob</t>
  </si>
  <si>
    <t>T1 avg</t>
  </si>
  <si>
    <t>T2 avg</t>
  </si>
  <si>
    <t>T1 adj</t>
  </si>
  <si>
    <t>T2 adj</t>
  </si>
  <si>
    <t>T1 count</t>
  </si>
  <si>
    <t>T1 pop</t>
  </si>
  <si>
    <t>T1 prob</t>
  </si>
  <si>
    <t>T2 count</t>
  </si>
  <si>
    <t>T2 pop</t>
  </si>
  <si>
    <t>T2 prob</t>
  </si>
  <si>
    <t>CI work</t>
  </si>
  <si>
    <t>t</t>
  </si>
  <si>
    <t>Suppression</t>
  </si>
  <si>
    <t>T1T2 prob</t>
  </si>
  <si>
    <t>Manitoba (t)</t>
  </si>
  <si>
    <t>T1_crd_std_dev</t>
  </si>
  <si>
    <t>T2_crd_std_dev</t>
  </si>
  <si>
    <t>WL Wpg Most Healthy</t>
  </si>
  <si>
    <t>WA Wpg Avg Health</t>
  </si>
  <si>
    <t>WH Wpg Least Healthy</t>
  </si>
  <si>
    <t>Region</t>
  </si>
  <si>
    <t>Number</t>
  </si>
  <si>
    <t>Observed</t>
  </si>
  <si>
    <t>per Year</t>
  </si>
  <si>
    <t>South Eastman</t>
  </si>
  <si>
    <t>Central</t>
  </si>
  <si>
    <t>Assiniboine</t>
  </si>
  <si>
    <t>Parkland</t>
  </si>
  <si>
    <t>Interlake</t>
  </si>
  <si>
    <t>North Eastman</t>
  </si>
  <si>
    <t>Churchill</t>
  </si>
  <si>
    <t>Nor-Man</t>
  </si>
  <si>
    <t>Burntwood</t>
  </si>
  <si>
    <t>North</t>
  </si>
  <si>
    <t>Winnipeg</t>
  </si>
  <si>
    <t>Manitoba</t>
  </si>
  <si>
    <t>blank cells = suppressed</t>
  </si>
  <si>
    <t>South</t>
  </si>
  <si>
    <t>Mid</t>
  </si>
  <si>
    <t>Fort Garry</t>
  </si>
  <si>
    <t>Assiniboine South</t>
  </si>
  <si>
    <t>River Heights</t>
  </si>
  <si>
    <t>St. Vital</t>
  </si>
  <si>
    <t>River East</t>
  </si>
  <si>
    <t>St. Boniface</t>
  </si>
  <si>
    <t>Transcona</t>
  </si>
  <si>
    <t>Seven Oaks</t>
  </si>
  <si>
    <t>St. James - Assiniboia</t>
  </si>
  <si>
    <t>Inkster</t>
  </si>
  <si>
    <t>Downtown</t>
  </si>
  <si>
    <t>Point Douglas</t>
  </si>
  <si>
    <t>Wpg Most Healthy</t>
  </si>
  <si>
    <t>Wpg Avg Health</t>
  </si>
  <si>
    <t>Wpg Least Healthy</t>
  </si>
  <si>
    <t>Fort Garry (1,2,t)</t>
  </si>
  <si>
    <t>T1_Lci_adj</t>
  </si>
  <si>
    <t>T1_Uci_adj</t>
  </si>
  <si>
    <t>T1_estimate</t>
  </si>
  <si>
    <t>T1_Lci_est</t>
  </si>
  <si>
    <t>T1_Uci_est</t>
  </si>
  <si>
    <t>T1_rate_ratio</t>
  </si>
  <si>
    <t>T1_Lci_ratio</t>
  </si>
  <si>
    <t>T1_Uci_ratio</t>
  </si>
  <si>
    <t>T2_Lci_adj</t>
  </si>
  <si>
    <t>T2_Uci_adj</t>
  </si>
  <si>
    <t>T2_estimate</t>
  </si>
  <si>
    <t>T2_Lci_est</t>
  </si>
  <si>
    <t>T2_Uci_est</t>
  </si>
  <si>
    <t>T2_rate_ratio</t>
  </si>
  <si>
    <t>T2_Lci_ratio</t>
  </si>
  <si>
    <t>T2_Uci_ratio</t>
  </si>
  <si>
    <t>T1T2_estimate</t>
  </si>
  <si>
    <t>T1T2_Lci_est</t>
  </si>
  <si>
    <t>T1T2_Uci_est</t>
  </si>
  <si>
    <t>ALL_estimate</t>
  </si>
  <si>
    <t>ALL_Lci_est</t>
  </si>
  <si>
    <t>ALL_Uci_est</t>
  </si>
  <si>
    <t>area_id</t>
  </si>
  <si>
    <t>BS</t>
  </si>
  <si>
    <t>A</t>
  </si>
  <si>
    <t>G</t>
  </si>
  <si>
    <t>GA</t>
  </si>
  <si>
    <t>K</t>
  </si>
  <si>
    <t>E</t>
  </si>
  <si>
    <t>C</t>
  </si>
  <si>
    <t>BN</t>
  </si>
  <si>
    <t>FC</t>
  </si>
  <si>
    <t>D</t>
  </si>
  <si>
    <t>FB</t>
  </si>
  <si>
    <t>S</t>
  </si>
  <si>
    <t>M</t>
  </si>
  <si>
    <t>N</t>
  </si>
  <si>
    <t>Z</t>
  </si>
  <si>
    <t>W03</t>
  </si>
  <si>
    <t>W02</t>
  </si>
  <si>
    <t>W12</t>
  </si>
  <si>
    <t>W04</t>
  </si>
  <si>
    <t>W07</t>
  </si>
  <si>
    <t>W05</t>
  </si>
  <si>
    <t>W06</t>
  </si>
  <si>
    <t>W08</t>
  </si>
  <si>
    <t>W01</t>
  </si>
  <si>
    <t>W09</t>
  </si>
  <si>
    <t>W11</t>
  </si>
  <si>
    <t>W10</t>
  </si>
  <si>
    <t>WL</t>
  </si>
  <si>
    <t>WA</t>
  </si>
  <si>
    <t>WH</t>
  </si>
  <si>
    <t>BS2</t>
  </si>
  <si>
    <t>BS1</t>
  </si>
  <si>
    <t>BS4</t>
  </si>
  <si>
    <t>BS3</t>
  </si>
  <si>
    <t>A4A</t>
  </si>
  <si>
    <t>A1C</t>
  </si>
  <si>
    <t>A4R</t>
  </si>
  <si>
    <t>A3L</t>
  </si>
  <si>
    <t>A3M</t>
  </si>
  <si>
    <t>A2C</t>
  </si>
  <si>
    <t>A2L</t>
  </si>
  <si>
    <t>A1P</t>
  </si>
  <si>
    <t>A1S</t>
  </si>
  <si>
    <t>G1</t>
  </si>
  <si>
    <t>G24</t>
  </si>
  <si>
    <t>G22</t>
  </si>
  <si>
    <t>G25</t>
  </si>
  <si>
    <t>G26</t>
  </si>
  <si>
    <t>G21</t>
  </si>
  <si>
    <t>G23</t>
  </si>
  <si>
    <t>GA22</t>
  </si>
  <si>
    <t>GA12</t>
  </si>
  <si>
    <t>GA31</t>
  </si>
  <si>
    <t>GA32</t>
  </si>
  <si>
    <t>GA11</t>
  </si>
  <si>
    <t>GA21</t>
  </si>
  <si>
    <t>E4</t>
  </si>
  <si>
    <t>E1</t>
  </si>
  <si>
    <t>E2</t>
  </si>
  <si>
    <t>E3</t>
  </si>
  <si>
    <t>C4</t>
  </si>
  <si>
    <t>C3</t>
  </si>
  <si>
    <t>C1</t>
  </si>
  <si>
    <t>C2</t>
  </si>
  <si>
    <t>BN5</t>
  </si>
  <si>
    <t>BN4</t>
  </si>
  <si>
    <t>BN7</t>
  </si>
  <si>
    <t>BN2</t>
  </si>
  <si>
    <t>BN1</t>
  </si>
  <si>
    <t>BN6</t>
  </si>
  <si>
    <t>D1</t>
  </si>
  <si>
    <t>D2</t>
  </si>
  <si>
    <t>D4</t>
  </si>
  <si>
    <t>FB2</t>
  </si>
  <si>
    <t>FB4</t>
  </si>
  <si>
    <t>FB3</t>
  </si>
  <si>
    <t>FB9</t>
  </si>
  <si>
    <t>FB8</t>
  </si>
  <si>
    <t>FB7</t>
  </si>
  <si>
    <t>FB6</t>
  </si>
  <si>
    <t>FBA</t>
  </si>
  <si>
    <t>FBB</t>
  </si>
  <si>
    <t>FBC</t>
  </si>
  <si>
    <t>FB5</t>
  </si>
  <si>
    <t>W03B</t>
  </si>
  <si>
    <t>W03A</t>
  </si>
  <si>
    <t>W002</t>
  </si>
  <si>
    <t>W12A</t>
  </si>
  <si>
    <t>W12B</t>
  </si>
  <si>
    <t>W04B</t>
  </si>
  <si>
    <t>W04A</t>
  </si>
  <si>
    <t>W07D</t>
  </si>
  <si>
    <t>W07C</t>
  </si>
  <si>
    <t>W07B</t>
  </si>
  <si>
    <t>W07A</t>
  </si>
  <si>
    <t>W05B</t>
  </si>
  <si>
    <t>W05A</t>
  </si>
  <si>
    <t>W006</t>
  </si>
  <si>
    <t>W08A</t>
  </si>
  <si>
    <t>W08B</t>
  </si>
  <si>
    <t>W08C</t>
  </si>
  <si>
    <t>W01A</t>
  </si>
  <si>
    <t>W01B</t>
  </si>
  <si>
    <t>W09A</t>
  </si>
  <si>
    <t>W09B</t>
  </si>
  <si>
    <t>W11A</t>
  </si>
  <si>
    <t>W11B</t>
  </si>
  <si>
    <t>W10A</t>
  </si>
  <si>
    <t>W10B</t>
  </si>
  <si>
    <t>St. Boniface (2,t)</t>
  </si>
  <si>
    <t>SE Southern</t>
  </si>
  <si>
    <t>CE Swan Lake</t>
  </si>
  <si>
    <t>BDN Southeast</t>
  </si>
  <si>
    <t>BDN North End</t>
  </si>
  <si>
    <t>AS North 1</t>
  </si>
  <si>
    <t>AS East 1</t>
  </si>
  <si>
    <t>PL Central</t>
  </si>
  <si>
    <t>IL Southwest</t>
  </si>
  <si>
    <t>NE Winnipeg River</t>
  </si>
  <si>
    <t>NM The Pas/OCN/Kelsey (1,2)</t>
  </si>
  <si>
    <t>BW Gillam/Fox Lake</t>
  </si>
  <si>
    <t>Downtown E (1,2)</t>
  </si>
  <si>
    <t>per 1000</t>
  </si>
  <si>
    <t>AS West 1</t>
  </si>
  <si>
    <t>Crude and Adjusted Hysterectomy Rates to Compare to MB 8 Year Average, T1=1988/89-1995/96, T2=1996/97-2003/04, per 1000 women age 25+</t>
  </si>
  <si>
    <t>South Eastman (1,2)</t>
  </si>
  <si>
    <t>Central (2)</t>
  </si>
  <si>
    <t>Brandon (2)</t>
  </si>
  <si>
    <t>Assiniboine (2)</t>
  </si>
  <si>
    <t>Winnipeg (2,t)</t>
  </si>
  <si>
    <t>Parkland (2)</t>
  </si>
  <si>
    <t>Interlake (t)</t>
  </si>
  <si>
    <t>North Eastman (1,t)</t>
  </si>
  <si>
    <t>Nor-Man (1,t)</t>
  </si>
  <si>
    <t>South (2)</t>
  </si>
  <si>
    <t>Mid (2)</t>
  </si>
  <si>
    <t>North (t)</t>
  </si>
  <si>
    <t>Assiniboine South (t)</t>
  </si>
  <si>
    <t>River Heights (1,2,t)</t>
  </si>
  <si>
    <t>St. Vital (t)</t>
  </si>
  <si>
    <t>River East (t)</t>
  </si>
  <si>
    <t>Seven Oaks (2,t)</t>
  </si>
  <si>
    <t>St. James - Assiniboia (t)</t>
  </si>
  <si>
    <t>Downtown (1,2,t)</t>
  </si>
  <si>
    <t>Wpg Most Healthy (2,t)</t>
  </si>
  <si>
    <t>Wpg Average Health (2,t)</t>
  </si>
  <si>
    <t>Wpg Least Healthy (1,2,t)</t>
  </si>
  <si>
    <t>Winnipeg Overall (2,t)</t>
  </si>
  <si>
    <t>SE Northern</t>
  </si>
  <si>
    <t>SE Western</t>
  </si>
  <si>
    <t>CE Altona</t>
  </si>
  <si>
    <t>CE Cartier/SFX</t>
  </si>
  <si>
    <t>CE Red River</t>
  </si>
  <si>
    <t>CE Louise/Pembina (2)</t>
  </si>
  <si>
    <t>CE Carman</t>
  </si>
  <si>
    <t>CE Portage (2)</t>
  </si>
  <si>
    <t>CE Seven Regions</t>
  </si>
  <si>
    <t>BDN Rural (2)</t>
  </si>
  <si>
    <t>BDN West (2)</t>
  </si>
  <si>
    <t>BDN East (2)</t>
  </si>
  <si>
    <t>BDN Southwest</t>
  </si>
  <si>
    <t>BDN Central</t>
  </si>
  <si>
    <t>AS East 2</t>
  </si>
  <si>
    <t>AS North 2 (t)</t>
  </si>
  <si>
    <t>AS West 2 (2,t)</t>
  </si>
  <si>
    <t>PL West (2)</t>
  </si>
  <si>
    <t>PL East (2)</t>
  </si>
  <si>
    <t>PL North (2,t)</t>
  </si>
  <si>
    <t>IL Northeast</t>
  </si>
  <si>
    <t>IL Northwest</t>
  </si>
  <si>
    <t>NE Springfield (t)</t>
  </si>
  <si>
    <t>NE Iron Rose</t>
  </si>
  <si>
    <t>NE Brokenhead (1,2)</t>
  </si>
  <si>
    <t>NE Blue Water (1)</t>
  </si>
  <si>
    <t>NE Northern Remote</t>
  </si>
  <si>
    <t>NM F Flon/Snow L/Cran</t>
  </si>
  <si>
    <t>NM Nor-Man Other</t>
  </si>
  <si>
    <t>BW Thompson</t>
  </si>
  <si>
    <t>BW Lynn/Leaf/SIL</t>
  </si>
  <si>
    <t>BW Thick Por/Pik/Wab</t>
  </si>
  <si>
    <t>BW Island Lake</t>
  </si>
  <si>
    <t>BW Cross Lake</t>
  </si>
  <si>
    <t>BW Norway House</t>
  </si>
  <si>
    <t>BW Tad/Broch/Lac Br</t>
  </si>
  <si>
    <t>BW Sha/York/Split/War</t>
  </si>
  <si>
    <t>BW Nelson House</t>
  </si>
  <si>
    <t>Fort Garry S (2)</t>
  </si>
  <si>
    <t>Fort Garry N (1,2)</t>
  </si>
  <si>
    <t>River Heights W (2,t)</t>
  </si>
  <si>
    <t>River Heights E (1,2)</t>
  </si>
  <si>
    <t>St. Vital South (t)</t>
  </si>
  <si>
    <t>St. Vital North (t)</t>
  </si>
  <si>
    <t>River East N</t>
  </si>
  <si>
    <t>River East E</t>
  </si>
  <si>
    <t>River East W</t>
  </si>
  <si>
    <t>River East S</t>
  </si>
  <si>
    <t>St. Boniface E</t>
  </si>
  <si>
    <t>St. Boniface W</t>
  </si>
  <si>
    <t>Seven Oaks W</t>
  </si>
  <si>
    <t>Seven Oaks E (2,t)</t>
  </si>
  <si>
    <t>Seven Oaks N</t>
  </si>
  <si>
    <t>St. James - Assiniboia W</t>
  </si>
  <si>
    <t>St. James - Assiniboia E</t>
  </si>
  <si>
    <t>Inkster West</t>
  </si>
  <si>
    <t>Inkster East</t>
  </si>
  <si>
    <t>Downtown W (1,2,t)</t>
  </si>
  <si>
    <t>Point Douglas N</t>
  </si>
  <si>
    <t>Point Douglas S</t>
  </si>
  <si>
    <t>Mb Avg 1988/89-1995/96</t>
  </si>
  <si>
    <t>1988/89-1995/96</t>
  </si>
  <si>
    <t>Mb Avg 1996/97-2003/04</t>
  </si>
  <si>
    <t>1996/97-2003/04</t>
  </si>
  <si>
    <t>Hysterectomy Rates</t>
  </si>
  <si>
    <t>SE Central (2)</t>
  </si>
  <si>
    <t>CE Morden/Winkler</t>
  </si>
  <si>
    <t>IL Southeast</t>
  </si>
  <si>
    <t>BW Oxford H &amp; Gods</t>
  </si>
  <si>
    <t>Appendix Table 3.16: Hysterectomy Rates</t>
  </si>
  <si>
    <t>Crude</t>
  </si>
  <si>
    <t>Rate</t>
  </si>
  <si>
    <t>Source: Manitoba Centre for Health Policy, 2008</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</si>
</sst>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
    <numFmt numFmtId="176" formatCode="0.00000"/>
    <numFmt numFmtId="177" formatCode="0.000000"/>
    <numFmt numFmtId="178" formatCode="0.0000000"/>
    <numFmt numFmtId="179" formatCode="#,##0.0"/>
  </numFmts>
  <fonts count="19">
    <font>
      <sz val="10"/>
      <name val="Arial"/>
      <family val="0"/>
    </font>
    <font>
      <sz val="10"/>
      <name val="Univers 45 Light"/>
      <family val="0"/>
    </font>
    <font>
      <sz val="8"/>
      <name val="Arial"/>
      <family val="0"/>
    </font>
    <font>
      <b/>
      <sz val="10"/>
      <name val="Arial"/>
      <family val="2"/>
    </font>
    <font>
      <sz val="8"/>
      <name val="Univers 45 Light"/>
      <family val="0"/>
    </font>
    <font>
      <i/>
      <sz val="10"/>
      <name val="Arial"/>
      <family val="2"/>
    </font>
    <font>
      <b/>
      <sz val="11"/>
      <name val="Univers 45 Light"/>
      <family val="2"/>
    </font>
    <font>
      <sz val="7"/>
      <name val="Univers 45 Light"/>
      <family val="2"/>
    </font>
    <font>
      <b/>
      <sz val="8"/>
      <name val="Univers 45 Light"/>
      <family val="0"/>
    </font>
    <font>
      <sz val="8.25"/>
      <name val="Univers 45 Light"/>
      <family val="0"/>
    </font>
    <font>
      <b/>
      <sz val="10"/>
      <name val="Univers 45 Light"/>
      <family val="0"/>
    </font>
    <font>
      <sz val="8.5"/>
      <name val="Univers 45 Light"/>
      <family val="0"/>
    </font>
    <font>
      <sz val="5.25"/>
      <name val="Arial MT"/>
      <family val="3"/>
    </font>
    <font>
      <b/>
      <sz val="20"/>
      <name val="Arial"/>
      <family val="2"/>
    </font>
    <font>
      <u val="single"/>
      <sz val="10"/>
      <color indexed="12"/>
      <name val="Arial"/>
      <family val="0"/>
    </font>
    <font>
      <u val="single"/>
      <sz val="10"/>
      <color indexed="36"/>
      <name val="Arial"/>
      <family val="0"/>
    </font>
    <font>
      <b/>
      <sz val="8"/>
      <name val="Arial"/>
      <family val="2"/>
    </font>
    <font>
      <b/>
      <sz val="10.75"/>
      <name val="Univers 45 Light"/>
      <family val="2"/>
    </font>
    <font>
      <sz val="7.5"/>
      <name val="Univers 45 Light"/>
      <family val="2"/>
    </font>
  </fonts>
  <fills count="3">
    <fill>
      <patternFill/>
    </fill>
    <fill>
      <patternFill patternType="gray125"/>
    </fill>
    <fill>
      <patternFill patternType="solid">
        <fgColor indexed="22"/>
        <bgColor indexed="64"/>
      </patternFill>
    </fill>
  </fills>
  <borders count="27">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color indexed="63"/>
      </bottom>
    </border>
    <border>
      <left style="thin"/>
      <right>
        <color indexed="63"/>
      </right>
      <top>
        <color indexed="63"/>
      </top>
      <bottom style="medium"/>
    </border>
    <border>
      <left style="thin"/>
      <right style="medium"/>
      <top>
        <color indexed="63"/>
      </top>
      <bottom style="mediu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medium"/>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ont="0" applyFill="0" applyBorder="0" applyAlignment="0">
      <protection/>
    </xf>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65">
    <xf numFmtId="0" fontId="0" fillId="0" borderId="0" xfId="0" applyAlignment="1">
      <alignment/>
    </xf>
    <xf numFmtId="0" fontId="1" fillId="0" borderId="0" xfId="22">
      <alignment/>
      <protection/>
    </xf>
    <xf numFmtId="0" fontId="0" fillId="0" borderId="0" xfId="0" applyFont="1" applyAlignment="1">
      <alignment/>
    </xf>
    <xf numFmtId="0" fontId="3" fillId="0" borderId="0" xfId="22" applyFont="1" applyAlignment="1">
      <alignment horizontal="center"/>
      <protection/>
    </xf>
    <xf numFmtId="11" fontId="0" fillId="0" borderId="0" xfId="0" applyNumberFormat="1" applyAlignment="1">
      <alignment/>
    </xf>
    <xf numFmtId="0" fontId="3" fillId="0" borderId="0" xfId="0" applyFont="1" applyAlignment="1">
      <alignment horizontal="center"/>
    </xf>
    <xf numFmtId="0" fontId="0" fillId="0" borderId="0" xfId="22" applyFont="1" applyAlignment="1">
      <alignment horizontal="center"/>
      <protection/>
    </xf>
    <xf numFmtId="0" fontId="0" fillId="2" borderId="0" xfId="22" applyFont="1" applyFill="1" applyAlignment="1">
      <alignment horizontal="center"/>
      <protection/>
    </xf>
    <xf numFmtId="0" fontId="3" fillId="2" borderId="0" xfId="22" applyFont="1" applyFill="1" applyAlignment="1">
      <alignment horizontal="center"/>
      <protection/>
    </xf>
    <xf numFmtId="0" fontId="1" fillId="2" borderId="0" xfId="22" applyFill="1">
      <alignment/>
      <protection/>
    </xf>
    <xf numFmtId="0" fontId="0" fillId="2" borderId="0" xfId="0" applyFont="1" applyFill="1" applyAlignment="1">
      <alignment/>
    </xf>
    <xf numFmtId="0" fontId="3" fillId="0" borderId="0" xfId="0" applyFont="1" applyAlignment="1">
      <alignment/>
    </xf>
    <xf numFmtId="11" fontId="0" fillId="0" borderId="0" xfId="22" applyNumberFormat="1" applyFont="1" applyAlignment="1">
      <alignment horizontal="center"/>
      <protection/>
    </xf>
    <xf numFmtId="0" fontId="5" fillId="0" borderId="0" xfId="0" applyFont="1" applyAlignment="1">
      <alignment horizontal="center"/>
    </xf>
    <xf numFmtId="0" fontId="5" fillId="0" borderId="0" xfId="0" applyFont="1" applyAlignment="1">
      <alignment/>
    </xf>
    <xf numFmtId="0" fontId="0" fillId="0" borderId="0" xfId="0" applyFill="1" applyAlignment="1">
      <alignment/>
    </xf>
    <xf numFmtId="0" fontId="6" fillId="0" borderId="0" xfId="17" applyFont="1" applyAlignment="1">
      <alignment/>
      <protection/>
    </xf>
    <xf numFmtId="0" fontId="8" fillId="0" borderId="1" xfId="0" applyFont="1" applyBorder="1" applyAlignment="1">
      <alignment horizontal="center"/>
    </xf>
    <xf numFmtId="2" fontId="8" fillId="0" borderId="1" xfId="0" applyNumberFormat="1"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1" fontId="8" fillId="0" borderId="3" xfId="0" applyNumberFormat="1" applyFont="1" applyBorder="1" applyAlignment="1">
      <alignment horizontal="center"/>
    </xf>
    <xf numFmtId="0" fontId="8" fillId="0" borderId="4" xfId="0" applyFont="1" applyBorder="1" applyAlignment="1">
      <alignment horizontal="center"/>
    </xf>
    <xf numFmtId="0" fontId="4" fillId="0" borderId="0" xfId="0" applyFont="1" applyAlignment="1">
      <alignment/>
    </xf>
    <xf numFmtId="0" fontId="16" fillId="0" borderId="5" xfId="0" applyFont="1" applyBorder="1" applyAlignment="1">
      <alignment/>
    </xf>
    <xf numFmtId="0" fontId="16" fillId="0" borderId="6" xfId="0" applyFont="1" applyBorder="1" applyAlignment="1">
      <alignment/>
    </xf>
    <xf numFmtId="0" fontId="16" fillId="2" borderId="6" xfId="0" applyFont="1" applyFill="1" applyBorder="1" applyAlignment="1">
      <alignment/>
    </xf>
    <xf numFmtId="0" fontId="16" fillId="0" borderId="7" xfId="0" applyFont="1" applyBorder="1" applyAlignment="1">
      <alignment/>
    </xf>
    <xf numFmtId="2" fontId="8" fillId="0" borderId="8" xfId="0" applyNumberFormat="1" applyFont="1" applyBorder="1" applyAlignment="1">
      <alignment horizontal="center"/>
    </xf>
    <xf numFmtId="1" fontId="0" fillId="0" borderId="0" xfId="0" applyNumberFormat="1" applyAlignment="1">
      <alignment/>
    </xf>
    <xf numFmtId="0" fontId="16" fillId="0" borderId="9" xfId="0" applyFont="1" applyBorder="1" applyAlignment="1">
      <alignment/>
    </xf>
    <xf numFmtId="0" fontId="16" fillId="0" borderId="10" xfId="0" applyFont="1" applyBorder="1" applyAlignment="1">
      <alignment/>
    </xf>
    <xf numFmtId="0" fontId="0" fillId="2" borderId="10" xfId="0" applyFill="1" applyBorder="1" applyAlignment="1">
      <alignment/>
    </xf>
    <xf numFmtId="173" fontId="0" fillId="0" borderId="0" xfId="22" applyNumberFormat="1" applyFont="1" applyAlignment="1">
      <alignment horizontal="center"/>
      <protection/>
    </xf>
    <xf numFmtId="173" fontId="0" fillId="0" borderId="0" xfId="0" applyNumberFormat="1" applyFont="1" applyAlignment="1">
      <alignment/>
    </xf>
    <xf numFmtId="2" fontId="8" fillId="0" borderId="11" xfId="0" applyNumberFormat="1" applyFont="1" applyBorder="1" applyAlignment="1">
      <alignment horizontal="center"/>
    </xf>
    <xf numFmtId="1" fontId="8" fillId="0" borderId="12" xfId="0" applyNumberFormat="1" applyFont="1" applyBorder="1" applyAlignment="1">
      <alignment horizontal="center"/>
    </xf>
    <xf numFmtId="2" fontId="4" fillId="0" borderId="13" xfId="0" applyNumberFormat="1" applyFont="1" applyFill="1" applyBorder="1" applyAlignment="1" quotePrefix="1">
      <alignment horizontal="center"/>
    </xf>
    <xf numFmtId="2" fontId="4" fillId="2" borderId="13" xfId="0" applyNumberFormat="1" applyFont="1" applyFill="1" applyBorder="1" applyAlignment="1" quotePrefix="1">
      <alignment horizontal="center"/>
    </xf>
    <xf numFmtId="2" fontId="4" fillId="0" borderId="14" xfId="0" applyNumberFormat="1" applyFont="1" applyFill="1" applyBorder="1" applyAlignment="1" quotePrefix="1">
      <alignment horizontal="center"/>
    </xf>
    <xf numFmtId="2" fontId="4" fillId="0" borderId="11" xfId="0" applyNumberFormat="1" applyFont="1" applyFill="1" applyBorder="1" applyAlignment="1">
      <alignment horizontal="center"/>
    </xf>
    <xf numFmtId="2" fontId="4" fillId="2" borderId="11" xfId="0" applyNumberFormat="1" applyFont="1" applyFill="1" applyBorder="1" applyAlignment="1">
      <alignment horizontal="center"/>
    </xf>
    <xf numFmtId="2" fontId="4" fillId="0" borderId="15" xfId="0" applyNumberFormat="1" applyFont="1" applyFill="1" applyBorder="1" applyAlignment="1">
      <alignment horizontal="center"/>
    </xf>
    <xf numFmtId="2" fontId="4" fillId="0" borderId="16" xfId="0" applyNumberFormat="1" applyFont="1" applyFill="1" applyBorder="1" applyAlignment="1" quotePrefix="1">
      <alignment horizontal="center"/>
    </xf>
    <xf numFmtId="0" fontId="5" fillId="0" borderId="0" xfId="0" applyFont="1" applyAlignment="1">
      <alignment/>
    </xf>
    <xf numFmtId="0" fontId="5" fillId="0" borderId="0" xfId="0" applyFont="1" applyAlignment="1">
      <alignment horizontal="left"/>
    </xf>
    <xf numFmtId="179" fontId="4" fillId="0" borderId="17" xfId="0" applyNumberFormat="1" applyFont="1" applyFill="1" applyBorder="1" applyAlignment="1" quotePrefix="1">
      <alignment horizontal="center"/>
    </xf>
    <xf numFmtId="179" fontId="4" fillId="0" borderId="18" xfId="0" applyNumberFormat="1" applyFont="1" applyFill="1" applyBorder="1" applyAlignment="1" quotePrefix="1">
      <alignment horizontal="center"/>
    </xf>
    <xf numFmtId="179" fontId="4" fillId="2" borderId="18" xfId="0" applyNumberFormat="1" applyFont="1" applyFill="1" applyBorder="1" applyAlignment="1" quotePrefix="1">
      <alignment horizontal="center"/>
    </xf>
    <xf numFmtId="179" fontId="4" fillId="0" borderId="19" xfId="0" applyNumberFormat="1" applyFont="1" applyFill="1" applyBorder="1" applyAlignment="1" quotePrefix="1">
      <alignment horizontal="center"/>
    </xf>
    <xf numFmtId="179" fontId="4" fillId="0" borderId="2" xfId="0" applyNumberFormat="1" applyFont="1" applyFill="1" applyBorder="1" applyAlignment="1" quotePrefix="1">
      <alignment horizontal="center"/>
    </xf>
    <xf numFmtId="179" fontId="4" fillId="2" borderId="2" xfId="0" applyNumberFormat="1" applyFont="1" applyFill="1" applyBorder="1" applyAlignment="1" quotePrefix="1">
      <alignment horizontal="center"/>
    </xf>
    <xf numFmtId="179" fontId="4" fillId="0" borderId="16" xfId="0" applyNumberFormat="1" applyFont="1" applyFill="1" applyBorder="1" applyAlignment="1" quotePrefix="1">
      <alignment horizontal="center"/>
    </xf>
    <xf numFmtId="179" fontId="2" fillId="0" borderId="18" xfId="0" applyNumberFormat="1" applyFont="1" applyBorder="1" applyAlignment="1">
      <alignment horizontal="center"/>
    </xf>
    <xf numFmtId="0" fontId="5" fillId="0" borderId="0" xfId="0" applyFont="1" applyAlignment="1">
      <alignment horizontal="center"/>
    </xf>
    <xf numFmtId="0" fontId="7" fillId="0" borderId="0" xfId="0" applyFont="1" applyAlignment="1">
      <alignment horizontal="left"/>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0" fontId="8" fillId="0" borderId="24" xfId="0" applyFont="1" applyBorder="1" applyAlignment="1">
      <alignment horizontal="center"/>
    </xf>
    <xf numFmtId="0" fontId="8" fillId="0" borderId="25" xfId="0" applyFont="1" applyBorder="1" applyAlignment="1">
      <alignment horizont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26" xfId="0" applyFont="1" applyBorder="1" applyAlignment="1">
      <alignment horizontal="center" vertical="center"/>
    </xf>
  </cellXfs>
  <cellStyles count="10">
    <cellStyle name="Normal" xfId="0"/>
    <cellStyle name="Comma" xfId="15"/>
    <cellStyle name="Comma [0]" xfId="16"/>
    <cellStyle name="crude rate tables" xfId="17"/>
    <cellStyle name="Currency" xfId="18"/>
    <cellStyle name="Currency [0]" xfId="19"/>
    <cellStyle name="Followed Hyperlink" xfId="20"/>
    <cellStyle name="Hyperlin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worksheet" Target="worksheets/sheet2.xml" /><Relationship Id="rId7" Type="http://schemas.openxmlformats.org/officeDocument/2006/relationships/worksheet" Target="worksheets/sheet3.xml" /><Relationship Id="rId8" Type="http://schemas.openxmlformats.org/officeDocument/2006/relationships/chartsheet" Target="chartsheets/sheet5.xml" /><Relationship Id="rId9" Type="http://schemas.openxmlformats.org/officeDocument/2006/relationships/chartsheet" Target="chartsheets/sheet6.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14.1: Hysterectomy Rates by RHA
</a:t>
            </a:r>
            <a:r>
              <a:rPr lang="en-US" cap="none" sz="800" b="0" i="0" u="none" baseline="0"/>
              <a:t>Age-adjusted hysterectomy rates per 1,000 women age 25+</a:t>
            </a:r>
          </a:p>
        </c:rich>
      </c:tx>
      <c:layout>
        <c:manualLayout>
          <c:xMode val="factor"/>
          <c:yMode val="factor"/>
          <c:x val="0.02025"/>
          <c:y val="-0.01925"/>
        </c:manualLayout>
      </c:layout>
      <c:spPr>
        <a:noFill/>
        <a:ln>
          <a:noFill/>
        </a:ln>
      </c:spPr>
    </c:title>
    <c:plotArea>
      <c:layout>
        <c:manualLayout>
          <c:xMode val="edge"/>
          <c:yMode val="edge"/>
          <c:x val="0.017"/>
          <c:y val="0.08525"/>
          <c:w val="0.983"/>
          <c:h val="0.7995"/>
        </c:manualLayout>
      </c:layout>
      <c:barChart>
        <c:barDir val="bar"/>
        <c:grouping val="clustered"/>
        <c:varyColors val="0"/>
        <c:ser>
          <c:idx val="0"/>
          <c:order val="0"/>
          <c:tx>
            <c:strRef>
              <c:f>'graph data'!$H$3</c:f>
              <c:strCache>
                <c:ptCount val="1"/>
                <c:pt idx="0">
                  <c:v>Mb Avg 1988/89-1995/96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88/89-95/96</c:name>
            <c:spPr>
              <a:ln w="25400">
                <a:solidFill>
                  <a:srgbClr val="C0C0C0"/>
                </a:solidFill>
                <a:prstDash val="sysDot"/>
              </a:ln>
            </c:spPr>
            <c:trendlineType val="linear"/>
            <c:forward val="0.5"/>
            <c:backward val="0.5"/>
            <c:dispEq val="0"/>
            <c:dispRSqr val="0"/>
          </c:trendline>
          <c:cat>
            <c:strRef>
              <c:f>'graph data'!$B$4:$B$19</c:f>
              <c:strCache>
                <c:ptCount val="16"/>
                <c:pt idx="0">
                  <c:v>South Eastman (1,2)</c:v>
                </c:pt>
                <c:pt idx="1">
                  <c:v>Central (2)</c:v>
                </c:pt>
                <c:pt idx="2">
                  <c:v>Assiniboine (2)</c:v>
                </c:pt>
                <c:pt idx="3">
                  <c:v>Brandon (2)</c:v>
                </c:pt>
                <c:pt idx="4">
                  <c:v>Winnipeg (2,t)</c:v>
                </c:pt>
                <c:pt idx="5">
                  <c:v>Parkland (2)</c:v>
                </c:pt>
                <c:pt idx="6">
                  <c:v>Interlake (t)</c:v>
                </c:pt>
                <c:pt idx="7">
                  <c:v>North Eastman (1,t)</c:v>
                </c:pt>
                <c:pt idx="8">
                  <c:v>Churchill</c:v>
                </c:pt>
                <c:pt idx="9">
                  <c:v>Nor-Man (1,t)</c:v>
                </c:pt>
                <c:pt idx="10">
                  <c:v>Burntwood</c:v>
                </c:pt>
                <c:pt idx="12">
                  <c:v>South (2)</c:v>
                </c:pt>
                <c:pt idx="13">
                  <c:v>Mid (2)</c:v>
                </c:pt>
                <c:pt idx="14">
                  <c:v>North (t)</c:v>
                </c:pt>
                <c:pt idx="15">
                  <c:v>Manitoba (t)</c:v>
                </c:pt>
              </c:strCache>
            </c:strRef>
          </c:cat>
          <c:val>
            <c:numRef>
              <c:f>'graph data'!$H$4:$H$19</c:f>
              <c:numCache>
                <c:ptCount val="16"/>
                <c:pt idx="0">
                  <c:v>5.2147220647</c:v>
                </c:pt>
                <c:pt idx="1">
                  <c:v>5.2147220647</c:v>
                </c:pt>
                <c:pt idx="2">
                  <c:v>5.2147220647</c:v>
                </c:pt>
                <c:pt idx="3">
                  <c:v>5.2147220647</c:v>
                </c:pt>
                <c:pt idx="4">
                  <c:v>5.2147220647</c:v>
                </c:pt>
                <c:pt idx="5">
                  <c:v>5.2147220647</c:v>
                </c:pt>
                <c:pt idx="6">
                  <c:v>5.2147220647</c:v>
                </c:pt>
                <c:pt idx="7">
                  <c:v>5.2147220647</c:v>
                </c:pt>
                <c:pt idx="8">
                  <c:v>5.2147220647</c:v>
                </c:pt>
                <c:pt idx="9">
                  <c:v>5.2147220647</c:v>
                </c:pt>
                <c:pt idx="10">
                  <c:v>5.2147220647</c:v>
                </c:pt>
                <c:pt idx="12">
                  <c:v>5.2147220647</c:v>
                </c:pt>
                <c:pt idx="13">
                  <c:v>5.2147220647</c:v>
                </c:pt>
                <c:pt idx="14">
                  <c:v>5.2147220647</c:v>
                </c:pt>
                <c:pt idx="15">
                  <c:v>5.2147220647</c:v>
                </c:pt>
              </c:numCache>
            </c:numRef>
          </c:val>
        </c:ser>
        <c:ser>
          <c:idx val="1"/>
          <c:order val="1"/>
          <c:tx>
            <c:strRef>
              <c:f>'graph data'!$I$3</c:f>
              <c:strCache>
                <c:ptCount val="1"/>
                <c:pt idx="0">
                  <c:v>1988/89-1995/96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data'!$B$4:$B$19</c:f>
              <c:strCache>
                <c:ptCount val="16"/>
                <c:pt idx="0">
                  <c:v>South Eastman (1,2)</c:v>
                </c:pt>
                <c:pt idx="1">
                  <c:v>Central (2)</c:v>
                </c:pt>
                <c:pt idx="2">
                  <c:v>Assiniboine (2)</c:v>
                </c:pt>
                <c:pt idx="3">
                  <c:v>Brandon (2)</c:v>
                </c:pt>
                <c:pt idx="4">
                  <c:v>Winnipeg (2,t)</c:v>
                </c:pt>
                <c:pt idx="5">
                  <c:v>Parkland (2)</c:v>
                </c:pt>
                <c:pt idx="6">
                  <c:v>Interlake (t)</c:v>
                </c:pt>
                <c:pt idx="7">
                  <c:v>North Eastman (1,t)</c:v>
                </c:pt>
                <c:pt idx="8">
                  <c:v>Churchill</c:v>
                </c:pt>
                <c:pt idx="9">
                  <c:v>Nor-Man (1,t)</c:v>
                </c:pt>
                <c:pt idx="10">
                  <c:v>Burntwood</c:v>
                </c:pt>
                <c:pt idx="12">
                  <c:v>South (2)</c:v>
                </c:pt>
                <c:pt idx="13">
                  <c:v>Mid (2)</c:v>
                </c:pt>
                <c:pt idx="14">
                  <c:v>North (t)</c:v>
                </c:pt>
                <c:pt idx="15">
                  <c:v>Manitoba (t)</c:v>
                </c:pt>
              </c:strCache>
            </c:strRef>
          </c:cat>
          <c:val>
            <c:numRef>
              <c:f>'graph data'!$I$4:$I$19</c:f>
              <c:numCache>
                <c:ptCount val="16"/>
                <c:pt idx="0">
                  <c:v>6.0705260388</c:v>
                </c:pt>
                <c:pt idx="1">
                  <c:v>5.4400774697</c:v>
                </c:pt>
                <c:pt idx="2">
                  <c:v>5.2537723349</c:v>
                </c:pt>
                <c:pt idx="3">
                  <c:v>5.3922879094</c:v>
                </c:pt>
                <c:pt idx="4">
                  <c:v>4.951329035</c:v>
                </c:pt>
                <c:pt idx="5">
                  <c:v>5.6170967206</c:v>
                </c:pt>
                <c:pt idx="6">
                  <c:v>5.4545649269</c:v>
                </c:pt>
                <c:pt idx="7">
                  <c:v>5.9394764905</c:v>
                </c:pt>
                <c:pt idx="8">
                  <c:v>2.9829127854</c:v>
                </c:pt>
                <c:pt idx="9">
                  <c:v>6.7583497738</c:v>
                </c:pt>
                <c:pt idx="10">
                  <c:v>5.0612340436</c:v>
                </c:pt>
                <c:pt idx="12">
                  <c:v>5.5248620361</c:v>
                </c:pt>
                <c:pt idx="13">
                  <c:v>5.6227321777</c:v>
                </c:pt>
                <c:pt idx="14">
                  <c:v>5.7111166434</c:v>
                </c:pt>
                <c:pt idx="15">
                  <c:v>5.2147220647</c:v>
                </c:pt>
              </c:numCache>
            </c:numRef>
          </c:val>
        </c:ser>
        <c:ser>
          <c:idx val="2"/>
          <c:order val="2"/>
          <c:tx>
            <c:strRef>
              <c:f>'graph data'!$J$3</c:f>
              <c:strCache>
                <c:ptCount val="1"/>
                <c:pt idx="0">
                  <c:v>1996/97-2003/04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data'!$B$4:$B$19</c:f>
              <c:strCache>
                <c:ptCount val="16"/>
                <c:pt idx="0">
                  <c:v>South Eastman (1,2)</c:v>
                </c:pt>
                <c:pt idx="1">
                  <c:v>Central (2)</c:v>
                </c:pt>
                <c:pt idx="2">
                  <c:v>Assiniboine (2)</c:v>
                </c:pt>
                <c:pt idx="3">
                  <c:v>Brandon (2)</c:v>
                </c:pt>
                <c:pt idx="4">
                  <c:v>Winnipeg (2,t)</c:v>
                </c:pt>
                <c:pt idx="5">
                  <c:v>Parkland (2)</c:v>
                </c:pt>
                <c:pt idx="6">
                  <c:v>Interlake (t)</c:v>
                </c:pt>
                <c:pt idx="7">
                  <c:v>North Eastman (1,t)</c:v>
                </c:pt>
                <c:pt idx="8">
                  <c:v>Churchill</c:v>
                </c:pt>
                <c:pt idx="9">
                  <c:v>Nor-Man (1,t)</c:v>
                </c:pt>
                <c:pt idx="10">
                  <c:v>Burntwood</c:v>
                </c:pt>
                <c:pt idx="12">
                  <c:v>South (2)</c:v>
                </c:pt>
                <c:pt idx="13">
                  <c:v>Mid (2)</c:v>
                </c:pt>
                <c:pt idx="14">
                  <c:v>North (t)</c:v>
                </c:pt>
                <c:pt idx="15">
                  <c:v>Manitoba (t)</c:v>
                </c:pt>
              </c:strCache>
            </c:strRef>
          </c:cat>
          <c:val>
            <c:numRef>
              <c:f>'graph data'!$J$4:$J$19</c:f>
              <c:numCache>
                <c:ptCount val="16"/>
                <c:pt idx="0">
                  <c:v>5.9872639428</c:v>
                </c:pt>
                <c:pt idx="1">
                  <c:v>5.37948181</c:v>
                </c:pt>
                <c:pt idx="2">
                  <c:v>5.6035385296</c:v>
                </c:pt>
                <c:pt idx="3">
                  <c:v>5.83854508</c:v>
                </c:pt>
                <c:pt idx="4">
                  <c:v>4.3704731298</c:v>
                </c:pt>
                <c:pt idx="5">
                  <c:v>6.6737793091</c:v>
                </c:pt>
                <c:pt idx="6">
                  <c:v>4.9312282155</c:v>
                </c:pt>
                <c:pt idx="7">
                  <c:v>5.1950166612</c:v>
                </c:pt>
                <c:pt idx="8">
                  <c:v>3.3849863274</c:v>
                </c:pt>
                <c:pt idx="9">
                  <c:v>5.5285733091</c:v>
                </c:pt>
                <c:pt idx="10">
                  <c:v>4.6032193474</c:v>
                </c:pt>
                <c:pt idx="12">
                  <c:v>5.6627465695</c:v>
                </c:pt>
                <c:pt idx="13">
                  <c:v>5.4497900418</c:v>
                </c:pt>
                <c:pt idx="14">
                  <c:v>5.0045032411</c:v>
                </c:pt>
                <c:pt idx="15">
                  <c:v>4.8621847637</c:v>
                </c:pt>
              </c:numCache>
            </c:numRef>
          </c:val>
        </c:ser>
        <c:ser>
          <c:idx val="3"/>
          <c:order val="3"/>
          <c:tx>
            <c:strRef>
              <c:f>'graph data'!$K$3</c:f>
              <c:strCache>
                <c:ptCount val="1"/>
                <c:pt idx="0">
                  <c:v>Mb Avg 1996/97-2003/04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96/97-03/04</c:name>
            <c:spPr>
              <a:ln w="25400">
                <a:solidFill>
                  <a:srgbClr val="000000"/>
                </a:solidFill>
                <a:prstDash val="sysDot"/>
              </a:ln>
            </c:spPr>
            <c:trendlineType val="linear"/>
            <c:forward val="0.5"/>
            <c:backward val="0.5"/>
            <c:dispEq val="0"/>
            <c:dispRSqr val="0"/>
          </c:trendline>
          <c:cat>
            <c:strRef>
              <c:f>'graph data'!$B$4:$B$19</c:f>
              <c:strCache>
                <c:ptCount val="16"/>
                <c:pt idx="0">
                  <c:v>South Eastman (1,2)</c:v>
                </c:pt>
                <c:pt idx="1">
                  <c:v>Central (2)</c:v>
                </c:pt>
                <c:pt idx="2">
                  <c:v>Assiniboine (2)</c:v>
                </c:pt>
                <c:pt idx="3">
                  <c:v>Brandon (2)</c:v>
                </c:pt>
                <c:pt idx="4">
                  <c:v>Winnipeg (2,t)</c:v>
                </c:pt>
                <c:pt idx="5">
                  <c:v>Parkland (2)</c:v>
                </c:pt>
                <c:pt idx="6">
                  <c:v>Interlake (t)</c:v>
                </c:pt>
                <c:pt idx="7">
                  <c:v>North Eastman (1,t)</c:v>
                </c:pt>
                <c:pt idx="8">
                  <c:v>Churchill</c:v>
                </c:pt>
                <c:pt idx="9">
                  <c:v>Nor-Man (1,t)</c:v>
                </c:pt>
                <c:pt idx="10">
                  <c:v>Burntwood</c:v>
                </c:pt>
                <c:pt idx="12">
                  <c:v>South (2)</c:v>
                </c:pt>
                <c:pt idx="13">
                  <c:v>Mid (2)</c:v>
                </c:pt>
                <c:pt idx="14">
                  <c:v>North (t)</c:v>
                </c:pt>
                <c:pt idx="15">
                  <c:v>Manitoba (t)</c:v>
                </c:pt>
              </c:strCache>
            </c:strRef>
          </c:cat>
          <c:val>
            <c:numRef>
              <c:f>'graph data'!$K$4:$K$19</c:f>
              <c:numCache>
                <c:ptCount val="16"/>
                <c:pt idx="0">
                  <c:v>4.8621847637</c:v>
                </c:pt>
                <c:pt idx="1">
                  <c:v>4.8621847637</c:v>
                </c:pt>
                <c:pt idx="2">
                  <c:v>4.8621847637</c:v>
                </c:pt>
                <c:pt idx="3">
                  <c:v>4.8621847637</c:v>
                </c:pt>
                <c:pt idx="4">
                  <c:v>4.8621847637</c:v>
                </c:pt>
                <c:pt idx="5">
                  <c:v>4.8621847637</c:v>
                </c:pt>
                <c:pt idx="6">
                  <c:v>4.8621847637</c:v>
                </c:pt>
                <c:pt idx="7">
                  <c:v>4.8621847637</c:v>
                </c:pt>
                <c:pt idx="8">
                  <c:v>4.8621847637</c:v>
                </c:pt>
                <c:pt idx="9">
                  <c:v>4.8621847637</c:v>
                </c:pt>
                <c:pt idx="10">
                  <c:v>4.8621847637</c:v>
                </c:pt>
                <c:pt idx="12">
                  <c:v>4.8621847637</c:v>
                </c:pt>
                <c:pt idx="13">
                  <c:v>4.8621847637</c:v>
                </c:pt>
                <c:pt idx="14">
                  <c:v>4.8621847637</c:v>
                </c:pt>
                <c:pt idx="15">
                  <c:v>4.8621847637</c:v>
                </c:pt>
              </c:numCache>
            </c:numRef>
          </c:val>
        </c:ser>
        <c:axId val="58986055"/>
        <c:axId val="61112448"/>
      </c:barChart>
      <c:catAx>
        <c:axId val="58986055"/>
        <c:scaling>
          <c:orientation val="maxMin"/>
        </c:scaling>
        <c:axPos val="l"/>
        <c:delete val="0"/>
        <c:numFmt formatCode="General" sourceLinked="1"/>
        <c:majorTickMark val="none"/>
        <c:minorTickMark val="none"/>
        <c:tickLblPos val="nextTo"/>
        <c:crossAx val="61112448"/>
        <c:crosses val="autoZero"/>
        <c:auto val="1"/>
        <c:lblOffset val="100"/>
        <c:noMultiLvlLbl val="0"/>
      </c:catAx>
      <c:valAx>
        <c:axId val="61112448"/>
        <c:scaling>
          <c:orientation val="minMax"/>
          <c:max val="10"/>
        </c:scaling>
        <c:axPos val="t"/>
        <c:majorGridlines>
          <c:spPr>
            <a:ln w="12700">
              <a:solidFill/>
            </a:ln>
          </c:spPr>
        </c:majorGridlines>
        <c:delete val="0"/>
        <c:numFmt formatCode="General" sourceLinked="0"/>
        <c:majorTickMark val="none"/>
        <c:minorTickMark val="none"/>
        <c:tickLblPos val="nextTo"/>
        <c:crossAx val="58986055"/>
        <c:crosses val="max"/>
        <c:crossBetween val="between"/>
        <c:dispUnits/>
        <c:majorUnit val="1"/>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13"/>
          <c:y val="0.10025"/>
          <c:w val="0.25625"/>
          <c:h val="0.1427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t>Figure 14.2: Hysterectomy Rates by District</a:t>
            </a:r>
            <a:r>
              <a:rPr lang="en-US" cap="none" sz="1000" b="1" i="0" u="none" baseline="0"/>
              <a:t>
</a:t>
            </a:r>
            <a:r>
              <a:rPr lang="en-US" cap="none" sz="800" b="0" i="0" u="none" baseline="0"/>
              <a:t>Age-adjusted hysterectomy rates per 1,000 women age 25+</a:t>
            </a:r>
          </a:p>
        </c:rich>
      </c:tx>
      <c:layout>
        <c:manualLayout>
          <c:xMode val="factor"/>
          <c:yMode val="factor"/>
          <c:x val="-0.0015"/>
          <c:y val="-0.02"/>
        </c:manualLayout>
      </c:layout>
      <c:spPr>
        <a:noFill/>
        <a:ln>
          <a:noFill/>
        </a:ln>
      </c:spPr>
    </c:title>
    <c:plotArea>
      <c:layout>
        <c:manualLayout>
          <c:xMode val="edge"/>
          <c:yMode val="edge"/>
          <c:x val="0.01175"/>
          <c:y val="0.043"/>
          <c:w val="0.95225"/>
          <c:h val="0.93725"/>
        </c:manualLayout>
      </c:layout>
      <c:barChart>
        <c:barDir val="bar"/>
        <c:grouping val="clustered"/>
        <c:varyColors val="0"/>
        <c:ser>
          <c:idx val="0"/>
          <c:order val="0"/>
          <c:tx>
            <c:strRef>
              <c:f>'graph data'!$H$3</c:f>
              <c:strCache>
                <c:ptCount val="1"/>
                <c:pt idx="0">
                  <c:v>Mb Avg 1988/89-1995/96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88/89-95/96</c:name>
            <c:spPr>
              <a:ln w="25400">
                <a:solidFill>
                  <a:srgbClr val="C0C0C0"/>
                </a:solidFill>
                <a:prstDash val="sysDot"/>
              </a:ln>
            </c:spPr>
            <c:trendlineType val="linear"/>
            <c:forward val="0.5"/>
            <c:backward val="0.5"/>
            <c:dispEq val="0"/>
            <c:dispRSqr val="0"/>
          </c:trendline>
          <c:cat>
            <c:strRef>
              <c:f>'graph data'!$B$40:$B$101</c:f>
              <c:strCache>
                <c:ptCount val="62"/>
                <c:pt idx="0">
                  <c:v>SE Northern</c:v>
                </c:pt>
                <c:pt idx="1">
                  <c:v>SE Central (2)</c:v>
                </c:pt>
                <c:pt idx="2">
                  <c:v>SE Western</c:v>
                </c:pt>
                <c:pt idx="3">
                  <c:v>SE Southern</c:v>
                </c:pt>
                <c:pt idx="5">
                  <c:v>CE Altona</c:v>
                </c:pt>
                <c:pt idx="6">
                  <c:v>CE Cartier/SFX</c:v>
                </c:pt>
                <c:pt idx="7">
                  <c:v>CE Red River</c:v>
                </c:pt>
                <c:pt idx="8">
                  <c:v>CE Louise/Pembina (2)</c:v>
                </c:pt>
                <c:pt idx="9">
                  <c:v>CE Carman</c:v>
                </c:pt>
                <c:pt idx="10">
                  <c:v>CE Morden/Winkler</c:v>
                </c:pt>
                <c:pt idx="11">
                  <c:v>CE Swan Lake</c:v>
                </c:pt>
                <c:pt idx="12">
                  <c:v>CE Portage (2)</c:v>
                </c:pt>
                <c:pt idx="13">
                  <c:v>CE Seven Regions</c:v>
                </c:pt>
                <c:pt idx="15">
                  <c:v>AS East 2</c:v>
                </c:pt>
                <c:pt idx="16">
                  <c:v>AS West 1</c:v>
                </c:pt>
                <c:pt idx="17">
                  <c:v>AS North 2 (t)</c:v>
                </c:pt>
                <c:pt idx="18">
                  <c:v>AS West 2 (2,t)</c:v>
                </c:pt>
                <c:pt idx="19">
                  <c:v>AS North 1</c:v>
                </c:pt>
                <c:pt idx="20">
                  <c:v>AS East 1</c:v>
                </c:pt>
                <c:pt idx="22">
                  <c:v>BDN Rural (2)</c:v>
                </c:pt>
                <c:pt idx="23">
                  <c:v>BDN Southeast</c:v>
                </c:pt>
                <c:pt idx="24">
                  <c:v>BDN West (2)</c:v>
                </c:pt>
                <c:pt idx="25">
                  <c:v>BDN East (2)</c:v>
                </c:pt>
                <c:pt idx="26">
                  <c:v>BDN North End</c:v>
                </c:pt>
                <c:pt idx="27">
                  <c:v>BDN Southwest</c:v>
                </c:pt>
                <c:pt idx="28">
                  <c:v>BDN Central</c:v>
                </c:pt>
                <c:pt idx="30">
                  <c:v>PL West (2)</c:v>
                </c:pt>
                <c:pt idx="31">
                  <c:v>PL Central</c:v>
                </c:pt>
                <c:pt idx="32">
                  <c:v>PL East (2)</c:v>
                </c:pt>
                <c:pt idx="33">
                  <c:v>PL North (2,t)</c:v>
                </c:pt>
                <c:pt idx="35">
                  <c:v>IL Southwest</c:v>
                </c:pt>
                <c:pt idx="36">
                  <c:v>IL Southeast</c:v>
                </c:pt>
                <c:pt idx="37">
                  <c:v>IL Northeast</c:v>
                </c:pt>
                <c:pt idx="38">
                  <c:v>IL Northwest</c:v>
                </c:pt>
                <c:pt idx="40">
                  <c:v>NE Springfield (t)</c:v>
                </c:pt>
                <c:pt idx="41">
                  <c:v>NE Iron Rose</c:v>
                </c:pt>
                <c:pt idx="42">
                  <c:v>NE Winnipeg River</c:v>
                </c:pt>
                <c:pt idx="43">
                  <c:v>NE Brokenhead (1,2)</c:v>
                </c:pt>
                <c:pt idx="44">
                  <c:v>NE Blue Water (1)</c:v>
                </c:pt>
                <c:pt idx="45">
                  <c:v>NE Northern Remote</c:v>
                </c:pt>
                <c:pt idx="47">
                  <c:v>NM F Flon/Snow L/Cran</c:v>
                </c:pt>
                <c:pt idx="48">
                  <c:v>NM The Pas/OCN/Kelsey (1,2)</c:v>
                </c:pt>
                <c:pt idx="49">
                  <c:v>NM Nor-Man Other</c:v>
                </c:pt>
                <c:pt idx="51">
                  <c:v>BW Thompson</c:v>
                </c:pt>
                <c:pt idx="52">
                  <c:v>BW Gillam/Fox Lake</c:v>
                </c:pt>
                <c:pt idx="53">
                  <c:v>BW Lynn/Leaf/SIL</c:v>
                </c:pt>
                <c:pt idx="54">
                  <c:v>BW Thick Por/Pik/Wab</c:v>
                </c:pt>
                <c:pt idx="55">
                  <c:v>BW Cross Lake</c:v>
                </c:pt>
                <c:pt idx="56">
                  <c:v>BW Island Lake</c:v>
                </c:pt>
                <c:pt idx="57">
                  <c:v>BW Norway House</c:v>
                </c:pt>
                <c:pt idx="58">
                  <c:v>BW Oxford H &amp; Gods</c:v>
                </c:pt>
                <c:pt idx="59">
                  <c:v>BW Tad/Broch/Lac Br</c:v>
                </c:pt>
                <c:pt idx="60">
                  <c:v>BW Sha/York/Split/War</c:v>
                </c:pt>
                <c:pt idx="61">
                  <c:v>BW Nelson House</c:v>
                </c:pt>
              </c:strCache>
            </c:strRef>
          </c:cat>
          <c:val>
            <c:numRef>
              <c:f>'graph data'!$H$40:$H$101</c:f>
              <c:numCache>
                <c:ptCount val="62"/>
                <c:pt idx="0">
                  <c:v>5.2147220647</c:v>
                </c:pt>
                <c:pt idx="1">
                  <c:v>5.2147220647</c:v>
                </c:pt>
                <c:pt idx="2">
                  <c:v>5.2147220647</c:v>
                </c:pt>
                <c:pt idx="3">
                  <c:v>5.2147220647</c:v>
                </c:pt>
                <c:pt idx="5">
                  <c:v>5.2147220647</c:v>
                </c:pt>
                <c:pt idx="6">
                  <c:v>5.2147220647</c:v>
                </c:pt>
                <c:pt idx="7">
                  <c:v>5.2147220647</c:v>
                </c:pt>
                <c:pt idx="8">
                  <c:v>5.2147220647</c:v>
                </c:pt>
                <c:pt idx="9">
                  <c:v>5.2147220647</c:v>
                </c:pt>
                <c:pt idx="10">
                  <c:v>5.2147220647</c:v>
                </c:pt>
                <c:pt idx="11">
                  <c:v>5.2147220647</c:v>
                </c:pt>
                <c:pt idx="12">
                  <c:v>5.2147220647</c:v>
                </c:pt>
                <c:pt idx="13">
                  <c:v>5.2147220647</c:v>
                </c:pt>
                <c:pt idx="15">
                  <c:v>5.2147220647</c:v>
                </c:pt>
                <c:pt idx="16">
                  <c:v>5.2147220647</c:v>
                </c:pt>
                <c:pt idx="17">
                  <c:v>5.2147220647</c:v>
                </c:pt>
                <c:pt idx="18">
                  <c:v>5.2147220647</c:v>
                </c:pt>
                <c:pt idx="19">
                  <c:v>5.2147220647</c:v>
                </c:pt>
                <c:pt idx="20">
                  <c:v>5.2147220647</c:v>
                </c:pt>
                <c:pt idx="22">
                  <c:v>5.2147220647</c:v>
                </c:pt>
                <c:pt idx="23">
                  <c:v>5.2147220647</c:v>
                </c:pt>
                <c:pt idx="24">
                  <c:v>5.2147220647</c:v>
                </c:pt>
                <c:pt idx="25">
                  <c:v>5.2147220647</c:v>
                </c:pt>
                <c:pt idx="26">
                  <c:v>5.2147220647</c:v>
                </c:pt>
                <c:pt idx="27">
                  <c:v>5.2147220647</c:v>
                </c:pt>
                <c:pt idx="28">
                  <c:v>5.2147220647</c:v>
                </c:pt>
                <c:pt idx="30">
                  <c:v>5.2147220647</c:v>
                </c:pt>
                <c:pt idx="31">
                  <c:v>5.2147220647</c:v>
                </c:pt>
                <c:pt idx="32">
                  <c:v>5.2147220647</c:v>
                </c:pt>
                <c:pt idx="33">
                  <c:v>5.2147220647</c:v>
                </c:pt>
                <c:pt idx="35">
                  <c:v>5.2147220647</c:v>
                </c:pt>
                <c:pt idx="36">
                  <c:v>5.2147220647</c:v>
                </c:pt>
                <c:pt idx="37">
                  <c:v>5.2147220647</c:v>
                </c:pt>
                <c:pt idx="38">
                  <c:v>5.2147220647</c:v>
                </c:pt>
                <c:pt idx="40">
                  <c:v>5.2147220647</c:v>
                </c:pt>
                <c:pt idx="41">
                  <c:v>5.2147220647</c:v>
                </c:pt>
                <c:pt idx="42">
                  <c:v>5.2147220647</c:v>
                </c:pt>
                <c:pt idx="43">
                  <c:v>5.2147220647</c:v>
                </c:pt>
                <c:pt idx="44">
                  <c:v>5.2147220647</c:v>
                </c:pt>
                <c:pt idx="45">
                  <c:v>5.2147220647</c:v>
                </c:pt>
                <c:pt idx="47">
                  <c:v>5.2147220647</c:v>
                </c:pt>
                <c:pt idx="48">
                  <c:v>5.2147220647</c:v>
                </c:pt>
                <c:pt idx="49">
                  <c:v>5.2147220647</c:v>
                </c:pt>
                <c:pt idx="51">
                  <c:v>5.2147220647</c:v>
                </c:pt>
                <c:pt idx="52">
                  <c:v>5.2147220647</c:v>
                </c:pt>
                <c:pt idx="53">
                  <c:v>5.2147220647</c:v>
                </c:pt>
                <c:pt idx="54">
                  <c:v>5.2147220647</c:v>
                </c:pt>
                <c:pt idx="55">
                  <c:v>5.2147220647</c:v>
                </c:pt>
                <c:pt idx="56">
                  <c:v>5.2147220647</c:v>
                </c:pt>
                <c:pt idx="57">
                  <c:v>5.2147220647</c:v>
                </c:pt>
                <c:pt idx="58">
                  <c:v>5.2147220647</c:v>
                </c:pt>
                <c:pt idx="59">
                  <c:v>5.2147220647</c:v>
                </c:pt>
                <c:pt idx="60">
                  <c:v>5.2147220647</c:v>
                </c:pt>
                <c:pt idx="61">
                  <c:v>5.2147220647</c:v>
                </c:pt>
              </c:numCache>
            </c:numRef>
          </c:val>
        </c:ser>
        <c:ser>
          <c:idx val="1"/>
          <c:order val="1"/>
          <c:tx>
            <c:strRef>
              <c:f>'graph data'!$I$3</c:f>
              <c:strCache>
                <c:ptCount val="1"/>
                <c:pt idx="0">
                  <c:v>1988/89-1995/96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data'!$B$40:$B$101</c:f>
              <c:strCache>
                <c:ptCount val="62"/>
                <c:pt idx="0">
                  <c:v>SE Northern</c:v>
                </c:pt>
                <c:pt idx="1">
                  <c:v>SE Central (2)</c:v>
                </c:pt>
                <c:pt idx="2">
                  <c:v>SE Western</c:v>
                </c:pt>
                <c:pt idx="3">
                  <c:v>SE Southern</c:v>
                </c:pt>
                <c:pt idx="5">
                  <c:v>CE Altona</c:v>
                </c:pt>
                <c:pt idx="6">
                  <c:v>CE Cartier/SFX</c:v>
                </c:pt>
                <c:pt idx="7">
                  <c:v>CE Red River</c:v>
                </c:pt>
                <c:pt idx="8">
                  <c:v>CE Louise/Pembina (2)</c:v>
                </c:pt>
                <c:pt idx="9">
                  <c:v>CE Carman</c:v>
                </c:pt>
                <c:pt idx="10">
                  <c:v>CE Morden/Winkler</c:v>
                </c:pt>
                <c:pt idx="11">
                  <c:v>CE Swan Lake</c:v>
                </c:pt>
                <c:pt idx="12">
                  <c:v>CE Portage (2)</c:v>
                </c:pt>
                <c:pt idx="13">
                  <c:v>CE Seven Regions</c:v>
                </c:pt>
                <c:pt idx="15">
                  <c:v>AS East 2</c:v>
                </c:pt>
                <c:pt idx="16">
                  <c:v>AS West 1</c:v>
                </c:pt>
                <c:pt idx="17">
                  <c:v>AS North 2 (t)</c:v>
                </c:pt>
                <c:pt idx="18">
                  <c:v>AS West 2 (2,t)</c:v>
                </c:pt>
                <c:pt idx="19">
                  <c:v>AS North 1</c:v>
                </c:pt>
                <c:pt idx="20">
                  <c:v>AS East 1</c:v>
                </c:pt>
                <c:pt idx="22">
                  <c:v>BDN Rural (2)</c:v>
                </c:pt>
                <c:pt idx="23">
                  <c:v>BDN Southeast</c:v>
                </c:pt>
                <c:pt idx="24">
                  <c:v>BDN West (2)</c:v>
                </c:pt>
                <c:pt idx="25">
                  <c:v>BDN East (2)</c:v>
                </c:pt>
                <c:pt idx="26">
                  <c:v>BDN North End</c:v>
                </c:pt>
                <c:pt idx="27">
                  <c:v>BDN Southwest</c:v>
                </c:pt>
                <c:pt idx="28">
                  <c:v>BDN Central</c:v>
                </c:pt>
                <c:pt idx="30">
                  <c:v>PL West (2)</c:v>
                </c:pt>
                <c:pt idx="31">
                  <c:v>PL Central</c:v>
                </c:pt>
                <c:pt idx="32">
                  <c:v>PL East (2)</c:v>
                </c:pt>
                <c:pt idx="33">
                  <c:v>PL North (2,t)</c:v>
                </c:pt>
                <c:pt idx="35">
                  <c:v>IL Southwest</c:v>
                </c:pt>
                <c:pt idx="36">
                  <c:v>IL Southeast</c:v>
                </c:pt>
                <c:pt idx="37">
                  <c:v>IL Northeast</c:v>
                </c:pt>
                <c:pt idx="38">
                  <c:v>IL Northwest</c:v>
                </c:pt>
                <c:pt idx="40">
                  <c:v>NE Springfield (t)</c:v>
                </c:pt>
                <c:pt idx="41">
                  <c:v>NE Iron Rose</c:v>
                </c:pt>
                <c:pt idx="42">
                  <c:v>NE Winnipeg River</c:v>
                </c:pt>
                <c:pt idx="43">
                  <c:v>NE Brokenhead (1,2)</c:v>
                </c:pt>
                <c:pt idx="44">
                  <c:v>NE Blue Water (1)</c:v>
                </c:pt>
                <c:pt idx="45">
                  <c:v>NE Northern Remote</c:v>
                </c:pt>
                <c:pt idx="47">
                  <c:v>NM F Flon/Snow L/Cran</c:v>
                </c:pt>
                <c:pt idx="48">
                  <c:v>NM The Pas/OCN/Kelsey (1,2)</c:v>
                </c:pt>
                <c:pt idx="49">
                  <c:v>NM Nor-Man Other</c:v>
                </c:pt>
                <c:pt idx="51">
                  <c:v>BW Thompson</c:v>
                </c:pt>
                <c:pt idx="52">
                  <c:v>BW Gillam/Fox Lake</c:v>
                </c:pt>
                <c:pt idx="53">
                  <c:v>BW Lynn/Leaf/SIL</c:v>
                </c:pt>
                <c:pt idx="54">
                  <c:v>BW Thick Por/Pik/Wab</c:v>
                </c:pt>
                <c:pt idx="55">
                  <c:v>BW Cross Lake</c:v>
                </c:pt>
                <c:pt idx="56">
                  <c:v>BW Island Lake</c:v>
                </c:pt>
                <c:pt idx="57">
                  <c:v>BW Norway House</c:v>
                </c:pt>
                <c:pt idx="58">
                  <c:v>BW Oxford H &amp; Gods</c:v>
                </c:pt>
                <c:pt idx="59">
                  <c:v>BW Tad/Broch/Lac Br</c:v>
                </c:pt>
                <c:pt idx="60">
                  <c:v>BW Sha/York/Split/War</c:v>
                </c:pt>
                <c:pt idx="61">
                  <c:v>BW Nelson House</c:v>
                </c:pt>
              </c:strCache>
            </c:strRef>
          </c:cat>
          <c:val>
            <c:numRef>
              <c:f>'graph data'!$I$40:$I$101</c:f>
              <c:numCache>
                <c:ptCount val="62"/>
                <c:pt idx="0">
                  <c:v>5.9419661962</c:v>
                </c:pt>
                <c:pt idx="1">
                  <c:v>6.2241739396</c:v>
                </c:pt>
                <c:pt idx="2">
                  <c:v>5.5676468339</c:v>
                </c:pt>
                <c:pt idx="3">
                  <c:v>6.7825151607</c:v>
                </c:pt>
                <c:pt idx="5">
                  <c:v>4.9176234064</c:v>
                </c:pt>
                <c:pt idx="6">
                  <c:v>5.7355675608</c:v>
                </c:pt>
                <c:pt idx="7">
                  <c:v>4.9870359262</c:v>
                </c:pt>
                <c:pt idx="8">
                  <c:v>5.2896147631</c:v>
                </c:pt>
                <c:pt idx="9">
                  <c:v>5.0542617298</c:v>
                </c:pt>
                <c:pt idx="10">
                  <c:v>5.3634241168</c:v>
                </c:pt>
                <c:pt idx="11">
                  <c:v>3.5856168982</c:v>
                </c:pt>
                <c:pt idx="12">
                  <c:v>5.9707639675</c:v>
                </c:pt>
                <c:pt idx="13">
                  <c:v>5.5448829449</c:v>
                </c:pt>
                <c:pt idx="15">
                  <c:v>4.6813855091</c:v>
                </c:pt>
                <c:pt idx="16">
                  <c:v>5.6217361759</c:v>
                </c:pt>
                <c:pt idx="17">
                  <c:v>6.3514417749</c:v>
                </c:pt>
                <c:pt idx="18">
                  <c:v>4.3705938614</c:v>
                </c:pt>
                <c:pt idx="19">
                  <c:v>5.5742256553</c:v>
                </c:pt>
                <c:pt idx="20">
                  <c:v>5.3797069511</c:v>
                </c:pt>
                <c:pt idx="22">
                  <c:v>6.3396497828</c:v>
                </c:pt>
                <c:pt idx="23">
                  <c:v>4.6239091169</c:v>
                </c:pt>
                <c:pt idx="24">
                  <c:v>5.3536347656</c:v>
                </c:pt>
                <c:pt idx="25">
                  <c:v>5.3586628996</c:v>
                </c:pt>
                <c:pt idx="26">
                  <c:v>5.6637962734</c:v>
                </c:pt>
                <c:pt idx="27">
                  <c:v>4.8067748984</c:v>
                </c:pt>
                <c:pt idx="28">
                  <c:v>5.2961601001</c:v>
                </c:pt>
                <c:pt idx="30">
                  <c:v>6.4221323176</c:v>
                </c:pt>
                <c:pt idx="31">
                  <c:v>5.4595726838</c:v>
                </c:pt>
                <c:pt idx="32">
                  <c:v>6.1159884561</c:v>
                </c:pt>
                <c:pt idx="33">
                  <c:v>5.1747769203</c:v>
                </c:pt>
                <c:pt idx="35">
                  <c:v>5.5642327291</c:v>
                </c:pt>
                <c:pt idx="36">
                  <c:v>5.6352553615</c:v>
                </c:pt>
                <c:pt idx="37">
                  <c:v>4.8444315154</c:v>
                </c:pt>
                <c:pt idx="38">
                  <c:v>5.4914350624</c:v>
                </c:pt>
                <c:pt idx="40">
                  <c:v>5.9850661932</c:v>
                </c:pt>
                <c:pt idx="41">
                  <c:v>5.3902569329</c:v>
                </c:pt>
                <c:pt idx="42">
                  <c:v>4.1282351654</c:v>
                </c:pt>
                <c:pt idx="43">
                  <c:v>6.8703347793</c:v>
                </c:pt>
                <c:pt idx="44">
                  <c:v>7.40821989</c:v>
                </c:pt>
                <c:pt idx="45">
                  <c:v>3.4995704856</c:v>
                </c:pt>
                <c:pt idx="47">
                  <c:v>6.2098740067</c:v>
                </c:pt>
                <c:pt idx="48">
                  <c:v>7.8450532885</c:v>
                </c:pt>
                <c:pt idx="49">
                  <c:v>5.4060350288</c:v>
                </c:pt>
                <c:pt idx="51">
                  <c:v>4.7622260367</c:v>
                </c:pt>
                <c:pt idx="52">
                  <c:v>4.4556713633</c:v>
                </c:pt>
                <c:pt idx="53">
                  <c:v>6.8735504735</c:v>
                </c:pt>
                <c:pt idx="54">
                  <c:v>6.5680175717</c:v>
                </c:pt>
                <c:pt idx="55">
                  <c:v>5.3369633488</c:v>
                </c:pt>
                <c:pt idx="56">
                  <c:v>5.0983219625</c:v>
                </c:pt>
                <c:pt idx="57">
                  <c:v>3.766167983</c:v>
                </c:pt>
                <c:pt idx="58">
                  <c:v>8.3915154199</c:v>
                </c:pt>
                <c:pt idx="59">
                  <c:v>4.0175063064</c:v>
                </c:pt>
                <c:pt idx="60">
                  <c:v>2.4873849868</c:v>
                </c:pt>
                <c:pt idx="61">
                  <c:v>3.5218994687</c:v>
                </c:pt>
              </c:numCache>
            </c:numRef>
          </c:val>
        </c:ser>
        <c:ser>
          <c:idx val="2"/>
          <c:order val="2"/>
          <c:tx>
            <c:strRef>
              <c:f>'graph data'!$J$3</c:f>
              <c:strCache>
                <c:ptCount val="1"/>
                <c:pt idx="0">
                  <c:v>1996/97-2003/04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data'!$B$40:$B$101</c:f>
              <c:strCache>
                <c:ptCount val="62"/>
                <c:pt idx="0">
                  <c:v>SE Northern</c:v>
                </c:pt>
                <c:pt idx="1">
                  <c:v>SE Central (2)</c:v>
                </c:pt>
                <c:pt idx="2">
                  <c:v>SE Western</c:v>
                </c:pt>
                <c:pt idx="3">
                  <c:v>SE Southern</c:v>
                </c:pt>
                <c:pt idx="5">
                  <c:v>CE Altona</c:v>
                </c:pt>
                <c:pt idx="6">
                  <c:v>CE Cartier/SFX</c:v>
                </c:pt>
                <c:pt idx="7">
                  <c:v>CE Red River</c:v>
                </c:pt>
                <c:pt idx="8">
                  <c:v>CE Louise/Pembina (2)</c:v>
                </c:pt>
                <c:pt idx="9">
                  <c:v>CE Carman</c:v>
                </c:pt>
                <c:pt idx="10">
                  <c:v>CE Morden/Winkler</c:v>
                </c:pt>
                <c:pt idx="11">
                  <c:v>CE Swan Lake</c:v>
                </c:pt>
                <c:pt idx="12">
                  <c:v>CE Portage (2)</c:v>
                </c:pt>
                <c:pt idx="13">
                  <c:v>CE Seven Regions</c:v>
                </c:pt>
                <c:pt idx="15">
                  <c:v>AS East 2</c:v>
                </c:pt>
                <c:pt idx="16">
                  <c:v>AS West 1</c:v>
                </c:pt>
                <c:pt idx="17">
                  <c:v>AS North 2 (t)</c:v>
                </c:pt>
                <c:pt idx="18">
                  <c:v>AS West 2 (2,t)</c:v>
                </c:pt>
                <c:pt idx="19">
                  <c:v>AS North 1</c:v>
                </c:pt>
                <c:pt idx="20">
                  <c:v>AS East 1</c:v>
                </c:pt>
                <c:pt idx="22">
                  <c:v>BDN Rural (2)</c:v>
                </c:pt>
                <c:pt idx="23">
                  <c:v>BDN Southeast</c:v>
                </c:pt>
                <c:pt idx="24">
                  <c:v>BDN West (2)</c:v>
                </c:pt>
                <c:pt idx="25">
                  <c:v>BDN East (2)</c:v>
                </c:pt>
                <c:pt idx="26">
                  <c:v>BDN North End</c:v>
                </c:pt>
                <c:pt idx="27">
                  <c:v>BDN Southwest</c:v>
                </c:pt>
                <c:pt idx="28">
                  <c:v>BDN Central</c:v>
                </c:pt>
                <c:pt idx="30">
                  <c:v>PL West (2)</c:v>
                </c:pt>
                <c:pt idx="31">
                  <c:v>PL Central</c:v>
                </c:pt>
                <c:pt idx="32">
                  <c:v>PL East (2)</c:v>
                </c:pt>
                <c:pt idx="33">
                  <c:v>PL North (2,t)</c:v>
                </c:pt>
                <c:pt idx="35">
                  <c:v>IL Southwest</c:v>
                </c:pt>
                <c:pt idx="36">
                  <c:v>IL Southeast</c:v>
                </c:pt>
                <c:pt idx="37">
                  <c:v>IL Northeast</c:v>
                </c:pt>
                <c:pt idx="38">
                  <c:v>IL Northwest</c:v>
                </c:pt>
                <c:pt idx="40">
                  <c:v>NE Springfield (t)</c:v>
                </c:pt>
                <c:pt idx="41">
                  <c:v>NE Iron Rose</c:v>
                </c:pt>
                <c:pt idx="42">
                  <c:v>NE Winnipeg River</c:v>
                </c:pt>
                <c:pt idx="43">
                  <c:v>NE Brokenhead (1,2)</c:v>
                </c:pt>
                <c:pt idx="44">
                  <c:v>NE Blue Water (1)</c:v>
                </c:pt>
                <c:pt idx="45">
                  <c:v>NE Northern Remote</c:v>
                </c:pt>
                <c:pt idx="47">
                  <c:v>NM F Flon/Snow L/Cran</c:v>
                </c:pt>
                <c:pt idx="48">
                  <c:v>NM The Pas/OCN/Kelsey (1,2)</c:v>
                </c:pt>
                <c:pt idx="49">
                  <c:v>NM Nor-Man Other</c:v>
                </c:pt>
                <c:pt idx="51">
                  <c:v>BW Thompson</c:v>
                </c:pt>
                <c:pt idx="52">
                  <c:v>BW Gillam/Fox Lake</c:v>
                </c:pt>
                <c:pt idx="53">
                  <c:v>BW Lynn/Leaf/SIL</c:v>
                </c:pt>
                <c:pt idx="54">
                  <c:v>BW Thick Por/Pik/Wab</c:v>
                </c:pt>
                <c:pt idx="55">
                  <c:v>BW Cross Lake</c:v>
                </c:pt>
                <c:pt idx="56">
                  <c:v>BW Island Lake</c:v>
                </c:pt>
                <c:pt idx="57">
                  <c:v>BW Norway House</c:v>
                </c:pt>
                <c:pt idx="58">
                  <c:v>BW Oxford H &amp; Gods</c:v>
                </c:pt>
                <c:pt idx="59">
                  <c:v>BW Tad/Broch/Lac Br</c:v>
                </c:pt>
                <c:pt idx="60">
                  <c:v>BW Sha/York/Split/War</c:v>
                </c:pt>
                <c:pt idx="61">
                  <c:v>BW Nelson House</c:v>
                </c:pt>
              </c:strCache>
            </c:strRef>
          </c:cat>
          <c:val>
            <c:numRef>
              <c:f>'graph data'!$J$40:$J$101</c:f>
              <c:numCache>
                <c:ptCount val="62"/>
                <c:pt idx="0">
                  <c:v>5.42704761</c:v>
                </c:pt>
                <c:pt idx="1">
                  <c:v>6.6761673512</c:v>
                </c:pt>
                <c:pt idx="2">
                  <c:v>5.1839678316</c:v>
                </c:pt>
                <c:pt idx="3">
                  <c:v>6.3099567827</c:v>
                </c:pt>
                <c:pt idx="5">
                  <c:v>4.6251426862</c:v>
                </c:pt>
                <c:pt idx="6">
                  <c:v>4.9993015152</c:v>
                </c:pt>
                <c:pt idx="7">
                  <c:v>4.8448180861</c:v>
                </c:pt>
                <c:pt idx="8">
                  <c:v>6.7089737482</c:v>
                </c:pt>
                <c:pt idx="9">
                  <c:v>4.3676946665</c:v>
                </c:pt>
                <c:pt idx="10">
                  <c:v>5.8019376238</c:v>
                </c:pt>
                <c:pt idx="11">
                  <c:v>4.5757686302</c:v>
                </c:pt>
                <c:pt idx="12">
                  <c:v>5.7963719765</c:v>
                </c:pt>
                <c:pt idx="13">
                  <c:v>4.6228532206</c:v>
                </c:pt>
                <c:pt idx="15">
                  <c:v>5.1634214329</c:v>
                </c:pt>
                <c:pt idx="16">
                  <c:v>5.8491915972</c:v>
                </c:pt>
                <c:pt idx="17">
                  <c:v>4.7431080125</c:v>
                </c:pt>
                <c:pt idx="18">
                  <c:v>6.3282665511</c:v>
                </c:pt>
                <c:pt idx="19">
                  <c:v>5.8968951561</c:v>
                </c:pt>
                <c:pt idx="20">
                  <c:v>5.3477316713</c:v>
                </c:pt>
                <c:pt idx="22">
                  <c:v>6.6682549363</c:v>
                </c:pt>
                <c:pt idx="23">
                  <c:v>4.2960784594</c:v>
                </c:pt>
                <c:pt idx="24">
                  <c:v>6.163797717</c:v>
                </c:pt>
                <c:pt idx="25">
                  <c:v>6.7238261438</c:v>
                </c:pt>
                <c:pt idx="26">
                  <c:v>6.0349162991</c:v>
                </c:pt>
                <c:pt idx="27">
                  <c:v>5.2880296678</c:v>
                </c:pt>
                <c:pt idx="28">
                  <c:v>5.1933324812</c:v>
                </c:pt>
                <c:pt idx="30">
                  <c:v>7.890094902</c:v>
                </c:pt>
                <c:pt idx="31">
                  <c:v>5.7576614985</c:v>
                </c:pt>
                <c:pt idx="32">
                  <c:v>6.7039013795</c:v>
                </c:pt>
                <c:pt idx="33">
                  <c:v>7.1665952227</c:v>
                </c:pt>
                <c:pt idx="35">
                  <c:v>5.4455740101</c:v>
                </c:pt>
                <c:pt idx="36">
                  <c:v>4.8228368306</c:v>
                </c:pt>
                <c:pt idx="37">
                  <c:v>4.4631666704</c:v>
                </c:pt>
                <c:pt idx="38">
                  <c:v>5.2238086563</c:v>
                </c:pt>
                <c:pt idx="40">
                  <c:v>4.5244998595</c:v>
                </c:pt>
                <c:pt idx="41">
                  <c:v>4.940844043</c:v>
                </c:pt>
                <c:pt idx="42">
                  <c:v>5.1071034058</c:v>
                </c:pt>
                <c:pt idx="43">
                  <c:v>6.3428954827</c:v>
                </c:pt>
                <c:pt idx="44">
                  <c:v>5.4474468447</c:v>
                </c:pt>
                <c:pt idx="45">
                  <c:v>5.0693072734</c:v>
                </c:pt>
                <c:pt idx="47">
                  <c:v>4.8132643604</c:v>
                </c:pt>
                <c:pt idx="48">
                  <c:v>6.3635247623</c:v>
                </c:pt>
                <c:pt idx="49">
                  <c:v>4.6582355068</c:v>
                </c:pt>
                <c:pt idx="51">
                  <c:v>4.6751994361</c:v>
                </c:pt>
                <c:pt idx="52">
                  <c:v>6.8599678867</c:v>
                </c:pt>
                <c:pt idx="53">
                  <c:v>3.9658627579</c:v>
                </c:pt>
                <c:pt idx="54">
                  <c:v>3.815905396</c:v>
                </c:pt>
                <c:pt idx="55">
                  <c:v>3.5373476811</c:v>
                </c:pt>
                <c:pt idx="56">
                  <c:v>3.8215617919</c:v>
                </c:pt>
                <c:pt idx="57">
                  <c:v>5.8017860204</c:v>
                </c:pt>
                <c:pt idx="58">
                  <c:v>6.2408011993</c:v>
                </c:pt>
                <c:pt idx="59">
                  <c:v>2.2493125687</c:v>
                </c:pt>
                <c:pt idx="60">
                  <c:v>2.9396228782</c:v>
                </c:pt>
                <c:pt idx="61">
                  <c:v>4.9607750321</c:v>
                </c:pt>
              </c:numCache>
            </c:numRef>
          </c:val>
        </c:ser>
        <c:ser>
          <c:idx val="3"/>
          <c:order val="3"/>
          <c:tx>
            <c:strRef>
              <c:f>'graph data'!$K$3</c:f>
              <c:strCache>
                <c:ptCount val="1"/>
                <c:pt idx="0">
                  <c:v>Mb Avg 1996/97-2003/04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96/97-03/04</c:name>
            <c:spPr>
              <a:ln w="25400">
                <a:solidFill>
                  <a:srgbClr val="000000"/>
                </a:solidFill>
                <a:prstDash val="sysDot"/>
              </a:ln>
            </c:spPr>
            <c:trendlineType val="linear"/>
            <c:forward val="0.5"/>
            <c:backward val="0.5"/>
            <c:dispEq val="0"/>
            <c:dispRSqr val="0"/>
          </c:trendline>
          <c:cat>
            <c:strRef>
              <c:f>'graph data'!$B$40:$B$101</c:f>
              <c:strCache>
                <c:ptCount val="62"/>
                <c:pt idx="0">
                  <c:v>SE Northern</c:v>
                </c:pt>
                <c:pt idx="1">
                  <c:v>SE Central (2)</c:v>
                </c:pt>
                <c:pt idx="2">
                  <c:v>SE Western</c:v>
                </c:pt>
                <c:pt idx="3">
                  <c:v>SE Southern</c:v>
                </c:pt>
                <c:pt idx="5">
                  <c:v>CE Altona</c:v>
                </c:pt>
                <c:pt idx="6">
                  <c:v>CE Cartier/SFX</c:v>
                </c:pt>
                <c:pt idx="7">
                  <c:v>CE Red River</c:v>
                </c:pt>
                <c:pt idx="8">
                  <c:v>CE Louise/Pembina (2)</c:v>
                </c:pt>
                <c:pt idx="9">
                  <c:v>CE Carman</c:v>
                </c:pt>
                <c:pt idx="10">
                  <c:v>CE Morden/Winkler</c:v>
                </c:pt>
                <c:pt idx="11">
                  <c:v>CE Swan Lake</c:v>
                </c:pt>
                <c:pt idx="12">
                  <c:v>CE Portage (2)</c:v>
                </c:pt>
                <c:pt idx="13">
                  <c:v>CE Seven Regions</c:v>
                </c:pt>
                <c:pt idx="15">
                  <c:v>AS East 2</c:v>
                </c:pt>
                <c:pt idx="16">
                  <c:v>AS West 1</c:v>
                </c:pt>
                <c:pt idx="17">
                  <c:v>AS North 2 (t)</c:v>
                </c:pt>
                <c:pt idx="18">
                  <c:v>AS West 2 (2,t)</c:v>
                </c:pt>
                <c:pt idx="19">
                  <c:v>AS North 1</c:v>
                </c:pt>
                <c:pt idx="20">
                  <c:v>AS East 1</c:v>
                </c:pt>
                <c:pt idx="22">
                  <c:v>BDN Rural (2)</c:v>
                </c:pt>
                <c:pt idx="23">
                  <c:v>BDN Southeast</c:v>
                </c:pt>
                <c:pt idx="24">
                  <c:v>BDN West (2)</c:v>
                </c:pt>
                <c:pt idx="25">
                  <c:v>BDN East (2)</c:v>
                </c:pt>
                <c:pt idx="26">
                  <c:v>BDN North End</c:v>
                </c:pt>
                <c:pt idx="27">
                  <c:v>BDN Southwest</c:v>
                </c:pt>
                <c:pt idx="28">
                  <c:v>BDN Central</c:v>
                </c:pt>
                <c:pt idx="30">
                  <c:v>PL West (2)</c:v>
                </c:pt>
                <c:pt idx="31">
                  <c:v>PL Central</c:v>
                </c:pt>
                <c:pt idx="32">
                  <c:v>PL East (2)</c:v>
                </c:pt>
                <c:pt idx="33">
                  <c:v>PL North (2,t)</c:v>
                </c:pt>
                <c:pt idx="35">
                  <c:v>IL Southwest</c:v>
                </c:pt>
                <c:pt idx="36">
                  <c:v>IL Southeast</c:v>
                </c:pt>
                <c:pt idx="37">
                  <c:v>IL Northeast</c:v>
                </c:pt>
                <c:pt idx="38">
                  <c:v>IL Northwest</c:v>
                </c:pt>
                <c:pt idx="40">
                  <c:v>NE Springfield (t)</c:v>
                </c:pt>
                <c:pt idx="41">
                  <c:v>NE Iron Rose</c:v>
                </c:pt>
                <c:pt idx="42">
                  <c:v>NE Winnipeg River</c:v>
                </c:pt>
                <c:pt idx="43">
                  <c:v>NE Brokenhead (1,2)</c:v>
                </c:pt>
                <c:pt idx="44">
                  <c:v>NE Blue Water (1)</c:v>
                </c:pt>
                <c:pt idx="45">
                  <c:v>NE Northern Remote</c:v>
                </c:pt>
                <c:pt idx="47">
                  <c:v>NM F Flon/Snow L/Cran</c:v>
                </c:pt>
                <c:pt idx="48">
                  <c:v>NM The Pas/OCN/Kelsey (1,2)</c:v>
                </c:pt>
                <c:pt idx="49">
                  <c:v>NM Nor-Man Other</c:v>
                </c:pt>
                <c:pt idx="51">
                  <c:v>BW Thompson</c:v>
                </c:pt>
                <c:pt idx="52">
                  <c:v>BW Gillam/Fox Lake</c:v>
                </c:pt>
                <c:pt idx="53">
                  <c:v>BW Lynn/Leaf/SIL</c:v>
                </c:pt>
                <c:pt idx="54">
                  <c:v>BW Thick Por/Pik/Wab</c:v>
                </c:pt>
                <c:pt idx="55">
                  <c:v>BW Cross Lake</c:v>
                </c:pt>
                <c:pt idx="56">
                  <c:v>BW Island Lake</c:v>
                </c:pt>
                <c:pt idx="57">
                  <c:v>BW Norway House</c:v>
                </c:pt>
                <c:pt idx="58">
                  <c:v>BW Oxford H &amp; Gods</c:v>
                </c:pt>
                <c:pt idx="59">
                  <c:v>BW Tad/Broch/Lac Br</c:v>
                </c:pt>
                <c:pt idx="60">
                  <c:v>BW Sha/York/Split/War</c:v>
                </c:pt>
                <c:pt idx="61">
                  <c:v>BW Nelson House</c:v>
                </c:pt>
              </c:strCache>
            </c:strRef>
          </c:cat>
          <c:val>
            <c:numRef>
              <c:f>'graph data'!$K$40:$K$101</c:f>
              <c:numCache>
                <c:ptCount val="62"/>
                <c:pt idx="0">
                  <c:v>4.8621847637</c:v>
                </c:pt>
                <c:pt idx="1">
                  <c:v>4.8621847637</c:v>
                </c:pt>
                <c:pt idx="2">
                  <c:v>4.8621847637</c:v>
                </c:pt>
                <c:pt idx="3">
                  <c:v>4.8621847637</c:v>
                </c:pt>
                <c:pt idx="5">
                  <c:v>4.8621847637</c:v>
                </c:pt>
                <c:pt idx="6">
                  <c:v>4.8621847637</c:v>
                </c:pt>
                <c:pt idx="7">
                  <c:v>4.8621847637</c:v>
                </c:pt>
                <c:pt idx="8">
                  <c:v>4.8621847637</c:v>
                </c:pt>
                <c:pt idx="9">
                  <c:v>4.8621847637</c:v>
                </c:pt>
                <c:pt idx="10">
                  <c:v>4.8621847637</c:v>
                </c:pt>
                <c:pt idx="11">
                  <c:v>4.8621847637</c:v>
                </c:pt>
                <c:pt idx="12">
                  <c:v>4.8621847637</c:v>
                </c:pt>
                <c:pt idx="13">
                  <c:v>4.8621847637</c:v>
                </c:pt>
                <c:pt idx="15">
                  <c:v>4.8621847637</c:v>
                </c:pt>
                <c:pt idx="16">
                  <c:v>4.8621847637</c:v>
                </c:pt>
                <c:pt idx="17">
                  <c:v>4.8621847637</c:v>
                </c:pt>
                <c:pt idx="18">
                  <c:v>4.8621847637</c:v>
                </c:pt>
                <c:pt idx="19">
                  <c:v>4.8621847637</c:v>
                </c:pt>
                <c:pt idx="20">
                  <c:v>4.8621847637</c:v>
                </c:pt>
                <c:pt idx="22">
                  <c:v>4.8621847637</c:v>
                </c:pt>
                <c:pt idx="23">
                  <c:v>4.8621847637</c:v>
                </c:pt>
                <c:pt idx="24">
                  <c:v>4.8621847637</c:v>
                </c:pt>
                <c:pt idx="25">
                  <c:v>4.8621847637</c:v>
                </c:pt>
                <c:pt idx="26">
                  <c:v>4.8621847637</c:v>
                </c:pt>
                <c:pt idx="27">
                  <c:v>4.8621847637</c:v>
                </c:pt>
                <c:pt idx="28">
                  <c:v>4.8621847637</c:v>
                </c:pt>
                <c:pt idx="30">
                  <c:v>4.8621847637</c:v>
                </c:pt>
                <c:pt idx="31">
                  <c:v>4.8621847637</c:v>
                </c:pt>
                <c:pt idx="32">
                  <c:v>4.8621847637</c:v>
                </c:pt>
                <c:pt idx="33">
                  <c:v>4.8621847637</c:v>
                </c:pt>
                <c:pt idx="35">
                  <c:v>4.8621847637</c:v>
                </c:pt>
                <c:pt idx="36">
                  <c:v>4.8621847637</c:v>
                </c:pt>
                <c:pt idx="37">
                  <c:v>4.8621847637</c:v>
                </c:pt>
                <c:pt idx="38">
                  <c:v>4.8621847637</c:v>
                </c:pt>
                <c:pt idx="40">
                  <c:v>4.8621847637</c:v>
                </c:pt>
                <c:pt idx="41">
                  <c:v>4.8621847637</c:v>
                </c:pt>
                <c:pt idx="42">
                  <c:v>4.8621847637</c:v>
                </c:pt>
                <c:pt idx="43">
                  <c:v>4.8621847637</c:v>
                </c:pt>
                <c:pt idx="44">
                  <c:v>4.8621847637</c:v>
                </c:pt>
                <c:pt idx="45">
                  <c:v>4.8621847637</c:v>
                </c:pt>
                <c:pt idx="47">
                  <c:v>4.8621847637</c:v>
                </c:pt>
                <c:pt idx="48">
                  <c:v>4.8621847637</c:v>
                </c:pt>
                <c:pt idx="49">
                  <c:v>4.8621847637</c:v>
                </c:pt>
                <c:pt idx="51">
                  <c:v>4.8621847637</c:v>
                </c:pt>
                <c:pt idx="52">
                  <c:v>4.8621847637</c:v>
                </c:pt>
                <c:pt idx="53">
                  <c:v>4.8621847637</c:v>
                </c:pt>
                <c:pt idx="54">
                  <c:v>4.8621847637</c:v>
                </c:pt>
                <c:pt idx="55">
                  <c:v>4.8621847637</c:v>
                </c:pt>
                <c:pt idx="56">
                  <c:v>4.8621847637</c:v>
                </c:pt>
                <c:pt idx="57">
                  <c:v>4.8621847637</c:v>
                </c:pt>
                <c:pt idx="58">
                  <c:v>4.8621847637</c:v>
                </c:pt>
                <c:pt idx="59">
                  <c:v>4.8621847637</c:v>
                </c:pt>
                <c:pt idx="60">
                  <c:v>4.8621847637</c:v>
                </c:pt>
                <c:pt idx="61">
                  <c:v>4.8621847637</c:v>
                </c:pt>
              </c:numCache>
            </c:numRef>
          </c:val>
        </c:ser>
        <c:axId val="13141121"/>
        <c:axId val="51161226"/>
      </c:barChart>
      <c:catAx>
        <c:axId val="13141121"/>
        <c:scaling>
          <c:orientation val="maxMin"/>
        </c:scaling>
        <c:axPos val="l"/>
        <c:delete val="0"/>
        <c:numFmt formatCode="General" sourceLinked="1"/>
        <c:majorTickMark val="none"/>
        <c:minorTickMark val="none"/>
        <c:tickLblPos val="nextTo"/>
        <c:txPr>
          <a:bodyPr/>
          <a:lstStyle/>
          <a:p>
            <a:pPr>
              <a:defRPr lang="en-US" cap="none" sz="525" b="0" i="0" u="none" baseline="0"/>
            </a:pPr>
          </a:p>
        </c:txPr>
        <c:crossAx val="51161226"/>
        <c:crosses val="autoZero"/>
        <c:auto val="1"/>
        <c:lblOffset val="100"/>
        <c:noMultiLvlLbl val="0"/>
      </c:catAx>
      <c:valAx>
        <c:axId val="51161226"/>
        <c:scaling>
          <c:orientation val="minMax"/>
          <c:max val="10"/>
        </c:scaling>
        <c:axPos val="t"/>
        <c:majorGridlines/>
        <c:delete val="0"/>
        <c:numFmt formatCode="General" sourceLinked="0"/>
        <c:majorTickMark val="none"/>
        <c:minorTickMark val="none"/>
        <c:tickLblPos val="nextTo"/>
        <c:crossAx val="13141121"/>
        <c:crosses val="max"/>
        <c:crossBetween val="between"/>
        <c:dispUnits/>
        <c:majorUnit val="1"/>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24"/>
          <c:y val="0.0505"/>
          <c:w val="0.22075"/>
          <c:h val="0.0745"/>
        </c:manualLayout>
      </c:layout>
      <c:overlay val="0"/>
      <c:txPr>
        <a:bodyPr vert="horz" rot="0"/>
        <a:lstStyle/>
        <a:p>
          <a:pPr>
            <a:defRPr lang="en-US" cap="none" sz="850" b="0" i="0" u="none" baseline="0"/>
          </a:pPr>
        </a:p>
      </c:txPr>
    </c:legend>
    <c:plotVisOnly val="1"/>
    <c:dispBlanksAs val="gap"/>
    <c:showDLblsOverMax val="0"/>
  </c:chart>
  <c:spPr>
    <a:noFill/>
    <a:ln>
      <a:noFill/>
    </a:ln>
  </c:spPr>
  <c:txPr>
    <a:bodyPr vert="horz" rot="0"/>
    <a:lstStyle/>
    <a:p>
      <a:pPr>
        <a:defRPr lang="en-US" cap="none" sz="82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14.3: Hysterectomy Rates by Winnipeg Community Areas</a:t>
            </a:r>
            <a:r>
              <a:rPr lang="en-US" cap="none" sz="800" b="1" i="0" u="none" baseline="0"/>
              <a:t>
</a:t>
            </a:r>
            <a:r>
              <a:rPr lang="en-US" cap="none" sz="800" b="0" i="0" u="none" baseline="0"/>
              <a:t>Age-adjusted hysterectomy rates per 1,000 women age 25+</a:t>
            </a:r>
          </a:p>
        </c:rich>
      </c:tx>
      <c:layout>
        <c:manualLayout>
          <c:xMode val="factor"/>
          <c:yMode val="factor"/>
          <c:x val="0.005"/>
          <c:y val="-0.0195"/>
        </c:manualLayout>
      </c:layout>
      <c:spPr>
        <a:noFill/>
        <a:ln>
          <a:noFill/>
        </a:ln>
      </c:spPr>
    </c:title>
    <c:plotArea>
      <c:layout>
        <c:manualLayout>
          <c:xMode val="edge"/>
          <c:yMode val="edge"/>
          <c:x val="0.017"/>
          <c:y val="0.08125"/>
          <c:w val="0.983"/>
          <c:h val="0.81275"/>
        </c:manualLayout>
      </c:layout>
      <c:barChart>
        <c:barDir val="bar"/>
        <c:grouping val="clustered"/>
        <c:varyColors val="0"/>
        <c:ser>
          <c:idx val="0"/>
          <c:order val="0"/>
          <c:tx>
            <c:strRef>
              <c:f>'graph data'!$H$3</c:f>
              <c:strCache>
                <c:ptCount val="1"/>
                <c:pt idx="0">
                  <c:v>Mb Avg 1988/89-1995/96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88/89-95/96</c:name>
            <c:spPr>
              <a:ln w="25400">
                <a:solidFill>
                  <a:srgbClr val="C0C0C0"/>
                </a:solidFill>
                <a:prstDash val="sysDot"/>
              </a:ln>
            </c:spPr>
            <c:trendlineType val="linear"/>
            <c:forward val="0.5"/>
            <c:backward val="0.5"/>
            <c:dispEq val="0"/>
            <c:dispRSqr val="0"/>
          </c:trendline>
          <c:cat>
            <c:strRef>
              <c:f>'graph data'!$B$21:$B$38</c:f>
              <c:strCache>
                <c:ptCount val="18"/>
                <c:pt idx="0">
                  <c:v>Fort Garry (1,2,t)</c:v>
                </c:pt>
                <c:pt idx="1">
                  <c:v>Assiniboine South (t)</c:v>
                </c:pt>
                <c:pt idx="2">
                  <c:v>Transcona</c:v>
                </c:pt>
                <c:pt idx="3">
                  <c:v>River Heights (1,2,t)</c:v>
                </c:pt>
                <c:pt idx="4">
                  <c:v>St. Boniface (2,t)</c:v>
                </c:pt>
                <c:pt idx="5">
                  <c:v>St. Vital (t)</c:v>
                </c:pt>
                <c:pt idx="6">
                  <c:v>Seven Oaks (2,t)</c:v>
                </c:pt>
                <c:pt idx="7">
                  <c:v>River East (t)</c:v>
                </c:pt>
                <c:pt idx="8">
                  <c:v>St. James - Assiniboia (t)</c:v>
                </c:pt>
                <c:pt idx="9">
                  <c:v>Inkster</c:v>
                </c:pt>
                <c:pt idx="10">
                  <c:v>Point Douglas</c:v>
                </c:pt>
                <c:pt idx="11">
                  <c:v>Downtown (1,2,t)</c:v>
                </c:pt>
                <c:pt idx="13">
                  <c:v>Wpg Most Healthy (2,t)</c:v>
                </c:pt>
                <c:pt idx="14">
                  <c:v>Wpg Average Health (2,t)</c:v>
                </c:pt>
                <c:pt idx="15">
                  <c:v>Wpg Least Healthy (1,2,t)</c:v>
                </c:pt>
                <c:pt idx="16">
                  <c:v>Winnipeg Overall (2,t)</c:v>
                </c:pt>
                <c:pt idx="17">
                  <c:v>Manitoba (t)</c:v>
                </c:pt>
              </c:strCache>
            </c:strRef>
          </c:cat>
          <c:val>
            <c:numRef>
              <c:f>'graph data'!$H$21:$H$38</c:f>
              <c:numCache>
                <c:ptCount val="18"/>
                <c:pt idx="0">
                  <c:v>5.2147220647</c:v>
                </c:pt>
                <c:pt idx="1">
                  <c:v>5.2147220647</c:v>
                </c:pt>
                <c:pt idx="2">
                  <c:v>5.2147220647</c:v>
                </c:pt>
                <c:pt idx="3">
                  <c:v>5.2147220647</c:v>
                </c:pt>
                <c:pt idx="4">
                  <c:v>5.2147220647</c:v>
                </c:pt>
                <c:pt idx="5">
                  <c:v>5.2147220647</c:v>
                </c:pt>
                <c:pt idx="6">
                  <c:v>5.2147220647</c:v>
                </c:pt>
                <c:pt idx="7">
                  <c:v>5.2147220647</c:v>
                </c:pt>
                <c:pt idx="8">
                  <c:v>5.2147220647</c:v>
                </c:pt>
                <c:pt idx="9">
                  <c:v>5.2147220647</c:v>
                </c:pt>
                <c:pt idx="10">
                  <c:v>5.2147220647</c:v>
                </c:pt>
                <c:pt idx="11">
                  <c:v>5.2147220647</c:v>
                </c:pt>
                <c:pt idx="13">
                  <c:v>5.2147220647</c:v>
                </c:pt>
                <c:pt idx="14">
                  <c:v>5.2147220647</c:v>
                </c:pt>
                <c:pt idx="15">
                  <c:v>5.2147220647</c:v>
                </c:pt>
                <c:pt idx="16">
                  <c:v>5.2147220647</c:v>
                </c:pt>
                <c:pt idx="17">
                  <c:v>5.2147220647</c:v>
                </c:pt>
              </c:numCache>
            </c:numRef>
          </c:val>
        </c:ser>
        <c:ser>
          <c:idx val="1"/>
          <c:order val="1"/>
          <c:tx>
            <c:strRef>
              <c:f>'graph data'!$I$3</c:f>
              <c:strCache>
                <c:ptCount val="1"/>
                <c:pt idx="0">
                  <c:v>1988/89-1995/96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data'!$B$21:$B$38</c:f>
              <c:strCache>
                <c:ptCount val="18"/>
                <c:pt idx="0">
                  <c:v>Fort Garry (1,2,t)</c:v>
                </c:pt>
                <c:pt idx="1">
                  <c:v>Assiniboine South (t)</c:v>
                </c:pt>
                <c:pt idx="2">
                  <c:v>Transcona</c:v>
                </c:pt>
                <c:pt idx="3">
                  <c:v>River Heights (1,2,t)</c:v>
                </c:pt>
                <c:pt idx="4">
                  <c:v>St. Boniface (2,t)</c:v>
                </c:pt>
                <c:pt idx="5">
                  <c:v>St. Vital (t)</c:v>
                </c:pt>
                <c:pt idx="6">
                  <c:v>Seven Oaks (2,t)</c:v>
                </c:pt>
                <c:pt idx="7">
                  <c:v>River East (t)</c:v>
                </c:pt>
                <c:pt idx="8">
                  <c:v>St. James - Assiniboia (t)</c:v>
                </c:pt>
                <c:pt idx="9">
                  <c:v>Inkster</c:v>
                </c:pt>
                <c:pt idx="10">
                  <c:v>Point Douglas</c:v>
                </c:pt>
                <c:pt idx="11">
                  <c:v>Downtown (1,2,t)</c:v>
                </c:pt>
                <c:pt idx="13">
                  <c:v>Wpg Most Healthy (2,t)</c:v>
                </c:pt>
                <c:pt idx="14">
                  <c:v>Wpg Average Health (2,t)</c:v>
                </c:pt>
                <c:pt idx="15">
                  <c:v>Wpg Least Healthy (1,2,t)</c:v>
                </c:pt>
                <c:pt idx="16">
                  <c:v>Winnipeg Overall (2,t)</c:v>
                </c:pt>
                <c:pt idx="17">
                  <c:v>Manitoba (t)</c:v>
                </c:pt>
              </c:strCache>
            </c:strRef>
          </c:cat>
          <c:val>
            <c:numRef>
              <c:f>'graph data'!$I$21:$I$38</c:f>
              <c:numCache>
                <c:ptCount val="18"/>
                <c:pt idx="0">
                  <c:v>4.3759611649</c:v>
                </c:pt>
                <c:pt idx="1">
                  <c:v>5.3549177982</c:v>
                </c:pt>
                <c:pt idx="2">
                  <c:v>5.4106510796</c:v>
                </c:pt>
                <c:pt idx="3">
                  <c:v>4.5580527223</c:v>
                </c:pt>
                <c:pt idx="4">
                  <c:v>4.72909078</c:v>
                </c:pt>
                <c:pt idx="5">
                  <c:v>5.3336465763</c:v>
                </c:pt>
                <c:pt idx="6">
                  <c:v>4.9942518043</c:v>
                </c:pt>
                <c:pt idx="7">
                  <c:v>5.177250776</c:v>
                </c:pt>
                <c:pt idx="8">
                  <c:v>5.5720500489</c:v>
                </c:pt>
                <c:pt idx="9">
                  <c:v>5.1451367636</c:v>
                </c:pt>
                <c:pt idx="10">
                  <c:v>4.9203865125</c:v>
                </c:pt>
                <c:pt idx="11">
                  <c:v>4.033331589</c:v>
                </c:pt>
                <c:pt idx="13">
                  <c:v>5.0680464913</c:v>
                </c:pt>
                <c:pt idx="14">
                  <c:v>4.9203039105</c:v>
                </c:pt>
                <c:pt idx="15">
                  <c:v>4.7428296279</c:v>
                </c:pt>
                <c:pt idx="16">
                  <c:v>4.951329035</c:v>
                </c:pt>
                <c:pt idx="17">
                  <c:v>5.2147220647</c:v>
                </c:pt>
              </c:numCache>
            </c:numRef>
          </c:val>
        </c:ser>
        <c:ser>
          <c:idx val="2"/>
          <c:order val="2"/>
          <c:tx>
            <c:strRef>
              <c:f>'graph data'!$J$3</c:f>
              <c:strCache>
                <c:ptCount val="1"/>
                <c:pt idx="0">
                  <c:v>1996/97-2003/04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data'!$B$21:$B$38</c:f>
              <c:strCache>
                <c:ptCount val="18"/>
                <c:pt idx="0">
                  <c:v>Fort Garry (1,2,t)</c:v>
                </c:pt>
                <c:pt idx="1">
                  <c:v>Assiniboine South (t)</c:v>
                </c:pt>
                <c:pt idx="2">
                  <c:v>Transcona</c:v>
                </c:pt>
                <c:pt idx="3">
                  <c:v>River Heights (1,2,t)</c:v>
                </c:pt>
                <c:pt idx="4">
                  <c:v>St. Boniface (2,t)</c:v>
                </c:pt>
                <c:pt idx="5">
                  <c:v>St. Vital (t)</c:v>
                </c:pt>
                <c:pt idx="6">
                  <c:v>Seven Oaks (2,t)</c:v>
                </c:pt>
                <c:pt idx="7">
                  <c:v>River East (t)</c:v>
                </c:pt>
                <c:pt idx="8">
                  <c:v>St. James - Assiniboia (t)</c:v>
                </c:pt>
                <c:pt idx="9">
                  <c:v>Inkster</c:v>
                </c:pt>
                <c:pt idx="10">
                  <c:v>Point Douglas</c:v>
                </c:pt>
                <c:pt idx="11">
                  <c:v>Downtown (1,2,t)</c:v>
                </c:pt>
                <c:pt idx="13">
                  <c:v>Wpg Most Healthy (2,t)</c:v>
                </c:pt>
                <c:pt idx="14">
                  <c:v>Wpg Average Health (2,t)</c:v>
                </c:pt>
                <c:pt idx="15">
                  <c:v>Wpg Least Healthy (1,2,t)</c:v>
                </c:pt>
                <c:pt idx="16">
                  <c:v>Winnipeg Overall (2,t)</c:v>
                </c:pt>
                <c:pt idx="17">
                  <c:v>Manitoba (t)</c:v>
                </c:pt>
              </c:strCache>
            </c:strRef>
          </c:cat>
          <c:val>
            <c:numRef>
              <c:f>'graph data'!$J$21:$J$38</c:f>
              <c:numCache>
                <c:ptCount val="18"/>
                <c:pt idx="0">
                  <c:v>3.8270371046</c:v>
                </c:pt>
                <c:pt idx="1">
                  <c:v>4.4402875486</c:v>
                </c:pt>
                <c:pt idx="2">
                  <c:v>5.3374821178</c:v>
                </c:pt>
                <c:pt idx="3">
                  <c:v>3.6546922484</c:v>
                </c:pt>
                <c:pt idx="4">
                  <c:v>4.208389123</c:v>
                </c:pt>
                <c:pt idx="5">
                  <c:v>4.3997044099</c:v>
                </c:pt>
                <c:pt idx="6">
                  <c:v>4.2813220066</c:v>
                </c:pt>
                <c:pt idx="7">
                  <c:v>4.5366940239</c:v>
                </c:pt>
                <c:pt idx="8">
                  <c:v>5.0913104899</c:v>
                </c:pt>
                <c:pt idx="9">
                  <c:v>4.7186463794</c:v>
                </c:pt>
                <c:pt idx="10">
                  <c:v>4.6119494425</c:v>
                </c:pt>
                <c:pt idx="11">
                  <c:v>3.4142314838</c:v>
                </c:pt>
                <c:pt idx="13">
                  <c:v>4.4167253937</c:v>
                </c:pt>
                <c:pt idx="14">
                  <c:v>4.3324143944</c:v>
                </c:pt>
                <c:pt idx="15">
                  <c:v>4.3128501142</c:v>
                </c:pt>
                <c:pt idx="16">
                  <c:v>4.3704731298</c:v>
                </c:pt>
                <c:pt idx="17">
                  <c:v>4.8621847637</c:v>
                </c:pt>
              </c:numCache>
            </c:numRef>
          </c:val>
        </c:ser>
        <c:ser>
          <c:idx val="3"/>
          <c:order val="3"/>
          <c:tx>
            <c:strRef>
              <c:f>'graph data'!$K$3</c:f>
              <c:strCache>
                <c:ptCount val="1"/>
                <c:pt idx="0">
                  <c:v>Mb Avg 1996/97-2003/04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96/97-03/04</c:name>
            <c:spPr>
              <a:ln w="25400">
                <a:solidFill>
                  <a:srgbClr val="000000"/>
                </a:solidFill>
                <a:prstDash val="sysDot"/>
              </a:ln>
            </c:spPr>
            <c:trendlineType val="linear"/>
            <c:forward val="0.5"/>
            <c:backward val="0.5"/>
            <c:dispEq val="0"/>
            <c:dispRSqr val="0"/>
          </c:trendline>
          <c:cat>
            <c:strRef>
              <c:f>'graph data'!$B$21:$B$38</c:f>
              <c:strCache>
                <c:ptCount val="18"/>
                <c:pt idx="0">
                  <c:v>Fort Garry (1,2,t)</c:v>
                </c:pt>
                <c:pt idx="1">
                  <c:v>Assiniboine South (t)</c:v>
                </c:pt>
                <c:pt idx="2">
                  <c:v>Transcona</c:v>
                </c:pt>
                <c:pt idx="3">
                  <c:v>River Heights (1,2,t)</c:v>
                </c:pt>
                <c:pt idx="4">
                  <c:v>St. Boniface (2,t)</c:v>
                </c:pt>
                <c:pt idx="5">
                  <c:v>St. Vital (t)</c:v>
                </c:pt>
                <c:pt idx="6">
                  <c:v>Seven Oaks (2,t)</c:v>
                </c:pt>
                <c:pt idx="7">
                  <c:v>River East (t)</c:v>
                </c:pt>
                <c:pt idx="8">
                  <c:v>St. James - Assiniboia (t)</c:v>
                </c:pt>
                <c:pt idx="9">
                  <c:v>Inkster</c:v>
                </c:pt>
                <c:pt idx="10">
                  <c:v>Point Douglas</c:v>
                </c:pt>
                <c:pt idx="11">
                  <c:v>Downtown (1,2,t)</c:v>
                </c:pt>
                <c:pt idx="13">
                  <c:v>Wpg Most Healthy (2,t)</c:v>
                </c:pt>
                <c:pt idx="14">
                  <c:v>Wpg Average Health (2,t)</c:v>
                </c:pt>
                <c:pt idx="15">
                  <c:v>Wpg Least Healthy (1,2,t)</c:v>
                </c:pt>
                <c:pt idx="16">
                  <c:v>Winnipeg Overall (2,t)</c:v>
                </c:pt>
                <c:pt idx="17">
                  <c:v>Manitoba (t)</c:v>
                </c:pt>
              </c:strCache>
            </c:strRef>
          </c:cat>
          <c:val>
            <c:numRef>
              <c:f>'graph data'!$K$21:$K$38</c:f>
              <c:numCache>
                <c:ptCount val="18"/>
                <c:pt idx="0">
                  <c:v>4.8621847637</c:v>
                </c:pt>
                <c:pt idx="1">
                  <c:v>4.8621847637</c:v>
                </c:pt>
                <c:pt idx="2">
                  <c:v>4.8621847637</c:v>
                </c:pt>
                <c:pt idx="3">
                  <c:v>4.8621847637</c:v>
                </c:pt>
                <c:pt idx="4">
                  <c:v>4.8621847637</c:v>
                </c:pt>
                <c:pt idx="5">
                  <c:v>4.8621847637</c:v>
                </c:pt>
                <c:pt idx="6">
                  <c:v>4.8621847637</c:v>
                </c:pt>
                <c:pt idx="7">
                  <c:v>4.8621847637</c:v>
                </c:pt>
                <c:pt idx="8">
                  <c:v>4.8621847637</c:v>
                </c:pt>
                <c:pt idx="9">
                  <c:v>4.8621847637</c:v>
                </c:pt>
                <c:pt idx="10">
                  <c:v>4.8621847637</c:v>
                </c:pt>
                <c:pt idx="11">
                  <c:v>4.8621847637</c:v>
                </c:pt>
                <c:pt idx="13">
                  <c:v>4.8621847637</c:v>
                </c:pt>
                <c:pt idx="14">
                  <c:v>4.8621847637</c:v>
                </c:pt>
                <c:pt idx="15">
                  <c:v>4.8621847637</c:v>
                </c:pt>
                <c:pt idx="16">
                  <c:v>4.8621847637</c:v>
                </c:pt>
                <c:pt idx="17">
                  <c:v>4.8621847637</c:v>
                </c:pt>
              </c:numCache>
            </c:numRef>
          </c:val>
        </c:ser>
        <c:axId val="57797851"/>
        <c:axId val="50418612"/>
      </c:barChart>
      <c:catAx>
        <c:axId val="57797851"/>
        <c:scaling>
          <c:orientation val="maxMin"/>
        </c:scaling>
        <c:axPos val="l"/>
        <c:delete val="0"/>
        <c:numFmt formatCode="General" sourceLinked="1"/>
        <c:majorTickMark val="none"/>
        <c:minorTickMark val="none"/>
        <c:tickLblPos val="nextTo"/>
        <c:crossAx val="50418612"/>
        <c:crosses val="autoZero"/>
        <c:auto val="1"/>
        <c:lblOffset val="100"/>
        <c:noMultiLvlLbl val="0"/>
      </c:catAx>
      <c:valAx>
        <c:axId val="50418612"/>
        <c:scaling>
          <c:orientation val="minMax"/>
          <c:max val="10"/>
        </c:scaling>
        <c:axPos val="t"/>
        <c:majorGridlines/>
        <c:delete val="0"/>
        <c:numFmt formatCode="General" sourceLinked="0"/>
        <c:majorTickMark val="none"/>
        <c:minorTickMark val="none"/>
        <c:tickLblPos val="nextTo"/>
        <c:crossAx val="57797851"/>
        <c:crosses val="max"/>
        <c:crossBetween val="between"/>
        <c:dispUnits/>
        <c:majorUnit val="1"/>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1975"/>
          <c:y val="0.099"/>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14.4: Hysterectomy Rates 
by Winnipeg Neighbourhood Clusters</a:t>
            </a:r>
            <a:r>
              <a:rPr lang="en-US" cap="none" sz="800" b="1" i="0" u="none" baseline="0"/>
              <a:t>
</a:t>
            </a:r>
            <a:r>
              <a:rPr lang="en-US" cap="none" sz="800" b="0" i="0" u="none" baseline="0"/>
              <a:t>Age-adjusted hysterectomy rates per 1,000 women age 25+</a:t>
            </a:r>
          </a:p>
        </c:rich>
      </c:tx>
      <c:layout>
        <c:manualLayout>
          <c:xMode val="factor"/>
          <c:yMode val="factor"/>
          <c:x val="0.00675"/>
          <c:y val="-0.02"/>
        </c:manualLayout>
      </c:layout>
      <c:spPr>
        <a:noFill/>
        <a:ln>
          <a:noFill/>
        </a:ln>
      </c:spPr>
    </c:title>
    <c:plotArea>
      <c:layout>
        <c:manualLayout>
          <c:xMode val="edge"/>
          <c:yMode val="edge"/>
          <c:x val="0.017"/>
          <c:y val="0.07625"/>
          <c:w val="0.983"/>
          <c:h val="0.9015"/>
        </c:manualLayout>
      </c:layout>
      <c:barChart>
        <c:barDir val="bar"/>
        <c:grouping val="clustered"/>
        <c:varyColors val="0"/>
        <c:ser>
          <c:idx val="0"/>
          <c:order val="0"/>
          <c:tx>
            <c:strRef>
              <c:f>'graph data'!$H$3</c:f>
              <c:strCache>
                <c:ptCount val="1"/>
                <c:pt idx="0">
                  <c:v>Mb Avg 1988/89-1995/96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88/89-95/96</c:name>
            <c:spPr>
              <a:ln w="25400">
                <a:solidFill>
                  <a:srgbClr val="C0C0C0"/>
                </a:solidFill>
                <a:prstDash val="sysDot"/>
              </a:ln>
            </c:spPr>
            <c:trendlineType val="linear"/>
            <c:forward val="0.5"/>
            <c:backward val="0.5"/>
            <c:dispEq val="0"/>
            <c:dispRSqr val="0"/>
          </c:trendline>
          <c:cat>
            <c:strRef>
              <c:f>'graph data'!$B$103:$B$138</c:f>
              <c:strCache>
                <c:ptCount val="36"/>
                <c:pt idx="0">
                  <c:v>Fort Garry S (2)</c:v>
                </c:pt>
                <c:pt idx="1">
                  <c:v>Fort Garry N (1,2)</c:v>
                </c:pt>
                <c:pt idx="3">
                  <c:v>Assiniboine South (t)</c:v>
                </c:pt>
                <c:pt idx="5">
                  <c:v>Transcona</c:v>
                </c:pt>
                <c:pt idx="7">
                  <c:v>River Heights W (2,t)</c:v>
                </c:pt>
                <c:pt idx="8">
                  <c:v>River Heights E (1,2)</c:v>
                </c:pt>
                <c:pt idx="10">
                  <c:v>St. Boniface E</c:v>
                </c:pt>
                <c:pt idx="11">
                  <c:v>St. Boniface W</c:v>
                </c:pt>
                <c:pt idx="13">
                  <c:v>St. Vital South (t)</c:v>
                </c:pt>
                <c:pt idx="14">
                  <c:v>St. Vital North (t)</c:v>
                </c:pt>
                <c:pt idx="16">
                  <c:v>Seven Oaks W</c:v>
                </c:pt>
                <c:pt idx="17">
                  <c:v>Seven Oaks E (2,t)</c:v>
                </c:pt>
                <c:pt idx="18">
                  <c:v>Seven Oaks N</c:v>
                </c:pt>
                <c:pt idx="20">
                  <c:v>River East N</c:v>
                </c:pt>
                <c:pt idx="21">
                  <c:v>River East E</c:v>
                </c:pt>
                <c:pt idx="22">
                  <c:v>River East W</c:v>
                </c:pt>
                <c:pt idx="23">
                  <c:v>River East S</c:v>
                </c:pt>
                <c:pt idx="25">
                  <c:v>St. James - Assiniboia W</c:v>
                </c:pt>
                <c:pt idx="26">
                  <c:v>St. James - Assiniboia E</c:v>
                </c:pt>
                <c:pt idx="28">
                  <c:v>Inkster West</c:v>
                </c:pt>
                <c:pt idx="29">
                  <c:v>Inkster East</c:v>
                </c:pt>
                <c:pt idx="31">
                  <c:v>Point Douglas N</c:v>
                </c:pt>
                <c:pt idx="32">
                  <c:v>Point Douglas S</c:v>
                </c:pt>
                <c:pt idx="34">
                  <c:v>Downtown W (1,2,t)</c:v>
                </c:pt>
                <c:pt idx="35">
                  <c:v>Downtown E (1,2)</c:v>
                </c:pt>
              </c:strCache>
            </c:strRef>
          </c:cat>
          <c:val>
            <c:numRef>
              <c:f>'graph data'!$H$103:$H$138</c:f>
              <c:numCache>
                <c:ptCount val="36"/>
                <c:pt idx="0">
                  <c:v>5.2147220647</c:v>
                </c:pt>
                <c:pt idx="1">
                  <c:v>5.2147220647</c:v>
                </c:pt>
                <c:pt idx="3">
                  <c:v>5.2147220647</c:v>
                </c:pt>
                <c:pt idx="5">
                  <c:v>5.2147220647</c:v>
                </c:pt>
                <c:pt idx="7">
                  <c:v>5.2147220647</c:v>
                </c:pt>
                <c:pt idx="8">
                  <c:v>5.2147220647</c:v>
                </c:pt>
                <c:pt idx="10">
                  <c:v>5.2147220647</c:v>
                </c:pt>
                <c:pt idx="11">
                  <c:v>5.2147220647</c:v>
                </c:pt>
                <c:pt idx="13">
                  <c:v>5.2147220647</c:v>
                </c:pt>
                <c:pt idx="14">
                  <c:v>5.2147220647</c:v>
                </c:pt>
                <c:pt idx="16">
                  <c:v>5.2147220647</c:v>
                </c:pt>
                <c:pt idx="17">
                  <c:v>5.2147220647</c:v>
                </c:pt>
                <c:pt idx="18">
                  <c:v>5.2147220647</c:v>
                </c:pt>
                <c:pt idx="20">
                  <c:v>5.2147220647</c:v>
                </c:pt>
                <c:pt idx="21">
                  <c:v>5.2147220647</c:v>
                </c:pt>
                <c:pt idx="22">
                  <c:v>5.2147220647</c:v>
                </c:pt>
                <c:pt idx="23">
                  <c:v>5.2147220647</c:v>
                </c:pt>
                <c:pt idx="25">
                  <c:v>5.2147220647</c:v>
                </c:pt>
                <c:pt idx="26">
                  <c:v>5.2147220647</c:v>
                </c:pt>
                <c:pt idx="28">
                  <c:v>5.2147220647</c:v>
                </c:pt>
                <c:pt idx="29">
                  <c:v>5.2147220647</c:v>
                </c:pt>
                <c:pt idx="31">
                  <c:v>5.2147220647</c:v>
                </c:pt>
                <c:pt idx="32">
                  <c:v>5.2147220647</c:v>
                </c:pt>
                <c:pt idx="34">
                  <c:v>5.2147220647</c:v>
                </c:pt>
                <c:pt idx="35">
                  <c:v>5.2147220647</c:v>
                </c:pt>
              </c:numCache>
            </c:numRef>
          </c:val>
        </c:ser>
        <c:ser>
          <c:idx val="1"/>
          <c:order val="1"/>
          <c:tx>
            <c:strRef>
              <c:f>'graph data'!$I$3</c:f>
              <c:strCache>
                <c:ptCount val="1"/>
                <c:pt idx="0">
                  <c:v>1988/89-1995/96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data'!$B$103:$B$138</c:f>
              <c:strCache>
                <c:ptCount val="36"/>
                <c:pt idx="0">
                  <c:v>Fort Garry S (2)</c:v>
                </c:pt>
                <c:pt idx="1">
                  <c:v>Fort Garry N (1,2)</c:v>
                </c:pt>
                <c:pt idx="3">
                  <c:v>Assiniboine South (t)</c:v>
                </c:pt>
                <c:pt idx="5">
                  <c:v>Transcona</c:v>
                </c:pt>
                <c:pt idx="7">
                  <c:v>River Heights W (2,t)</c:v>
                </c:pt>
                <c:pt idx="8">
                  <c:v>River Heights E (1,2)</c:v>
                </c:pt>
                <c:pt idx="10">
                  <c:v>St. Boniface E</c:v>
                </c:pt>
                <c:pt idx="11">
                  <c:v>St. Boniface W</c:v>
                </c:pt>
                <c:pt idx="13">
                  <c:v>St. Vital South (t)</c:v>
                </c:pt>
                <c:pt idx="14">
                  <c:v>St. Vital North (t)</c:v>
                </c:pt>
                <c:pt idx="16">
                  <c:v>Seven Oaks W</c:v>
                </c:pt>
                <c:pt idx="17">
                  <c:v>Seven Oaks E (2,t)</c:v>
                </c:pt>
                <c:pt idx="18">
                  <c:v>Seven Oaks N</c:v>
                </c:pt>
                <c:pt idx="20">
                  <c:v>River East N</c:v>
                </c:pt>
                <c:pt idx="21">
                  <c:v>River East E</c:v>
                </c:pt>
                <c:pt idx="22">
                  <c:v>River East W</c:v>
                </c:pt>
                <c:pt idx="23">
                  <c:v>River East S</c:v>
                </c:pt>
                <c:pt idx="25">
                  <c:v>St. James - Assiniboia W</c:v>
                </c:pt>
                <c:pt idx="26">
                  <c:v>St. James - Assiniboia E</c:v>
                </c:pt>
                <c:pt idx="28">
                  <c:v>Inkster West</c:v>
                </c:pt>
                <c:pt idx="29">
                  <c:v>Inkster East</c:v>
                </c:pt>
                <c:pt idx="31">
                  <c:v>Point Douglas N</c:v>
                </c:pt>
                <c:pt idx="32">
                  <c:v>Point Douglas S</c:v>
                </c:pt>
                <c:pt idx="34">
                  <c:v>Downtown W (1,2,t)</c:v>
                </c:pt>
                <c:pt idx="35">
                  <c:v>Downtown E (1,2)</c:v>
                </c:pt>
              </c:strCache>
            </c:strRef>
          </c:cat>
          <c:val>
            <c:numRef>
              <c:f>'graph data'!$I$103:$I$138</c:f>
              <c:numCache>
                <c:ptCount val="36"/>
                <c:pt idx="0">
                  <c:v>4.6011425873</c:v>
                </c:pt>
                <c:pt idx="1">
                  <c:v>4.0859231973</c:v>
                </c:pt>
                <c:pt idx="3">
                  <c:v>5.3780544596</c:v>
                </c:pt>
                <c:pt idx="5">
                  <c:v>5.3953599172</c:v>
                </c:pt>
                <c:pt idx="7">
                  <c:v>4.711593325</c:v>
                </c:pt>
                <c:pt idx="8">
                  <c:v>4.3206606151</c:v>
                </c:pt>
                <c:pt idx="10">
                  <c:v>4.945247886</c:v>
                </c:pt>
                <c:pt idx="11">
                  <c:v>4.3367522955</c:v>
                </c:pt>
                <c:pt idx="13">
                  <c:v>5.3198841212</c:v>
                </c:pt>
                <c:pt idx="14">
                  <c:v>5.3419379585</c:v>
                </c:pt>
                <c:pt idx="16">
                  <c:v>4.9857024507</c:v>
                </c:pt>
                <c:pt idx="17">
                  <c:v>5.0718201422</c:v>
                </c:pt>
                <c:pt idx="18">
                  <c:v>3.8878522321</c:v>
                </c:pt>
                <c:pt idx="20">
                  <c:v>4.9726252328</c:v>
                </c:pt>
                <c:pt idx="21">
                  <c:v>5.0675075478</c:v>
                </c:pt>
                <c:pt idx="22">
                  <c:v>5.1298095528</c:v>
                </c:pt>
                <c:pt idx="23">
                  <c:v>5.4683837438</c:v>
                </c:pt>
                <c:pt idx="25">
                  <c:v>5.8034445373</c:v>
                </c:pt>
                <c:pt idx="26">
                  <c:v>5.2680531601</c:v>
                </c:pt>
                <c:pt idx="28">
                  <c:v>4.8977713961</c:v>
                </c:pt>
                <c:pt idx="29">
                  <c:v>5.4674962173</c:v>
                </c:pt>
                <c:pt idx="31">
                  <c:v>5.221473869</c:v>
                </c:pt>
                <c:pt idx="32">
                  <c:v>4.3251620915</c:v>
                </c:pt>
                <c:pt idx="34">
                  <c:v>4.1681749103</c:v>
                </c:pt>
                <c:pt idx="35">
                  <c:v>3.8540992299</c:v>
                </c:pt>
              </c:numCache>
            </c:numRef>
          </c:val>
        </c:ser>
        <c:ser>
          <c:idx val="2"/>
          <c:order val="2"/>
          <c:tx>
            <c:strRef>
              <c:f>'graph data'!$J$3</c:f>
              <c:strCache>
                <c:ptCount val="1"/>
                <c:pt idx="0">
                  <c:v>1996/97-2003/04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data'!$B$103:$B$138</c:f>
              <c:strCache>
                <c:ptCount val="36"/>
                <c:pt idx="0">
                  <c:v>Fort Garry S (2)</c:v>
                </c:pt>
                <c:pt idx="1">
                  <c:v>Fort Garry N (1,2)</c:v>
                </c:pt>
                <c:pt idx="3">
                  <c:v>Assiniboine South (t)</c:v>
                </c:pt>
                <c:pt idx="5">
                  <c:v>Transcona</c:v>
                </c:pt>
                <c:pt idx="7">
                  <c:v>River Heights W (2,t)</c:v>
                </c:pt>
                <c:pt idx="8">
                  <c:v>River Heights E (1,2)</c:v>
                </c:pt>
                <c:pt idx="10">
                  <c:v>St. Boniface E</c:v>
                </c:pt>
                <c:pt idx="11">
                  <c:v>St. Boniface W</c:v>
                </c:pt>
                <c:pt idx="13">
                  <c:v>St. Vital South (t)</c:v>
                </c:pt>
                <c:pt idx="14">
                  <c:v>St. Vital North (t)</c:v>
                </c:pt>
                <c:pt idx="16">
                  <c:v>Seven Oaks W</c:v>
                </c:pt>
                <c:pt idx="17">
                  <c:v>Seven Oaks E (2,t)</c:v>
                </c:pt>
                <c:pt idx="18">
                  <c:v>Seven Oaks N</c:v>
                </c:pt>
                <c:pt idx="20">
                  <c:v>River East N</c:v>
                </c:pt>
                <c:pt idx="21">
                  <c:v>River East E</c:v>
                </c:pt>
                <c:pt idx="22">
                  <c:v>River East W</c:v>
                </c:pt>
                <c:pt idx="23">
                  <c:v>River East S</c:v>
                </c:pt>
                <c:pt idx="25">
                  <c:v>St. James - Assiniboia W</c:v>
                </c:pt>
                <c:pt idx="26">
                  <c:v>St. James - Assiniboia E</c:v>
                </c:pt>
                <c:pt idx="28">
                  <c:v>Inkster West</c:v>
                </c:pt>
                <c:pt idx="29">
                  <c:v>Inkster East</c:v>
                </c:pt>
                <c:pt idx="31">
                  <c:v>Point Douglas N</c:v>
                </c:pt>
                <c:pt idx="32">
                  <c:v>Point Douglas S</c:v>
                </c:pt>
                <c:pt idx="34">
                  <c:v>Downtown W (1,2,t)</c:v>
                </c:pt>
                <c:pt idx="35">
                  <c:v>Downtown E (1,2)</c:v>
                </c:pt>
              </c:strCache>
            </c:strRef>
          </c:cat>
          <c:val>
            <c:numRef>
              <c:f>'graph data'!$J$103:$J$138</c:f>
              <c:numCache>
                <c:ptCount val="36"/>
                <c:pt idx="0">
                  <c:v>4.0475550672</c:v>
                </c:pt>
                <c:pt idx="1">
                  <c:v>3.5519182611</c:v>
                </c:pt>
                <c:pt idx="3">
                  <c:v>4.4914886126</c:v>
                </c:pt>
                <c:pt idx="5">
                  <c:v>5.3669457245</c:v>
                </c:pt>
                <c:pt idx="7">
                  <c:v>3.5484531745</c:v>
                </c:pt>
                <c:pt idx="8">
                  <c:v>3.8763439849</c:v>
                </c:pt>
                <c:pt idx="10">
                  <c:v>4.3415171809</c:v>
                </c:pt>
                <c:pt idx="11">
                  <c:v>4.0262144263</c:v>
                </c:pt>
                <c:pt idx="13">
                  <c:v>4.3698500715</c:v>
                </c:pt>
                <c:pt idx="14">
                  <c:v>4.433997027</c:v>
                </c:pt>
                <c:pt idx="16">
                  <c:v>4.6065373709</c:v>
                </c:pt>
                <c:pt idx="17">
                  <c:v>4.1132032204</c:v>
                </c:pt>
                <c:pt idx="18">
                  <c:v>4.0035701479</c:v>
                </c:pt>
                <c:pt idx="20">
                  <c:v>3.8435589759</c:v>
                </c:pt>
                <c:pt idx="21">
                  <c:v>4.5829912021</c:v>
                </c:pt>
                <c:pt idx="22">
                  <c:v>4.5794181204</c:v>
                </c:pt>
                <c:pt idx="23">
                  <c:v>4.5782467662</c:v>
                </c:pt>
                <c:pt idx="25">
                  <c:v>5.3567235787</c:v>
                </c:pt>
                <c:pt idx="26">
                  <c:v>4.767748099</c:v>
                </c:pt>
                <c:pt idx="28">
                  <c:v>4.6372067056</c:v>
                </c:pt>
                <c:pt idx="29">
                  <c:v>4.8808102346</c:v>
                </c:pt>
                <c:pt idx="31">
                  <c:v>4.8900775165</c:v>
                </c:pt>
                <c:pt idx="32">
                  <c:v>4.0123157381</c:v>
                </c:pt>
                <c:pt idx="34">
                  <c:v>3.4864719898</c:v>
                </c:pt>
                <c:pt idx="35">
                  <c:v>3.3251578568</c:v>
                </c:pt>
              </c:numCache>
            </c:numRef>
          </c:val>
        </c:ser>
        <c:ser>
          <c:idx val="3"/>
          <c:order val="3"/>
          <c:tx>
            <c:strRef>
              <c:f>'graph data'!$K$3</c:f>
              <c:strCache>
                <c:ptCount val="1"/>
                <c:pt idx="0">
                  <c:v>Mb Avg 1996/97-2003/04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96/97-03/04</c:name>
            <c:spPr>
              <a:ln w="25400">
                <a:solidFill>
                  <a:srgbClr val="000000"/>
                </a:solidFill>
                <a:prstDash val="sysDot"/>
              </a:ln>
            </c:spPr>
            <c:trendlineType val="linear"/>
            <c:forward val="0.5"/>
            <c:backward val="0.5"/>
            <c:dispEq val="0"/>
            <c:dispRSqr val="0"/>
          </c:trendline>
          <c:cat>
            <c:strRef>
              <c:f>'graph data'!$B$103:$B$138</c:f>
              <c:strCache>
                <c:ptCount val="36"/>
                <c:pt idx="0">
                  <c:v>Fort Garry S (2)</c:v>
                </c:pt>
                <c:pt idx="1">
                  <c:v>Fort Garry N (1,2)</c:v>
                </c:pt>
                <c:pt idx="3">
                  <c:v>Assiniboine South (t)</c:v>
                </c:pt>
                <c:pt idx="5">
                  <c:v>Transcona</c:v>
                </c:pt>
                <c:pt idx="7">
                  <c:v>River Heights W (2,t)</c:v>
                </c:pt>
                <c:pt idx="8">
                  <c:v>River Heights E (1,2)</c:v>
                </c:pt>
                <c:pt idx="10">
                  <c:v>St. Boniface E</c:v>
                </c:pt>
                <c:pt idx="11">
                  <c:v>St. Boniface W</c:v>
                </c:pt>
                <c:pt idx="13">
                  <c:v>St. Vital South (t)</c:v>
                </c:pt>
                <c:pt idx="14">
                  <c:v>St. Vital North (t)</c:v>
                </c:pt>
                <c:pt idx="16">
                  <c:v>Seven Oaks W</c:v>
                </c:pt>
                <c:pt idx="17">
                  <c:v>Seven Oaks E (2,t)</c:v>
                </c:pt>
                <c:pt idx="18">
                  <c:v>Seven Oaks N</c:v>
                </c:pt>
                <c:pt idx="20">
                  <c:v>River East N</c:v>
                </c:pt>
                <c:pt idx="21">
                  <c:v>River East E</c:v>
                </c:pt>
                <c:pt idx="22">
                  <c:v>River East W</c:v>
                </c:pt>
                <c:pt idx="23">
                  <c:v>River East S</c:v>
                </c:pt>
                <c:pt idx="25">
                  <c:v>St. James - Assiniboia W</c:v>
                </c:pt>
                <c:pt idx="26">
                  <c:v>St. James - Assiniboia E</c:v>
                </c:pt>
                <c:pt idx="28">
                  <c:v>Inkster West</c:v>
                </c:pt>
                <c:pt idx="29">
                  <c:v>Inkster East</c:v>
                </c:pt>
                <c:pt idx="31">
                  <c:v>Point Douglas N</c:v>
                </c:pt>
                <c:pt idx="32">
                  <c:v>Point Douglas S</c:v>
                </c:pt>
                <c:pt idx="34">
                  <c:v>Downtown W (1,2,t)</c:v>
                </c:pt>
                <c:pt idx="35">
                  <c:v>Downtown E (1,2)</c:v>
                </c:pt>
              </c:strCache>
            </c:strRef>
          </c:cat>
          <c:val>
            <c:numRef>
              <c:f>'graph data'!$K$103:$K$138</c:f>
              <c:numCache>
                <c:ptCount val="36"/>
                <c:pt idx="0">
                  <c:v>4.8621847637</c:v>
                </c:pt>
                <c:pt idx="1">
                  <c:v>4.8621847637</c:v>
                </c:pt>
                <c:pt idx="3">
                  <c:v>4.8621847637</c:v>
                </c:pt>
                <c:pt idx="5">
                  <c:v>4.8621847637</c:v>
                </c:pt>
                <c:pt idx="7">
                  <c:v>4.8621847637</c:v>
                </c:pt>
                <c:pt idx="8">
                  <c:v>4.8621847637</c:v>
                </c:pt>
                <c:pt idx="10">
                  <c:v>4.8621847637</c:v>
                </c:pt>
                <c:pt idx="11">
                  <c:v>4.8621847637</c:v>
                </c:pt>
                <c:pt idx="13">
                  <c:v>4.8621847637</c:v>
                </c:pt>
                <c:pt idx="14">
                  <c:v>4.8621847637</c:v>
                </c:pt>
                <c:pt idx="16">
                  <c:v>4.8621847637</c:v>
                </c:pt>
                <c:pt idx="17">
                  <c:v>4.8621847637</c:v>
                </c:pt>
                <c:pt idx="18">
                  <c:v>4.8621847637</c:v>
                </c:pt>
                <c:pt idx="20">
                  <c:v>4.8621847637</c:v>
                </c:pt>
                <c:pt idx="21">
                  <c:v>4.8621847637</c:v>
                </c:pt>
                <c:pt idx="22">
                  <c:v>4.8621847637</c:v>
                </c:pt>
                <c:pt idx="23">
                  <c:v>4.8621847637</c:v>
                </c:pt>
                <c:pt idx="25">
                  <c:v>4.8621847637</c:v>
                </c:pt>
                <c:pt idx="26">
                  <c:v>4.8621847637</c:v>
                </c:pt>
                <c:pt idx="28">
                  <c:v>4.8621847637</c:v>
                </c:pt>
                <c:pt idx="29">
                  <c:v>4.8621847637</c:v>
                </c:pt>
                <c:pt idx="31">
                  <c:v>4.8621847637</c:v>
                </c:pt>
                <c:pt idx="32">
                  <c:v>4.8621847637</c:v>
                </c:pt>
                <c:pt idx="34">
                  <c:v>4.8621847637</c:v>
                </c:pt>
                <c:pt idx="35">
                  <c:v>4.8621847637</c:v>
                </c:pt>
              </c:numCache>
            </c:numRef>
          </c:val>
        </c:ser>
        <c:axId val="51114325"/>
        <c:axId val="57375742"/>
      </c:barChart>
      <c:catAx>
        <c:axId val="51114325"/>
        <c:scaling>
          <c:orientation val="maxMin"/>
        </c:scaling>
        <c:axPos val="l"/>
        <c:delete val="0"/>
        <c:numFmt formatCode="General" sourceLinked="1"/>
        <c:majorTickMark val="none"/>
        <c:minorTickMark val="none"/>
        <c:tickLblPos val="nextTo"/>
        <c:txPr>
          <a:bodyPr/>
          <a:lstStyle/>
          <a:p>
            <a:pPr>
              <a:defRPr lang="en-US" cap="none" sz="750" b="0" i="0" u="none" baseline="0"/>
            </a:pPr>
          </a:p>
        </c:txPr>
        <c:crossAx val="57375742"/>
        <c:crosses val="autoZero"/>
        <c:auto val="1"/>
        <c:lblOffset val="100"/>
        <c:noMultiLvlLbl val="0"/>
      </c:catAx>
      <c:valAx>
        <c:axId val="57375742"/>
        <c:scaling>
          <c:orientation val="minMax"/>
          <c:max val="10"/>
        </c:scaling>
        <c:axPos val="t"/>
        <c:majorGridlines/>
        <c:delete val="0"/>
        <c:numFmt formatCode="General" sourceLinked="0"/>
        <c:majorTickMark val="none"/>
        <c:minorTickMark val="none"/>
        <c:tickLblPos val="nextTo"/>
        <c:crossAx val="51114325"/>
        <c:crosses val="max"/>
        <c:crossBetween val="between"/>
        <c:dispUnits/>
        <c:majorUnit val="1"/>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1575"/>
          <c:y val="0.085"/>
          <c:w val="0.24275"/>
          <c:h val="0.088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X.X.X: Hysterectomy Rates by Aggregate RHA Areas</a:t>
            </a:r>
            <a:r>
              <a:rPr lang="en-US" cap="none" sz="800" b="1" i="0" u="none" baseline="0"/>
              <a:t>
</a:t>
            </a:r>
            <a:r>
              <a:rPr lang="en-US" cap="none" sz="800" b="0" i="0" u="none" baseline="0"/>
              <a:t>Age-adjusted hysterectomy rates per 1,000 women age 25+</a:t>
            </a:r>
          </a:p>
        </c:rich>
      </c:tx>
      <c:layout>
        <c:manualLayout>
          <c:xMode val="factor"/>
          <c:yMode val="factor"/>
          <c:x val="0"/>
          <c:y val="-0.01925"/>
        </c:manualLayout>
      </c:layout>
      <c:spPr>
        <a:noFill/>
        <a:ln>
          <a:noFill/>
        </a:ln>
      </c:spPr>
    </c:title>
    <c:plotArea>
      <c:layout>
        <c:manualLayout>
          <c:xMode val="edge"/>
          <c:yMode val="edge"/>
          <c:x val="0.017"/>
          <c:y val="0.09175"/>
          <c:w val="0.983"/>
          <c:h val="0.868"/>
        </c:manualLayout>
      </c:layout>
      <c:barChart>
        <c:barDir val="bar"/>
        <c:grouping val="clustered"/>
        <c:varyColors val="0"/>
        <c:ser>
          <c:idx val="0"/>
          <c:order val="0"/>
          <c:tx>
            <c:strRef>
              <c:f>'graph data'!$H$3</c:f>
              <c:strCache>
                <c:ptCount val="1"/>
                <c:pt idx="0">
                  <c:v>Mb Avg 1988/89-1995/96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88/89-95/96</c:name>
            <c:spPr>
              <a:ln w="25400">
                <a:solidFill>
                  <a:srgbClr val="C0C0C0"/>
                </a:solidFill>
                <a:prstDash val="sysDot"/>
              </a:ln>
            </c:spPr>
            <c:trendlineType val="linear"/>
            <c:forward val="0.5"/>
            <c:backward val="0.5"/>
            <c:dispEq val="0"/>
            <c:dispRSqr val="0"/>
          </c:trendline>
          <c:cat>
            <c:strRef>
              <c:f>'graph data'!$B$16:$B$19</c:f>
              <c:strCache>
                <c:ptCount val="4"/>
                <c:pt idx="0">
                  <c:v>South (2)</c:v>
                </c:pt>
                <c:pt idx="1">
                  <c:v>Mid (2)</c:v>
                </c:pt>
                <c:pt idx="2">
                  <c:v>North (t)</c:v>
                </c:pt>
                <c:pt idx="3">
                  <c:v>Manitoba (t)</c:v>
                </c:pt>
              </c:strCache>
            </c:strRef>
          </c:cat>
          <c:val>
            <c:numRef>
              <c:f>'graph data'!$H$16:$H$19</c:f>
              <c:numCache>
                <c:ptCount val="4"/>
                <c:pt idx="0">
                  <c:v>5.2147220647</c:v>
                </c:pt>
                <c:pt idx="1">
                  <c:v>5.2147220647</c:v>
                </c:pt>
                <c:pt idx="2">
                  <c:v>5.2147220647</c:v>
                </c:pt>
                <c:pt idx="3">
                  <c:v>5.2147220647</c:v>
                </c:pt>
              </c:numCache>
            </c:numRef>
          </c:val>
        </c:ser>
        <c:ser>
          <c:idx val="1"/>
          <c:order val="1"/>
          <c:tx>
            <c:strRef>
              <c:f>'graph data'!$I$3</c:f>
              <c:strCache>
                <c:ptCount val="1"/>
                <c:pt idx="0">
                  <c:v>1988/89-1995/96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data'!$B$16:$B$19</c:f>
              <c:strCache>
                <c:ptCount val="4"/>
                <c:pt idx="0">
                  <c:v>South (2)</c:v>
                </c:pt>
                <c:pt idx="1">
                  <c:v>Mid (2)</c:v>
                </c:pt>
                <c:pt idx="2">
                  <c:v>North (t)</c:v>
                </c:pt>
                <c:pt idx="3">
                  <c:v>Manitoba (t)</c:v>
                </c:pt>
              </c:strCache>
            </c:strRef>
          </c:cat>
          <c:val>
            <c:numRef>
              <c:f>'graph data'!$I$16:$I$19</c:f>
              <c:numCache>
                <c:ptCount val="4"/>
                <c:pt idx="0">
                  <c:v>5.5248620361</c:v>
                </c:pt>
                <c:pt idx="1">
                  <c:v>5.6227321777</c:v>
                </c:pt>
                <c:pt idx="2">
                  <c:v>5.7111166434</c:v>
                </c:pt>
                <c:pt idx="3">
                  <c:v>5.2147220647</c:v>
                </c:pt>
              </c:numCache>
            </c:numRef>
          </c:val>
        </c:ser>
        <c:ser>
          <c:idx val="2"/>
          <c:order val="2"/>
          <c:tx>
            <c:strRef>
              <c:f>'graph data'!$J$3</c:f>
              <c:strCache>
                <c:ptCount val="1"/>
                <c:pt idx="0">
                  <c:v>1996/97-2003/04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data'!$B$16:$B$19</c:f>
              <c:strCache>
                <c:ptCount val="4"/>
                <c:pt idx="0">
                  <c:v>South (2)</c:v>
                </c:pt>
                <c:pt idx="1">
                  <c:v>Mid (2)</c:v>
                </c:pt>
                <c:pt idx="2">
                  <c:v>North (t)</c:v>
                </c:pt>
                <c:pt idx="3">
                  <c:v>Manitoba (t)</c:v>
                </c:pt>
              </c:strCache>
            </c:strRef>
          </c:cat>
          <c:val>
            <c:numRef>
              <c:f>'graph data'!$J$16:$J$19</c:f>
              <c:numCache>
                <c:ptCount val="4"/>
                <c:pt idx="0">
                  <c:v>5.6627465695</c:v>
                </c:pt>
                <c:pt idx="1">
                  <c:v>5.4497900418</c:v>
                </c:pt>
                <c:pt idx="2">
                  <c:v>5.0045032411</c:v>
                </c:pt>
                <c:pt idx="3">
                  <c:v>4.8621847637</c:v>
                </c:pt>
              </c:numCache>
            </c:numRef>
          </c:val>
        </c:ser>
        <c:ser>
          <c:idx val="3"/>
          <c:order val="3"/>
          <c:tx>
            <c:strRef>
              <c:f>'graph data'!$K$3</c:f>
              <c:strCache>
                <c:ptCount val="1"/>
                <c:pt idx="0">
                  <c:v>Mb Avg 1996/97-2003/04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96/97-03/04</c:name>
            <c:spPr>
              <a:ln w="25400">
                <a:solidFill>
                  <a:srgbClr val="000000"/>
                </a:solidFill>
                <a:prstDash val="sysDot"/>
              </a:ln>
            </c:spPr>
            <c:trendlineType val="linear"/>
            <c:forward val="0.5"/>
            <c:backward val="0.5"/>
            <c:dispEq val="0"/>
            <c:dispRSqr val="0"/>
          </c:trendline>
          <c:cat>
            <c:strRef>
              <c:f>'graph data'!$B$16:$B$19</c:f>
              <c:strCache>
                <c:ptCount val="4"/>
                <c:pt idx="0">
                  <c:v>South (2)</c:v>
                </c:pt>
                <c:pt idx="1">
                  <c:v>Mid (2)</c:v>
                </c:pt>
                <c:pt idx="2">
                  <c:v>North (t)</c:v>
                </c:pt>
                <c:pt idx="3">
                  <c:v>Manitoba (t)</c:v>
                </c:pt>
              </c:strCache>
            </c:strRef>
          </c:cat>
          <c:val>
            <c:numRef>
              <c:f>'graph data'!$K$16:$K$19</c:f>
              <c:numCache>
                <c:ptCount val="4"/>
                <c:pt idx="0">
                  <c:v>4.8621847637</c:v>
                </c:pt>
                <c:pt idx="1">
                  <c:v>4.8621847637</c:v>
                </c:pt>
                <c:pt idx="2">
                  <c:v>4.8621847637</c:v>
                </c:pt>
                <c:pt idx="3">
                  <c:v>4.8621847637</c:v>
                </c:pt>
              </c:numCache>
            </c:numRef>
          </c:val>
        </c:ser>
        <c:axId val="46619631"/>
        <c:axId val="16923496"/>
      </c:barChart>
      <c:catAx>
        <c:axId val="46619631"/>
        <c:scaling>
          <c:orientation val="maxMin"/>
        </c:scaling>
        <c:axPos val="l"/>
        <c:delete val="0"/>
        <c:numFmt formatCode="General" sourceLinked="1"/>
        <c:majorTickMark val="none"/>
        <c:minorTickMark val="none"/>
        <c:tickLblPos val="nextTo"/>
        <c:crossAx val="16923496"/>
        <c:crosses val="autoZero"/>
        <c:auto val="1"/>
        <c:lblOffset val="100"/>
        <c:noMultiLvlLbl val="0"/>
      </c:catAx>
      <c:valAx>
        <c:axId val="16923496"/>
        <c:scaling>
          <c:orientation val="minMax"/>
          <c:max val="10"/>
        </c:scaling>
        <c:axPos val="t"/>
        <c:majorGridlines/>
        <c:delete val="0"/>
        <c:numFmt formatCode="General" sourceLinked="0"/>
        <c:majorTickMark val="none"/>
        <c:minorTickMark val="none"/>
        <c:tickLblPos val="nextTo"/>
        <c:crossAx val="46619631"/>
        <c:crosses val="max"/>
        <c:crossBetween val="between"/>
        <c:dispUnits/>
        <c:majorUnit val="1"/>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1975"/>
          <c:y val="0.147"/>
          <c:w val="0.2495"/>
          <c:h val="0.151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X.X.X: Hysterectomy Rates by Aggregate Winnipeg Areas</a:t>
            </a:r>
            <a:r>
              <a:rPr lang="en-US" cap="none" sz="800" b="0" i="0" u="none" baseline="0"/>
              <a:t>
Age-adjusted hysterectomy rates per 1,000 women age 25+</a:t>
            </a:r>
          </a:p>
        </c:rich>
      </c:tx>
      <c:layout>
        <c:manualLayout>
          <c:xMode val="factor"/>
          <c:yMode val="factor"/>
          <c:x val="0.00675"/>
          <c:y val="-0.01925"/>
        </c:manualLayout>
      </c:layout>
      <c:spPr>
        <a:noFill/>
        <a:ln>
          <a:noFill/>
        </a:ln>
      </c:spPr>
    </c:title>
    <c:plotArea>
      <c:layout>
        <c:manualLayout>
          <c:xMode val="edge"/>
          <c:yMode val="edge"/>
          <c:x val="0"/>
          <c:y val="0.09175"/>
          <c:w val="1"/>
          <c:h val="0.87225"/>
        </c:manualLayout>
      </c:layout>
      <c:barChart>
        <c:barDir val="bar"/>
        <c:grouping val="clustered"/>
        <c:varyColors val="0"/>
        <c:ser>
          <c:idx val="0"/>
          <c:order val="0"/>
          <c:tx>
            <c:strRef>
              <c:f>'graph data'!$H$3</c:f>
              <c:strCache>
                <c:ptCount val="1"/>
                <c:pt idx="0">
                  <c:v>Mb Avg 1988/89-1995/96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88/89-95/96</c:name>
            <c:spPr>
              <a:ln w="25400">
                <a:solidFill>
                  <a:srgbClr val="C0C0C0"/>
                </a:solidFill>
                <a:prstDash val="sysDot"/>
              </a:ln>
            </c:spPr>
            <c:trendlineType val="linear"/>
            <c:forward val="0.5"/>
            <c:backward val="0.5"/>
            <c:dispEq val="0"/>
            <c:dispRSqr val="0"/>
          </c:trendline>
          <c:cat>
            <c:strRef>
              <c:f>'graph data'!$B$34:$B$38</c:f>
              <c:strCache>
                <c:ptCount val="5"/>
                <c:pt idx="0">
                  <c:v>Wpg Most Healthy (2,t)</c:v>
                </c:pt>
                <c:pt idx="1">
                  <c:v>Wpg Average Health (2,t)</c:v>
                </c:pt>
                <c:pt idx="2">
                  <c:v>Wpg Least Healthy (1,2,t)</c:v>
                </c:pt>
                <c:pt idx="3">
                  <c:v>Winnipeg Overall (2,t)</c:v>
                </c:pt>
                <c:pt idx="4">
                  <c:v>Manitoba (t)</c:v>
                </c:pt>
              </c:strCache>
            </c:strRef>
          </c:cat>
          <c:val>
            <c:numRef>
              <c:f>'graph data'!$H$34:$H$38</c:f>
              <c:numCache>
                <c:ptCount val="5"/>
                <c:pt idx="0">
                  <c:v>5.2147220647</c:v>
                </c:pt>
                <c:pt idx="1">
                  <c:v>5.2147220647</c:v>
                </c:pt>
                <c:pt idx="2">
                  <c:v>5.2147220647</c:v>
                </c:pt>
                <c:pt idx="3">
                  <c:v>5.2147220647</c:v>
                </c:pt>
                <c:pt idx="4">
                  <c:v>5.2147220647</c:v>
                </c:pt>
              </c:numCache>
            </c:numRef>
          </c:val>
        </c:ser>
        <c:ser>
          <c:idx val="1"/>
          <c:order val="1"/>
          <c:tx>
            <c:strRef>
              <c:f>'graph data'!$I$3</c:f>
              <c:strCache>
                <c:ptCount val="1"/>
                <c:pt idx="0">
                  <c:v>1988/89-1995/96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data'!$B$34:$B$38</c:f>
              <c:strCache>
                <c:ptCount val="5"/>
                <c:pt idx="0">
                  <c:v>Wpg Most Healthy (2,t)</c:v>
                </c:pt>
                <c:pt idx="1">
                  <c:v>Wpg Average Health (2,t)</c:v>
                </c:pt>
                <c:pt idx="2">
                  <c:v>Wpg Least Healthy (1,2,t)</c:v>
                </c:pt>
                <c:pt idx="3">
                  <c:v>Winnipeg Overall (2,t)</c:v>
                </c:pt>
                <c:pt idx="4">
                  <c:v>Manitoba (t)</c:v>
                </c:pt>
              </c:strCache>
            </c:strRef>
          </c:cat>
          <c:val>
            <c:numRef>
              <c:f>'graph data'!$I$34:$I$38</c:f>
              <c:numCache>
                <c:ptCount val="5"/>
                <c:pt idx="0">
                  <c:v>5.0680464913</c:v>
                </c:pt>
                <c:pt idx="1">
                  <c:v>4.9203039105</c:v>
                </c:pt>
                <c:pt idx="2">
                  <c:v>4.7428296279</c:v>
                </c:pt>
                <c:pt idx="3">
                  <c:v>4.951329035</c:v>
                </c:pt>
                <c:pt idx="4">
                  <c:v>5.2147220647</c:v>
                </c:pt>
              </c:numCache>
            </c:numRef>
          </c:val>
        </c:ser>
        <c:ser>
          <c:idx val="2"/>
          <c:order val="2"/>
          <c:tx>
            <c:strRef>
              <c:f>'graph data'!$J$3</c:f>
              <c:strCache>
                <c:ptCount val="1"/>
                <c:pt idx="0">
                  <c:v>1996/97-2003/04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data'!$B$34:$B$38</c:f>
              <c:strCache>
                <c:ptCount val="5"/>
                <c:pt idx="0">
                  <c:v>Wpg Most Healthy (2,t)</c:v>
                </c:pt>
                <c:pt idx="1">
                  <c:v>Wpg Average Health (2,t)</c:v>
                </c:pt>
                <c:pt idx="2">
                  <c:v>Wpg Least Healthy (1,2,t)</c:v>
                </c:pt>
                <c:pt idx="3">
                  <c:v>Winnipeg Overall (2,t)</c:v>
                </c:pt>
                <c:pt idx="4">
                  <c:v>Manitoba (t)</c:v>
                </c:pt>
              </c:strCache>
            </c:strRef>
          </c:cat>
          <c:val>
            <c:numRef>
              <c:f>'graph data'!$J$34:$J$38</c:f>
              <c:numCache>
                <c:ptCount val="5"/>
                <c:pt idx="0">
                  <c:v>4.4167253937</c:v>
                </c:pt>
                <c:pt idx="1">
                  <c:v>4.3324143944</c:v>
                </c:pt>
                <c:pt idx="2">
                  <c:v>4.3128501142</c:v>
                </c:pt>
                <c:pt idx="3">
                  <c:v>4.3704731298</c:v>
                </c:pt>
                <c:pt idx="4">
                  <c:v>4.8621847637</c:v>
                </c:pt>
              </c:numCache>
            </c:numRef>
          </c:val>
        </c:ser>
        <c:ser>
          <c:idx val="3"/>
          <c:order val="3"/>
          <c:tx>
            <c:strRef>
              <c:f>'graph data'!$K$3</c:f>
              <c:strCache>
                <c:ptCount val="1"/>
                <c:pt idx="0">
                  <c:v>Mb Avg 1996/97-2003/04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96/97-03/04</c:name>
            <c:spPr>
              <a:ln w="25400">
                <a:solidFill>
                  <a:srgbClr val="000000"/>
                </a:solidFill>
                <a:prstDash val="sysDot"/>
              </a:ln>
            </c:spPr>
            <c:trendlineType val="linear"/>
            <c:forward val="0.5"/>
            <c:backward val="0.5"/>
            <c:dispEq val="0"/>
            <c:dispRSqr val="0"/>
          </c:trendline>
          <c:cat>
            <c:strRef>
              <c:f>'graph data'!$B$34:$B$38</c:f>
              <c:strCache>
                <c:ptCount val="5"/>
                <c:pt idx="0">
                  <c:v>Wpg Most Healthy (2,t)</c:v>
                </c:pt>
                <c:pt idx="1">
                  <c:v>Wpg Average Health (2,t)</c:v>
                </c:pt>
                <c:pt idx="2">
                  <c:v>Wpg Least Healthy (1,2,t)</c:v>
                </c:pt>
                <c:pt idx="3">
                  <c:v>Winnipeg Overall (2,t)</c:v>
                </c:pt>
                <c:pt idx="4">
                  <c:v>Manitoba (t)</c:v>
                </c:pt>
              </c:strCache>
            </c:strRef>
          </c:cat>
          <c:val>
            <c:numRef>
              <c:f>'graph data'!$K$34:$K$38</c:f>
              <c:numCache>
                <c:ptCount val="5"/>
                <c:pt idx="0">
                  <c:v>4.8621847637</c:v>
                </c:pt>
                <c:pt idx="1">
                  <c:v>4.8621847637</c:v>
                </c:pt>
                <c:pt idx="2">
                  <c:v>4.8621847637</c:v>
                </c:pt>
                <c:pt idx="3">
                  <c:v>4.8621847637</c:v>
                </c:pt>
                <c:pt idx="4">
                  <c:v>4.8621847637</c:v>
                </c:pt>
              </c:numCache>
            </c:numRef>
          </c:val>
        </c:ser>
        <c:axId val="18093737"/>
        <c:axId val="28625906"/>
      </c:barChart>
      <c:catAx>
        <c:axId val="18093737"/>
        <c:scaling>
          <c:orientation val="maxMin"/>
        </c:scaling>
        <c:axPos val="l"/>
        <c:delete val="0"/>
        <c:numFmt formatCode="General" sourceLinked="1"/>
        <c:majorTickMark val="none"/>
        <c:minorTickMark val="none"/>
        <c:tickLblPos val="nextTo"/>
        <c:crossAx val="28625906"/>
        <c:crosses val="autoZero"/>
        <c:auto val="1"/>
        <c:lblOffset val="100"/>
        <c:noMultiLvlLbl val="0"/>
      </c:catAx>
      <c:valAx>
        <c:axId val="28625906"/>
        <c:scaling>
          <c:orientation val="minMax"/>
          <c:max val="10"/>
        </c:scaling>
        <c:axPos val="t"/>
        <c:majorGridlines/>
        <c:delete val="0"/>
        <c:numFmt formatCode="General" sourceLinked="0"/>
        <c:majorTickMark val="none"/>
        <c:minorTickMark val="none"/>
        <c:tickLblPos val="nextTo"/>
        <c:crossAx val="18093737"/>
        <c:crosses val="max"/>
        <c:crossBetween val="between"/>
        <c:dispUnits/>
        <c:majorUnit val="1"/>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25"/>
          <c:y val="0.1642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1.125" right="1.125" top="1" bottom="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zoomScale="81"/>
  </sheetViews>
  <pageMargins left="0" right="0.375" top="0" bottom="0"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125" right="1.125" top="1" bottom="4"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zoomScale="98"/>
  </sheetViews>
  <pageMargins left="1.125" right="1.125" top="1" bottom="1"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cdr:x>
      <cdr:y>0.87875</cdr:y>
    </cdr:from>
    <cdr:to>
      <cdr:x>0.9575</cdr:x>
      <cdr:y>0.987</cdr:y>
    </cdr:to>
    <cdr:sp>
      <cdr:nvSpPr>
        <cdr:cNvPr id="1" name="TextBox 4"/>
        <cdr:cNvSpPr txBox="1">
          <a:spLocks noChangeArrowheads="1"/>
        </cdr:cNvSpPr>
      </cdr:nvSpPr>
      <cdr:spPr>
        <a:xfrm>
          <a:off x="1171575" y="4000500"/>
          <a:ext cx="4286250" cy="495300"/>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relSizeAnchor>
  <cdr:relSizeAnchor xmlns:cdr="http://schemas.openxmlformats.org/drawingml/2006/chartDrawing">
    <cdr:from>
      <cdr:x>0.63825</cdr:x>
      <cdr:y>0.96125</cdr:y>
    </cdr:from>
    <cdr:to>
      <cdr:x>1</cdr:x>
      <cdr:y>1</cdr:y>
    </cdr:to>
    <cdr:sp>
      <cdr:nvSpPr>
        <cdr:cNvPr id="2" name="mchp"/>
        <cdr:cNvSpPr txBox="1">
          <a:spLocks noChangeArrowheads="1"/>
        </cdr:cNvSpPr>
      </cdr:nvSpPr>
      <cdr:spPr>
        <a:xfrm>
          <a:off x="3638550" y="4381500"/>
          <a:ext cx="2066925" cy="180975"/>
        </a:xfrm>
        <a:prstGeom prst="rect">
          <a:avLst/>
        </a:prstGeom>
        <a:solidFill>
          <a:srgbClr val="FFFFFF"/>
        </a:solidFill>
        <a:ln w="9525" cmpd="sng">
          <a:noFill/>
        </a:ln>
      </cdr:spPr>
      <cdr:txBody>
        <a:bodyPr vertOverflow="clip" wrap="square" anchor="b"/>
        <a:p>
          <a:pPr algn="ctr">
            <a:defRPr/>
          </a:pPr>
          <a:r>
            <a:rPr lang="en-US" cap="none" sz="700" b="0" i="0" u="none" baseline="0"/>
            <a:t>Source: Manitoba Centre for Health Policy, 2008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0.61325</cdr:x>
      <cdr:y>0.9595</cdr:y>
    </cdr:from>
    <cdr:to>
      <cdr:x>0.99975</cdr:x>
      <cdr:y>1</cdr:y>
    </cdr:to>
    <cdr:sp>
      <cdr:nvSpPr>
        <cdr:cNvPr id="1" name="TextBox 1"/>
        <cdr:cNvSpPr txBox="1">
          <a:spLocks noChangeArrowheads="1"/>
        </cdr:cNvSpPr>
      </cdr:nvSpPr>
      <cdr:spPr>
        <a:xfrm>
          <a:off x="3495675" y="4371975"/>
          <a:ext cx="2209800" cy="180975"/>
        </a:xfrm>
        <a:prstGeom prst="rect">
          <a:avLst/>
        </a:prstGeom>
        <a:noFill/>
        <a:ln w="9525" cmpd="sng">
          <a:noFill/>
        </a:ln>
      </cdr:spPr>
      <cdr:txBody>
        <a:bodyPr vertOverflow="clip" wrap="square" anchor="b"/>
        <a:p>
          <a:pPr algn="ctr">
            <a:defRPr/>
          </a:pPr>
          <a:r>
            <a:rPr lang="en-US" cap="none" sz="700" b="0" i="0" u="none" baseline="0"/>
            <a:t>Source: Manitoba Centre for Health Policy, 2008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0.64425</cdr:x>
      <cdr:y>0.98325</cdr:y>
    </cdr:from>
    <cdr:to>
      <cdr:x>1</cdr:x>
      <cdr:y>1</cdr:y>
    </cdr:to>
    <cdr:sp>
      <cdr:nvSpPr>
        <cdr:cNvPr id="1" name="TextBox 1"/>
        <cdr:cNvSpPr txBox="1">
          <a:spLocks noChangeArrowheads="1"/>
        </cdr:cNvSpPr>
      </cdr:nvSpPr>
      <cdr:spPr>
        <a:xfrm>
          <a:off x="4724400" y="9725025"/>
          <a:ext cx="2609850" cy="161925"/>
        </a:xfrm>
        <a:prstGeom prst="rect">
          <a:avLst/>
        </a:prstGeom>
        <a:noFill/>
        <a:ln w="9525" cmpd="sng">
          <a:noFill/>
        </a:ln>
      </cdr:spPr>
      <cdr:txBody>
        <a:bodyPr vertOverflow="clip" wrap="square" anchor="b"/>
        <a:p>
          <a:pPr algn="ctr">
            <a:defRPr/>
          </a:pPr>
          <a:r>
            <a:rPr lang="en-US" cap="none" sz="800" b="0" i="0" u="none" baseline="0"/>
            <a:t>Source: Manitoba Centre for Health Policy, 2008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343775" cy="9896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0.2325</cdr:x>
      <cdr:y>0.90625</cdr:y>
    </cdr:from>
    <cdr:to>
      <cdr:x>1</cdr:x>
      <cdr:y>1</cdr:y>
    </cdr:to>
    <cdr:grpSp>
      <cdr:nvGrpSpPr>
        <cdr:cNvPr id="1" name="Group 5"/>
        <cdr:cNvGrpSpPr>
          <a:grpSpLocks/>
        </cdr:cNvGrpSpPr>
      </cdr:nvGrpSpPr>
      <cdr:grpSpPr>
        <a:xfrm>
          <a:off x="1323975" y="4962525"/>
          <a:ext cx="4381500" cy="514350"/>
          <a:chOff x="1152901" y="3962429"/>
          <a:chExt cx="4461532" cy="504796"/>
        </a:xfrm>
        <a:solidFill>
          <a:srgbClr val="FFFFFF"/>
        </a:solidFill>
      </cdr:grpSpPr>
      <cdr:sp>
        <cdr:nvSpPr>
          <cdr:cNvPr id="2" name="TextBox 6"/>
          <cdr:cNvSpPr txBox="1">
            <a:spLocks noChangeArrowheads="1"/>
          </cdr:cNvSpPr>
        </cdr:nvSpPr>
        <cdr:spPr>
          <a:xfrm>
            <a:off x="1152901" y="3962429"/>
            <a:ext cx="4335494" cy="504796"/>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sp>
        <cdr:nvSpPr>
          <cdr:cNvPr id="3" name="mchp"/>
          <cdr:cNvSpPr txBox="1">
            <a:spLocks noChangeArrowheads="1"/>
          </cdr:cNvSpPr>
        </cdr:nvSpPr>
        <cdr:spPr>
          <a:xfrm>
            <a:off x="3517513" y="4330930"/>
            <a:ext cx="2096920" cy="123927"/>
          </a:xfrm>
          <a:prstGeom prst="rect">
            <a:avLst/>
          </a:prstGeom>
          <a:solidFill>
            <a:srgbClr val="FFFFFF"/>
          </a:solidFill>
          <a:ln w="9525" cmpd="sng">
            <a:noFill/>
          </a:ln>
        </cdr:spPr>
        <cdr:txBody>
          <a:bodyPr vertOverflow="clip" wrap="square" anchor="b"/>
          <a:p>
            <a:pPr algn="ctr">
              <a:defRPr/>
            </a:pPr>
            <a:r>
              <a:rPr lang="en-US" cap="none" sz="700" b="0" i="0" u="none" baseline="0"/>
              <a:t>Source: Manitoba Centre for Health Policy, 2008 </a:t>
            </a:r>
          </a:p>
        </cdr:txBody>
      </cdr:sp>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54768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0.59975</cdr:x>
      <cdr:y>0.98075</cdr:y>
    </cdr:from>
    <cdr:to>
      <cdr:x>1</cdr:x>
      <cdr:y>1</cdr:y>
    </cdr:to>
    <cdr:sp>
      <cdr:nvSpPr>
        <cdr:cNvPr id="1" name="TextBox 1"/>
        <cdr:cNvSpPr txBox="1">
          <a:spLocks noChangeArrowheads="1"/>
        </cdr:cNvSpPr>
      </cdr:nvSpPr>
      <cdr:spPr>
        <a:xfrm>
          <a:off x="3419475" y="8058150"/>
          <a:ext cx="2286000" cy="161925"/>
        </a:xfrm>
        <a:prstGeom prst="rect">
          <a:avLst/>
        </a:prstGeom>
        <a:noFill/>
        <a:ln w="9525" cmpd="sng">
          <a:noFill/>
        </a:ln>
      </cdr:spPr>
      <cdr:txBody>
        <a:bodyPr vertOverflow="clip" wrap="square" anchor="b"/>
        <a:p>
          <a:pPr algn="ctr">
            <a:defRPr/>
          </a:pPr>
          <a:r>
            <a:rPr lang="en-US" cap="none" sz="700" b="0" i="0" u="none" baseline="0"/>
            <a:t>Source: Manitoba Centre for Health Policy, 2008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0.6055</cdr:x>
      <cdr:y>0.9595</cdr:y>
    </cdr:from>
    <cdr:to>
      <cdr:x>1</cdr:x>
      <cdr:y>1</cdr:y>
    </cdr:to>
    <cdr:sp>
      <cdr:nvSpPr>
        <cdr:cNvPr id="1" name="TextBox 1"/>
        <cdr:cNvSpPr txBox="1">
          <a:spLocks noChangeArrowheads="1"/>
        </cdr:cNvSpPr>
      </cdr:nvSpPr>
      <cdr:spPr>
        <a:xfrm>
          <a:off x="3448050" y="4371975"/>
          <a:ext cx="2247900" cy="180975"/>
        </a:xfrm>
        <a:prstGeom prst="rect">
          <a:avLst/>
        </a:prstGeom>
        <a:noFill/>
        <a:ln w="9525" cmpd="sng">
          <a:noFill/>
        </a:ln>
      </cdr:spPr>
      <cdr:txBody>
        <a:bodyPr vertOverflow="clip" wrap="square" anchor="b"/>
        <a:p>
          <a:pPr algn="ctr">
            <a:defRPr/>
          </a:pPr>
          <a:r>
            <a:rPr lang="en-US" cap="none" sz="700" b="0" i="0" u="none" baseline="0"/>
            <a:t>Source: Manitoba Centre for Health Policy, 2008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432"/>
  <sheetViews>
    <sheetView workbookViewId="0" topLeftCell="A1">
      <pane xSplit="7" ySplit="3" topLeftCell="H4" activePane="bottomRight" state="frozen"/>
      <selection pane="topLeft" activeCell="A1" sqref="A1"/>
      <selection pane="topRight" activeCell="G1" sqref="G1"/>
      <selection pane="bottomLeft" activeCell="A2" sqref="A2"/>
      <selection pane="bottomRight" activeCell="A3" sqref="A3"/>
    </sheetView>
  </sheetViews>
  <sheetFormatPr defaultColWidth="9.140625" defaultRowHeight="12.75"/>
  <cols>
    <col min="1" max="1" width="22.140625" style="2" customWidth="1"/>
    <col min="2" max="2" width="27.28125" style="2" customWidth="1"/>
    <col min="3" max="5" width="2.8515625" style="2" customWidth="1"/>
    <col min="6" max="7" width="7.8515625" style="2" customWidth="1"/>
    <col min="8" max="8" width="9.57421875" style="2" bestFit="1" customWidth="1"/>
    <col min="9" max="9" width="9.140625" style="2" customWidth="1"/>
    <col min="10" max="10" width="9.140625" style="11" customWidth="1"/>
    <col min="11" max="13" width="9.140625" style="2" customWidth="1"/>
    <col min="14" max="14" width="9.421875" style="2" bestFit="1" customWidth="1"/>
    <col min="15" max="15" width="2.8515625" style="10" customWidth="1"/>
    <col min="16" max="17" width="9.140625" style="2" customWidth="1"/>
    <col min="18" max="18" width="9.421875" style="2" bestFit="1" customWidth="1"/>
    <col min="19" max="19" width="2.8515625" style="10" customWidth="1"/>
    <col min="20" max="20" width="9.28125" style="2" bestFit="1" customWidth="1"/>
    <col min="21" max="16384" width="9.140625" style="2" customWidth="1"/>
  </cols>
  <sheetData>
    <row r="1" spans="3:20" ht="12.75">
      <c r="C1" s="54" t="s">
        <v>131</v>
      </c>
      <c r="D1" s="54"/>
      <c r="E1" s="54"/>
      <c r="F1" s="54" t="s">
        <v>133</v>
      </c>
      <c r="G1" s="54"/>
      <c r="H1" s="6" t="s">
        <v>121</v>
      </c>
      <c r="I1" s="3" t="s">
        <v>123</v>
      </c>
      <c r="J1" s="3" t="s">
        <v>124</v>
      </c>
      <c r="K1" s="6" t="s">
        <v>122</v>
      </c>
      <c r="L1" s="6" t="s">
        <v>125</v>
      </c>
      <c r="M1" s="6" t="s">
        <v>126</v>
      </c>
      <c r="N1" s="6" t="s">
        <v>127</v>
      </c>
      <c r="O1" s="7"/>
      <c r="P1" s="6" t="s">
        <v>128</v>
      </c>
      <c r="Q1" s="6" t="s">
        <v>129</v>
      </c>
      <c r="R1" s="6" t="s">
        <v>130</v>
      </c>
      <c r="S1" s="7"/>
      <c r="T1" s="6" t="s">
        <v>134</v>
      </c>
    </row>
    <row r="2" spans="3:20" ht="12.75">
      <c r="C2" s="45" t="s">
        <v>131</v>
      </c>
      <c r="D2" s="44"/>
      <c r="E2" s="44"/>
      <c r="F2" s="14" t="s">
        <v>125</v>
      </c>
      <c r="G2" s="14" t="s">
        <v>128</v>
      </c>
      <c r="H2" s="6"/>
      <c r="I2" s="3"/>
      <c r="J2" s="3"/>
      <c r="K2" s="6"/>
      <c r="L2" s="6"/>
      <c r="M2" s="6"/>
      <c r="N2" s="6"/>
      <c r="O2" s="7"/>
      <c r="P2" s="6"/>
      <c r="Q2" s="6"/>
      <c r="R2" s="6"/>
      <c r="S2" s="7"/>
      <c r="T2" s="6"/>
    </row>
    <row r="3" spans="2:27" ht="12.75">
      <c r="B3" s="5" t="s">
        <v>0</v>
      </c>
      <c r="C3" s="13">
        <v>1</v>
      </c>
      <c r="D3" s="13">
        <v>2</v>
      </c>
      <c r="E3" s="13" t="s">
        <v>132</v>
      </c>
      <c r="F3" s="14" t="s">
        <v>126</v>
      </c>
      <c r="G3" s="14" t="s">
        <v>129</v>
      </c>
      <c r="H3" s="2" t="s">
        <v>407</v>
      </c>
      <c r="I3" s="11" t="s">
        <v>408</v>
      </c>
      <c r="J3" s="11" t="s">
        <v>410</v>
      </c>
      <c r="K3" s="2" t="s">
        <v>409</v>
      </c>
      <c r="U3" s="6"/>
      <c r="V3" s="6"/>
      <c r="W3" s="6"/>
      <c r="X3" s="6"/>
      <c r="Y3" s="6"/>
      <c r="Z3" s="6"/>
      <c r="AA3" s="6"/>
    </row>
    <row r="4" spans="1:27" ht="12.75">
      <c r="A4" s="2">
        <v>1</v>
      </c>
      <c r="B4" t="s">
        <v>324</v>
      </c>
      <c r="C4" t="str">
        <f aca="true" t="shared" si="0" ref="C4:C14">IF(AND(N4&lt;=0.01,N4&gt;0),"1","")</f>
        <v>1</v>
      </c>
      <c r="D4" t="str">
        <f aca="true" t="shared" si="1" ref="D4:D14">IF(AND(R4&lt;=0.01,R4&gt;0),"2","")</f>
        <v>2</v>
      </c>
      <c r="E4">
        <f aca="true" t="shared" si="2" ref="E4:E14">IF(AND(T4&lt;=0.01,T4&gt;0),"t","")</f>
      </c>
      <c r="F4" t="str">
        <f aca="true" t="shared" si="3" ref="F4:F14">IF(AND(L4&gt;0,L4&lt;=5),"T1c"," ")&amp;IF(AND(M4&gt;0,M4&lt;=5),"T1p"," ")</f>
        <v>  </v>
      </c>
      <c r="G4" t="str">
        <f aca="true" t="shared" si="4" ref="G4:G14">IF(AND(P4&gt;0,P4&lt;=5),"T2c"," ")&amp;IF(AND(Q4&gt;0,Q4&lt;=5),"T2p"," ")</f>
        <v>  </v>
      </c>
      <c r="H4" s="33">
        <f aca="true" t="shared" si="5" ref="H4:H14">I$19</f>
        <v>5.2147220647</v>
      </c>
      <c r="I4" s="3">
        <f>'orig. data'!D4</f>
        <v>6.0705260388</v>
      </c>
      <c r="J4" s="3">
        <f>'orig. data'!R4</f>
        <v>5.9872639428</v>
      </c>
      <c r="K4" s="33">
        <f aca="true" t="shared" si="6" ref="K4:K14">J$19</f>
        <v>4.8621847637</v>
      </c>
      <c r="L4" s="6">
        <f>'orig. data'!B4</f>
        <v>710</v>
      </c>
      <c r="M4" s="6">
        <f>'orig. data'!C4</f>
        <v>114133</v>
      </c>
      <c r="N4" s="12">
        <f>'orig. data'!G4</f>
        <v>0.0004670463</v>
      </c>
      <c r="O4" s="8"/>
      <c r="P4" s="6">
        <f>'orig. data'!P4</f>
        <v>803</v>
      </c>
      <c r="Q4" s="6">
        <f>'orig. data'!Q4</f>
        <v>130064</v>
      </c>
      <c r="R4" s="12">
        <f>'orig. data'!U4</f>
        <v>6.2253242E-07</v>
      </c>
      <c r="S4" s="8"/>
      <c r="T4" s="12">
        <f>'orig. data'!AD4</f>
        <v>0.2670276488</v>
      </c>
      <c r="U4" s="3"/>
      <c r="V4" s="3"/>
      <c r="W4" s="3"/>
      <c r="X4" s="3"/>
      <c r="Y4" s="3"/>
      <c r="Z4" s="3"/>
      <c r="AA4" s="3"/>
    </row>
    <row r="5" spans="1:27" ht="12.75">
      <c r="A5" s="2">
        <v>2</v>
      </c>
      <c r="B5" t="s">
        <v>325</v>
      </c>
      <c r="C5">
        <f t="shared" si="0"/>
      </c>
      <c r="D5" t="str">
        <f t="shared" si="1"/>
        <v>2</v>
      </c>
      <c r="E5">
        <f t="shared" si="2"/>
      </c>
      <c r="F5" t="str">
        <f t="shared" si="3"/>
        <v>  </v>
      </c>
      <c r="G5" t="str">
        <f t="shared" si="4"/>
        <v>  </v>
      </c>
      <c r="H5" s="33">
        <f t="shared" si="5"/>
        <v>5.2147220647</v>
      </c>
      <c r="I5" s="3">
        <f>'orig. data'!D5</f>
        <v>5.4400774697</v>
      </c>
      <c r="J5" s="3">
        <f>'orig. data'!R5</f>
        <v>5.37948181</v>
      </c>
      <c r="K5" s="33">
        <f t="shared" si="6"/>
        <v>4.8621847637</v>
      </c>
      <c r="L5" s="6">
        <f>'orig. data'!B5</f>
        <v>1219</v>
      </c>
      <c r="M5" s="6">
        <f>'orig. data'!C5</f>
        <v>227815</v>
      </c>
      <c r="N5" s="12">
        <f>'orig. data'!G5</f>
        <v>0.2339981239</v>
      </c>
      <c r="O5" s="9"/>
      <c r="P5" s="6">
        <f>'orig. data'!P5</f>
        <v>1274</v>
      </c>
      <c r="Q5" s="6">
        <f>'orig. data'!Q5</f>
        <v>239861</v>
      </c>
      <c r="R5" s="12">
        <f>'orig. data'!U5</f>
        <v>0.0043451264</v>
      </c>
      <c r="S5" s="9"/>
      <c r="T5" s="12">
        <f>'orig. data'!AD5</f>
        <v>0.1863743121</v>
      </c>
      <c r="U5" s="1"/>
      <c r="V5" s="1"/>
      <c r="W5" s="1"/>
      <c r="X5" s="1"/>
      <c r="Y5" s="1"/>
      <c r="Z5" s="1"/>
      <c r="AA5" s="1"/>
    </row>
    <row r="6" spans="1:27" ht="12.75">
      <c r="A6" s="2">
        <v>3</v>
      </c>
      <c r="B6" t="s">
        <v>327</v>
      </c>
      <c r="C6">
        <f t="shared" si="0"/>
      </c>
      <c r="D6" t="str">
        <f t="shared" si="1"/>
        <v>2</v>
      </c>
      <c r="E6">
        <f t="shared" si="2"/>
      </c>
      <c r="F6" t="str">
        <f t="shared" si="3"/>
        <v>  </v>
      </c>
      <c r="G6" t="str">
        <f t="shared" si="4"/>
        <v>  </v>
      </c>
      <c r="H6" s="33">
        <f t="shared" si="5"/>
        <v>5.2147220647</v>
      </c>
      <c r="I6" s="3">
        <f>'orig. data'!D7</f>
        <v>5.2537723349</v>
      </c>
      <c r="J6" s="3">
        <f>'orig. data'!R7</f>
        <v>5.6035385296</v>
      </c>
      <c r="K6" s="33">
        <f t="shared" si="6"/>
        <v>4.8621847637</v>
      </c>
      <c r="L6" s="6">
        <f>'orig. data'!B7</f>
        <v>1018</v>
      </c>
      <c r="M6" s="6">
        <f>'orig. data'!C7</f>
        <v>197684</v>
      </c>
      <c r="N6" s="12">
        <f>'orig. data'!G7</f>
        <v>0.8427013679</v>
      </c>
      <c r="O6" s="9"/>
      <c r="P6" s="6">
        <f>'orig. data'!P7</f>
        <v>1069</v>
      </c>
      <c r="Q6" s="6">
        <f>'orig. data'!Q7</f>
        <v>195197</v>
      </c>
      <c r="R6" s="12">
        <f>'orig. data'!U7</f>
        <v>0.0001408673</v>
      </c>
      <c r="S6" s="9"/>
      <c r="T6" s="12">
        <f>'orig. data'!AD7</f>
        <v>0.73889734</v>
      </c>
      <c r="U6" s="1"/>
      <c r="V6" s="1"/>
      <c r="W6" s="1"/>
      <c r="X6" s="1"/>
      <c r="Y6" s="1"/>
      <c r="Z6" s="1"/>
      <c r="AA6" s="1"/>
    </row>
    <row r="7" spans="1:27" ht="12.75">
      <c r="A7" s="2">
        <v>4</v>
      </c>
      <c r="B7" t="s">
        <v>326</v>
      </c>
      <c r="C7">
        <f t="shared" si="0"/>
      </c>
      <c r="D7" t="str">
        <f t="shared" si="1"/>
        <v>2</v>
      </c>
      <c r="E7">
        <f t="shared" si="2"/>
      </c>
      <c r="F7" t="str">
        <f t="shared" si="3"/>
        <v>  </v>
      </c>
      <c r="G7" t="str">
        <f t="shared" si="4"/>
        <v>  </v>
      </c>
      <c r="H7" s="33">
        <f t="shared" si="5"/>
        <v>5.2147220647</v>
      </c>
      <c r="I7" s="3">
        <f>'orig. data'!D6</f>
        <v>5.3922879094</v>
      </c>
      <c r="J7" s="3">
        <f>'orig. data'!R6</f>
        <v>5.83854508</v>
      </c>
      <c r="K7" s="33">
        <f t="shared" si="6"/>
        <v>4.8621847637</v>
      </c>
      <c r="L7" s="6">
        <f>'orig. data'!B6</f>
        <v>673</v>
      </c>
      <c r="M7" s="6">
        <f>'orig. data'!C6</f>
        <v>126225</v>
      </c>
      <c r="N7" s="12">
        <f>'orig. data'!G6</f>
        <v>0.4487084364</v>
      </c>
      <c r="O7" s="9"/>
      <c r="P7" s="6">
        <f>'orig. data'!P6</f>
        <v>769</v>
      </c>
      <c r="Q7" s="6">
        <f>'orig. data'!Q6</f>
        <v>131157</v>
      </c>
      <c r="R7" s="12">
        <f>'orig. data'!U6</f>
        <v>1.50644E-05</v>
      </c>
      <c r="S7" s="9"/>
      <c r="T7" s="12">
        <f>'orig. data'!AD6</f>
        <v>0.5854799577</v>
      </c>
      <c r="U7" s="1"/>
      <c r="V7" s="1"/>
      <c r="W7" s="1"/>
      <c r="X7" s="1"/>
      <c r="Y7" s="1"/>
      <c r="Z7" s="1"/>
      <c r="AA7" s="1"/>
    </row>
    <row r="8" spans="1:27" ht="12.75">
      <c r="A8" s="2">
        <v>5</v>
      </c>
      <c r="B8" t="s">
        <v>328</v>
      </c>
      <c r="C8">
        <f t="shared" si="0"/>
      </c>
      <c r="D8" t="str">
        <f t="shared" si="1"/>
        <v>2</v>
      </c>
      <c r="E8" t="str">
        <f t="shared" si="2"/>
        <v>t</v>
      </c>
      <c r="F8" t="str">
        <f t="shared" si="3"/>
        <v>  </v>
      </c>
      <c r="G8" t="str">
        <f t="shared" si="4"/>
        <v>  </v>
      </c>
      <c r="H8" s="33">
        <f t="shared" si="5"/>
        <v>5.2147220647</v>
      </c>
      <c r="I8" s="3">
        <f>'orig. data'!D8</f>
        <v>4.951329035</v>
      </c>
      <c r="J8" s="3">
        <f>'orig. data'!R8</f>
        <v>4.3704731298</v>
      </c>
      <c r="K8" s="33">
        <f t="shared" si="6"/>
        <v>4.8621847637</v>
      </c>
      <c r="L8" s="6">
        <f>'orig. data'!B8</f>
        <v>8823</v>
      </c>
      <c r="M8" s="6">
        <f>'orig. data'!C8</f>
        <v>1779762</v>
      </c>
      <c r="N8" s="12">
        <f>'orig. data'!G8</f>
        <v>0.0205982512</v>
      </c>
      <c r="O8" s="9"/>
      <c r="P8" s="6">
        <f>'orig. data'!P8</f>
        <v>8051</v>
      </c>
      <c r="Q8" s="6">
        <f>'orig. data'!Q8</f>
        <v>1841548</v>
      </c>
      <c r="R8" s="12">
        <f>'orig. data'!U8</f>
        <v>3.4393055E-06</v>
      </c>
      <c r="S8" s="9"/>
      <c r="T8" s="12">
        <f>'orig. data'!AD8</f>
        <v>1.137155E-16</v>
      </c>
      <c r="U8" s="1"/>
      <c r="V8" s="1"/>
      <c r="W8" s="1"/>
      <c r="X8" s="1"/>
      <c r="Y8" s="1"/>
      <c r="Z8" s="1"/>
      <c r="AA8" s="1"/>
    </row>
    <row r="9" spans="1:27" ht="12.75">
      <c r="A9" s="2">
        <v>6</v>
      </c>
      <c r="B9" t="s">
        <v>329</v>
      </c>
      <c r="C9">
        <f t="shared" si="0"/>
      </c>
      <c r="D9" t="str">
        <f t="shared" si="1"/>
        <v>2</v>
      </c>
      <c r="E9">
        <f t="shared" si="2"/>
      </c>
      <c r="F9" t="str">
        <f t="shared" si="3"/>
        <v>  </v>
      </c>
      <c r="G9" t="str">
        <f t="shared" si="4"/>
        <v>  </v>
      </c>
      <c r="H9" s="33">
        <f t="shared" si="5"/>
        <v>5.2147220647</v>
      </c>
      <c r="I9" s="3">
        <f>'orig. data'!D9</f>
        <v>5.6170967206</v>
      </c>
      <c r="J9" s="3">
        <f>'orig. data'!R9</f>
        <v>6.6737793091</v>
      </c>
      <c r="K9" s="33">
        <f t="shared" si="6"/>
        <v>4.8621847637</v>
      </c>
      <c r="L9" s="6">
        <f>'orig. data'!B9</f>
        <v>662</v>
      </c>
      <c r="M9" s="6">
        <f>'orig. data'!C9</f>
        <v>119047</v>
      </c>
      <c r="N9" s="12">
        <f>'orig. data'!G9</f>
        <v>0.0925932642</v>
      </c>
      <c r="O9" s="9"/>
      <c r="P9" s="6">
        <f>'orig. data'!P9</f>
        <v>773</v>
      </c>
      <c r="Q9" s="6">
        <f>'orig. data'!Q9</f>
        <v>117724</v>
      </c>
      <c r="R9" s="12">
        <f>'orig. data'!U9</f>
        <v>4.938212E-14</v>
      </c>
      <c r="S9" s="9"/>
      <c r="T9" s="12">
        <f>'orig. data'!AD9</f>
        <v>0.0293064652</v>
      </c>
      <c r="U9" s="1"/>
      <c r="V9" s="1"/>
      <c r="W9" s="1"/>
      <c r="X9" s="1"/>
      <c r="Y9" s="1"/>
      <c r="Z9" s="1"/>
      <c r="AA9" s="1"/>
    </row>
    <row r="10" spans="1:20" ht="12.75">
      <c r="A10" s="2">
        <v>7</v>
      </c>
      <c r="B10" t="s">
        <v>330</v>
      </c>
      <c r="C10">
        <f t="shared" si="0"/>
      </c>
      <c r="D10">
        <f t="shared" si="1"/>
      </c>
      <c r="E10" t="str">
        <f t="shared" si="2"/>
        <v>t</v>
      </c>
      <c r="F10" t="str">
        <f t="shared" si="3"/>
        <v>  </v>
      </c>
      <c r="G10" t="str">
        <f t="shared" si="4"/>
        <v>  </v>
      </c>
      <c r="H10" s="33">
        <f t="shared" si="5"/>
        <v>5.2147220647</v>
      </c>
      <c r="I10" s="3">
        <f>'orig. data'!D10</f>
        <v>5.4545649269</v>
      </c>
      <c r="J10" s="3">
        <f>'orig. data'!R10</f>
        <v>4.9312282155</v>
      </c>
      <c r="K10" s="33">
        <f t="shared" si="6"/>
        <v>4.8621847637</v>
      </c>
      <c r="L10" s="6">
        <f>'orig. data'!B10</f>
        <v>1033</v>
      </c>
      <c r="M10" s="6">
        <f>'orig. data'!C10</f>
        <v>182899</v>
      </c>
      <c r="N10" s="12">
        <f>'orig. data'!G10</f>
        <v>0.23349681</v>
      </c>
      <c r="P10" s="6">
        <f>'orig. data'!P10</f>
        <v>1015</v>
      </c>
      <c r="Q10" s="6">
        <f>'orig. data'!Q10</f>
        <v>197045</v>
      </c>
      <c r="R10" s="12">
        <f>'orig. data'!U10</f>
        <v>0.7127979852</v>
      </c>
      <c r="T10" s="12">
        <f>'orig. data'!AD10</f>
        <v>0.0023394918</v>
      </c>
    </row>
    <row r="11" spans="1:27" ht="12.75">
      <c r="A11" s="2">
        <v>8</v>
      </c>
      <c r="B11" t="s">
        <v>331</v>
      </c>
      <c r="C11" t="str">
        <f t="shared" si="0"/>
        <v>1</v>
      </c>
      <c r="D11">
        <f t="shared" si="1"/>
      </c>
      <c r="E11" t="str">
        <f t="shared" si="2"/>
        <v>t</v>
      </c>
      <c r="F11" t="str">
        <f t="shared" si="3"/>
        <v>  </v>
      </c>
      <c r="G11" t="str">
        <f t="shared" si="4"/>
        <v>  </v>
      </c>
      <c r="H11" s="33">
        <f t="shared" si="5"/>
        <v>5.2147220647</v>
      </c>
      <c r="I11" s="3">
        <f>'orig. data'!D11</f>
        <v>5.9394764905</v>
      </c>
      <c r="J11" s="3">
        <f>'orig. data'!R11</f>
        <v>5.1950166612</v>
      </c>
      <c r="K11" s="33">
        <f t="shared" si="6"/>
        <v>4.8621847637</v>
      </c>
      <c r="L11" s="6">
        <f>'orig. data'!B11</f>
        <v>545</v>
      </c>
      <c r="M11" s="6">
        <f>'orig. data'!C11</f>
        <v>85972</v>
      </c>
      <c r="N11" s="12">
        <f>'orig. data'!G11</f>
        <v>0.0071348417</v>
      </c>
      <c r="O11" s="9"/>
      <c r="P11" s="6">
        <f>'orig. data'!P11</f>
        <v>541</v>
      </c>
      <c r="Q11" s="6">
        <f>'orig. data'!Q11</f>
        <v>97636</v>
      </c>
      <c r="R11" s="12">
        <f>'orig. data'!U11</f>
        <v>0.1729716224</v>
      </c>
      <c r="S11" s="9"/>
      <c r="T11" s="12">
        <f>'orig. data'!AD11</f>
        <v>0.0049530405</v>
      </c>
      <c r="U11" s="1"/>
      <c r="V11" s="1"/>
      <c r="W11" s="1"/>
      <c r="X11" s="1"/>
      <c r="Y11" s="1"/>
      <c r="Z11" s="1"/>
      <c r="AA11" s="1"/>
    </row>
    <row r="12" spans="1:27" ht="12.75">
      <c r="A12" s="2">
        <v>9</v>
      </c>
      <c r="B12" t="s">
        <v>151</v>
      </c>
      <c r="C12">
        <f t="shared" si="0"/>
      </c>
      <c r="D12">
        <f t="shared" si="1"/>
      </c>
      <c r="E12">
        <f t="shared" si="2"/>
      </c>
      <c r="F12" t="str">
        <f t="shared" si="3"/>
        <v>  </v>
      </c>
      <c r="G12" t="str">
        <f t="shared" si="4"/>
        <v>  </v>
      </c>
      <c r="H12" s="33">
        <f t="shared" si="5"/>
        <v>5.2147220647</v>
      </c>
      <c r="I12" s="3">
        <f>'orig. data'!D12</f>
        <v>2.9829127854</v>
      </c>
      <c r="J12" s="3">
        <f>'orig. data'!R12</f>
        <v>3.3849863274</v>
      </c>
      <c r="K12" s="33">
        <f t="shared" si="6"/>
        <v>4.8621847637</v>
      </c>
      <c r="L12" s="6">
        <f>'orig. data'!B12</f>
        <v>9</v>
      </c>
      <c r="M12" s="6">
        <f>'orig. data'!C12</f>
        <v>2526</v>
      </c>
      <c r="N12" s="12">
        <f>'orig. data'!G12</f>
        <v>0.1745424628</v>
      </c>
      <c r="O12" s="9"/>
      <c r="P12" s="6">
        <f>'orig. data'!P12</f>
        <v>10</v>
      </c>
      <c r="Q12" s="6">
        <f>'orig. data'!Q12</f>
        <v>2422</v>
      </c>
      <c r="R12" s="12">
        <f>'orig. data'!U12</f>
        <v>0.329706536</v>
      </c>
      <c r="S12" s="9"/>
      <c r="T12" s="12">
        <f>'orig. data'!AD12</f>
        <v>0.8879340106</v>
      </c>
      <c r="U12" s="1"/>
      <c r="V12" s="1"/>
      <c r="W12" s="1"/>
      <c r="X12" s="1"/>
      <c r="Y12" s="1"/>
      <c r="Z12" s="1"/>
      <c r="AA12" s="1"/>
    </row>
    <row r="13" spans="1:27" ht="12.75">
      <c r="A13" s="2">
        <v>10</v>
      </c>
      <c r="B13" t="s">
        <v>332</v>
      </c>
      <c r="C13" t="str">
        <f t="shared" si="0"/>
        <v>1</v>
      </c>
      <c r="D13">
        <f t="shared" si="1"/>
      </c>
      <c r="E13" t="str">
        <f t="shared" si="2"/>
        <v>t</v>
      </c>
      <c r="F13" t="str">
        <f t="shared" si="3"/>
        <v>  </v>
      </c>
      <c r="G13" t="str">
        <f t="shared" si="4"/>
        <v>  </v>
      </c>
      <c r="H13" s="33">
        <f t="shared" si="5"/>
        <v>5.2147220647</v>
      </c>
      <c r="I13" s="3">
        <f>'orig. data'!D13</f>
        <v>6.7583497738</v>
      </c>
      <c r="J13" s="3">
        <f>'orig. data'!R13</f>
        <v>5.5285733091</v>
      </c>
      <c r="K13" s="33">
        <f t="shared" si="6"/>
        <v>4.8621847637</v>
      </c>
      <c r="L13" s="6">
        <f>'orig. data'!B13</f>
        <v>388</v>
      </c>
      <c r="M13" s="6">
        <f>'orig. data'!C13</f>
        <v>55354</v>
      </c>
      <c r="N13" s="12">
        <f>'orig. data'!G13</f>
        <v>3.7308305E-06</v>
      </c>
      <c r="O13" s="9"/>
      <c r="P13" s="6">
        <f>'orig. data'!P13</f>
        <v>336</v>
      </c>
      <c r="Q13" s="6">
        <f>'orig. data'!Q13</f>
        <v>57288</v>
      </c>
      <c r="R13" s="12">
        <f>'orig. data'!U13</f>
        <v>0.0314312651</v>
      </c>
      <c r="S13" s="9"/>
      <c r="T13" s="12">
        <f>'orig. data'!AD13</f>
        <v>0.0015615807</v>
      </c>
      <c r="U13" s="1"/>
      <c r="V13" s="1"/>
      <c r="W13" s="1"/>
      <c r="X13" s="1"/>
      <c r="Y13" s="1"/>
      <c r="Z13" s="1"/>
      <c r="AA13" s="1"/>
    </row>
    <row r="14" spans="1:27" ht="12.75">
      <c r="A14" s="2">
        <v>11</v>
      </c>
      <c r="B14" t="s">
        <v>153</v>
      </c>
      <c r="C14">
        <f t="shared" si="0"/>
      </c>
      <c r="D14">
        <f t="shared" si="1"/>
      </c>
      <c r="E14">
        <f t="shared" si="2"/>
      </c>
      <c r="F14" t="str">
        <f t="shared" si="3"/>
        <v>  </v>
      </c>
      <c r="G14" t="str">
        <f t="shared" si="4"/>
        <v>  </v>
      </c>
      <c r="H14" s="33">
        <f t="shared" si="5"/>
        <v>5.2147220647</v>
      </c>
      <c r="I14" s="3">
        <f>'orig. data'!D14</f>
        <v>5.0612340436</v>
      </c>
      <c r="J14" s="3">
        <f>'orig. data'!R14</f>
        <v>4.6032193474</v>
      </c>
      <c r="K14" s="33">
        <f t="shared" si="6"/>
        <v>4.8621847637</v>
      </c>
      <c r="L14" s="6">
        <f>'orig. data'!B14</f>
        <v>386</v>
      </c>
      <c r="M14" s="6">
        <f>'orig. data'!C14</f>
        <v>74417</v>
      </c>
      <c r="N14" s="12">
        <f>'orig. data'!G14</f>
        <v>0.5934320944</v>
      </c>
      <c r="O14" s="9"/>
      <c r="P14" s="6">
        <f>'orig. data'!P14</f>
        <v>401</v>
      </c>
      <c r="Q14" s="6">
        <f>'orig. data'!Q14</f>
        <v>83729</v>
      </c>
      <c r="R14" s="12">
        <f>'orig. data'!U14</f>
        <v>0.3284615462</v>
      </c>
      <c r="S14" s="9"/>
      <c r="T14" s="12">
        <f>'orig. data'!AD14</f>
        <v>0.0591881813</v>
      </c>
      <c r="U14" s="1"/>
      <c r="V14" s="1"/>
      <c r="W14" s="1"/>
      <c r="X14" s="1"/>
      <c r="Y14" s="1"/>
      <c r="Z14" s="1"/>
      <c r="AA14" s="1"/>
    </row>
    <row r="15" spans="2:27" ht="12.75">
      <c r="B15"/>
      <c r="C15"/>
      <c r="D15"/>
      <c r="E15"/>
      <c r="F15"/>
      <c r="G15"/>
      <c r="H15" s="33"/>
      <c r="I15" s="3"/>
      <c r="J15" s="3"/>
      <c r="K15" s="33"/>
      <c r="L15" s="6"/>
      <c r="M15" s="6"/>
      <c r="N15" s="12"/>
      <c r="O15" s="9"/>
      <c r="P15" s="6"/>
      <c r="Q15" s="6"/>
      <c r="R15" s="12"/>
      <c r="S15" s="9"/>
      <c r="T15" s="12"/>
      <c r="U15" s="1"/>
      <c r="V15" s="1"/>
      <c r="W15" s="1"/>
      <c r="X15" s="1"/>
      <c r="Y15" s="1"/>
      <c r="Z15" s="1"/>
      <c r="AA15" s="1"/>
    </row>
    <row r="16" spans="1:27" ht="12.75">
      <c r="A16" s="2">
        <v>12</v>
      </c>
      <c r="B16" t="s">
        <v>333</v>
      </c>
      <c r="C16">
        <f>IF(AND(N16&lt;=0.01,N16&gt;0),"1","")</f>
      </c>
      <c r="D16" t="str">
        <f>IF(AND(R16&lt;=0.01,R16&gt;0),"2","")</f>
        <v>2</v>
      </c>
      <c r="E16">
        <f>IF(AND(T16&lt;=0.01,T16&gt;0),"t","")</f>
      </c>
      <c r="F16" t="str">
        <f>IF(AND(L16&gt;0,L16&lt;=5),"T1c"," ")&amp;IF(AND(M16&gt;0,M16&lt;=5),"T1p"," ")</f>
        <v>  </v>
      </c>
      <c r="G16" t="str">
        <f>IF(AND(P16&gt;0,P16&lt;=5),"T2c"," ")&amp;IF(AND(Q16&gt;0,Q16&lt;=5),"T2p"," ")</f>
        <v>  </v>
      </c>
      <c r="H16" s="33">
        <f>I$19</f>
        <v>5.2147220647</v>
      </c>
      <c r="I16" s="3">
        <f>'orig. data'!D15</f>
        <v>5.5248620361</v>
      </c>
      <c r="J16" s="3">
        <f>'orig. data'!R15</f>
        <v>5.6627465695</v>
      </c>
      <c r="K16" s="33">
        <f>J$19</f>
        <v>4.8621847637</v>
      </c>
      <c r="L16" s="6">
        <f>'orig. data'!B15</f>
        <v>2947</v>
      </c>
      <c r="M16" s="6">
        <f>'orig. data'!C15</f>
        <v>539632</v>
      </c>
      <c r="N16" s="12">
        <f>'orig. data'!G15</f>
        <v>0.0512843163</v>
      </c>
      <c r="O16" s="9"/>
      <c r="P16" s="6">
        <f>'orig. data'!P15</f>
        <v>3146</v>
      </c>
      <c r="Q16" s="6">
        <f>'orig. data'!Q15</f>
        <v>565122</v>
      </c>
      <c r="R16" s="12">
        <f>'orig. data'!U15</f>
        <v>2.7959367E-07</v>
      </c>
      <c r="S16" s="9"/>
      <c r="T16" s="12">
        <f>'orig. data'!AD15</f>
        <v>0.4882866399</v>
      </c>
      <c r="U16" s="1"/>
      <c r="V16" s="1"/>
      <c r="W16" s="1"/>
      <c r="X16" s="1"/>
      <c r="Y16" s="1"/>
      <c r="Z16" s="1"/>
      <c r="AA16" s="1"/>
    </row>
    <row r="17" spans="1:20" ht="12.75">
      <c r="A17" s="2">
        <v>13</v>
      </c>
      <c r="B17" t="s">
        <v>334</v>
      </c>
      <c r="C17">
        <f>IF(AND(N17&lt;=0.01,N17&gt;0),"1","")</f>
      </c>
      <c r="D17" t="str">
        <f>IF(AND(R17&lt;=0.01,R17&gt;0),"2","")</f>
        <v>2</v>
      </c>
      <c r="E17">
        <f>IF(AND(T17&lt;=0.01,T17&gt;0),"t","")</f>
      </c>
      <c r="F17" t="str">
        <f>IF(AND(L17&gt;0,L17&lt;=5),"T1c"," ")&amp;IF(AND(M17&gt;0,M17&lt;=5),"T1p"," ")</f>
        <v>  </v>
      </c>
      <c r="G17" t="str">
        <f>IF(AND(P17&gt;0,P17&lt;=5),"T2c"," ")&amp;IF(AND(Q17&gt;0,Q17&lt;=5),"T2p"," ")</f>
        <v>  </v>
      </c>
      <c r="H17" s="33">
        <f>I$19</f>
        <v>5.2147220647</v>
      </c>
      <c r="I17" s="3">
        <f>'orig. data'!D16</f>
        <v>5.6227321777</v>
      </c>
      <c r="J17" s="3">
        <f>'orig. data'!R16</f>
        <v>5.4497900418</v>
      </c>
      <c r="K17" s="33">
        <f>J$19</f>
        <v>4.8621847637</v>
      </c>
      <c r="L17" s="6">
        <f>'orig. data'!B16</f>
        <v>2240</v>
      </c>
      <c r="M17" s="6">
        <f>'orig. data'!C16</f>
        <v>387918</v>
      </c>
      <c r="N17" s="12">
        <f>'orig. data'!G16</f>
        <v>0.0173324025</v>
      </c>
      <c r="P17" s="6">
        <f>'orig. data'!P16</f>
        <v>2329</v>
      </c>
      <c r="Q17" s="6">
        <f>'orig. data'!Q16</f>
        <v>412405</v>
      </c>
      <c r="R17" s="12">
        <f>'orig. data'!U16</f>
        <v>0.00032306</v>
      </c>
      <c r="T17" s="12">
        <f>'orig. data'!AD16</f>
        <v>0.0345865353</v>
      </c>
    </row>
    <row r="18" spans="1:20" ht="12.75">
      <c r="A18" s="2">
        <v>14</v>
      </c>
      <c r="B18" t="s">
        <v>335</v>
      </c>
      <c r="C18">
        <f>IF(AND(N18&lt;=0.01,N18&gt;0),"1","")</f>
      </c>
      <c r="D18">
        <f>IF(AND(R18&lt;=0.01,R18&gt;0),"2","")</f>
      </c>
      <c r="E18" t="str">
        <f>IF(AND(T18&lt;=0.01,T18&gt;0),"t","")</f>
        <v>t</v>
      </c>
      <c r="F18" t="str">
        <f>IF(AND(L18&gt;0,L18&lt;=5),"T1c"," ")&amp;IF(AND(M18&gt;0,M18&lt;=5),"T1p"," ")</f>
        <v>  </v>
      </c>
      <c r="G18" t="str">
        <f>IF(AND(P18&gt;0,P18&lt;=5),"T2c"," ")&amp;IF(AND(Q18&gt;0,Q18&lt;=5),"T2p"," ")</f>
        <v>  </v>
      </c>
      <c r="H18" s="33">
        <f>I$19</f>
        <v>5.2147220647</v>
      </c>
      <c r="I18" s="3">
        <f>'orig. data'!D17</f>
        <v>5.7111166434</v>
      </c>
      <c r="J18" s="3">
        <f>'orig. data'!R17</f>
        <v>5.0045032411</v>
      </c>
      <c r="K18" s="33">
        <f>J$19</f>
        <v>4.8621847637</v>
      </c>
      <c r="L18" s="6">
        <f>'orig. data'!B17</f>
        <v>783</v>
      </c>
      <c r="M18" s="6">
        <f>'orig. data'!C17</f>
        <v>132297</v>
      </c>
      <c r="N18" s="12">
        <f>'orig. data'!G17</f>
        <v>0.0388367761</v>
      </c>
      <c r="P18" s="6">
        <f>'orig. data'!P17</f>
        <v>747</v>
      </c>
      <c r="Q18" s="6">
        <f>'orig. data'!Q17</f>
        <v>143439</v>
      </c>
      <c r="R18" s="12">
        <f>'orig. data'!U17</f>
        <v>0.5188661207</v>
      </c>
      <c r="T18" s="12">
        <f>'orig. data'!AD17</f>
        <v>0.0017431055</v>
      </c>
    </row>
    <row r="19" spans="1:20" ht="12.75">
      <c r="A19" s="2">
        <v>15</v>
      </c>
      <c r="B19" t="s">
        <v>135</v>
      </c>
      <c r="C19">
        <f>IF(AND(N19&lt;=0.01,N19&gt;0),"1","")</f>
      </c>
      <c r="D19">
        <f>IF(AND(R19&lt;=0.01,R19&gt;0),"2","")</f>
      </c>
      <c r="E19" t="str">
        <f>IF(AND(T19&lt;=0.01,T19&gt;0),"t","")</f>
        <v>t</v>
      </c>
      <c r="F19" t="str">
        <f>IF(AND(L19&gt;0,L19&lt;=5),"T1c"," ")&amp;IF(AND(M19&gt;0,M19&lt;=5),"T1p"," ")</f>
        <v>  </v>
      </c>
      <c r="G19" t="str">
        <f>IF(AND(P19&gt;0,P19&lt;=5),"T2c"," ")&amp;IF(AND(Q19&gt;0,Q19&lt;=5),"T2p"," ")</f>
        <v>  </v>
      </c>
      <c r="H19" s="33">
        <f>I$19</f>
        <v>5.2147220647</v>
      </c>
      <c r="I19" s="3">
        <f>'orig. data'!D18</f>
        <v>5.2147220647</v>
      </c>
      <c r="J19" s="3">
        <f>'orig. data'!R18</f>
        <v>4.8621847637</v>
      </c>
      <c r="K19" s="33">
        <f>J$19</f>
        <v>4.8621847637</v>
      </c>
      <c r="L19" s="6">
        <f>'orig. data'!B18</f>
        <v>15466</v>
      </c>
      <c r="M19" s="6">
        <f>'orig. data'!C18</f>
        <v>2965834</v>
      </c>
      <c r="N19" s="12" t="str">
        <f>'orig. data'!G18</f>
        <v> </v>
      </c>
      <c r="P19" s="6">
        <f>'orig. data'!P18</f>
        <v>15042</v>
      </c>
      <c r="Q19" s="6">
        <f>'orig. data'!Q18</f>
        <v>3093671</v>
      </c>
      <c r="R19" s="12" t="str">
        <f>'orig. data'!U18</f>
        <v> </v>
      </c>
      <c r="T19" s="12">
        <f>'orig. data'!AD18</f>
        <v>6.3203122E-08</v>
      </c>
    </row>
    <row r="20" spans="2:20" ht="12.75">
      <c r="B20"/>
      <c r="C20"/>
      <c r="D20"/>
      <c r="E20"/>
      <c r="F20"/>
      <c r="G20"/>
      <c r="H20" s="33"/>
      <c r="I20" s="3"/>
      <c r="J20" s="3"/>
      <c r="K20" s="33"/>
      <c r="L20" s="6"/>
      <c r="M20" s="6"/>
      <c r="N20" s="12"/>
      <c r="P20" s="6"/>
      <c r="Q20" s="6"/>
      <c r="R20" s="12"/>
      <c r="T20" s="12"/>
    </row>
    <row r="21" spans="1:20" ht="12.75">
      <c r="A21" s="2">
        <v>16</v>
      </c>
      <c r="B21" t="s">
        <v>175</v>
      </c>
      <c r="C21" t="str">
        <f aca="true" t="shared" si="7" ref="C21:C32">IF(AND(N21&lt;=0.01,N21&gt;0),"1","")</f>
        <v>1</v>
      </c>
      <c r="D21" t="str">
        <f aca="true" t="shared" si="8" ref="D21:D32">IF(AND(R21&lt;=0.01,R21&gt;0),"2","")</f>
        <v>2</v>
      </c>
      <c r="E21" t="str">
        <f aca="true" t="shared" si="9" ref="E21:E32">IF(AND(T21&lt;=0.01,T21&gt;0),"t","")</f>
        <v>t</v>
      </c>
      <c r="F21" t="str">
        <f aca="true" t="shared" si="10" ref="F21:F32">IF(AND(L21&gt;0,L21&lt;=5),"T1c"," ")&amp;IF(AND(M21&gt;0,M21&lt;=5),"T1p"," ")</f>
        <v>  </v>
      </c>
      <c r="G21" t="str">
        <f aca="true" t="shared" si="11" ref="G21:G32">IF(AND(P21&gt;0,P21&lt;=5),"T2c"," ")&amp;IF(AND(Q21&gt;0,Q21&lt;=5),"T2p"," ")</f>
        <v>  </v>
      </c>
      <c r="H21" s="33">
        <f aca="true" t="shared" si="12" ref="H21:H32">I$19</f>
        <v>5.2147220647</v>
      </c>
      <c r="I21" s="3">
        <f>'orig. data'!D19</f>
        <v>4.3759611649</v>
      </c>
      <c r="J21" s="3">
        <f>'orig. data'!R19</f>
        <v>3.8270371046</v>
      </c>
      <c r="K21" s="33">
        <f aca="true" t="shared" si="13" ref="K21:K32">J$19</f>
        <v>4.8621847637</v>
      </c>
      <c r="L21" s="6">
        <f>'orig. data'!B19</f>
        <v>691</v>
      </c>
      <c r="M21" s="6">
        <f>'orig. data'!C19</f>
        <v>148175</v>
      </c>
      <c r="N21" s="12">
        <f>'orig. data'!G19</f>
        <v>6.96299E-05</v>
      </c>
      <c r="P21" s="6">
        <f>'orig. data'!P19</f>
        <v>692</v>
      </c>
      <c r="Q21" s="6">
        <f>'orig. data'!Q19</f>
        <v>171340</v>
      </c>
      <c r="R21" s="12">
        <f>'orig. data'!U19</f>
        <v>6.4203131E-08</v>
      </c>
      <c r="T21" s="12">
        <f>'orig. data'!AD19</f>
        <v>0.0017947343</v>
      </c>
    </row>
    <row r="22" spans="1:20" ht="12.75">
      <c r="A22" s="2">
        <v>17</v>
      </c>
      <c r="B22" t="s">
        <v>336</v>
      </c>
      <c r="C22">
        <f t="shared" si="7"/>
      </c>
      <c r="D22">
        <f t="shared" si="8"/>
      </c>
      <c r="E22" t="str">
        <f t="shared" si="9"/>
        <v>t</v>
      </c>
      <c r="F22" t="str">
        <f t="shared" si="10"/>
        <v>  </v>
      </c>
      <c r="G22" t="str">
        <f t="shared" si="11"/>
        <v>  </v>
      </c>
      <c r="H22" s="33">
        <f t="shared" si="12"/>
        <v>5.2147220647</v>
      </c>
      <c r="I22" s="3">
        <f>'orig. data'!D20</f>
        <v>5.3549177982</v>
      </c>
      <c r="J22" s="3">
        <f>'orig. data'!R20</f>
        <v>4.4402875486</v>
      </c>
      <c r="K22" s="33">
        <f t="shared" si="13"/>
        <v>4.8621847637</v>
      </c>
      <c r="L22" s="6">
        <f>'orig. data'!B20</f>
        <v>583</v>
      </c>
      <c r="M22" s="6">
        <f>'orig. data'!C20</f>
        <v>97847</v>
      </c>
      <c r="N22" s="12">
        <f>'orig. data'!G20</f>
        <v>0.5740341796</v>
      </c>
      <c r="P22" s="6">
        <f>'orig. data'!P20</f>
        <v>501</v>
      </c>
      <c r="Q22" s="6">
        <f>'orig. data'!Q20</f>
        <v>104743</v>
      </c>
      <c r="R22" s="12">
        <f>'orig. data'!U20</f>
        <v>0.0727243297</v>
      </c>
      <c r="T22" s="12">
        <f>'orig. data'!AD20</f>
        <v>0.0003209845</v>
      </c>
    </row>
    <row r="23" spans="1:20" ht="12.75">
      <c r="A23" s="2">
        <v>18</v>
      </c>
      <c r="B23" t="s">
        <v>166</v>
      </c>
      <c r="C23">
        <f t="shared" si="7"/>
      </c>
      <c r="D23">
        <f t="shared" si="8"/>
      </c>
      <c r="E23">
        <f t="shared" si="9"/>
      </c>
      <c r="F23" t="str">
        <f t="shared" si="10"/>
        <v>  </v>
      </c>
      <c r="G23" t="str">
        <f t="shared" si="11"/>
        <v>  </v>
      </c>
      <c r="H23" s="33">
        <f t="shared" si="12"/>
        <v>5.2147220647</v>
      </c>
      <c r="I23" s="3">
        <f>'orig. data'!D25</f>
        <v>5.4106510796</v>
      </c>
      <c r="J23" s="3">
        <f>'orig. data'!R25</f>
        <v>5.3374821178</v>
      </c>
      <c r="K23" s="33">
        <f t="shared" si="13"/>
        <v>4.8621847637</v>
      </c>
      <c r="L23" s="6">
        <f>'orig. data'!B25</f>
        <v>478</v>
      </c>
      <c r="M23" s="6">
        <f>'orig. data'!C25</f>
        <v>85149</v>
      </c>
      <c r="N23" s="12">
        <f>'orig. data'!G25</f>
        <v>0.4676936656</v>
      </c>
      <c r="P23" s="6">
        <f>'orig. data'!P25</f>
        <v>501</v>
      </c>
      <c r="Q23" s="6">
        <f>'orig. data'!Q25</f>
        <v>89158</v>
      </c>
      <c r="R23" s="12">
        <f>'orig. data'!U25</f>
        <v>0.0626592306</v>
      </c>
      <c r="T23" s="12">
        <f>'orig. data'!AD25</f>
        <v>0.3604212497</v>
      </c>
    </row>
    <row r="24" spans="1:20" ht="12.75">
      <c r="A24" s="2">
        <v>19</v>
      </c>
      <c r="B24" t="s">
        <v>337</v>
      </c>
      <c r="C24" t="str">
        <f t="shared" si="7"/>
        <v>1</v>
      </c>
      <c r="D24" t="str">
        <f t="shared" si="8"/>
        <v>2</v>
      </c>
      <c r="E24" t="str">
        <f t="shared" si="9"/>
        <v>t</v>
      </c>
      <c r="F24" t="str">
        <f t="shared" si="10"/>
        <v>  </v>
      </c>
      <c r="G24" t="str">
        <f t="shared" si="11"/>
        <v>  </v>
      </c>
      <c r="H24" s="33">
        <f t="shared" si="12"/>
        <v>5.2147220647</v>
      </c>
      <c r="I24" s="3">
        <f>'orig. data'!D21</f>
        <v>4.5580527223</v>
      </c>
      <c r="J24" s="3">
        <f>'orig. data'!R21</f>
        <v>3.6546922484</v>
      </c>
      <c r="K24" s="33">
        <f t="shared" si="13"/>
        <v>4.8621847637</v>
      </c>
      <c r="L24" s="6">
        <f>'orig. data'!B21</f>
        <v>809</v>
      </c>
      <c r="M24" s="6">
        <f>'orig. data'!C21</f>
        <v>187969</v>
      </c>
      <c r="N24" s="12">
        <f>'orig. data'!G21</f>
        <v>0.0010440172</v>
      </c>
      <c r="P24" s="6">
        <f>'orig. data'!P21</f>
        <v>633</v>
      </c>
      <c r="Q24" s="6">
        <f>'orig. data'!Q21</f>
        <v>182345</v>
      </c>
      <c r="R24" s="12">
        <f>'orig. data'!U21</f>
        <v>3.31823E-10</v>
      </c>
      <c r="T24" s="12">
        <f>'orig. data'!AD21</f>
        <v>2.4490018E-06</v>
      </c>
    </row>
    <row r="25" spans="1:20" ht="12.75">
      <c r="A25" s="2">
        <v>20</v>
      </c>
      <c r="B25" t="s">
        <v>308</v>
      </c>
      <c r="C25">
        <f t="shared" si="7"/>
      </c>
      <c r="D25" t="str">
        <f t="shared" si="8"/>
        <v>2</v>
      </c>
      <c r="E25" t="str">
        <f t="shared" si="9"/>
        <v>t</v>
      </c>
      <c r="F25" t="str">
        <f t="shared" si="10"/>
        <v>  </v>
      </c>
      <c r="G25" t="str">
        <f t="shared" si="11"/>
        <v>  </v>
      </c>
      <c r="H25" s="33">
        <f t="shared" si="12"/>
        <v>5.2147220647</v>
      </c>
      <c r="I25" s="3">
        <f>'orig. data'!D24</f>
        <v>4.72909078</v>
      </c>
      <c r="J25" s="3">
        <f>'orig. data'!R24</f>
        <v>4.208389123</v>
      </c>
      <c r="K25" s="33">
        <f t="shared" si="13"/>
        <v>4.8621847637</v>
      </c>
      <c r="L25" s="6">
        <f>'orig. data'!B24</f>
        <v>604</v>
      </c>
      <c r="M25" s="6">
        <f>'orig. data'!C24</f>
        <v>125989</v>
      </c>
      <c r="N25" s="12">
        <f>'orig. data'!G24</f>
        <v>0.0335450128</v>
      </c>
      <c r="P25" s="6">
        <f>'orig. data'!P24</f>
        <v>578</v>
      </c>
      <c r="Q25" s="6">
        <f>'orig. data'!Q24</f>
        <v>134486</v>
      </c>
      <c r="R25" s="12">
        <f>'orig. data'!U24</f>
        <v>0.0022365226</v>
      </c>
      <c r="T25" s="12">
        <f>'orig. data'!AD24</f>
        <v>0.0078882721</v>
      </c>
    </row>
    <row r="26" spans="1:20" ht="12.75">
      <c r="A26" s="2">
        <v>21</v>
      </c>
      <c r="B26" t="s">
        <v>338</v>
      </c>
      <c r="C26">
        <f t="shared" si="7"/>
      </c>
      <c r="D26">
        <f t="shared" si="8"/>
      </c>
      <c r="E26" t="str">
        <f t="shared" si="9"/>
        <v>t</v>
      </c>
      <c r="F26" t="str">
        <f t="shared" si="10"/>
        <v>  </v>
      </c>
      <c r="G26" t="str">
        <f t="shared" si="11"/>
        <v>  </v>
      </c>
      <c r="H26" s="33">
        <f t="shared" si="12"/>
        <v>5.2147220647</v>
      </c>
      <c r="I26" s="3">
        <f>'orig. data'!D22</f>
        <v>5.3336465763</v>
      </c>
      <c r="J26" s="3">
        <f>'orig. data'!R22</f>
        <v>4.3997044099</v>
      </c>
      <c r="K26" s="33">
        <f t="shared" si="13"/>
        <v>4.8621847637</v>
      </c>
      <c r="L26" s="6">
        <f>'orig. data'!B22</f>
        <v>880</v>
      </c>
      <c r="M26" s="6">
        <f>'orig. data'!C22</f>
        <v>162184</v>
      </c>
      <c r="N26" s="12">
        <f>'orig. data'!G22</f>
        <v>0.5743655037</v>
      </c>
      <c r="P26" s="6">
        <f>'orig. data'!P22</f>
        <v>800</v>
      </c>
      <c r="Q26" s="6">
        <f>'orig. data'!Q22</f>
        <v>174736</v>
      </c>
      <c r="R26" s="12">
        <f>'orig. data'!U22</f>
        <v>0.0166685554</v>
      </c>
      <c r="T26" s="12">
        <f>'orig. data'!AD22</f>
        <v>6.8159905E-06</v>
      </c>
    </row>
    <row r="27" spans="1:23" ht="12.75">
      <c r="A27" s="2">
        <v>22</v>
      </c>
      <c r="B27" t="s">
        <v>340</v>
      </c>
      <c r="C27">
        <f t="shared" si="7"/>
      </c>
      <c r="D27" t="str">
        <f t="shared" si="8"/>
        <v>2</v>
      </c>
      <c r="E27" t="str">
        <f t="shared" si="9"/>
        <v>t</v>
      </c>
      <c r="F27" t="str">
        <f t="shared" si="10"/>
        <v>  </v>
      </c>
      <c r="G27" t="str">
        <f t="shared" si="11"/>
        <v>  </v>
      </c>
      <c r="H27" s="33">
        <f t="shared" si="12"/>
        <v>5.2147220647</v>
      </c>
      <c r="I27" s="3">
        <f>'orig. data'!D26</f>
        <v>4.9942518043</v>
      </c>
      <c r="J27" s="3">
        <f>'orig. data'!R26</f>
        <v>4.2813220066</v>
      </c>
      <c r="K27" s="33">
        <f t="shared" si="13"/>
        <v>4.8621847637</v>
      </c>
      <c r="L27" s="6">
        <f>'orig. data'!B26</f>
        <v>780</v>
      </c>
      <c r="M27" s="6">
        <f>'orig. data'!C26</f>
        <v>149557</v>
      </c>
      <c r="N27" s="12">
        <f>'orig. data'!G26</f>
        <v>0.3017560892</v>
      </c>
      <c r="P27" s="6">
        <f>'orig. data'!P26</f>
        <v>734</v>
      </c>
      <c r="Q27" s="6">
        <f>'orig. data'!Q26</f>
        <v>166134</v>
      </c>
      <c r="R27" s="12">
        <f>'orig. data'!U26</f>
        <v>0.0031176924</v>
      </c>
      <c r="T27" s="12">
        <f>'orig. data'!AD26</f>
        <v>0.0002867596</v>
      </c>
      <c r="U27" s="1"/>
      <c r="V27" s="1"/>
      <c r="W27" s="1"/>
    </row>
    <row r="28" spans="1:23" ht="12.75">
      <c r="A28" s="2">
        <v>23</v>
      </c>
      <c r="B28" t="s">
        <v>339</v>
      </c>
      <c r="C28">
        <f t="shared" si="7"/>
      </c>
      <c r="D28">
        <f t="shared" si="8"/>
      </c>
      <c r="E28" t="str">
        <f t="shared" si="9"/>
        <v>t</v>
      </c>
      <c r="F28" t="str">
        <f t="shared" si="10"/>
        <v>  </v>
      </c>
      <c r="G28" t="str">
        <f t="shared" si="11"/>
        <v>  </v>
      </c>
      <c r="H28" s="33">
        <f t="shared" si="12"/>
        <v>5.2147220647</v>
      </c>
      <c r="I28" s="3">
        <f>'orig. data'!D23</f>
        <v>5.177250776</v>
      </c>
      <c r="J28" s="3">
        <f>'orig. data'!R23</f>
        <v>4.5366940239</v>
      </c>
      <c r="K28" s="33">
        <f t="shared" si="13"/>
        <v>4.8621847637</v>
      </c>
      <c r="L28" s="6">
        <f>'orig. data'!B23</f>
        <v>1290</v>
      </c>
      <c r="M28" s="6">
        <f>'orig. data'!C23</f>
        <v>249525</v>
      </c>
      <c r="N28" s="12">
        <f>'orig. data'!G23</f>
        <v>0.8369357793</v>
      </c>
      <c r="P28" s="6">
        <f>'orig. data'!P23</f>
        <v>1198</v>
      </c>
      <c r="Q28" s="6">
        <f>'orig. data'!Q23</f>
        <v>261023</v>
      </c>
      <c r="R28" s="12">
        <f>'orig. data'!U23</f>
        <v>0.0554684417</v>
      </c>
      <c r="T28" s="12">
        <f>'orig. data'!AD23</f>
        <v>6.71699E-05</v>
      </c>
      <c r="U28" s="1"/>
      <c r="V28" s="1"/>
      <c r="W28" s="1"/>
    </row>
    <row r="29" spans="1:23" ht="12.75">
      <c r="A29" s="2">
        <v>24</v>
      </c>
      <c r="B29" t="s">
        <v>341</v>
      </c>
      <c r="C29">
        <f t="shared" si="7"/>
      </c>
      <c r="D29">
        <f t="shared" si="8"/>
      </c>
      <c r="E29" t="str">
        <f t="shared" si="9"/>
        <v>t</v>
      </c>
      <c r="F29" t="str">
        <f t="shared" si="10"/>
        <v>  </v>
      </c>
      <c r="G29" t="str">
        <f t="shared" si="11"/>
        <v>  </v>
      </c>
      <c r="H29" s="33">
        <f t="shared" si="12"/>
        <v>5.2147220647</v>
      </c>
      <c r="I29" s="3">
        <f>'orig. data'!D27</f>
        <v>5.5720500489</v>
      </c>
      <c r="J29" s="3">
        <f>'orig. data'!R27</f>
        <v>5.0913104899</v>
      </c>
      <c r="K29" s="33">
        <f t="shared" si="13"/>
        <v>4.8621847637</v>
      </c>
      <c r="L29" s="6">
        <f>'orig. data'!B27</f>
        <v>1038</v>
      </c>
      <c r="M29" s="6">
        <f>'orig. data'!C27</f>
        <v>184121</v>
      </c>
      <c r="N29" s="12">
        <f>'orig. data'!G27</f>
        <v>0.0779811202</v>
      </c>
      <c r="P29" s="6">
        <f>'orig. data'!P27</f>
        <v>910</v>
      </c>
      <c r="Q29" s="6">
        <f>'orig. data'!Q27</f>
        <v>182894</v>
      </c>
      <c r="R29" s="12">
        <f>'orig. data'!U27</f>
        <v>0.2438403029</v>
      </c>
      <c r="T29" s="12">
        <f>'orig. data'!AD27</f>
        <v>0.0054805776</v>
      </c>
      <c r="U29" s="1"/>
      <c r="V29" s="1"/>
      <c r="W29" s="1"/>
    </row>
    <row r="30" spans="1:23" ht="12.75">
      <c r="A30" s="2">
        <v>25</v>
      </c>
      <c r="B30" t="s">
        <v>169</v>
      </c>
      <c r="C30">
        <f t="shared" si="7"/>
      </c>
      <c r="D30">
        <f t="shared" si="8"/>
      </c>
      <c r="E30">
        <f t="shared" si="9"/>
      </c>
      <c r="F30" t="str">
        <f t="shared" si="10"/>
        <v>  </v>
      </c>
      <c r="G30" t="str">
        <f t="shared" si="11"/>
        <v>  </v>
      </c>
      <c r="H30" s="33">
        <f t="shared" si="12"/>
        <v>5.2147220647</v>
      </c>
      <c r="I30" s="3">
        <f>'orig. data'!D28</f>
        <v>5.1451367636</v>
      </c>
      <c r="J30" s="3">
        <f>'orig. data'!R28</f>
        <v>4.7186463794</v>
      </c>
      <c r="K30" s="33">
        <f t="shared" si="13"/>
        <v>4.8621847637</v>
      </c>
      <c r="L30" s="6">
        <f>'orig. data'!B28</f>
        <v>403</v>
      </c>
      <c r="M30" s="6">
        <f>'orig. data'!C28</f>
        <v>75905</v>
      </c>
      <c r="N30" s="12">
        <f>'orig. data'!G28</f>
        <v>0.8065275145</v>
      </c>
      <c r="O30" s="9"/>
      <c r="P30" s="6">
        <f>'orig. data'!P28</f>
        <v>403</v>
      </c>
      <c r="Q30" s="6">
        <f>'orig. data'!Q28</f>
        <v>79073</v>
      </c>
      <c r="R30" s="12">
        <f>'orig. data'!U28</f>
        <v>0.5877830077</v>
      </c>
      <c r="T30" s="12">
        <f>'orig. data'!AD28</f>
        <v>0.070642233</v>
      </c>
      <c r="U30" s="1"/>
      <c r="V30" s="1"/>
      <c r="W30" s="1"/>
    </row>
    <row r="31" spans="1:23" ht="12.75">
      <c r="A31" s="2">
        <v>26</v>
      </c>
      <c r="B31" t="s">
        <v>171</v>
      </c>
      <c r="C31">
        <f t="shared" si="7"/>
      </c>
      <c r="D31">
        <f t="shared" si="8"/>
      </c>
      <c r="E31">
        <f t="shared" si="9"/>
      </c>
      <c r="F31" t="str">
        <f t="shared" si="10"/>
        <v>  </v>
      </c>
      <c r="G31" t="str">
        <f t="shared" si="11"/>
        <v>  </v>
      </c>
      <c r="H31" s="33">
        <f t="shared" si="12"/>
        <v>5.2147220647</v>
      </c>
      <c r="I31" s="3">
        <f>'orig. data'!D30</f>
        <v>4.9203865125</v>
      </c>
      <c r="J31" s="3">
        <f>'orig. data'!R30</f>
        <v>4.6119494425</v>
      </c>
      <c r="K31" s="33">
        <f t="shared" si="13"/>
        <v>4.8621847637</v>
      </c>
      <c r="L31" s="6">
        <f>'orig. data'!B30</f>
        <v>530</v>
      </c>
      <c r="M31" s="6">
        <f>'orig. data'!C30</f>
        <v>114636</v>
      </c>
      <c r="N31" s="12">
        <f>'orig. data'!G30</f>
        <v>0.2295950464</v>
      </c>
      <c r="O31" s="9"/>
      <c r="P31" s="6">
        <f>'orig. data'!P30</f>
        <v>474</v>
      </c>
      <c r="Q31" s="6">
        <f>'orig. data'!Q30</f>
        <v>106048</v>
      </c>
      <c r="R31" s="12">
        <f>'orig. data'!U30</f>
        <v>0.2991383331</v>
      </c>
      <c r="T31" s="12">
        <f>'orig. data'!AD30</f>
        <v>0.0896730119</v>
      </c>
      <c r="U31" s="1"/>
      <c r="V31" s="1"/>
      <c r="W31" s="1"/>
    </row>
    <row r="32" spans="1:23" ht="12.75">
      <c r="A32" s="2">
        <v>27</v>
      </c>
      <c r="B32" t="s">
        <v>342</v>
      </c>
      <c r="C32" t="str">
        <f t="shared" si="7"/>
        <v>1</v>
      </c>
      <c r="D32" t="str">
        <f t="shared" si="8"/>
        <v>2</v>
      </c>
      <c r="E32" t="str">
        <f t="shared" si="9"/>
        <v>t</v>
      </c>
      <c r="F32" t="str">
        <f t="shared" si="10"/>
        <v>  </v>
      </c>
      <c r="G32" t="str">
        <f t="shared" si="11"/>
        <v>  </v>
      </c>
      <c r="H32" s="33">
        <f t="shared" si="12"/>
        <v>5.2147220647</v>
      </c>
      <c r="I32" s="3">
        <f>'orig. data'!D29</f>
        <v>4.033331589</v>
      </c>
      <c r="J32" s="3">
        <f>'orig. data'!R29</f>
        <v>3.4142314838</v>
      </c>
      <c r="K32" s="33">
        <f t="shared" si="13"/>
        <v>4.8621847637</v>
      </c>
      <c r="L32" s="6">
        <f>'orig. data'!B29</f>
        <v>737</v>
      </c>
      <c r="M32" s="6">
        <f>'orig. data'!C29</f>
        <v>198705</v>
      </c>
      <c r="N32" s="12">
        <f>'orig. data'!G29</f>
        <v>1.3618283E-09</v>
      </c>
      <c r="O32" s="9"/>
      <c r="P32" s="6">
        <f>'orig. data'!P29</f>
        <v>627</v>
      </c>
      <c r="Q32" s="6">
        <f>'orig. data'!Q29</f>
        <v>189568</v>
      </c>
      <c r="R32" s="12">
        <f>'orig. data'!U29</f>
        <v>1.138707E-14</v>
      </c>
      <c r="T32" s="12">
        <f>'orig. data'!AD29</f>
        <v>0.0002295234</v>
      </c>
      <c r="U32" s="1"/>
      <c r="V32" s="1"/>
      <c r="W32" s="1"/>
    </row>
    <row r="33" spans="2:23" ht="12.75">
      <c r="B33"/>
      <c r="C33"/>
      <c r="D33"/>
      <c r="E33"/>
      <c r="F33"/>
      <c r="G33"/>
      <c r="H33" s="33"/>
      <c r="I33" s="3"/>
      <c r="J33" s="3"/>
      <c r="K33" s="33"/>
      <c r="L33" s="6"/>
      <c r="M33" s="6"/>
      <c r="N33" s="12"/>
      <c r="O33" s="9"/>
      <c r="P33" s="6"/>
      <c r="Q33" s="6"/>
      <c r="R33" s="12"/>
      <c r="T33" s="12"/>
      <c r="U33" s="1"/>
      <c r="V33" s="1"/>
      <c r="W33" s="1"/>
    </row>
    <row r="34" spans="1:23" ht="12.75">
      <c r="A34" s="2">
        <v>28</v>
      </c>
      <c r="B34" t="s">
        <v>343</v>
      </c>
      <c r="C34">
        <f>IF(AND(N34&lt;=0.01,N34&gt;0),"1","")</f>
      </c>
      <c r="D34" t="str">
        <f>IF(AND(R34&lt;=0.01,R34&gt;0),"2","")</f>
        <v>2</v>
      </c>
      <c r="E34" t="str">
        <f>IF(AND(T34&lt;=0.01,T34&gt;0),"t","")</f>
        <v>t</v>
      </c>
      <c r="F34" t="str">
        <f>IF(AND(L34&gt;0,L34&lt;=5),"T1c"," ")&amp;IF(AND(M34&gt;0,M34&lt;=5),"T1p"," ")</f>
        <v>  </v>
      </c>
      <c r="G34" t="str">
        <f>IF(AND(P34&gt;0,P34&lt;=5),"T2c"," ")&amp;IF(AND(Q34&gt;0,Q34&lt;=5),"T2p"," ")</f>
        <v>  </v>
      </c>
      <c r="H34" s="33">
        <f>I$19</f>
        <v>5.2147220647</v>
      </c>
      <c r="I34" s="3">
        <f>'orig. data'!D31</f>
        <v>5.0680464913</v>
      </c>
      <c r="J34" s="3">
        <f>'orig. data'!R31</f>
        <v>4.4167253937</v>
      </c>
      <c r="K34" s="33">
        <f>J$19</f>
        <v>4.8621847637</v>
      </c>
      <c r="L34" s="6">
        <f>'orig. data'!B31</f>
        <v>4513</v>
      </c>
      <c r="M34" s="6">
        <f>'orig. data'!C31</f>
        <v>850405</v>
      </c>
      <c r="N34" s="12">
        <f>'orig. data'!G31</f>
        <v>0.307268113</v>
      </c>
      <c r="O34" s="9"/>
      <c r="P34" s="6">
        <f>'orig. data'!P31</f>
        <v>4165</v>
      </c>
      <c r="Q34" s="6">
        <f>'orig. data'!Q31</f>
        <v>920107</v>
      </c>
      <c r="R34" s="12">
        <f>'orig. data'!U31</f>
        <v>0.0007570959</v>
      </c>
      <c r="T34" s="12">
        <f>'orig. data'!AD31</f>
        <v>4.5917905E-09</v>
      </c>
      <c r="U34" s="1"/>
      <c r="V34" s="1"/>
      <c r="W34" s="1"/>
    </row>
    <row r="35" spans="1:23" ht="12.75">
      <c r="A35" s="2">
        <v>29</v>
      </c>
      <c r="B35" s="15" t="s">
        <v>344</v>
      </c>
      <c r="C35">
        <f>IF(AND(N35&lt;=0.01,N35&gt;0),"1","")</f>
      </c>
      <c r="D35" t="str">
        <f>IF(AND(R35&lt;=0.01,R35&gt;0),"2","")</f>
        <v>2</v>
      </c>
      <c r="E35" t="str">
        <f>IF(AND(T35&lt;=0.01,T35&gt;0),"t","")</f>
        <v>t</v>
      </c>
      <c r="F35" t="str">
        <f>IF(AND(L35&gt;0,L35&lt;=5),"T1c"," ")&amp;IF(AND(M35&gt;0,M35&lt;=5),"T1p"," ")</f>
        <v>  </v>
      </c>
      <c r="G35" t="str">
        <f>IF(AND(P35&gt;0,P35&lt;=5),"T2c"," ")&amp;IF(AND(Q35&gt;0,Q35&lt;=5),"T2p"," ")</f>
        <v>  </v>
      </c>
      <c r="H35" s="33">
        <f>I$19</f>
        <v>5.2147220647</v>
      </c>
      <c r="I35" s="3">
        <f>'orig. data'!D32</f>
        <v>4.9203039105</v>
      </c>
      <c r="J35" s="3">
        <f>'orig. data'!R32</f>
        <v>4.3324143944</v>
      </c>
      <c r="K35" s="33">
        <f>J$19</f>
        <v>4.8621847637</v>
      </c>
      <c r="L35" s="6">
        <f>'orig. data'!B32</f>
        <v>2647</v>
      </c>
      <c r="M35" s="6">
        <f>'orig. data'!C32</f>
        <v>549019</v>
      </c>
      <c r="N35" s="12">
        <f>'orig. data'!G32</f>
        <v>0.0561799791</v>
      </c>
      <c r="O35" s="9"/>
      <c r="P35" s="6">
        <f>'orig. data'!P32</f>
        <v>2411</v>
      </c>
      <c r="Q35" s="6">
        <f>'orig. data'!Q32</f>
        <v>561954</v>
      </c>
      <c r="R35" s="12">
        <f>'orig. data'!U32</f>
        <v>0.0002466796</v>
      </c>
      <c r="T35" s="12">
        <f>'orig. data'!AD32</f>
        <v>1.450527E-06</v>
      </c>
      <c r="U35" s="1"/>
      <c r="V35" s="1"/>
      <c r="W35" s="1"/>
    </row>
    <row r="36" spans="1:23" ht="12.75">
      <c r="A36" s="2">
        <v>30</v>
      </c>
      <c r="B36" t="s">
        <v>345</v>
      </c>
      <c r="C36" t="str">
        <f>IF(AND(N36&lt;=0.01,N36&gt;0),"1","")</f>
        <v>1</v>
      </c>
      <c r="D36" t="str">
        <f>IF(AND(R36&lt;=0.01,R36&gt;0),"2","")</f>
        <v>2</v>
      </c>
      <c r="E36" t="str">
        <f>IF(AND(T36&lt;=0.01,T36&gt;0),"t","")</f>
        <v>t</v>
      </c>
      <c r="F36" t="str">
        <f>IF(AND(L36&gt;0,L36&lt;=5),"T1c"," ")&amp;IF(AND(M36&gt;0,M36&lt;=5),"T1p"," ")</f>
        <v>  </v>
      </c>
      <c r="G36" t="str">
        <f>IF(AND(P36&gt;0,P36&lt;=5),"T2c"," ")&amp;IF(AND(Q36&gt;0,Q36&lt;=5),"T2p"," ")</f>
        <v>  </v>
      </c>
      <c r="H36" s="33">
        <f>I$19</f>
        <v>5.2147220647</v>
      </c>
      <c r="I36" s="3">
        <f>'orig. data'!D33</f>
        <v>4.7428296279</v>
      </c>
      <c r="J36" s="3">
        <f>'orig. data'!R33</f>
        <v>4.3128501142</v>
      </c>
      <c r="K36" s="33">
        <f>J$19</f>
        <v>4.8621847637</v>
      </c>
      <c r="L36" s="6">
        <f>'orig. data'!B33</f>
        <v>1663</v>
      </c>
      <c r="M36" s="6">
        <f>'orig. data'!C33</f>
        <v>380338</v>
      </c>
      <c r="N36" s="12">
        <f>'orig. data'!G33</f>
        <v>0.0048711468</v>
      </c>
      <c r="O36" s="9"/>
      <c r="P36" s="6">
        <f>'orig. data'!P33</f>
        <v>1475</v>
      </c>
      <c r="Q36" s="6">
        <f>'orig. data'!Q33</f>
        <v>359487</v>
      </c>
      <c r="R36" s="12">
        <f>'orig. data'!U33</f>
        <v>0.0007013966</v>
      </c>
      <c r="T36" s="12">
        <f>'orig. data'!AD33</f>
        <v>0.0007212399</v>
      </c>
      <c r="U36" s="1"/>
      <c r="V36" s="1"/>
      <c r="W36" s="1"/>
    </row>
    <row r="37" spans="1:23" ht="12.75">
      <c r="A37" s="2">
        <v>31</v>
      </c>
      <c r="B37" t="s">
        <v>346</v>
      </c>
      <c r="C37">
        <f>IF(AND(N37&lt;=0.01,N37&gt;0),"1","")</f>
      </c>
      <c r="D37" t="str">
        <f>IF(AND(R37&lt;=0.01,R37&gt;0),"2","")</f>
        <v>2</v>
      </c>
      <c r="E37" t="str">
        <f>IF(AND(T37&lt;=0.01,T37&gt;0),"t","")</f>
        <v>t</v>
      </c>
      <c r="F37" t="str">
        <f>IF(AND(L37&gt;0,L37&lt;=5),"T1c"," ")&amp;IF(AND(M37&gt;0,M37&lt;=5),"T1p"," ")</f>
        <v>  </v>
      </c>
      <c r="G37" t="str">
        <f>IF(AND(P37&gt;0,P37&lt;=5),"T2c"," ")&amp;IF(AND(Q37&gt;0,Q37&lt;=5),"T2p"," ")</f>
        <v>  </v>
      </c>
      <c r="H37" s="33">
        <f aca="true" t="shared" si="14" ref="H37:N37">H8</f>
        <v>5.2147220647</v>
      </c>
      <c r="I37" s="3">
        <f t="shared" si="14"/>
        <v>4.951329035</v>
      </c>
      <c r="J37" s="3">
        <f t="shared" si="14"/>
        <v>4.3704731298</v>
      </c>
      <c r="K37" s="33">
        <f t="shared" si="14"/>
        <v>4.8621847637</v>
      </c>
      <c r="L37" s="6">
        <f t="shared" si="14"/>
        <v>8823</v>
      </c>
      <c r="M37" s="6">
        <f t="shared" si="14"/>
        <v>1779762</v>
      </c>
      <c r="N37" s="12">
        <f t="shared" si="14"/>
        <v>0.0205982512</v>
      </c>
      <c r="O37" s="9"/>
      <c r="P37" s="6">
        <f>P8</f>
        <v>8051</v>
      </c>
      <c r="Q37" s="6">
        <f>Q8</f>
        <v>1841548</v>
      </c>
      <c r="R37" s="12">
        <f>R8</f>
        <v>3.4393055E-06</v>
      </c>
      <c r="T37" s="12">
        <f>T8</f>
        <v>1.137155E-16</v>
      </c>
      <c r="U37" s="1"/>
      <c r="V37" s="1"/>
      <c r="W37" s="1"/>
    </row>
    <row r="38" spans="1:23" ht="12.75">
      <c r="A38" s="2">
        <v>32</v>
      </c>
      <c r="B38" t="str">
        <f>B19</f>
        <v>Manitoba (t)</v>
      </c>
      <c r="C38">
        <f>IF(AND(N38&lt;=0.01,N38&gt;0),"1","")</f>
      </c>
      <c r="D38">
        <f>IF(AND(R38&lt;=0.01,R38&gt;0),"2","")</f>
      </c>
      <c r="E38" t="str">
        <f>IF(AND(T38&lt;=0.01,T38&gt;0),"t","")</f>
        <v>t</v>
      </c>
      <c r="F38" t="str">
        <f>IF(AND(L38&gt;0,L38&lt;=5),"T1c"," ")&amp;IF(AND(M38&gt;0,M38&lt;=5),"T1p"," ")</f>
        <v>  </v>
      </c>
      <c r="G38" t="str">
        <f>IF(AND(P38&gt;0,P38&lt;=5),"T2c"," ")&amp;IF(AND(Q38&gt;0,Q38&lt;=5),"T2p"," ")</f>
        <v>  </v>
      </c>
      <c r="H38" s="33">
        <f aca="true" t="shared" si="15" ref="H38:N38">H19</f>
        <v>5.2147220647</v>
      </c>
      <c r="I38" s="3">
        <f t="shared" si="15"/>
        <v>5.2147220647</v>
      </c>
      <c r="J38" s="3">
        <f t="shared" si="15"/>
        <v>4.8621847637</v>
      </c>
      <c r="K38" s="33">
        <f t="shared" si="15"/>
        <v>4.8621847637</v>
      </c>
      <c r="L38" s="6">
        <f t="shared" si="15"/>
        <v>15466</v>
      </c>
      <c r="M38" s="6">
        <f t="shared" si="15"/>
        <v>2965834</v>
      </c>
      <c r="N38" s="12" t="str">
        <f t="shared" si="15"/>
        <v> </v>
      </c>
      <c r="O38" s="9"/>
      <c r="P38" s="6">
        <f>P19</f>
        <v>15042</v>
      </c>
      <c r="Q38" s="6">
        <f>Q19</f>
        <v>3093671</v>
      </c>
      <c r="R38" s="12" t="str">
        <f>R19</f>
        <v> </v>
      </c>
      <c r="T38" s="12">
        <f>T19</f>
        <v>6.3203122E-08</v>
      </c>
      <c r="U38" s="1"/>
      <c r="V38" s="1"/>
      <c r="W38" s="1"/>
    </row>
    <row r="39" spans="2:23" ht="12.75">
      <c r="B39"/>
      <c r="C39"/>
      <c r="D39"/>
      <c r="E39"/>
      <c r="F39"/>
      <c r="G39"/>
      <c r="H39" s="33"/>
      <c r="I39" s="3"/>
      <c r="J39" s="3"/>
      <c r="K39" s="33"/>
      <c r="L39" s="6"/>
      <c r="M39" s="6"/>
      <c r="N39" s="12"/>
      <c r="O39" s="9"/>
      <c r="P39" s="6"/>
      <c r="Q39" s="6"/>
      <c r="R39" s="12"/>
      <c r="T39" s="12"/>
      <c r="U39" s="1"/>
      <c r="V39" s="1"/>
      <c r="W39" s="1"/>
    </row>
    <row r="40" spans="1:23" ht="12.75">
      <c r="A40" s="2">
        <v>33</v>
      </c>
      <c r="B40" t="s">
        <v>347</v>
      </c>
      <c r="C40">
        <f>IF(AND(N40&lt;=0.005,N40&gt;0),"1","")</f>
      </c>
      <c r="D40">
        <f>IF(AND(R40&lt;=0.005,R40&gt;0),"2","")</f>
      </c>
      <c r="E40">
        <f>IF(AND(T40&lt;=0.005,T40&gt;0),"t","")</f>
      </c>
      <c r="F40" t="str">
        <f>IF(AND(L40&gt;0,L40&lt;=5),"T1c"," ")&amp;IF(AND(M40&gt;0,M40&lt;=5),"T1p"," ")</f>
        <v>  </v>
      </c>
      <c r="G40" t="str">
        <f>IF(AND(P40&gt;0,P40&lt;=5),"T2c"," ")&amp;IF(AND(Q40&gt;0,Q40&lt;=5),"T2p"," ")</f>
        <v>  </v>
      </c>
      <c r="H40" s="33">
        <f>I$19</f>
        <v>5.2147220647</v>
      </c>
      <c r="I40" s="3">
        <f>'orig. data'!D34</f>
        <v>5.9419661962</v>
      </c>
      <c r="J40" s="3">
        <f>'orig. data'!R34</f>
        <v>5.42704761</v>
      </c>
      <c r="K40" s="33">
        <f>J$19</f>
        <v>4.8621847637</v>
      </c>
      <c r="L40" s="6">
        <f>'orig. data'!B34</f>
        <v>208</v>
      </c>
      <c r="M40" s="6">
        <f>'orig. data'!C34</f>
        <v>32563</v>
      </c>
      <c r="N40" s="12">
        <f>'orig. data'!G34</f>
        <v>0.0824531756</v>
      </c>
      <c r="O40" s="9"/>
      <c r="P40" s="6">
        <f>'orig. data'!P34</f>
        <v>222</v>
      </c>
      <c r="Q40" s="6">
        <f>'orig. data'!Q34</f>
        <v>37390</v>
      </c>
      <c r="R40" s="12">
        <f>'orig. data'!U34</f>
        <v>0.1342084405</v>
      </c>
      <c r="T40" s="12">
        <f>'orig. data'!AD34</f>
        <v>0.1698611441</v>
      </c>
      <c r="U40" s="1"/>
      <c r="V40" s="1"/>
      <c r="W40" s="1"/>
    </row>
    <row r="41" spans="1:23" ht="12.75">
      <c r="A41" s="2">
        <v>34</v>
      </c>
      <c r="B41" t="s">
        <v>412</v>
      </c>
      <c r="C41">
        <f>IF(AND(N41&lt;=0.005,N41&gt;0),"1","")</f>
      </c>
      <c r="D41" t="str">
        <f aca="true" t="shared" si="16" ref="D41:D119">IF(AND(R41&lt;=0.005,R41&gt;0),"2","")</f>
        <v>2</v>
      </c>
      <c r="E41">
        <f>IF(AND(T41&lt;=0.005,T41&gt;0),"t","")</f>
      </c>
      <c r="F41" t="str">
        <f>IF(AND(L41&gt;0,L41&lt;=5),"T1c"," ")&amp;IF(AND(M41&gt;0,M41&lt;=5),"T1p"," ")</f>
        <v>  </v>
      </c>
      <c r="G41" t="str">
        <f>IF(AND(P41&gt;0,P41&lt;=5),"T2c"," ")&amp;IF(AND(Q41&gt;0,Q41&lt;=5),"T2p"," ")</f>
        <v>  </v>
      </c>
      <c r="H41" s="33">
        <f>I$19</f>
        <v>5.2147220647</v>
      </c>
      <c r="I41" s="3">
        <f>'orig. data'!D35</f>
        <v>6.2241739396</v>
      </c>
      <c r="J41" s="3">
        <f>'orig. data'!R35</f>
        <v>6.6761673512</v>
      </c>
      <c r="K41" s="33">
        <f>J$19</f>
        <v>4.8621847637</v>
      </c>
      <c r="L41" s="6">
        <f>'orig. data'!B35</f>
        <v>265</v>
      </c>
      <c r="M41" s="6">
        <f>'orig. data'!C35</f>
        <v>42963</v>
      </c>
      <c r="N41" s="12">
        <f>'orig. data'!G35</f>
        <v>0.009158527</v>
      </c>
      <c r="O41" s="9"/>
      <c r="P41" s="6">
        <f>'orig. data'!P35</f>
        <v>346</v>
      </c>
      <c r="Q41" s="6">
        <f>'orig. data'!Q35</f>
        <v>51839</v>
      </c>
      <c r="R41" s="12">
        <f>'orig. data'!U35</f>
        <v>2.3482143E-07</v>
      </c>
      <c r="T41" s="12">
        <f>'orig. data'!AD35</f>
        <v>0.8056470516</v>
      </c>
      <c r="U41" s="1"/>
      <c r="V41" s="1"/>
      <c r="W41" s="1"/>
    </row>
    <row r="42" spans="1:20" ht="12.75">
      <c r="A42" s="2">
        <v>35</v>
      </c>
      <c r="B42" t="s">
        <v>348</v>
      </c>
      <c r="C42">
        <f>IF(AND(N42&lt;=0.005,N42&gt;0),"1","")</f>
      </c>
      <c r="D42">
        <f t="shared" si="16"/>
      </c>
      <c r="E42">
        <f>IF(AND(T42&lt;=0.005,T42&gt;0),"t","")</f>
      </c>
      <c r="F42" t="str">
        <f>IF(AND(L42&gt;0,L42&lt;=5),"T1c"," ")&amp;IF(AND(M42&gt;0,M42&lt;=5),"T1p"," ")</f>
        <v>  </v>
      </c>
      <c r="G42" t="str">
        <f>IF(AND(P42&gt;0,P42&lt;=5),"T2c"," ")&amp;IF(AND(Q42&gt;0,Q42&lt;=5),"T2p"," ")</f>
        <v>  </v>
      </c>
      <c r="H42" s="33">
        <f>I$19</f>
        <v>5.2147220647</v>
      </c>
      <c r="I42" s="3">
        <f>'orig. data'!D36</f>
        <v>5.5676468339</v>
      </c>
      <c r="J42" s="3">
        <f>'orig. data'!R36</f>
        <v>5.1839678316</v>
      </c>
      <c r="K42" s="33">
        <f>J$19</f>
        <v>4.8621847637</v>
      </c>
      <c r="L42" s="6">
        <f>'orig. data'!B36</f>
        <v>140</v>
      </c>
      <c r="M42" s="6">
        <f>'orig. data'!C36</f>
        <v>24269</v>
      </c>
      <c r="N42" s="12">
        <f>'orig. data'!G36</f>
        <v>0.4628872331</v>
      </c>
      <c r="O42" s="9"/>
      <c r="P42" s="6">
        <f>'orig. data'!P36</f>
        <v>142</v>
      </c>
      <c r="Q42" s="6">
        <f>'orig. data'!Q36</f>
        <v>25788</v>
      </c>
      <c r="R42" s="12">
        <f>'orig. data'!U36</f>
        <v>0.4714164247</v>
      </c>
      <c r="T42" s="12">
        <f>'orig. data'!AD36</f>
        <v>0.3293015247</v>
      </c>
    </row>
    <row r="43" spans="1:20" ht="12.75">
      <c r="A43" s="2">
        <v>36</v>
      </c>
      <c r="B43" t="s">
        <v>309</v>
      </c>
      <c r="C43">
        <f>IF(AND(N43&lt;=0.005,N43&gt;0),"1","")</f>
      </c>
      <c r="D43">
        <f t="shared" si="16"/>
      </c>
      <c r="E43">
        <f>IF(AND(T43&lt;=0.005,T43&gt;0),"t","")</f>
      </c>
      <c r="F43" t="str">
        <f>IF(AND(L43&gt;0,L43&lt;=5),"T1c"," ")&amp;IF(AND(M43&gt;0,M43&lt;=5),"T1p"," ")</f>
        <v>  </v>
      </c>
      <c r="G43" t="str">
        <f>IF(AND(P43&gt;0,P43&lt;=5),"T2c"," ")&amp;IF(AND(Q43&gt;0,Q43&lt;=5),"T2p"," ")</f>
        <v>  </v>
      </c>
      <c r="H43" s="33">
        <f>I$19</f>
        <v>5.2147220647</v>
      </c>
      <c r="I43" s="3">
        <f>'orig. data'!D37</f>
        <v>6.7825151607</v>
      </c>
      <c r="J43" s="3">
        <f>'orig. data'!R37</f>
        <v>6.3099567827</v>
      </c>
      <c r="K43" s="33">
        <f>J$19</f>
        <v>4.8621847637</v>
      </c>
      <c r="L43" s="6">
        <f>'orig. data'!B37</f>
        <v>97</v>
      </c>
      <c r="M43" s="6">
        <f>'orig. data'!C37</f>
        <v>14338</v>
      </c>
      <c r="N43" s="12">
        <f>'orig. data'!G37</f>
        <v>0.0124723311</v>
      </c>
      <c r="O43" s="9"/>
      <c r="P43" s="6">
        <f>'orig. data'!P37</f>
        <v>93</v>
      </c>
      <c r="Q43" s="6">
        <f>'orig. data'!Q37</f>
        <v>15047</v>
      </c>
      <c r="R43" s="12">
        <f>'orig. data'!U37</f>
        <v>0.0151057332</v>
      </c>
      <c r="T43" s="12">
        <f>'orig. data'!AD37</f>
        <v>0.4136554986</v>
      </c>
    </row>
    <row r="44" spans="2:20" ht="12.75">
      <c r="B44"/>
      <c r="C44"/>
      <c r="D44"/>
      <c r="E44"/>
      <c r="F44"/>
      <c r="G44"/>
      <c r="H44" s="33"/>
      <c r="I44" s="3"/>
      <c r="J44" s="3"/>
      <c r="K44" s="33"/>
      <c r="L44" s="6"/>
      <c r="M44" s="6"/>
      <c r="N44" s="12"/>
      <c r="O44" s="9"/>
      <c r="P44" s="6"/>
      <c r="Q44" s="6"/>
      <c r="R44" s="12"/>
      <c r="T44" s="12"/>
    </row>
    <row r="45" spans="1:20" ht="12.75">
      <c r="A45" s="2">
        <v>37</v>
      </c>
      <c r="B45" t="s">
        <v>349</v>
      </c>
      <c r="C45">
        <f aca="true" t="shared" si="17" ref="C45:C53">IF(AND(N45&lt;=0.005,N45&gt;0),"1","")</f>
      </c>
      <c r="D45">
        <f t="shared" si="16"/>
      </c>
      <c r="E45">
        <f aca="true" t="shared" si="18" ref="E45:E53">IF(AND(T45&lt;=0.005,T45&gt;0),"t","")</f>
      </c>
      <c r="F45" t="str">
        <f aca="true" t="shared" si="19" ref="F45:F53">IF(AND(L45&gt;0,L45&lt;=5),"T1c"," ")&amp;IF(AND(M45&gt;0,M45&lt;=5),"T1p"," ")</f>
        <v>  </v>
      </c>
      <c r="G45" t="str">
        <f aca="true" t="shared" si="20" ref="G45:G53">IF(AND(P45&gt;0,P45&lt;=5),"T2c"," ")&amp;IF(AND(Q45&gt;0,Q45&lt;=5),"T2p"," ")</f>
        <v>  </v>
      </c>
      <c r="H45" s="33">
        <f aca="true" t="shared" si="21" ref="H45:H53">I$19</f>
        <v>5.2147220647</v>
      </c>
      <c r="I45" s="3">
        <f>'orig. data'!D38</f>
        <v>4.9176234064</v>
      </c>
      <c r="J45" s="3">
        <f>'orig. data'!R38</f>
        <v>4.6251426862</v>
      </c>
      <c r="K45" s="33">
        <f aca="true" t="shared" si="22" ref="K45:K53">J$19</f>
        <v>4.8621847637</v>
      </c>
      <c r="L45" s="6">
        <f>'orig. data'!B38</f>
        <v>93</v>
      </c>
      <c r="M45" s="6">
        <f>'orig. data'!C38</f>
        <v>19339</v>
      </c>
      <c r="N45" s="12">
        <f>'orig. data'!G38</f>
        <v>0.5899421015</v>
      </c>
      <c r="O45" s="9"/>
      <c r="P45" s="6">
        <f>'orig. data'!P38</f>
        <v>92</v>
      </c>
      <c r="Q45" s="6">
        <f>'orig. data'!Q38</f>
        <v>20145</v>
      </c>
      <c r="R45" s="12">
        <f>'orig. data'!U38</f>
        <v>0.6492421182</v>
      </c>
      <c r="T45" s="12">
        <f>'orig. data'!AD38</f>
        <v>0.4704093062</v>
      </c>
    </row>
    <row r="46" spans="1:20" ht="12.75">
      <c r="A46" s="2">
        <v>38</v>
      </c>
      <c r="B46" t="s">
        <v>350</v>
      </c>
      <c r="C46">
        <f t="shared" si="17"/>
      </c>
      <c r="D46">
        <f t="shared" si="16"/>
      </c>
      <c r="E46">
        <f t="shared" si="18"/>
      </c>
      <c r="F46" t="str">
        <f t="shared" si="19"/>
        <v>  </v>
      </c>
      <c r="G46" t="str">
        <f t="shared" si="20"/>
        <v>  </v>
      </c>
      <c r="H46" s="33">
        <f t="shared" si="21"/>
        <v>5.2147220647</v>
      </c>
      <c r="I46" s="3">
        <f>'orig. data'!D39</f>
        <v>5.7355675608</v>
      </c>
      <c r="J46" s="3">
        <f>'orig. data'!R39</f>
        <v>4.9993015152</v>
      </c>
      <c r="K46" s="33">
        <f t="shared" si="22"/>
        <v>4.8621847637</v>
      </c>
      <c r="L46" s="6">
        <f>'orig. data'!B39</f>
        <v>81</v>
      </c>
      <c r="M46" s="6">
        <f>'orig. data'!C39</f>
        <v>12965</v>
      </c>
      <c r="N46" s="12">
        <f>'orig. data'!G39</f>
        <v>0.4073256432</v>
      </c>
      <c r="P46" s="6">
        <f>'orig. data'!P39</f>
        <v>79</v>
      </c>
      <c r="Q46" s="6">
        <f>'orig. data'!Q39</f>
        <v>14147</v>
      </c>
      <c r="R46" s="12">
        <f>'orig. data'!U39</f>
        <v>0.8111185324</v>
      </c>
      <c r="T46" s="12">
        <f>'orig. data'!AD39</f>
        <v>0.2486600919</v>
      </c>
    </row>
    <row r="47" spans="1:20" ht="12.75">
      <c r="A47" s="2">
        <v>39</v>
      </c>
      <c r="B47" t="s">
        <v>351</v>
      </c>
      <c r="C47">
        <f t="shared" si="17"/>
      </c>
      <c r="D47">
        <f t="shared" si="16"/>
      </c>
      <c r="E47">
        <f t="shared" si="18"/>
      </c>
      <c r="F47" t="str">
        <f t="shared" si="19"/>
        <v>  </v>
      </c>
      <c r="G47" t="str">
        <f t="shared" si="20"/>
        <v>  </v>
      </c>
      <c r="H47" s="33">
        <f t="shared" si="21"/>
        <v>5.2147220647</v>
      </c>
      <c r="I47" s="3">
        <f>'orig. data'!D40</f>
        <v>4.9870359262</v>
      </c>
      <c r="J47" s="3">
        <f>'orig. data'!R40</f>
        <v>4.8448180861</v>
      </c>
      <c r="K47" s="33">
        <f t="shared" si="22"/>
        <v>4.8621847637</v>
      </c>
      <c r="L47" s="6">
        <f>'orig. data'!B40</f>
        <v>141</v>
      </c>
      <c r="M47" s="6">
        <f>'orig. data'!C40</f>
        <v>27912</v>
      </c>
      <c r="N47" s="12">
        <f>'orig. data'!G40</f>
        <v>0.6145250195</v>
      </c>
      <c r="P47" s="6">
        <f>'orig. data'!P40</f>
        <v>155</v>
      </c>
      <c r="Q47" s="6">
        <f>'orig. data'!Q40</f>
        <v>30608</v>
      </c>
      <c r="R47" s="12">
        <f>'orig. data'!U40</f>
        <v>0.9665552681</v>
      </c>
      <c r="T47" s="12">
        <f>'orig. data'!AD40</f>
        <v>0.5182373416</v>
      </c>
    </row>
    <row r="48" spans="1:20" ht="12.75">
      <c r="A48" s="2">
        <v>40</v>
      </c>
      <c r="B48" t="s">
        <v>352</v>
      </c>
      <c r="C48">
        <f t="shared" si="17"/>
      </c>
      <c r="D48" t="str">
        <f t="shared" si="16"/>
        <v>2</v>
      </c>
      <c r="E48">
        <f t="shared" si="18"/>
      </c>
      <c r="F48" t="str">
        <f t="shared" si="19"/>
        <v>  </v>
      </c>
      <c r="G48" t="str">
        <f t="shared" si="20"/>
        <v>  </v>
      </c>
      <c r="H48" s="33">
        <f t="shared" si="21"/>
        <v>5.2147220647</v>
      </c>
      <c r="I48" s="3">
        <f>'orig. data'!D41</f>
        <v>5.2896147631</v>
      </c>
      <c r="J48" s="3">
        <f>'orig. data'!R41</f>
        <v>6.7089737482</v>
      </c>
      <c r="K48" s="33">
        <f t="shared" si="22"/>
        <v>4.8621847637</v>
      </c>
      <c r="L48" s="6">
        <f>'orig. data'!B41</f>
        <v>71</v>
      </c>
      <c r="M48" s="6">
        <f>'orig. data'!C41</f>
        <v>13800</v>
      </c>
      <c r="N48" s="12">
        <f>'orig. data'!G41</f>
        <v>0.9066883492</v>
      </c>
      <c r="P48" s="6">
        <f>'orig. data'!P41</f>
        <v>86</v>
      </c>
      <c r="Q48" s="6">
        <f>'orig. data'!Q41</f>
        <v>13209</v>
      </c>
      <c r="R48" s="12">
        <f>'orig. data'!U41</f>
        <v>0.0038447212</v>
      </c>
      <c r="T48" s="12">
        <f>'orig. data'!AD41</f>
        <v>0.2451618801</v>
      </c>
    </row>
    <row r="49" spans="1:20" ht="12.75">
      <c r="A49" s="2">
        <v>41</v>
      </c>
      <c r="B49" t="s">
        <v>353</v>
      </c>
      <c r="C49">
        <f t="shared" si="17"/>
      </c>
      <c r="D49">
        <f t="shared" si="16"/>
      </c>
      <c r="E49">
        <f t="shared" si="18"/>
      </c>
      <c r="F49" t="str">
        <f t="shared" si="19"/>
        <v>  </v>
      </c>
      <c r="G49" t="str">
        <f t="shared" si="20"/>
        <v>  </v>
      </c>
      <c r="H49" s="33">
        <f t="shared" si="21"/>
        <v>5.2147220647</v>
      </c>
      <c r="I49" s="3">
        <f>'orig. data'!D43</f>
        <v>5.0542617298</v>
      </c>
      <c r="J49" s="3">
        <f>'orig. data'!R43</f>
        <v>4.3676946665</v>
      </c>
      <c r="K49" s="33">
        <f t="shared" si="22"/>
        <v>4.8621847637</v>
      </c>
      <c r="L49" s="6">
        <f>'orig. data'!B43</f>
        <v>128</v>
      </c>
      <c r="M49" s="6">
        <f>'orig. data'!C43</f>
        <v>25688</v>
      </c>
      <c r="N49" s="12">
        <f>'orig. data'!G43</f>
        <v>0.7357558507</v>
      </c>
      <c r="P49" s="6">
        <f>'orig. data'!P43</f>
        <v>114</v>
      </c>
      <c r="Q49" s="6">
        <f>'orig. data'!Q43</f>
        <v>26498</v>
      </c>
      <c r="R49" s="12">
        <f>'orig. data'!U43</f>
        <v>0.2723290011</v>
      </c>
      <c r="T49" s="12">
        <f>'orig. data'!AD43</f>
        <v>0.1400434696</v>
      </c>
    </row>
    <row r="50" spans="1:20" ht="12.75">
      <c r="A50" s="2">
        <v>42</v>
      </c>
      <c r="B50" t="s">
        <v>413</v>
      </c>
      <c r="C50">
        <f t="shared" si="17"/>
      </c>
      <c r="D50">
        <f t="shared" si="16"/>
      </c>
      <c r="E50">
        <f t="shared" si="18"/>
      </c>
      <c r="F50" t="str">
        <f t="shared" si="19"/>
        <v>  </v>
      </c>
      <c r="G50" t="str">
        <f t="shared" si="20"/>
        <v>  </v>
      </c>
      <c r="H50" s="33">
        <f t="shared" si="21"/>
        <v>5.2147220647</v>
      </c>
      <c r="I50" s="3">
        <f>'orig. data'!D42</f>
        <v>5.3634241168</v>
      </c>
      <c r="J50" s="3">
        <f>'orig. data'!R42</f>
        <v>5.8019376238</v>
      </c>
      <c r="K50" s="33">
        <f t="shared" si="22"/>
        <v>4.8621847637</v>
      </c>
      <c r="L50" s="6">
        <f>'orig. data'!B42</f>
        <v>222</v>
      </c>
      <c r="M50" s="6">
        <f>'orig. data'!C42</f>
        <v>42724</v>
      </c>
      <c r="N50" s="12">
        <f>'orig. data'!G42</f>
        <v>0.7008106862</v>
      </c>
      <c r="P50" s="6">
        <f>'orig. data'!P42</f>
        <v>273</v>
      </c>
      <c r="Q50" s="6">
        <f>'orig. data'!Q42</f>
        <v>48717</v>
      </c>
      <c r="R50" s="12">
        <f>'orig. data'!U42</f>
        <v>0.0079917647</v>
      </c>
      <c r="T50" s="12">
        <f>'orig. data'!AD42</f>
        <v>0.7527198724</v>
      </c>
    </row>
    <row r="51" spans="1:20" ht="12.75">
      <c r="A51" s="2">
        <v>43</v>
      </c>
      <c r="B51" t="s">
        <v>310</v>
      </c>
      <c r="C51">
        <f t="shared" si="17"/>
      </c>
      <c r="D51">
        <f t="shared" si="16"/>
      </c>
      <c r="E51">
        <f t="shared" si="18"/>
      </c>
      <c r="F51" t="str">
        <f t="shared" si="19"/>
        <v>  </v>
      </c>
      <c r="G51" t="str">
        <f t="shared" si="20"/>
        <v>  </v>
      </c>
      <c r="H51" s="33">
        <f t="shared" si="21"/>
        <v>5.2147220647</v>
      </c>
      <c r="I51" s="3">
        <f>'orig. data'!D44</f>
        <v>3.5856168982</v>
      </c>
      <c r="J51" s="3">
        <f>'orig. data'!R44</f>
        <v>4.5757686302</v>
      </c>
      <c r="K51" s="33">
        <f t="shared" si="22"/>
        <v>4.8621847637</v>
      </c>
      <c r="L51" s="6">
        <f>'orig. data'!B44</f>
        <v>33</v>
      </c>
      <c r="M51" s="6">
        <f>'orig. data'!C44</f>
        <v>8648</v>
      </c>
      <c r="N51" s="12">
        <f>'orig. data'!G44</f>
        <v>0.0575614218</v>
      </c>
      <c r="P51" s="6">
        <f>'orig. data'!P44</f>
        <v>39</v>
      </c>
      <c r="Q51" s="6">
        <f>'orig. data'!Q44</f>
        <v>8808</v>
      </c>
      <c r="R51" s="12">
        <f>'orig. data'!U44</f>
        <v>0.7108401744</v>
      </c>
      <c r="T51" s="12">
        <f>'orig. data'!AD44</f>
        <v>0.4437651724</v>
      </c>
    </row>
    <row r="52" spans="1:20" ht="12.75">
      <c r="A52" s="2">
        <v>44</v>
      </c>
      <c r="B52" t="s">
        <v>354</v>
      </c>
      <c r="C52">
        <f t="shared" si="17"/>
      </c>
      <c r="D52" t="str">
        <f t="shared" si="16"/>
        <v>2</v>
      </c>
      <c r="E52">
        <f t="shared" si="18"/>
      </c>
      <c r="F52" t="str">
        <f t="shared" si="19"/>
        <v>  </v>
      </c>
      <c r="G52" t="str">
        <f t="shared" si="20"/>
        <v>  </v>
      </c>
      <c r="H52" s="33">
        <f t="shared" si="21"/>
        <v>5.2147220647</v>
      </c>
      <c r="I52" s="3">
        <f>'orig. data'!D45</f>
        <v>5.9707639675</v>
      </c>
      <c r="J52" s="3">
        <f>'orig. data'!R45</f>
        <v>5.7963719765</v>
      </c>
      <c r="K52" s="33">
        <f t="shared" si="22"/>
        <v>4.8621847637</v>
      </c>
      <c r="L52" s="6">
        <f>'orig. data'!B45</f>
        <v>386</v>
      </c>
      <c r="M52" s="6">
        <f>'orig. data'!C45</f>
        <v>65017</v>
      </c>
      <c r="N52" s="12">
        <f>'orig. data'!G45</f>
        <v>0.0188636147</v>
      </c>
      <c r="P52" s="6">
        <f>'orig. data'!P45</f>
        <v>380</v>
      </c>
      <c r="Q52" s="6">
        <f>'orig. data'!Q45</f>
        <v>65205</v>
      </c>
      <c r="R52" s="12">
        <f>'orig. data'!U45</f>
        <v>0.0026680045</v>
      </c>
      <c r="T52" s="12">
        <f>'orig. data'!AD45</f>
        <v>0.3130374448</v>
      </c>
    </row>
    <row r="53" spans="1:20" ht="12.75">
      <c r="A53" s="2">
        <v>45</v>
      </c>
      <c r="B53" t="s">
        <v>355</v>
      </c>
      <c r="C53">
        <f t="shared" si="17"/>
      </c>
      <c r="D53">
        <f t="shared" si="16"/>
      </c>
      <c r="E53">
        <f t="shared" si="18"/>
      </c>
      <c r="F53" t="str">
        <f t="shared" si="19"/>
        <v>  </v>
      </c>
      <c r="G53" t="str">
        <f t="shared" si="20"/>
        <v>  </v>
      </c>
      <c r="H53" s="33">
        <f t="shared" si="21"/>
        <v>5.2147220647</v>
      </c>
      <c r="I53" s="3">
        <f>'orig. data'!D46</f>
        <v>5.5448829449</v>
      </c>
      <c r="J53" s="3">
        <f>'orig. data'!R46</f>
        <v>4.6228532206</v>
      </c>
      <c r="K53" s="33">
        <f t="shared" si="22"/>
        <v>4.8621847637</v>
      </c>
      <c r="L53" s="6">
        <f>'orig. data'!B46</f>
        <v>64</v>
      </c>
      <c r="M53" s="6">
        <f>'orig. data'!C46</f>
        <v>11722</v>
      </c>
      <c r="N53" s="12">
        <f>'orig. data'!G46</f>
        <v>0.6319223954</v>
      </c>
      <c r="P53" s="6">
        <f>'orig. data'!P46</f>
        <v>56</v>
      </c>
      <c r="Q53" s="6">
        <f>'orig. data'!Q46</f>
        <v>12524</v>
      </c>
      <c r="R53" s="12">
        <f>'orig. data'!U46</f>
        <v>0.7116852309</v>
      </c>
      <c r="T53" s="12">
        <f>'orig. data'!AD46</f>
        <v>0.2136257595</v>
      </c>
    </row>
    <row r="54" spans="2:20" ht="12.75">
      <c r="B54"/>
      <c r="C54"/>
      <c r="D54"/>
      <c r="E54"/>
      <c r="F54"/>
      <c r="G54"/>
      <c r="H54" s="33"/>
      <c r="I54" s="3"/>
      <c r="J54" s="3"/>
      <c r="K54" s="33"/>
      <c r="L54" s="6"/>
      <c r="M54" s="6"/>
      <c r="N54" s="12"/>
      <c r="P54" s="6"/>
      <c r="Q54" s="6"/>
      <c r="R54" s="12"/>
      <c r="T54" s="12"/>
    </row>
    <row r="55" spans="1:20" ht="12.75">
      <c r="A55" s="2">
        <v>46</v>
      </c>
      <c r="B55" t="s">
        <v>361</v>
      </c>
      <c r="C55">
        <f aca="true" t="shared" si="23" ref="C55:C60">IF(AND(N55&lt;=0.005,N55&gt;0),"1","")</f>
      </c>
      <c r="D55">
        <f t="shared" si="16"/>
      </c>
      <c r="E55">
        <f aca="true" t="shared" si="24" ref="E55:E60">IF(AND(T55&lt;=0.005,T55&gt;0),"t","")</f>
      </c>
      <c r="F55" t="str">
        <f aca="true" t="shared" si="25" ref="F55:F60">IF(AND(L55&gt;0,L55&lt;=5),"T1c"," ")&amp;IF(AND(M55&gt;0,M55&lt;=5),"T1p"," ")</f>
        <v>  </v>
      </c>
      <c r="G55" t="str">
        <f aca="true" t="shared" si="26" ref="G55:G60">IF(AND(P55&gt;0,P55&lt;=5),"T2c"," ")&amp;IF(AND(Q55&gt;0,Q55&lt;=5),"T2p"," ")</f>
        <v>  </v>
      </c>
      <c r="H55" s="33">
        <f aca="true" t="shared" si="27" ref="H55:H60">I$19</f>
        <v>5.2147220647</v>
      </c>
      <c r="I55" s="3">
        <f>'orig. data'!D54</f>
        <v>4.6813855091</v>
      </c>
      <c r="J55" s="3">
        <f>'orig. data'!R54</f>
        <v>5.1634214329</v>
      </c>
      <c r="K55" s="33">
        <f aca="true" t="shared" si="28" ref="K55:K60">J$19</f>
        <v>4.8621847637</v>
      </c>
      <c r="L55" s="6">
        <f>'orig. data'!B54</f>
        <v>171</v>
      </c>
      <c r="M55" s="6">
        <f>'orig. data'!C54</f>
        <v>36797</v>
      </c>
      <c r="N55" s="12">
        <f>'orig. data'!G54</f>
        <v>0.1829543907</v>
      </c>
      <c r="P55" s="6">
        <f>'orig. data'!P54</f>
        <v>182</v>
      </c>
      <c r="Q55" s="6">
        <f>'orig. data'!Q54</f>
        <v>36009</v>
      </c>
      <c r="R55" s="12">
        <f>'orig. data'!U54</f>
        <v>0.4475031533</v>
      </c>
      <c r="T55" s="12">
        <f>'orig. data'!AD54</f>
        <v>0.6532984375</v>
      </c>
    </row>
    <row r="56" spans="1:20" ht="12.75">
      <c r="A56" s="2">
        <v>47</v>
      </c>
      <c r="B56" t="s">
        <v>322</v>
      </c>
      <c r="C56">
        <f t="shared" si="23"/>
      </c>
      <c r="D56">
        <f t="shared" si="16"/>
      </c>
      <c r="E56">
        <f t="shared" si="24"/>
      </c>
      <c r="F56" t="str">
        <f t="shared" si="25"/>
        <v>  </v>
      </c>
      <c r="G56" t="str">
        <f t="shared" si="26"/>
        <v>  </v>
      </c>
      <c r="H56" s="33">
        <f t="shared" si="27"/>
        <v>5.2147220647</v>
      </c>
      <c r="I56" s="3">
        <f>'orig. data'!D56</f>
        <v>5.6217361759</v>
      </c>
      <c r="J56" s="3">
        <f>'orig. data'!R56</f>
        <v>5.8491915972</v>
      </c>
      <c r="K56" s="33">
        <f t="shared" si="28"/>
        <v>4.8621847637</v>
      </c>
      <c r="L56" s="6">
        <f>'orig. data'!B56</f>
        <v>145</v>
      </c>
      <c r="M56" s="6">
        <f>'orig. data'!C56</f>
        <v>26611</v>
      </c>
      <c r="N56" s="12">
        <f>'orig. data'!G56</f>
        <v>0.3908317727</v>
      </c>
      <c r="P56" s="6">
        <f>'orig. data'!P56</f>
        <v>151</v>
      </c>
      <c r="Q56" s="6">
        <f>'orig. data'!Q56</f>
        <v>26200</v>
      </c>
      <c r="R56" s="12">
        <f>'orig. data'!U56</f>
        <v>0.0320046327</v>
      </c>
      <c r="T56" s="12">
        <f>'orig. data'!AD56</f>
        <v>0.9405466772</v>
      </c>
    </row>
    <row r="57" spans="1:20" ht="12.75">
      <c r="A57" s="2">
        <v>48</v>
      </c>
      <c r="B57" t="s">
        <v>362</v>
      </c>
      <c r="C57">
        <f t="shared" si="23"/>
      </c>
      <c r="D57">
        <f t="shared" si="16"/>
      </c>
      <c r="E57" t="str">
        <f t="shared" si="24"/>
        <v>t</v>
      </c>
      <c r="F57" t="str">
        <f t="shared" si="25"/>
        <v>  </v>
      </c>
      <c r="G57" t="str">
        <f t="shared" si="26"/>
        <v>  </v>
      </c>
      <c r="H57" s="33">
        <f t="shared" si="27"/>
        <v>5.2147220647</v>
      </c>
      <c r="I57" s="3">
        <f>'orig. data'!D55</f>
        <v>6.3514417749</v>
      </c>
      <c r="J57" s="3">
        <f>'orig. data'!R55</f>
        <v>4.7431080125</v>
      </c>
      <c r="K57" s="33">
        <f t="shared" si="28"/>
        <v>4.8621847637</v>
      </c>
      <c r="L57" s="6">
        <f>'orig. data'!B55</f>
        <v>175</v>
      </c>
      <c r="M57" s="6">
        <f>'orig. data'!C55</f>
        <v>27806</v>
      </c>
      <c r="N57" s="12">
        <f>'orig. data'!G55</f>
        <v>0.0139848017</v>
      </c>
      <c r="P57" s="6">
        <f>'orig. data'!P55</f>
        <v>131</v>
      </c>
      <c r="Q57" s="6">
        <f>'orig. data'!Q55</f>
        <v>27866</v>
      </c>
      <c r="R57" s="12">
        <f>'orig. data'!U55</f>
        <v>0.7865777798</v>
      </c>
      <c r="T57" s="12">
        <f>'orig. data'!AD55</f>
        <v>0.0041187549</v>
      </c>
    </row>
    <row r="58" spans="1:20" ht="12.75">
      <c r="A58" s="2">
        <v>49</v>
      </c>
      <c r="B58" t="s">
        <v>363</v>
      </c>
      <c r="C58">
        <f t="shared" si="23"/>
      </c>
      <c r="D58" t="str">
        <f t="shared" si="16"/>
        <v>2</v>
      </c>
      <c r="E58" t="str">
        <f t="shared" si="24"/>
        <v>t</v>
      </c>
      <c r="F58" t="str">
        <f t="shared" si="25"/>
        <v>  </v>
      </c>
      <c r="G58" t="str">
        <f t="shared" si="26"/>
        <v>  </v>
      </c>
      <c r="H58" s="33">
        <f t="shared" si="27"/>
        <v>5.2147220647</v>
      </c>
      <c r="I58" s="3">
        <f>'orig. data'!D57</f>
        <v>4.3705938614</v>
      </c>
      <c r="J58" s="3">
        <f>'orig. data'!R57</f>
        <v>6.3282665511</v>
      </c>
      <c r="K58" s="33">
        <f t="shared" si="28"/>
        <v>4.8621847637</v>
      </c>
      <c r="L58" s="6">
        <f>'orig. data'!B57</f>
        <v>175</v>
      </c>
      <c r="M58" s="6">
        <f>'orig. data'!C57</f>
        <v>40965</v>
      </c>
      <c r="N58" s="12">
        <f>'orig. data'!G57</f>
        <v>0.0277284747</v>
      </c>
      <c r="P58" s="6">
        <f>'orig. data'!P57</f>
        <v>249</v>
      </c>
      <c r="Q58" s="6">
        <f>'orig. data'!Q57</f>
        <v>40218</v>
      </c>
      <c r="R58" s="12">
        <f>'orig. data'!U57</f>
        <v>0.0001476973</v>
      </c>
      <c r="T58" s="12">
        <f>'orig. data'!AD57</f>
        <v>0.0017275661</v>
      </c>
    </row>
    <row r="59" spans="1:20" ht="12.75">
      <c r="A59" s="2">
        <v>50</v>
      </c>
      <c r="B59" t="s">
        <v>313</v>
      </c>
      <c r="C59">
        <f t="shared" si="23"/>
      </c>
      <c r="D59">
        <f t="shared" si="16"/>
      </c>
      <c r="E59">
        <f t="shared" si="24"/>
      </c>
      <c r="F59" t="str">
        <f t="shared" si="25"/>
        <v>  </v>
      </c>
      <c r="G59" t="str">
        <f t="shared" si="26"/>
        <v>  </v>
      </c>
      <c r="H59" s="33">
        <f t="shared" si="27"/>
        <v>5.2147220647</v>
      </c>
      <c r="I59" s="3">
        <f>'orig. data'!D58</f>
        <v>5.5742256553</v>
      </c>
      <c r="J59" s="3">
        <f>'orig. data'!R58</f>
        <v>5.8968951561</v>
      </c>
      <c r="K59" s="33">
        <f t="shared" si="28"/>
        <v>4.8621847637</v>
      </c>
      <c r="L59" s="6">
        <f>'orig. data'!B58</f>
        <v>198</v>
      </c>
      <c r="M59" s="6">
        <f>'orig. data'!C58</f>
        <v>36315</v>
      </c>
      <c r="N59" s="12">
        <f>'orig. data'!G58</f>
        <v>0.3819190516</v>
      </c>
      <c r="P59" s="6">
        <f>'orig. data'!P58</f>
        <v>204</v>
      </c>
      <c r="Q59" s="6">
        <f>'orig. data'!Q58</f>
        <v>35825</v>
      </c>
      <c r="R59" s="12">
        <f>'orig. data'!U58</f>
        <v>0.010404557</v>
      </c>
      <c r="T59" s="12">
        <f>'orig. data'!AD58</f>
        <v>0.941049733</v>
      </c>
    </row>
    <row r="60" spans="1:20" ht="12.75">
      <c r="A60" s="2">
        <v>51</v>
      </c>
      <c r="B60" t="s">
        <v>314</v>
      </c>
      <c r="C60">
        <f t="shared" si="23"/>
      </c>
      <c r="D60">
        <f t="shared" si="16"/>
      </c>
      <c r="E60">
        <f t="shared" si="24"/>
      </c>
      <c r="F60" t="str">
        <f t="shared" si="25"/>
        <v>  </v>
      </c>
      <c r="G60" t="str">
        <f t="shared" si="26"/>
        <v>  </v>
      </c>
      <c r="H60" s="33">
        <f t="shared" si="27"/>
        <v>5.2147220647</v>
      </c>
      <c r="I60" s="3">
        <f>'orig. data'!D59</f>
        <v>5.3797069511</v>
      </c>
      <c r="J60" s="3">
        <f>'orig. data'!R59</f>
        <v>5.3477316713</v>
      </c>
      <c r="K60" s="33">
        <f t="shared" si="28"/>
        <v>4.8621847637</v>
      </c>
      <c r="L60" s="6">
        <f>'orig. data'!B59</f>
        <v>154</v>
      </c>
      <c r="M60" s="6">
        <f>'orig. data'!C59</f>
        <v>29190</v>
      </c>
      <c r="N60" s="12">
        <f>'orig. data'!G59</f>
        <v>0.7141730193</v>
      </c>
      <c r="P60" s="6">
        <f>'orig. data'!P59</f>
        <v>152</v>
      </c>
      <c r="Q60" s="6">
        <f>'orig. data'!Q59</f>
        <v>29079</v>
      </c>
      <c r="R60" s="12">
        <f>'orig. data'!U59</f>
        <v>0.2682768544</v>
      </c>
      <c r="T60" s="12">
        <f>'orig. data'!AD59</f>
        <v>0.6434363614</v>
      </c>
    </row>
    <row r="61" spans="2:20" ht="12.75">
      <c r="B61"/>
      <c r="C61"/>
      <c r="D61"/>
      <c r="E61"/>
      <c r="F61"/>
      <c r="G61"/>
      <c r="H61" s="33"/>
      <c r="I61" s="3"/>
      <c r="J61" s="3"/>
      <c r="K61" s="33"/>
      <c r="L61" s="6"/>
      <c r="M61" s="6"/>
      <c r="N61" s="12"/>
      <c r="P61" s="6"/>
      <c r="Q61" s="6"/>
      <c r="R61" s="12"/>
      <c r="T61" s="12"/>
    </row>
    <row r="62" spans="1:20" ht="12.75">
      <c r="A62" s="2">
        <v>52</v>
      </c>
      <c r="B62" t="s">
        <v>356</v>
      </c>
      <c r="C62">
        <f aca="true" t="shared" si="29" ref="C62:C68">IF(AND(N62&lt;=0.005,N62&gt;0),"1","")</f>
      </c>
      <c r="D62" t="str">
        <f t="shared" si="16"/>
        <v>2</v>
      </c>
      <c r="E62">
        <f aca="true" t="shared" si="30" ref="E62:E68">IF(AND(T62&lt;=0.005,T62&gt;0),"t","")</f>
      </c>
      <c r="F62" t="str">
        <f aca="true" t="shared" si="31" ref="F62:F68">IF(AND(L62&gt;0,L62&lt;=5),"T1c"," ")&amp;IF(AND(M62&gt;0,M62&lt;=5),"T1p"," ")</f>
        <v>  </v>
      </c>
      <c r="G62" t="str">
        <f aca="true" t="shared" si="32" ref="G62:G68">IF(AND(P62&gt;0,P62&lt;=5),"T2c"," ")&amp;IF(AND(Q62&gt;0,Q62&lt;=5),"T2p"," ")</f>
        <v>  </v>
      </c>
      <c r="H62" s="33">
        <f aca="true" t="shared" si="33" ref="H62:H68">I$19</f>
        <v>5.2147220647</v>
      </c>
      <c r="I62" s="3">
        <f>'orig. data'!D47</f>
        <v>6.3396497828</v>
      </c>
      <c r="J62" s="3">
        <f>'orig. data'!R47</f>
        <v>6.6682549363</v>
      </c>
      <c r="K62" s="33">
        <f aca="true" t="shared" si="34" ref="K62:K68">J$19</f>
        <v>4.8621847637</v>
      </c>
      <c r="L62" s="6">
        <f>'orig. data'!B47</f>
        <v>95</v>
      </c>
      <c r="M62" s="6">
        <f>'orig. data'!C47</f>
        <v>14201</v>
      </c>
      <c r="N62" s="12">
        <f>'orig. data'!G47</f>
        <v>0.0685915134</v>
      </c>
      <c r="P62" s="6">
        <f>'orig. data'!P47</f>
        <v>94</v>
      </c>
      <c r="Q62" s="6">
        <f>'orig. data'!Q47</f>
        <v>12849</v>
      </c>
      <c r="R62" s="12">
        <f>'orig. data'!U47</f>
        <v>0.0037812626</v>
      </c>
      <c r="T62" s="12">
        <f>'orig. data'!AD47</f>
        <v>0.9897613528</v>
      </c>
    </row>
    <row r="63" spans="1:20" ht="12.75">
      <c r="A63" s="2">
        <v>53</v>
      </c>
      <c r="B63" t="s">
        <v>311</v>
      </c>
      <c r="C63">
        <f t="shared" si="29"/>
      </c>
      <c r="D63">
        <f t="shared" si="16"/>
      </c>
      <c r="E63">
        <f t="shared" si="30"/>
      </c>
      <c r="F63" t="str">
        <f t="shared" si="31"/>
        <v>  </v>
      </c>
      <c r="G63" t="str">
        <f t="shared" si="32"/>
        <v>  </v>
      </c>
      <c r="H63" s="33">
        <f t="shared" si="33"/>
        <v>5.2147220647</v>
      </c>
      <c r="I63" s="3">
        <f>'orig. data'!D48</f>
        <v>4.6239091169</v>
      </c>
      <c r="J63" s="3">
        <f>'orig. data'!R48</f>
        <v>4.2960784594</v>
      </c>
      <c r="K63" s="33">
        <f t="shared" si="34"/>
        <v>4.8621847637</v>
      </c>
      <c r="L63" s="6">
        <f>'orig. data'!B48</f>
        <v>41</v>
      </c>
      <c r="M63" s="6">
        <f>'orig. data'!C48</f>
        <v>8407</v>
      </c>
      <c r="N63" s="12">
        <f>'orig. data'!G48</f>
        <v>0.4500945991</v>
      </c>
      <c r="P63" s="6">
        <f>'orig. data'!P48</f>
        <v>50</v>
      </c>
      <c r="Q63" s="6">
        <f>'orig. data'!Q48</f>
        <v>10394</v>
      </c>
      <c r="R63" s="12">
        <f>'orig. data'!U48</f>
        <v>0.4048062104</v>
      </c>
      <c r="T63" s="12">
        <f>'orig. data'!AD48</f>
        <v>0.5718593123</v>
      </c>
    </row>
    <row r="64" spans="1:20" ht="12.75">
      <c r="A64" s="2">
        <v>54</v>
      </c>
      <c r="B64" t="s">
        <v>357</v>
      </c>
      <c r="C64">
        <f t="shared" si="29"/>
      </c>
      <c r="D64" t="str">
        <f t="shared" si="16"/>
        <v>2</v>
      </c>
      <c r="E64">
        <f t="shared" si="30"/>
      </c>
      <c r="F64" t="str">
        <f t="shared" si="31"/>
        <v>  </v>
      </c>
      <c r="G64" t="str">
        <f t="shared" si="32"/>
        <v>  </v>
      </c>
      <c r="H64" s="33">
        <f t="shared" si="33"/>
        <v>5.2147220647</v>
      </c>
      <c r="I64" s="3">
        <f>'orig. data'!D49</f>
        <v>5.3536347656</v>
      </c>
      <c r="J64" s="3">
        <f>'orig. data'!R49</f>
        <v>6.163797717</v>
      </c>
      <c r="K64" s="33">
        <f t="shared" si="34"/>
        <v>4.8621847637</v>
      </c>
      <c r="L64" s="6">
        <f>'orig. data'!B49</f>
        <v>190</v>
      </c>
      <c r="M64" s="6">
        <f>'orig. data'!C49</f>
        <v>33708</v>
      </c>
      <c r="N64" s="12">
        <f>'orig. data'!G49</f>
        <v>0.738449708</v>
      </c>
      <c r="P64" s="6">
        <f>'orig. data'!P49</f>
        <v>210</v>
      </c>
      <c r="Q64" s="6">
        <f>'orig. data'!Q49</f>
        <v>34000</v>
      </c>
      <c r="R64" s="12">
        <f>'orig. data'!U49</f>
        <v>0.0014415756</v>
      </c>
      <c r="T64" s="12">
        <f>'orig. data'!AD49</f>
        <v>0.3789124433</v>
      </c>
    </row>
    <row r="65" spans="1:20" ht="12.75">
      <c r="A65" s="2">
        <v>55</v>
      </c>
      <c r="B65" t="s">
        <v>358</v>
      </c>
      <c r="C65">
        <f t="shared" si="29"/>
      </c>
      <c r="D65" t="str">
        <f t="shared" si="16"/>
        <v>2</v>
      </c>
      <c r="E65">
        <f t="shared" si="30"/>
      </c>
      <c r="F65" t="str">
        <f t="shared" si="31"/>
        <v>  </v>
      </c>
      <c r="G65" t="str">
        <f t="shared" si="32"/>
        <v>  </v>
      </c>
      <c r="H65" s="33">
        <f t="shared" si="33"/>
        <v>5.2147220647</v>
      </c>
      <c r="I65" s="3">
        <f>'orig. data'!D50</f>
        <v>5.3586628996</v>
      </c>
      <c r="J65" s="3">
        <f>'orig. data'!R50</f>
        <v>6.7238261438</v>
      </c>
      <c r="K65" s="33">
        <f t="shared" si="34"/>
        <v>4.8621847637</v>
      </c>
      <c r="L65" s="6">
        <f>'orig. data'!B50</f>
        <v>90</v>
      </c>
      <c r="M65" s="6">
        <f>'orig. data'!C50</f>
        <v>17132</v>
      </c>
      <c r="N65" s="12">
        <f>'orig. data'!G50</f>
        <v>0.8040217685</v>
      </c>
      <c r="P65" s="6">
        <f>'orig. data'!P50</f>
        <v>108</v>
      </c>
      <c r="Q65" s="6">
        <f>'orig. data'!Q50</f>
        <v>16940</v>
      </c>
      <c r="R65" s="12">
        <f>'orig. data'!U50</f>
        <v>0.0012144508</v>
      </c>
      <c r="T65" s="12">
        <f>'orig. data'!AD50</f>
        <v>0.2222250401</v>
      </c>
    </row>
    <row r="66" spans="1:20" ht="12.75">
      <c r="A66" s="2">
        <v>56</v>
      </c>
      <c r="B66" t="s">
        <v>312</v>
      </c>
      <c r="C66">
        <f t="shared" si="29"/>
      </c>
      <c r="D66">
        <f t="shared" si="16"/>
      </c>
      <c r="E66">
        <f t="shared" si="30"/>
      </c>
      <c r="F66" t="str">
        <f t="shared" si="31"/>
        <v>  </v>
      </c>
      <c r="G66" t="str">
        <f t="shared" si="32"/>
        <v>  </v>
      </c>
      <c r="H66" s="33">
        <f t="shared" si="33"/>
        <v>5.2147220647</v>
      </c>
      <c r="I66" s="3">
        <f>'orig. data'!D51</f>
        <v>5.6637962734</v>
      </c>
      <c r="J66" s="3">
        <f>'orig. data'!R51</f>
        <v>6.0349162991</v>
      </c>
      <c r="K66" s="33">
        <f t="shared" si="34"/>
        <v>4.8621847637</v>
      </c>
      <c r="L66" s="6">
        <f>'orig. data'!B51</f>
        <v>63</v>
      </c>
      <c r="M66" s="6">
        <f>'orig. data'!C51</f>
        <v>11052</v>
      </c>
      <c r="N66" s="12">
        <f>'orig. data'!G51</f>
        <v>0.523492541</v>
      </c>
      <c r="P66" s="6">
        <f>'orig. data'!P51</f>
        <v>89</v>
      </c>
      <c r="Q66" s="6">
        <f>'orig. data'!Q51</f>
        <v>13692</v>
      </c>
      <c r="R66" s="12">
        <f>'orig. data'!U51</f>
        <v>0.0567474659</v>
      </c>
      <c r="T66" s="12">
        <f>'orig. data'!AD51</f>
        <v>0.930308603</v>
      </c>
    </row>
    <row r="67" spans="1:20" ht="12.75">
      <c r="A67" s="2">
        <v>57</v>
      </c>
      <c r="B67" t="s">
        <v>359</v>
      </c>
      <c r="C67">
        <f t="shared" si="29"/>
      </c>
      <c r="D67">
        <f t="shared" si="16"/>
      </c>
      <c r="E67">
        <f t="shared" si="30"/>
      </c>
      <c r="F67" t="str">
        <f t="shared" si="31"/>
        <v>  </v>
      </c>
      <c r="G67" t="str">
        <f t="shared" si="32"/>
        <v>  </v>
      </c>
      <c r="H67" s="33">
        <f t="shared" si="33"/>
        <v>5.2147220647</v>
      </c>
      <c r="I67" s="3">
        <f>'orig. data'!D52</f>
        <v>4.8067748984</v>
      </c>
      <c r="J67" s="3">
        <f>'orig. data'!R52</f>
        <v>5.2880296678</v>
      </c>
      <c r="K67" s="33">
        <f t="shared" si="34"/>
        <v>4.8621847637</v>
      </c>
      <c r="L67" s="6">
        <f>'orig. data'!B52</f>
        <v>59</v>
      </c>
      <c r="M67" s="6">
        <f>'orig. data'!C52</f>
        <v>12315</v>
      </c>
      <c r="N67" s="12">
        <f>'orig. data'!G52</f>
        <v>0.5421504848</v>
      </c>
      <c r="P67" s="6">
        <f>'orig. data'!P52</f>
        <v>94</v>
      </c>
      <c r="Q67" s="6">
        <f>'orig. data'!Q52</f>
        <v>16775</v>
      </c>
      <c r="R67" s="12">
        <f>'orig. data'!U52</f>
        <v>0.4392294827</v>
      </c>
      <c r="T67" s="12">
        <f>'orig. data'!AD52</f>
        <v>0.783023081</v>
      </c>
    </row>
    <row r="68" spans="1:20" ht="12.75">
      <c r="A68" s="2">
        <v>58</v>
      </c>
      <c r="B68" t="s">
        <v>360</v>
      </c>
      <c r="C68">
        <f t="shared" si="29"/>
      </c>
      <c r="D68">
        <f t="shared" si="16"/>
      </c>
      <c r="E68">
        <f t="shared" si="30"/>
      </c>
      <c r="F68" t="str">
        <f t="shared" si="31"/>
        <v>  </v>
      </c>
      <c r="G68" t="str">
        <f t="shared" si="32"/>
        <v>  </v>
      </c>
      <c r="H68" s="33">
        <f t="shared" si="33"/>
        <v>5.2147220647</v>
      </c>
      <c r="I68" s="3">
        <f>'orig. data'!D53</f>
        <v>5.2961601001</v>
      </c>
      <c r="J68" s="3">
        <f>'orig. data'!R53</f>
        <v>5.1933324812</v>
      </c>
      <c r="K68" s="33">
        <f t="shared" si="34"/>
        <v>4.8621847637</v>
      </c>
      <c r="L68" s="6">
        <f>'orig. data'!B53</f>
        <v>135</v>
      </c>
      <c r="M68" s="6">
        <f>'orig. data'!C53</f>
        <v>29410</v>
      </c>
      <c r="N68" s="12">
        <f>'orig. data'!G53</f>
        <v>0.8634848035</v>
      </c>
      <c r="P68" s="6">
        <f>'orig. data'!P53</f>
        <v>124</v>
      </c>
      <c r="Q68" s="6">
        <f>'orig. data'!Q53</f>
        <v>26507</v>
      </c>
      <c r="R68" s="12">
        <f>'orig. data'!U53</f>
        <v>0.4829064769</v>
      </c>
      <c r="T68" s="12">
        <f>'orig. data'!AD53</f>
        <v>0.5921770179</v>
      </c>
    </row>
    <row r="69" spans="2:20" ht="12.75">
      <c r="B69"/>
      <c r="C69"/>
      <c r="D69"/>
      <c r="E69"/>
      <c r="F69"/>
      <c r="G69"/>
      <c r="H69" s="33"/>
      <c r="I69" s="3"/>
      <c r="J69" s="3"/>
      <c r="K69" s="33"/>
      <c r="L69" s="6"/>
      <c r="M69" s="6"/>
      <c r="N69" s="12"/>
      <c r="P69" s="6"/>
      <c r="Q69" s="6"/>
      <c r="R69" s="12"/>
      <c r="T69" s="12"/>
    </row>
    <row r="70" spans="1:20" ht="12.75">
      <c r="A70" s="2">
        <v>59</v>
      </c>
      <c r="B70" t="s">
        <v>364</v>
      </c>
      <c r="C70">
        <f>IF(AND(N70&lt;=0.005,N70&gt;0),"1","")</f>
      </c>
      <c r="D70" t="str">
        <f t="shared" si="16"/>
        <v>2</v>
      </c>
      <c r="E70">
        <f>IF(AND(T70&lt;=0.005,T70&gt;0),"t","")</f>
      </c>
      <c r="F70" t="str">
        <f>IF(AND(L70&gt;0,L70&lt;=5),"T1c"," ")&amp;IF(AND(M70&gt;0,M70&lt;=5),"T1p"," ")</f>
        <v>  </v>
      </c>
      <c r="G70" t="str">
        <f>IF(AND(P70&gt;0,P70&lt;=5),"T2c"," ")&amp;IF(AND(Q70&gt;0,Q70&lt;=5),"T2p"," ")</f>
        <v>  </v>
      </c>
      <c r="H70" s="33">
        <f>I$19</f>
        <v>5.2147220647</v>
      </c>
      <c r="I70" s="3">
        <f>'orig. data'!D60</f>
        <v>6.4221323176</v>
      </c>
      <c r="J70" s="3">
        <f>'orig. data'!R60</f>
        <v>7.890094902</v>
      </c>
      <c r="K70" s="33">
        <f>J$19</f>
        <v>4.8621847637</v>
      </c>
      <c r="L70" s="6">
        <f>'orig. data'!B60</f>
        <v>107</v>
      </c>
      <c r="M70" s="6">
        <f>'orig. data'!C60</f>
        <v>16679</v>
      </c>
      <c r="N70" s="12">
        <f>'orig. data'!G60</f>
        <v>0.0401613808</v>
      </c>
      <c r="P70" s="6">
        <f>'orig. data'!P60</f>
        <v>130</v>
      </c>
      <c r="Q70" s="6">
        <f>'orig. data'!Q60</f>
        <v>16751</v>
      </c>
      <c r="R70" s="12">
        <f>'orig. data'!U60</f>
        <v>2.716335E-07</v>
      </c>
      <c r="T70" s="12">
        <f>'orig. data'!AD60</f>
        <v>0.2467720828</v>
      </c>
    </row>
    <row r="71" spans="1:20" ht="12.75">
      <c r="A71" s="2">
        <v>60</v>
      </c>
      <c r="B71" t="s">
        <v>315</v>
      </c>
      <c r="C71">
        <f>IF(AND(N71&lt;=0.005,N71&gt;0),"1","")</f>
      </c>
      <c r="D71">
        <f t="shared" si="16"/>
      </c>
      <c r="E71">
        <f>IF(AND(T71&lt;=0.005,T71&gt;0),"t","")</f>
      </c>
      <c r="F71" t="str">
        <f>IF(AND(L71&gt;0,L71&lt;=5),"T1c"," ")&amp;IF(AND(M71&gt;0,M71&lt;=5),"T1p"," ")</f>
        <v>  </v>
      </c>
      <c r="G71" t="str">
        <f>IF(AND(P71&gt;0,P71&lt;=5),"T2c"," ")&amp;IF(AND(Q71&gt;0,Q71&lt;=5),"T2p"," ")</f>
        <v>  </v>
      </c>
      <c r="H71" s="33">
        <f>I$19</f>
        <v>5.2147220647</v>
      </c>
      <c r="I71" s="3">
        <f>'orig. data'!D61</f>
        <v>5.4595726838</v>
      </c>
      <c r="J71" s="3">
        <f>'orig. data'!R61</f>
        <v>5.7576614985</v>
      </c>
      <c r="K71" s="33">
        <f>J$19</f>
        <v>4.8621847637</v>
      </c>
      <c r="L71" s="6">
        <f>'orig. data'!B61</f>
        <v>241</v>
      </c>
      <c r="M71" s="6">
        <f>'orig. data'!C61</f>
        <v>44930</v>
      </c>
      <c r="N71" s="12">
        <f>'orig. data'!G61</f>
        <v>0.5109430081</v>
      </c>
      <c r="P71" s="6">
        <f>'orig. data'!P61</f>
        <v>236</v>
      </c>
      <c r="Q71" s="6">
        <f>'orig. data'!Q61</f>
        <v>42648</v>
      </c>
      <c r="R71" s="12">
        <f>'orig. data'!U61</f>
        <v>0.0165104619</v>
      </c>
      <c r="T71" s="12">
        <f>'orig. data'!AD61</f>
        <v>0.9619247174</v>
      </c>
    </row>
    <row r="72" spans="1:20" ht="12.75">
      <c r="A72" s="2">
        <v>61</v>
      </c>
      <c r="B72" t="s">
        <v>365</v>
      </c>
      <c r="C72">
        <f>IF(AND(N72&lt;=0.005,N72&gt;0),"1","")</f>
      </c>
      <c r="D72" t="str">
        <f t="shared" si="16"/>
        <v>2</v>
      </c>
      <c r="E72">
        <f>IF(AND(T72&lt;=0.005,T72&gt;0),"t","")</f>
      </c>
      <c r="F72" t="str">
        <f>IF(AND(L72&gt;0,L72&lt;=5),"T1c"," ")&amp;IF(AND(M72&gt;0,M72&lt;=5),"T1p"," ")</f>
        <v>  </v>
      </c>
      <c r="G72" t="str">
        <f>IF(AND(P72&gt;0,P72&lt;=5),"T2c"," ")&amp;IF(AND(Q72&gt;0,Q72&lt;=5),"T2p"," ")</f>
        <v>  </v>
      </c>
      <c r="H72" s="33">
        <f>I$19</f>
        <v>5.2147220647</v>
      </c>
      <c r="I72" s="3">
        <f>'orig. data'!D62</f>
        <v>6.1159884561</v>
      </c>
      <c r="J72" s="3">
        <f>'orig. data'!R62</f>
        <v>6.7039013795</v>
      </c>
      <c r="K72" s="33">
        <f>J$19</f>
        <v>4.8621847637</v>
      </c>
      <c r="L72" s="6">
        <f>'orig. data'!B62</f>
        <v>118</v>
      </c>
      <c r="M72" s="6">
        <f>'orig. data'!C62</f>
        <v>18990</v>
      </c>
      <c r="N72" s="12">
        <f>'orig. data'!G62</f>
        <v>0.0968070871</v>
      </c>
      <c r="P72" s="6">
        <f>'orig. data'!P62</f>
        <v>133</v>
      </c>
      <c r="Q72" s="6">
        <f>'orig. data'!Q62</f>
        <v>19745</v>
      </c>
      <c r="R72" s="12">
        <f>'orig. data'!U62</f>
        <v>0.0005009643</v>
      </c>
      <c r="T72" s="12">
        <f>'orig. data'!AD62</f>
        <v>0.7405214301</v>
      </c>
    </row>
    <row r="73" spans="1:20" ht="12.75">
      <c r="A73" s="2">
        <v>62</v>
      </c>
      <c r="B73" t="s">
        <v>366</v>
      </c>
      <c r="C73">
        <f>IF(AND(N73&lt;=0.005,N73&gt;0),"1","")</f>
      </c>
      <c r="D73" t="str">
        <f t="shared" si="16"/>
        <v>2</v>
      </c>
      <c r="E73" t="str">
        <f>IF(AND(T73&lt;=0.005,T73&gt;0),"t","")</f>
        <v>t</v>
      </c>
      <c r="F73" t="str">
        <f>IF(AND(L73&gt;0,L73&lt;=5),"T1c"," ")&amp;IF(AND(M73&gt;0,M73&lt;=5),"T1p"," ")</f>
        <v>  </v>
      </c>
      <c r="G73" t="str">
        <f>IF(AND(P73&gt;0,P73&lt;=5),"T2c"," ")&amp;IF(AND(Q73&gt;0,Q73&lt;=5),"T2p"," ")</f>
        <v>  </v>
      </c>
      <c r="H73" s="33">
        <f>I$19</f>
        <v>5.2147220647</v>
      </c>
      <c r="I73" s="3">
        <f>'orig. data'!D63</f>
        <v>5.1747769203</v>
      </c>
      <c r="J73" s="3">
        <f>'orig. data'!R63</f>
        <v>7.1665952227</v>
      </c>
      <c r="K73" s="33">
        <f>J$19</f>
        <v>4.8621847637</v>
      </c>
      <c r="L73" s="6">
        <f>'orig. data'!B63</f>
        <v>196</v>
      </c>
      <c r="M73" s="6">
        <f>'orig. data'!C63</f>
        <v>38448</v>
      </c>
      <c r="N73" s="12">
        <f>'orig. data'!G63</f>
        <v>0.9200068697</v>
      </c>
      <c r="P73" s="6">
        <f>'orig. data'!P63</f>
        <v>274</v>
      </c>
      <c r="Q73" s="6">
        <f>'orig. data'!Q63</f>
        <v>38580</v>
      </c>
      <c r="R73" s="12">
        <f>'orig. data'!U63</f>
        <v>5.4902531E-09</v>
      </c>
      <c r="T73" s="12">
        <f>'orig. data'!AD63</f>
        <v>0.0045998942</v>
      </c>
    </row>
    <row r="74" spans="2:20" ht="12.75">
      <c r="B74"/>
      <c r="C74"/>
      <c r="D74"/>
      <c r="E74"/>
      <c r="F74"/>
      <c r="G74"/>
      <c r="H74" s="33"/>
      <c r="I74" s="3"/>
      <c r="J74" s="3"/>
      <c r="K74" s="33"/>
      <c r="L74" s="6"/>
      <c r="M74" s="6"/>
      <c r="N74" s="12"/>
      <c r="P74" s="6"/>
      <c r="Q74" s="6"/>
      <c r="R74" s="12"/>
      <c r="T74" s="12"/>
    </row>
    <row r="75" spans="1:20" ht="12.75">
      <c r="A75" s="2">
        <v>63</v>
      </c>
      <c r="B75" t="s">
        <v>316</v>
      </c>
      <c r="C75">
        <f>IF(AND(N75&lt;=0.005,N75&gt;0),"1","")</f>
      </c>
      <c r="D75">
        <f t="shared" si="16"/>
      </c>
      <c r="E75">
        <f>IF(AND(T75&lt;=0.005,T75&gt;0),"t","")</f>
      </c>
      <c r="F75" t="str">
        <f>IF(AND(L75&gt;0,L75&lt;=5),"T1c"," ")&amp;IF(AND(M75&gt;0,M75&lt;=5),"T1p"," ")</f>
        <v>  </v>
      </c>
      <c r="G75" t="str">
        <f>IF(AND(P75&gt;0,P75&lt;=5),"T2c"," ")&amp;IF(AND(Q75&gt;0,Q75&lt;=5),"T2p"," ")</f>
        <v>  </v>
      </c>
      <c r="H75" s="33">
        <f>I$19</f>
        <v>5.2147220647</v>
      </c>
      <c r="I75" s="3">
        <f>'orig. data'!D64</f>
        <v>5.5642327291</v>
      </c>
      <c r="J75" s="3">
        <f>'orig. data'!R64</f>
        <v>5.4455740101</v>
      </c>
      <c r="K75" s="33">
        <f>J$19</f>
        <v>4.8621847637</v>
      </c>
      <c r="L75" s="6">
        <f>'orig. data'!B64</f>
        <v>257</v>
      </c>
      <c r="M75" s="6">
        <f>'orig. data'!C64</f>
        <v>43743</v>
      </c>
      <c r="N75" s="12">
        <f>'orig. data'!G64</f>
        <v>0.3430398128</v>
      </c>
      <c r="P75" s="6">
        <f>'orig. data'!P64</f>
        <v>288</v>
      </c>
      <c r="Q75" s="6">
        <f>'orig. data'!Q64</f>
        <v>49372</v>
      </c>
      <c r="R75" s="12">
        <f>'orig. data'!U64</f>
        <v>0.0837662344</v>
      </c>
      <c r="T75" s="12">
        <f>'orig. data'!AD64</f>
        <v>0.4394972831</v>
      </c>
    </row>
    <row r="76" spans="1:20" ht="12.75">
      <c r="A76" s="2">
        <v>64</v>
      </c>
      <c r="B76" t="s">
        <v>414</v>
      </c>
      <c r="C76">
        <f>IF(AND(N76&lt;=0.005,N76&gt;0),"1","")</f>
      </c>
      <c r="D76">
        <f t="shared" si="16"/>
      </c>
      <c r="E76">
        <f>IF(AND(T76&lt;=0.005,T76&gt;0),"t","")</f>
      </c>
      <c r="F76" t="str">
        <f>IF(AND(L76&gt;0,L76&lt;=5),"T1c"," ")&amp;IF(AND(M76&gt;0,M76&lt;=5),"T1p"," ")</f>
        <v>  </v>
      </c>
      <c r="G76" t="str">
        <f>IF(AND(P76&gt;0,P76&lt;=5),"T2c"," ")&amp;IF(AND(Q76&gt;0,Q76&lt;=5),"T2p"," ")</f>
        <v>  </v>
      </c>
      <c r="H76" s="33">
        <f>I$19</f>
        <v>5.2147220647</v>
      </c>
      <c r="I76" s="3">
        <f>'orig. data'!D65</f>
        <v>5.6352553615</v>
      </c>
      <c r="J76" s="3">
        <f>'orig. data'!R65</f>
        <v>4.8228368306</v>
      </c>
      <c r="K76" s="33">
        <f>J$19</f>
        <v>4.8621847637</v>
      </c>
      <c r="L76" s="6">
        <f>'orig. data'!B65</f>
        <v>471</v>
      </c>
      <c r="M76" s="6">
        <f>'orig. data'!C65</f>
        <v>78076</v>
      </c>
      <c r="N76" s="12">
        <f>'orig. data'!G65</f>
        <v>0.1505638114</v>
      </c>
      <c r="P76" s="6">
        <f>'orig. data'!P65</f>
        <v>408</v>
      </c>
      <c r="Q76" s="6">
        <f>'orig. data'!Q65</f>
        <v>79005</v>
      </c>
      <c r="R76" s="12">
        <f>'orig. data'!U65</f>
        <v>0.8867605043</v>
      </c>
      <c r="T76" s="12">
        <f>'orig. data'!AD65</f>
        <v>0.0055664753</v>
      </c>
    </row>
    <row r="77" spans="1:20" ht="12.75">
      <c r="A77" s="2">
        <v>65</v>
      </c>
      <c r="B77" t="s">
        <v>367</v>
      </c>
      <c r="C77">
        <f>IF(AND(N77&lt;=0.005,N77&gt;0),"1","")</f>
      </c>
      <c r="D77">
        <f t="shared" si="16"/>
      </c>
      <c r="E77">
        <f>IF(AND(T77&lt;=0.005,T77&gt;0),"t","")</f>
      </c>
      <c r="F77" t="str">
        <f>IF(AND(L77&gt;0,L77&lt;=5),"T1c"," ")&amp;IF(AND(M77&gt;0,M77&lt;=5),"T1p"," ")</f>
        <v>  </v>
      </c>
      <c r="G77" t="str">
        <f>IF(AND(P77&gt;0,P77&lt;=5),"T2c"," ")&amp;IF(AND(Q77&gt;0,Q77&lt;=5),"T2p"," ")</f>
        <v>  </v>
      </c>
      <c r="H77" s="33">
        <f>I$19</f>
        <v>5.2147220647</v>
      </c>
      <c r="I77" s="3">
        <f>'orig. data'!D66</f>
        <v>4.8444315154</v>
      </c>
      <c r="J77" s="3">
        <f>'orig. data'!R66</f>
        <v>4.4631666704</v>
      </c>
      <c r="K77" s="33">
        <f>J$19</f>
        <v>4.8621847637</v>
      </c>
      <c r="L77" s="6">
        <f>'orig. data'!B66</f>
        <v>188</v>
      </c>
      <c r="M77" s="6">
        <f>'orig. data'!C66</f>
        <v>39567</v>
      </c>
      <c r="N77" s="12">
        <f>'orig. data'!G66</f>
        <v>0.3428835725</v>
      </c>
      <c r="P77" s="6">
        <f>'orig. data'!P66</f>
        <v>201</v>
      </c>
      <c r="Q77" s="6">
        <f>'orig. data'!Q66</f>
        <v>46150</v>
      </c>
      <c r="R77" s="12">
        <f>'orig. data'!U66</f>
        <v>0.2574191446</v>
      </c>
      <c r="T77" s="12">
        <f>'orig. data'!AD66</f>
        <v>0.2134900644</v>
      </c>
    </row>
    <row r="78" spans="1:20" ht="12.75">
      <c r="A78" s="2">
        <v>66</v>
      </c>
      <c r="B78" t="s">
        <v>368</v>
      </c>
      <c r="C78">
        <f>IF(AND(N78&lt;=0.005,N78&gt;0),"1","")</f>
      </c>
      <c r="D78">
        <f t="shared" si="16"/>
      </c>
      <c r="E78">
        <f>IF(AND(T78&lt;=0.005,T78&gt;0),"t","")</f>
      </c>
      <c r="F78" t="str">
        <f>IF(AND(L78&gt;0,L78&lt;=5),"T1c"," ")&amp;IF(AND(M78&gt;0,M78&lt;=5),"T1p"," ")</f>
        <v>  </v>
      </c>
      <c r="G78" t="str">
        <f>IF(AND(P78&gt;0,P78&lt;=5),"T2c"," ")&amp;IF(AND(Q78&gt;0,Q78&lt;=5),"T2p"," ")</f>
        <v>  </v>
      </c>
      <c r="H78" s="33">
        <f>I$19</f>
        <v>5.2147220647</v>
      </c>
      <c r="I78" s="3">
        <f>'orig. data'!D67</f>
        <v>5.4914350624</v>
      </c>
      <c r="J78" s="3">
        <f>'orig. data'!R67</f>
        <v>5.2238086563</v>
      </c>
      <c r="K78" s="33">
        <f>J$19</f>
        <v>4.8621847637</v>
      </c>
      <c r="L78" s="6">
        <f>'orig. data'!B67</f>
        <v>117</v>
      </c>
      <c r="M78" s="6">
        <f>'orig. data'!C67</f>
        <v>21513</v>
      </c>
      <c r="N78" s="12">
        <f>'orig. data'!G67</f>
        <v>0.5915495442</v>
      </c>
      <c r="P78" s="6">
        <f>'orig. data'!P67</f>
        <v>118</v>
      </c>
      <c r="Q78" s="6">
        <f>'orig. data'!Q67</f>
        <v>22518</v>
      </c>
      <c r="R78" s="12">
        <f>'orig. data'!U67</f>
        <v>0.4556854613</v>
      </c>
      <c r="T78" s="12">
        <f>'orig. data'!AD67</f>
        <v>0.4600259899</v>
      </c>
    </row>
    <row r="79" spans="2:20" ht="12.75">
      <c r="B79"/>
      <c r="C79"/>
      <c r="D79"/>
      <c r="E79"/>
      <c r="F79"/>
      <c r="G79"/>
      <c r="H79" s="33"/>
      <c r="I79" s="3"/>
      <c r="J79" s="3"/>
      <c r="K79" s="33"/>
      <c r="L79" s="6"/>
      <c r="M79" s="6"/>
      <c r="N79" s="12"/>
      <c r="P79" s="6"/>
      <c r="Q79" s="6"/>
      <c r="R79" s="12"/>
      <c r="T79" s="12"/>
    </row>
    <row r="80" spans="1:20" ht="12.75">
      <c r="A80" s="2">
        <v>67</v>
      </c>
      <c r="B80" t="s">
        <v>369</v>
      </c>
      <c r="C80">
        <f aca="true" t="shared" si="35" ref="C80:C85">IF(AND(N80&lt;=0.005,N80&gt;0),"1","")</f>
      </c>
      <c r="D80">
        <f t="shared" si="16"/>
      </c>
      <c r="E80" t="str">
        <f aca="true" t="shared" si="36" ref="E80:E85">IF(AND(T80&lt;=0.005,T80&gt;0),"t","")</f>
        <v>t</v>
      </c>
      <c r="F80" t="str">
        <f aca="true" t="shared" si="37" ref="F80:F85">IF(AND(L80&gt;0,L80&lt;=5),"T1c"," ")&amp;IF(AND(M80&gt;0,M80&lt;=5),"T1p"," ")</f>
        <v>  </v>
      </c>
      <c r="G80" t="str">
        <f aca="true" t="shared" si="38" ref="G80:G85">IF(AND(P80&gt;0,P80&lt;=5),"T2c"," ")&amp;IF(AND(Q80&gt;0,Q80&lt;=5),"T2p"," ")</f>
        <v>  </v>
      </c>
      <c r="H80" s="33">
        <f aca="true" t="shared" si="39" ref="H80:H85">I$19</f>
        <v>5.2147220647</v>
      </c>
      <c r="I80" s="3">
        <f>'orig. data'!D68</f>
        <v>5.9850661932</v>
      </c>
      <c r="J80" s="3">
        <f>'orig. data'!R68</f>
        <v>4.5244998595</v>
      </c>
      <c r="K80" s="33">
        <f aca="true" t="shared" si="40" ref="K80:K85">J$19</f>
        <v>4.8621847637</v>
      </c>
      <c r="L80" s="6">
        <f>'orig. data'!B68</f>
        <v>180</v>
      </c>
      <c r="M80" s="6">
        <f>'orig. data'!C68</f>
        <v>26431</v>
      </c>
      <c r="N80" s="12">
        <f>'orig. data'!G68</f>
        <v>0.0857129099</v>
      </c>
      <c r="P80" s="6">
        <f>'orig. data'!P68</f>
        <v>161</v>
      </c>
      <c r="Q80" s="6">
        <f>'orig. data'!Q68</f>
        <v>30291</v>
      </c>
      <c r="R80" s="12">
        <f>'orig. data'!U68</f>
        <v>0.3990246122</v>
      </c>
      <c r="T80" s="12">
        <f>'orig. data'!AD68</f>
        <v>0.0039253093</v>
      </c>
    </row>
    <row r="81" spans="1:20" ht="12.75">
      <c r="A81" s="2">
        <v>68</v>
      </c>
      <c r="B81" t="s">
        <v>370</v>
      </c>
      <c r="C81">
        <f t="shared" si="35"/>
      </c>
      <c r="D81">
        <f t="shared" si="16"/>
      </c>
      <c r="E81">
        <f t="shared" si="36"/>
      </c>
      <c r="F81" t="str">
        <f t="shared" si="37"/>
        <v>  </v>
      </c>
      <c r="G81" t="str">
        <f t="shared" si="38"/>
        <v>  </v>
      </c>
      <c r="H81" s="33">
        <f t="shared" si="39"/>
        <v>5.2147220647</v>
      </c>
      <c r="I81" s="3">
        <f>'orig. data'!D69</f>
        <v>5.3902569329</v>
      </c>
      <c r="J81" s="3">
        <f>'orig. data'!R69</f>
        <v>4.940844043</v>
      </c>
      <c r="K81" s="33">
        <f t="shared" si="40"/>
        <v>4.8621847637</v>
      </c>
      <c r="L81" s="6">
        <f>'orig. data'!B69</f>
        <v>42</v>
      </c>
      <c r="M81" s="6">
        <f>'orig. data'!C69</f>
        <v>7563</v>
      </c>
      <c r="N81" s="12">
        <f>'orig. data'!G69</f>
        <v>0.8372120345</v>
      </c>
      <c r="P81" s="6">
        <f>'orig. data'!P69</f>
        <v>42</v>
      </c>
      <c r="Q81" s="6">
        <f>'orig. data'!Q69</f>
        <v>8328</v>
      </c>
      <c r="R81" s="12">
        <f>'orig. data'!U69</f>
        <v>0.9188247696</v>
      </c>
      <c r="T81" s="12">
        <f>'orig. data'!AD69</f>
        <v>0.5441682378</v>
      </c>
    </row>
    <row r="82" spans="1:20" ht="12.75">
      <c r="A82" s="2">
        <v>69</v>
      </c>
      <c r="B82" t="s">
        <v>317</v>
      </c>
      <c r="C82">
        <f t="shared" si="35"/>
      </c>
      <c r="D82">
        <f t="shared" si="16"/>
      </c>
      <c r="E82">
        <f t="shared" si="36"/>
      </c>
      <c r="F82" t="str">
        <f t="shared" si="37"/>
        <v>  </v>
      </c>
      <c r="G82" t="str">
        <f t="shared" si="38"/>
        <v>  </v>
      </c>
      <c r="H82" s="33">
        <f t="shared" si="39"/>
        <v>5.2147220647</v>
      </c>
      <c r="I82" s="3">
        <f>'orig. data'!D70</f>
        <v>4.1282351654</v>
      </c>
      <c r="J82" s="3">
        <f>'orig. data'!R70</f>
        <v>5.1071034058</v>
      </c>
      <c r="K82" s="33">
        <f t="shared" si="40"/>
        <v>4.8621847637</v>
      </c>
      <c r="L82" s="6">
        <f>'orig. data'!B70</f>
        <v>68</v>
      </c>
      <c r="M82" s="6">
        <f>'orig. data'!C70</f>
        <v>14838</v>
      </c>
      <c r="N82" s="12">
        <f>'orig. data'!G70</f>
        <v>0.0659188946</v>
      </c>
      <c r="P82" s="6">
        <f>'orig. data'!P70</f>
        <v>84</v>
      </c>
      <c r="Q82" s="6">
        <f>'orig. data'!Q70</f>
        <v>16047</v>
      </c>
      <c r="R82" s="12">
        <f>'orig. data'!U70</f>
        <v>0.6624009276</v>
      </c>
      <c r="T82" s="12">
        <f>'orig. data'!AD70</f>
        <v>0.3271531967</v>
      </c>
    </row>
    <row r="83" spans="1:20" ht="12.75">
      <c r="A83" s="2">
        <v>70</v>
      </c>
      <c r="B83" t="s">
        <v>371</v>
      </c>
      <c r="C83" t="str">
        <f t="shared" si="35"/>
        <v>1</v>
      </c>
      <c r="D83" t="str">
        <f t="shared" si="16"/>
        <v>2</v>
      </c>
      <c r="E83">
        <f t="shared" si="36"/>
      </c>
      <c r="F83" t="str">
        <f t="shared" si="37"/>
        <v>  </v>
      </c>
      <c r="G83" t="str">
        <f t="shared" si="38"/>
        <v>  </v>
      </c>
      <c r="H83" s="33">
        <f t="shared" si="39"/>
        <v>5.2147220647</v>
      </c>
      <c r="I83" s="3">
        <f>'orig. data'!D71</f>
        <v>6.8703347793</v>
      </c>
      <c r="J83" s="3">
        <f>'orig. data'!R71</f>
        <v>6.3428954827</v>
      </c>
      <c r="K83" s="33">
        <f t="shared" si="40"/>
        <v>4.8621847637</v>
      </c>
      <c r="L83" s="6">
        <f>'orig. data'!B71</f>
        <v>121</v>
      </c>
      <c r="M83" s="6">
        <f>'orig. data'!C71</f>
        <v>17314</v>
      </c>
      <c r="N83" s="12">
        <f>'orig. data'!G71</f>
        <v>0.0036717385</v>
      </c>
      <c r="P83" s="6">
        <f>'orig. data'!P71</f>
        <v>125</v>
      </c>
      <c r="Q83" s="6">
        <f>'orig. data'!Q71</f>
        <v>19271</v>
      </c>
      <c r="R83" s="12">
        <f>'orig. data'!U71</f>
        <v>0.0049068332</v>
      </c>
      <c r="T83" s="12">
        <f>'orig. data'!AD71</f>
        <v>0.3273245452</v>
      </c>
    </row>
    <row r="84" spans="1:20" ht="12.75">
      <c r="A84" s="2">
        <v>71</v>
      </c>
      <c r="B84" t="s">
        <v>372</v>
      </c>
      <c r="C84" t="str">
        <f t="shared" si="35"/>
        <v>1</v>
      </c>
      <c r="D84">
        <f t="shared" si="16"/>
      </c>
      <c r="E84">
        <f t="shared" si="36"/>
      </c>
      <c r="F84" t="str">
        <f t="shared" si="37"/>
        <v>  </v>
      </c>
      <c r="G84" t="str">
        <f t="shared" si="38"/>
        <v>  </v>
      </c>
      <c r="H84" s="33">
        <f t="shared" si="39"/>
        <v>5.2147220647</v>
      </c>
      <c r="I84" s="3">
        <f>'orig. data'!D72</f>
        <v>7.40821989</v>
      </c>
      <c r="J84" s="3">
        <f>'orig. data'!R72</f>
        <v>5.4474468447</v>
      </c>
      <c r="K84" s="33">
        <f t="shared" si="40"/>
        <v>4.8621847637</v>
      </c>
      <c r="L84" s="6">
        <f>'orig. data'!B72</f>
        <v>117</v>
      </c>
      <c r="M84" s="6">
        <f>'orig. data'!C72</f>
        <v>15277</v>
      </c>
      <c r="N84" s="12">
        <f>'orig. data'!G72</f>
        <v>0.0003849818</v>
      </c>
      <c r="P84" s="6">
        <f>'orig. data'!P72</f>
        <v>103</v>
      </c>
      <c r="Q84" s="6">
        <f>'orig. data'!Q72</f>
        <v>18273</v>
      </c>
      <c r="R84" s="12">
        <f>'orig. data'!U72</f>
        <v>0.2699286352</v>
      </c>
      <c r="T84" s="12">
        <f>'orig. data'!AD72</f>
        <v>0.0111026292</v>
      </c>
    </row>
    <row r="85" spans="1:20" ht="12.75">
      <c r="A85" s="2">
        <v>72</v>
      </c>
      <c r="B85" t="s">
        <v>373</v>
      </c>
      <c r="C85">
        <f t="shared" si="35"/>
      </c>
      <c r="D85">
        <f t="shared" si="16"/>
      </c>
      <c r="E85">
        <f t="shared" si="36"/>
      </c>
      <c r="F85" t="str">
        <f t="shared" si="37"/>
        <v>  </v>
      </c>
      <c r="G85" t="str">
        <f t="shared" si="38"/>
        <v>  </v>
      </c>
      <c r="H85" s="33">
        <f t="shared" si="39"/>
        <v>5.2147220647</v>
      </c>
      <c r="I85" s="3">
        <f>'orig. data'!D73</f>
        <v>3.4995704856</v>
      </c>
      <c r="J85" s="3">
        <f>'orig. data'!R73</f>
        <v>5.0693072734</v>
      </c>
      <c r="K85" s="33">
        <f t="shared" si="40"/>
        <v>4.8621847637</v>
      </c>
      <c r="L85" s="6">
        <f>'orig. data'!B73</f>
        <v>17</v>
      </c>
      <c r="M85" s="6">
        <f>'orig. data'!C73</f>
        <v>4549</v>
      </c>
      <c r="N85" s="12">
        <f>'orig. data'!G73</f>
        <v>0.1649859291</v>
      </c>
      <c r="P85" s="6">
        <f>'orig. data'!P73</f>
        <v>26</v>
      </c>
      <c r="Q85" s="6">
        <f>'orig. data'!Q73</f>
        <v>5426</v>
      </c>
      <c r="R85" s="12">
        <f>'orig. data'!U73</f>
        <v>0.8338564425</v>
      </c>
      <c r="T85" s="12">
        <f>'orig. data'!AD73</f>
        <v>0.3553004766</v>
      </c>
    </row>
    <row r="86" spans="2:20" ht="12.75">
      <c r="B86"/>
      <c r="C86"/>
      <c r="D86"/>
      <c r="E86"/>
      <c r="F86"/>
      <c r="G86"/>
      <c r="H86" s="33"/>
      <c r="I86" s="3"/>
      <c r="J86" s="3"/>
      <c r="K86" s="33"/>
      <c r="L86" s="6"/>
      <c r="M86" s="6"/>
      <c r="N86" s="12"/>
      <c r="P86" s="6"/>
      <c r="Q86" s="6"/>
      <c r="R86" s="12"/>
      <c r="T86" s="12"/>
    </row>
    <row r="87" spans="1:20" ht="12.75">
      <c r="A87" s="2">
        <v>73</v>
      </c>
      <c r="B87" t="s">
        <v>374</v>
      </c>
      <c r="C87">
        <f>IF(AND(N87&lt;=0.005,N87&gt;0),"1","")</f>
      </c>
      <c r="D87">
        <f t="shared" si="16"/>
      </c>
      <c r="E87">
        <f>IF(AND(T87&lt;=0.005,T87&gt;0),"t","")</f>
      </c>
      <c r="F87" t="str">
        <f>IF(AND(L87&gt;0,L87&lt;=5),"T1c"," ")&amp;IF(AND(M87&gt;0,M87&lt;=5),"T1p"," ")</f>
        <v>  </v>
      </c>
      <c r="G87" t="str">
        <f>IF(AND(P87&gt;0,P87&lt;=5),"T2c"," ")&amp;IF(AND(Q87&gt;0,Q87&lt;=5),"T2p"," ")</f>
        <v>  </v>
      </c>
      <c r="H87" s="33">
        <f>I$19</f>
        <v>5.2147220647</v>
      </c>
      <c r="I87" s="3">
        <f>'orig. data'!D74</f>
        <v>6.2098740067</v>
      </c>
      <c r="J87" s="3">
        <f>'orig. data'!R74</f>
        <v>4.8132643604</v>
      </c>
      <c r="K87" s="33">
        <f>J$19</f>
        <v>4.8621847637</v>
      </c>
      <c r="L87" s="6">
        <f>'orig. data'!B74</f>
        <v>153</v>
      </c>
      <c r="M87" s="6">
        <f>'orig. data'!C74</f>
        <v>24112</v>
      </c>
      <c r="N87" s="12">
        <f>'orig. data'!G74</f>
        <v>0.043167458</v>
      </c>
      <c r="P87" s="6">
        <f>'orig. data'!P74</f>
        <v>120</v>
      </c>
      <c r="Q87" s="6">
        <f>'orig. data'!Q74</f>
        <v>22583</v>
      </c>
      <c r="R87" s="12">
        <f>'orig. data'!U74</f>
        <v>0.9183738256</v>
      </c>
      <c r="T87" s="12">
        <f>'orig. data'!AD74</f>
        <v>0.0180408785</v>
      </c>
    </row>
    <row r="88" spans="1:20" ht="12.75">
      <c r="A88" s="2">
        <v>74</v>
      </c>
      <c r="B88" t="s">
        <v>318</v>
      </c>
      <c r="C88" t="str">
        <f>IF(AND(N88&lt;=0.005,N88&gt;0),"1","")</f>
        <v>1</v>
      </c>
      <c r="D88" t="str">
        <f t="shared" si="16"/>
        <v>2</v>
      </c>
      <c r="E88">
        <f>IF(AND(T88&lt;=0.005,T88&gt;0),"t","")</f>
      </c>
      <c r="F88" t="str">
        <f>IF(AND(L88&gt;0,L88&lt;=5),"T1c"," ")&amp;IF(AND(M88&gt;0,M88&lt;=5),"T1p"," ")</f>
        <v>  </v>
      </c>
      <c r="G88" t="str">
        <f>IF(AND(P88&gt;0,P88&lt;=5),"T2c"," ")&amp;IF(AND(Q88&gt;0,Q88&lt;=5),"T2p"," ")</f>
        <v>  </v>
      </c>
      <c r="H88" s="33">
        <f>I$19</f>
        <v>5.2147220647</v>
      </c>
      <c r="I88" s="3">
        <f>'orig. data'!D75</f>
        <v>7.8450532885</v>
      </c>
      <c r="J88" s="3">
        <f>'orig. data'!R75</f>
        <v>6.3635247623</v>
      </c>
      <c r="K88" s="33">
        <f>J$19</f>
        <v>4.8621847637</v>
      </c>
      <c r="L88" s="6">
        <f>'orig. data'!B75</f>
        <v>196</v>
      </c>
      <c r="M88" s="6">
        <f>'orig. data'!C75</f>
        <v>23626</v>
      </c>
      <c r="N88" s="12">
        <f>'orig. data'!G75</f>
        <v>1.230628E-07</v>
      </c>
      <c r="P88" s="6">
        <f>'orig. data'!P75</f>
        <v>171</v>
      </c>
      <c r="Q88" s="6">
        <f>'orig. data'!Q75</f>
        <v>25386</v>
      </c>
      <c r="R88" s="12">
        <f>'orig. data'!U75</f>
        <v>0.0010222297</v>
      </c>
      <c r="T88" s="12">
        <f>'orig. data'!AD75</f>
        <v>0.0181975939</v>
      </c>
    </row>
    <row r="89" spans="1:20" ht="12.75">
      <c r="A89" s="2">
        <v>75</v>
      </c>
      <c r="B89" t="s">
        <v>375</v>
      </c>
      <c r="C89">
        <f>IF(AND(N89&lt;=0.005,N89&gt;0),"1","")</f>
      </c>
      <c r="D89">
        <f t="shared" si="16"/>
      </c>
      <c r="E89">
        <f>IF(AND(T89&lt;=0.005,T89&gt;0),"t","")</f>
      </c>
      <c r="F89" t="str">
        <f>IF(AND(L89&gt;0,L89&lt;=5),"T1c"," ")&amp;IF(AND(M89&gt;0,M89&lt;=5),"T1p"," ")</f>
        <v>  </v>
      </c>
      <c r="G89" t="str">
        <f>IF(AND(P89&gt;0,P89&lt;=5),"T2c"," ")&amp;IF(AND(Q89&gt;0,Q89&lt;=5),"T2p"," ")</f>
        <v>  </v>
      </c>
      <c r="H89" s="33">
        <f>I$19</f>
        <v>5.2147220647</v>
      </c>
      <c r="I89" s="3">
        <f>'orig. data'!D76</f>
        <v>5.4060350288</v>
      </c>
      <c r="J89" s="3">
        <f>'orig. data'!R76</f>
        <v>4.6582355068</v>
      </c>
      <c r="K89" s="33">
        <f>J$19</f>
        <v>4.8621847637</v>
      </c>
      <c r="L89" s="6">
        <f>'orig. data'!B76</f>
        <v>39</v>
      </c>
      <c r="M89" s="6">
        <f>'orig. data'!C76</f>
        <v>7616</v>
      </c>
      <c r="N89" s="12">
        <f>'orig. data'!G76</f>
        <v>0.8246756396</v>
      </c>
      <c r="P89" s="6">
        <f>'orig. data'!P76</f>
        <v>45</v>
      </c>
      <c r="Q89" s="6">
        <f>'orig. data'!Q76</f>
        <v>9319</v>
      </c>
      <c r="R89" s="12">
        <f>'orig. data'!U76</f>
        <v>0.7933946466</v>
      </c>
      <c r="T89" s="12">
        <f>'orig. data'!AD76</f>
        <v>0.3886329546</v>
      </c>
    </row>
    <row r="90" spans="2:20" ht="12.75">
      <c r="B90"/>
      <c r="C90"/>
      <c r="D90"/>
      <c r="E90"/>
      <c r="F90"/>
      <c r="G90"/>
      <c r="H90" s="33"/>
      <c r="I90" s="3"/>
      <c r="J90" s="3"/>
      <c r="K90" s="33"/>
      <c r="L90" s="6"/>
      <c r="M90" s="6"/>
      <c r="N90" s="12"/>
      <c r="P90" s="6"/>
      <c r="Q90" s="6"/>
      <c r="R90" s="12"/>
      <c r="T90" s="12"/>
    </row>
    <row r="91" spans="1:20" ht="12.75">
      <c r="A91" s="2">
        <v>76</v>
      </c>
      <c r="B91" t="s">
        <v>376</v>
      </c>
      <c r="C91">
        <f aca="true" t="shared" si="41" ref="C91:C101">IF(AND(N91&lt;=0.005,N91&gt;0),"1","")</f>
      </c>
      <c r="D91">
        <f t="shared" si="16"/>
      </c>
      <c r="E91">
        <f aca="true" t="shared" si="42" ref="E91:E101">IF(AND(T91&lt;=0.005,T91&gt;0),"t","")</f>
      </c>
      <c r="F91" t="str">
        <f aca="true" t="shared" si="43" ref="F91:F101">IF(AND(L91&gt;0,L91&lt;=5),"T1c"," ")&amp;IF(AND(M91&gt;0,M91&lt;=5),"T1p"," ")</f>
        <v>  </v>
      </c>
      <c r="G91" t="str">
        <f aca="true" t="shared" si="44" ref="G91:G101">IF(AND(P91&gt;0,P91&lt;=5),"T2c"," ")&amp;IF(AND(Q91&gt;0,Q91&lt;=5),"T2p"," ")</f>
        <v>  </v>
      </c>
      <c r="H91" s="33">
        <f aca="true" t="shared" si="45" ref="H91:H101">I$19</f>
        <v>5.2147220647</v>
      </c>
      <c r="I91" s="3">
        <f>'orig. data'!D77</f>
        <v>4.7622260367</v>
      </c>
      <c r="J91" s="3">
        <f>'orig. data'!R77</f>
        <v>4.6751994361</v>
      </c>
      <c r="K91" s="33">
        <f aca="true" t="shared" si="46" ref="K91:K101">J$19</f>
        <v>4.8621847637</v>
      </c>
      <c r="L91" s="6">
        <f>'orig. data'!B77</f>
        <v>165</v>
      </c>
      <c r="M91" s="6">
        <f>'orig. data'!C77</f>
        <v>31288</v>
      </c>
      <c r="N91" s="12">
        <f>'orig. data'!G77</f>
        <v>0.2839858174</v>
      </c>
      <c r="P91" s="6">
        <f>'orig. data'!P77</f>
        <v>165</v>
      </c>
      <c r="Q91" s="6">
        <f>'orig. data'!Q77</f>
        <v>31799</v>
      </c>
      <c r="R91" s="12">
        <f>'orig. data'!U77</f>
        <v>0.646330289</v>
      </c>
      <c r="T91" s="12">
        <f>'orig. data'!AD77</f>
        <v>0.5670768728</v>
      </c>
    </row>
    <row r="92" spans="1:20" ht="12.75">
      <c r="A92" s="2">
        <v>77</v>
      </c>
      <c r="B92" t="s">
        <v>319</v>
      </c>
      <c r="C92">
        <f t="shared" si="41"/>
      </c>
      <c r="D92">
        <f t="shared" si="16"/>
      </c>
      <c r="E92">
        <f t="shared" si="42"/>
      </c>
      <c r="F92" t="str">
        <f t="shared" si="43"/>
        <v>  </v>
      </c>
      <c r="G92" t="str">
        <f t="shared" si="44"/>
        <v>  </v>
      </c>
      <c r="H92" s="33">
        <f t="shared" si="45"/>
        <v>5.2147220647</v>
      </c>
      <c r="I92" s="3">
        <f>'orig. data'!D78</f>
        <v>4.4556713633</v>
      </c>
      <c r="J92" s="3">
        <f>'orig. data'!R78</f>
        <v>6.8599678867</v>
      </c>
      <c r="K92" s="33">
        <f t="shared" si="46"/>
        <v>4.8621847637</v>
      </c>
      <c r="L92" s="6">
        <f>'orig. data'!B78</f>
        <v>18</v>
      </c>
      <c r="M92" s="6">
        <f>'orig. data'!C78</f>
        <v>3969</v>
      </c>
      <c r="N92" s="12">
        <f>'orig. data'!G78</f>
        <v>0.5185406352</v>
      </c>
      <c r="P92" s="6">
        <f>'orig. data'!P78</f>
        <v>24</v>
      </c>
      <c r="Q92" s="6">
        <f>'orig. data'!Q78</f>
        <v>3168</v>
      </c>
      <c r="R92" s="12">
        <f>'orig. data'!U78</f>
        <v>0.0966391473</v>
      </c>
      <c r="T92" s="12">
        <f>'orig. data'!AD78</f>
        <v>0.229473646</v>
      </c>
    </row>
    <row r="93" spans="1:20" ht="12.75">
      <c r="A93" s="2">
        <v>78</v>
      </c>
      <c r="B93" t="s">
        <v>377</v>
      </c>
      <c r="C93">
        <f t="shared" si="41"/>
      </c>
      <c r="D93">
        <f t="shared" si="16"/>
      </c>
      <c r="E93">
        <f t="shared" si="42"/>
      </c>
      <c r="F93" t="str">
        <f t="shared" si="43"/>
        <v>  </v>
      </c>
      <c r="G93" t="str">
        <f t="shared" si="44"/>
        <v>  </v>
      </c>
      <c r="H93" s="33">
        <f t="shared" si="45"/>
        <v>5.2147220647</v>
      </c>
      <c r="I93" s="3">
        <f>'orig. data'!D79</f>
        <v>6.8735504735</v>
      </c>
      <c r="J93" s="3">
        <f>'orig. data'!R79</f>
        <v>3.9658627579</v>
      </c>
      <c r="K93" s="33">
        <f t="shared" si="46"/>
        <v>4.8621847637</v>
      </c>
      <c r="L93" s="6">
        <f>'orig. data'!B79</f>
        <v>47</v>
      </c>
      <c r="M93" s="6">
        <f>'orig. data'!C79</f>
        <v>6421</v>
      </c>
      <c r="N93" s="12">
        <f>'orig. data'!G79</f>
        <v>0.0665607089</v>
      </c>
      <c r="P93" s="6">
        <f>'orig. data'!P79</f>
        <v>27</v>
      </c>
      <c r="Q93" s="6">
        <f>'orig. data'!Q79</f>
        <v>6116</v>
      </c>
      <c r="R93" s="12">
        <f>'orig. data'!U79</f>
        <v>0.3233063677</v>
      </c>
      <c r="T93" s="12">
        <f>'orig. data'!AD79</f>
        <v>0.0184045008</v>
      </c>
    </row>
    <row r="94" spans="1:20" ht="12.75">
      <c r="A94" s="2">
        <v>79</v>
      </c>
      <c r="B94" t="s">
        <v>378</v>
      </c>
      <c r="C94">
        <f t="shared" si="41"/>
      </c>
      <c r="D94">
        <f t="shared" si="16"/>
      </c>
      <c r="E94">
        <f t="shared" si="42"/>
      </c>
      <c r="F94" t="str">
        <f t="shared" si="43"/>
        <v>  </v>
      </c>
      <c r="G94" t="str">
        <f t="shared" si="44"/>
        <v>  </v>
      </c>
      <c r="H94" s="33">
        <f t="shared" si="45"/>
        <v>5.2147220647</v>
      </c>
      <c r="I94" s="3">
        <f>'orig. data'!D80</f>
        <v>6.5680175717</v>
      </c>
      <c r="J94" s="3">
        <f>'orig. data'!R80</f>
        <v>3.815905396</v>
      </c>
      <c r="K94" s="33">
        <f t="shared" si="46"/>
        <v>4.8621847637</v>
      </c>
      <c r="L94" s="6">
        <f>'orig. data'!B80</f>
        <v>12</v>
      </c>
      <c r="M94" s="6">
        <f>'orig. data'!C80</f>
        <v>1817</v>
      </c>
      <c r="N94" s="12">
        <f>'orig. data'!G80</f>
        <v>0.4530387884</v>
      </c>
      <c r="P94" s="6">
        <f>'orig. data'!P80</f>
        <v>9</v>
      </c>
      <c r="Q94" s="6">
        <f>'orig. data'!Q80</f>
        <v>1895</v>
      </c>
      <c r="R94" s="12">
        <f>'orig. data'!U80</f>
        <v>0.5466433494</v>
      </c>
      <c r="T94" s="12">
        <f>'orig. data'!AD80</f>
        <v>0.2417076472</v>
      </c>
    </row>
    <row r="95" spans="1:20" ht="12.75">
      <c r="A95" s="2">
        <v>80</v>
      </c>
      <c r="B95" t="s">
        <v>380</v>
      </c>
      <c r="C95">
        <f t="shared" si="41"/>
      </c>
      <c r="D95">
        <f t="shared" si="16"/>
      </c>
      <c r="E95">
        <f t="shared" si="42"/>
      </c>
      <c r="F95" t="str">
        <f t="shared" si="43"/>
        <v>  </v>
      </c>
      <c r="G95" t="str">
        <f t="shared" si="44"/>
        <v>  </v>
      </c>
      <c r="H95" s="33">
        <f t="shared" si="45"/>
        <v>5.2147220647</v>
      </c>
      <c r="I95" s="3">
        <f>'orig. data'!D82</f>
        <v>5.3369633488</v>
      </c>
      <c r="J95" s="3">
        <f>'orig. data'!R82</f>
        <v>3.5373476811</v>
      </c>
      <c r="K95" s="33">
        <f t="shared" si="46"/>
        <v>4.8621847637</v>
      </c>
      <c r="L95" s="6">
        <f>'orig. data'!B82</f>
        <v>24</v>
      </c>
      <c r="M95" s="6">
        <f>'orig. data'!C82</f>
        <v>4793</v>
      </c>
      <c r="N95" s="12">
        <f>'orig. data'!G82</f>
        <v>0.9117051914</v>
      </c>
      <c r="P95" s="6">
        <f>'orig. data'!P82</f>
        <v>23</v>
      </c>
      <c r="Q95" s="6">
        <f>'orig. data'!Q82</f>
        <v>6591</v>
      </c>
      <c r="R95" s="12">
        <f>'orig. data'!U82</f>
        <v>0.1401491369</v>
      </c>
      <c r="T95" s="12">
        <f>'orig. data'!AD82</f>
        <v>0.1240588651</v>
      </c>
    </row>
    <row r="96" spans="1:20" ht="12.75">
      <c r="A96" s="2">
        <v>81</v>
      </c>
      <c r="B96" t="s">
        <v>379</v>
      </c>
      <c r="C96">
        <f t="shared" si="41"/>
      </c>
      <c r="D96">
        <f t="shared" si="16"/>
      </c>
      <c r="E96">
        <f t="shared" si="42"/>
      </c>
      <c r="F96" t="str">
        <f t="shared" si="43"/>
        <v>  </v>
      </c>
      <c r="G96" t="str">
        <f t="shared" si="44"/>
        <v>  </v>
      </c>
      <c r="H96" s="33">
        <f t="shared" si="45"/>
        <v>5.2147220647</v>
      </c>
      <c r="I96" s="3">
        <f>'orig. data'!D81</f>
        <v>5.0983219625</v>
      </c>
      <c r="J96" s="3">
        <f>'orig. data'!R81</f>
        <v>3.8215617919</v>
      </c>
      <c r="K96" s="33">
        <f t="shared" si="46"/>
        <v>4.8621847637</v>
      </c>
      <c r="L96" s="6">
        <f>'orig. data'!B81</f>
        <v>40</v>
      </c>
      <c r="M96" s="6">
        <f>'orig. data'!C81</f>
        <v>7797</v>
      </c>
      <c r="N96" s="12">
        <f>'orig. data'!G81</f>
        <v>0.8951028315</v>
      </c>
      <c r="P96" s="6">
        <f>'orig. data'!P81</f>
        <v>36</v>
      </c>
      <c r="Q96" s="6">
        <f>'orig. data'!Q81</f>
        <v>10067</v>
      </c>
      <c r="R96" s="12">
        <f>'orig. data'!U81</f>
        <v>0.1571374925</v>
      </c>
      <c r="T96" s="12">
        <f>'orig. data'!AD81</f>
        <v>0.1602327314</v>
      </c>
    </row>
    <row r="97" spans="1:20" ht="12.75">
      <c r="A97" s="2">
        <v>82</v>
      </c>
      <c r="B97" t="s">
        <v>381</v>
      </c>
      <c r="C97">
        <f t="shared" si="41"/>
      </c>
      <c r="D97">
        <f t="shared" si="16"/>
      </c>
      <c r="E97">
        <f t="shared" si="42"/>
      </c>
      <c r="F97" t="str">
        <f t="shared" si="43"/>
        <v>  </v>
      </c>
      <c r="G97" t="str">
        <f t="shared" si="44"/>
        <v>  </v>
      </c>
      <c r="H97" s="33">
        <f t="shared" si="45"/>
        <v>5.2147220647</v>
      </c>
      <c r="I97" s="3">
        <f>'orig. data'!D83</f>
        <v>3.766167983</v>
      </c>
      <c r="J97" s="3">
        <f>'orig. data'!R83</f>
        <v>5.8017860204</v>
      </c>
      <c r="K97" s="33">
        <f t="shared" si="46"/>
        <v>4.8621847637</v>
      </c>
      <c r="L97" s="6">
        <f>'orig. data'!B83</f>
        <v>23</v>
      </c>
      <c r="M97" s="6">
        <f>'orig. data'!C83</f>
        <v>6195</v>
      </c>
      <c r="N97" s="12">
        <f>'orig. data'!G83</f>
        <v>0.1310918255</v>
      </c>
      <c r="P97" s="6">
        <f>'orig. data'!P83</f>
        <v>47</v>
      </c>
      <c r="Q97" s="6">
        <f>'orig. data'!Q83</f>
        <v>8049</v>
      </c>
      <c r="R97" s="12">
        <f>'orig. data'!U83</f>
        <v>0.2403132726</v>
      </c>
      <c r="T97" s="12">
        <f>'orig. data'!AD83</f>
        <v>0.1423961276</v>
      </c>
    </row>
    <row r="98" spans="1:20" ht="12.75">
      <c r="A98" s="2">
        <v>83</v>
      </c>
      <c r="B98" t="s">
        <v>415</v>
      </c>
      <c r="C98">
        <f t="shared" si="41"/>
      </c>
      <c r="D98">
        <f t="shared" si="16"/>
      </c>
      <c r="E98">
        <f t="shared" si="42"/>
      </c>
      <c r="F98" t="str">
        <f t="shared" si="43"/>
        <v>  </v>
      </c>
      <c r="G98" t="str">
        <f t="shared" si="44"/>
        <v>  </v>
      </c>
      <c r="H98" s="33">
        <f t="shared" si="45"/>
        <v>5.2147220647</v>
      </c>
      <c r="I98" s="3">
        <f>'orig. data'!D85</f>
        <v>8.3915154199</v>
      </c>
      <c r="J98" s="3">
        <f>'orig. data'!R85</f>
        <v>6.2408011993</v>
      </c>
      <c r="K98" s="33">
        <f t="shared" si="46"/>
        <v>4.8621847637</v>
      </c>
      <c r="L98" s="6">
        <f>'orig. data'!B85</f>
        <v>31</v>
      </c>
      <c r="M98" s="6">
        <f>'orig. data'!C85</f>
        <v>4027</v>
      </c>
      <c r="N98" s="12">
        <f>'orig. data'!G85</f>
        <v>0.0091826675</v>
      </c>
      <c r="P98" s="6">
        <f>'orig. data'!P85</f>
        <v>31</v>
      </c>
      <c r="Q98" s="6">
        <f>'orig. data'!Q85</f>
        <v>5287</v>
      </c>
      <c r="R98" s="12">
        <f>'orig. data'!U85</f>
        <v>0.1809147896</v>
      </c>
      <c r="T98" s="12">
        <f>'orig. data'!AD85</f>
        <v>0.1842847731</v>
      </c>
    </row>
    <row r="99" spans="1:20" ht="12.75">
      <c r="A99" s="2">
        <v>84</v>
      </c>
      <c r="B99" t="s">
        <v>382</v>
      </c>
      <c r="C99">
        <f t="shared" si="41"/>
      </c>
      <c r="D99">
        <f t="shared" si="16"/>
      </c>
      <c r="E99">
        <f t="shared" si="42"/>
      </c>
      <c r="F99" t="str">
        <f t="shared" si="43"/>
        <v>  </v>
      </c>
      <c r="G99" t="str">
        <f t="shared" si="44"/>
        <v>  </v>
      </c>
      <c r="H99" s="33">
        <f t="shared" si="45"/>
        <v>5.2147220647</v>
      </c>
      <c r="I99" s="3">
        <f>'orig. data'!D84</f>
        <v>4.0175063064</v>
      </c>
      <c r="J99" s="3">
        <f>'orig. data'!R84</f>
        <v>2.2493125687</v>
      </c>
      <c r="K99" s="33">
        <f t="shared" si="46"/>
        <v>4.8621847637</v>
      </c>
      <c r="L99" s="6">
        <f>'orig. data'!B84</f>
        <v>8</v>
      </c>
      <c r="M99" s="6">
        <f>'orig. data'!C84</f>
        <v>2069</v>
      </c>
      <c r="N99" s="12">
        <f>'orig. data'!G84</f>
        <v>0.4763689063</v>
      </c>
      <c r="P99" s="6">
        <f>'orig. data'!P84</f>
        <v>8</v>
      </c>
      <c r="Q99" s="6">
        <f>'orig. data'!Q84</f>
        <v>2473</v>
      </c>
      <c r="R99" s="12">
        <f>'orig. data'!U84</f>
        <v>0.1498538061</v>
      </c>
      <c r="T99" s="12">
        <f>'orig. data'!AD84</f>
        <v>0.3320062968</v>
      </c>
    </row>
    <row r="100" spans="1:20" ht="12.75">
      <c r="A100" s="2">
        <v>85</v>
      </c>
      <c r="B100" t="s">
        <v>383</v>
      </c>
      <c r="C100">
        <f t="shared" si="41"/>
      </c>
      <c r="D100">
        <f t="shared" si="16"/>
      </c>
      <c r="E100">
        <f t="shared" si="42"/>
      </c>
      <c r="F100" t="str">
        <f t="shared" si="43"/>
        <v>  </v>
      </c>
      <c r="G100" t="str">
        <f t="shared" si="44"/>
        <v>  </v>
      </c>
      <c r="H100" s="33">
        <f t="shared" si="45"/>
        <v>5.2147220647</v>
      </c>
      <c r="I100" s="3">
        <f>'orig. data'!D86</f>
        <v>2.4873849868</v>
      </c>
      <c r="J100" s="3">
        <f>'orig. data'!R86</f>
        <v>2.9396228782</v>
      </c>
      <c r="K100" s="33">
        <f t="shared" si="46"/>
        <v>4.8621847637</v>
      </c>
      <c r="L100" s="6">
        <f>'orig. data'!B86</f>
        <v>9</v>
      </c>
      <c r="M100" s="6">
        <f>'orig. data'!C86</f>
        <v>3537</v>
      </c>
      <c r="N100" s="12">
        <f>'orig. data'!G86</f>
        <v>0.0369141997</v>
      </c>
      <c r="P100" s="6">
        <f>'orig. data'!P86</f>
        <v>15</v>
      </c>
      <c r="Q100" s="6">
        <f>'orig. data'!Q86</f>
        <v>4839</v>
      </c>
      <c r="R100" s="12">
        <f>'orig. data'!U86</f>
        <v>0.086325252</v>
      </c>
      <c r="T100" s="12">
        <f>'orig. data'!AD86</f>
        <v>0.7965997762</v>
      </c>
    </row>
    <row r="101" spans="1:20" ht="12.75">
      <c r="A101" s="2">
        <v>86</v>
      </c>
      <c r="B101" t="s">
        <v>384</v>
      </c>
      <c r="C101">
        <f t="shared" si="41"/>
      </c>
      <c r="D101">
        <f t="shared" si="16"/>
      </c>
      <c r="E101">
        <f t="shared" si="42"/>
      </c>
      <c r="F101" t="str">
        <f t="shared" si="43"/>
        <v>  </v>
      </c>
      <c r="G101" t="str">
        <f t="shared" si="44"/>
        <v>  </v>
      </c>
      <c r="H101" s="33">
        <f t="shared" si="45"/>
        <v>5.2147220647</v>
      </c>
      <c r="I101" s="3">
        <f>'orig. data'!D87</f>
        <v>3.5218994687</v>
      </c>
      <c r="J101" s="3">
        <f>'orig. data'!R87</f>
        <v>4.9607750321</v>
      </c>
      <c r="K101" s="33">
        <f t="shared" si="46"/>
        <v>4.8621847637</v>
      </c>
      <c r="L101" s="6">
        <f>'orig. data'!B87</f>
        <v>9</v>
      </c>
      <c r="M101" s="6">
        <f>'orig. data'!C87</f>
        <v>2504</v>
      </c>
      <c r="N101" s="12">
        <f>'orig. data'!G87</f>
        <v>0.2685179543</v>
      </c>
      <c r="P101" s="6">
        <f>'orig. data'!P87</f>
        <v>16</v>
      </c>
      <c r="Q101" s="6">
        <f>'orig. data'!Q87</f>
        <v>3445</v>
      </c>
      <c r="R101" s="12">
        <f>'orig. data'!U87</f>
        <v>0.9364322913</v>
      </c>
      <c r="T101" s="12">
        <f>'orig. data'!AD87</f>
        <v>0.4982797953</v>
      </c>
    </row>
    <row r="102" spans="2:20" ht="12.75">
      <c r="B102"/>
      <c r="C102"/>
      <c r="D102"/>
      <c r="E102"/>
      <c r="F102"/>
      <c r="G102"/>
      <c r="H102" s="33"/>
      <c r="I102" s="3"/>
      <c r="J102" s="3"/>
      <c r="K102" s="33"/>
      <c r="L102" s="6"/>
      <c r="M102" s="6"/>
      <c r="N102" s="12"/>
      <c r="P102" s="6"/>
      <c r="Q102" s="6"/>
      <c r="R102" s="12"/>
      <c r="T102" s="12"/>
    </row>
    <row r="103" spans="1:20" ht="12.75">
      <c r="A103" s="2">
        <v>87</v>
      </c>
      <c r="B103" t="s">
        <v>385</v>
      </c>
      <c r="C103">
        <f>IF(AND(N103&lt;=0.005,N103&gt;0),"1","")</f>
      </c>
      <c r="D103" t="str">
        <f t="shared" si="16"/>
        <v>2</v>
      </c>
      <c r="E103">
        <f>IF(AND(T103&lt;=0.005,T103&gt;0),"t","")</f>
      </c>
      <c r="F103" t="str">
        <f>IF(AND(L103&gt;0,L103&lt;=5),"T1c"," ")&amp;IF(AND(M103&gt;0,M103&lt;=5),"T1p"," ")</f>
        <v>  </v>
      </c>
      <c r="G103" t="str">
        <f>IF(AND(P103&gt;0,P103&lt;=5),"T2c"," ")&amp;IF(AND(Q103&gt;0,Q103&lt;=5),"T2p"," ")</f>
        <v>  </v>
      </c>
      <c r="H103" s="33">
        <f>I$19</f>
        <v>5.2147220647</v>
      </c>
      <c r="I103" s="3">
        <f>'orig. data'!D88</f>
        <v>4.6011425873</v>
      </c>
      <c r="J103" s="3">
        <f>'orig. data'!R88</f>
        <v>4.0475550672</v>
      </c>
      <c r="K103" s="33">
        <f>J$19</f>
        <v>4.8621847637</v>
      </c>
      <c r="L103" s="6">
        <f>'orig. data'!B88</f>
        <v>425</v>
      </c>
      <c r="M103" s="6">
        <f>'orig. data'!C88</f>
        <v>85619</v>
      </c>
      <c r="N103" s="12">
        <f>'orig. data'!G88</f>
        <v>0.0265578677</v>
      </c>
      <c r="P103" s="6">
        <f>'orig. data'!P88</f>
        <v>405</v>
      </c>
      <c r="Q103" s="6">
        <f>'orig. data'!Q88</f>
        <v>95610</v>
      </c>
      <c r="R103" s="12">
        <f>'orig. data'!U88</f>
        <v>0.0014641963</v>
      </c>
      <c r="T103" s="12">
        <f>'orig. data'!AD88</f>
        <v>0.0199044356</v>
      </c>
    </row>
    <row r="104" spans="1:20" ht="12.75">
      <c r="A104" s="2">
        <v>88</v>
      </c>
      <c r="B104" t="s">
        <v>386</v>
      </c>
      <c r="C104" t="str">
        <f>IF(AND(N104&lt;=0.005,N104&gt;0),"1","")</f>
        <v>1</v>
      </c>
      <c r="D104" t="str">
        <f t="shared" si="16"/>
        <v>2</v>
      </c>
      <c r="E104">
        <f>IF(AND(T104&lt;=0.005,T104&gt;0),"t","")</f>
      </c>
      <c r="F104" t="str">
        <f>IF(AND(L104&gt;0,L104&lt;=5),"T1c"," ")&amp;IF(AND(M104&gt;0,M104&lt;=5),"T1p"," ")</f>
        <v>  </v>
      </c>
      <c r="G104" t="str">
        <f>IF(AND(P104&gt;0,P104&lt;=5),"T2c"," ")&amp;IF(AND(Q104&gt;0,Q104&lt;=5),"T2p"," ")</f>
        <v>  </v>
      </c>
      <c r="H104" s="33">
        <f>I$19</f>
        <v>5.2147220647</v>
      </c>
      <c r="I104" s="3">
        <f>'orig. data'!D89</f>
        <v>4.0859231973</v>
      </c>
      <c r="J104" s="3">
        <f>'orig. data'!R89</f>
        <v>3.5519182611</v>
      </c>
      <c r="K104" s="33">
        <f>J$19</f>
        <v>4.8621847637</v>
      </c>
      <c r="L104" s="6">
        <f>'orig. data'!B89</f>
        <v>266</v>
      </c>
      <c r="M104" s="6">
        <f>'orig. data'!C89</f>
        <v>62556</v>
      </c>
      <c r="N104" s="12">
        <f>'orig. data'!G89</f>
        <v>0.0002928989</v>
      </c>
      <c r="P104" s="6">
        <f>'orig. data'!P89</f>
        <v>287</v>
      </c>
      <c r="Q104" s="6">
        <f>'orig. data'!Q89</f>
        <v>75730</v>
      </c>
      <c r="R104" s="12">
        <f>'orig. data'!U89</f>
        <v>1.8456088E-06</v>
      </c>
      <c r="T104" s="12">
        <f>'orig. data'!AD89</f>
        <v>0.0364469558</v>
      </c>
    </row>
    <row r="105" spans="2:20" ht="12.75">
      <c r="B105"/>
      <c r="C105"/>
      <c r="D105"/>
      <c r="E105"/>
      <c r="F105"/>
      <c r="G105"/>
      <c r="H105" s="33"/>
      <c r="I105" s="3"/>
      <c r="J105" s="3"/>
      <c r="K105" s="33"/>
      <c r="L105" s="6"/>
      <c r="M105" s="6"/>
      <c r="N105" s="12"/>
      <c r="P105" s="6"/>
      <c r="Q105" s="6"/>
      <c r="R105" s="12"/>
      <c r="T105" s="12"/>
    </row>
    <row r="106" spans="1:20" ht="12.75">
      <c r="A106" s="2">
        <v>89</v>
      </c>
      <c r="B106" t="s">
        <v>336</v>
      </c>
      <c r="C106">
        <f>IF(AND(N106&lt;=0.005,N106&gt;0),"1","")</f>
      </c>
      <c r="D106">
        <f t="shared" si="16"/>
      </c>
      <c r="E106" t="str">
        <f>IF(AND(T106&lt;=0.005,T106&gt;0),"t","")</f>
        <v>t</v>
      </c>
      <c r="F106" t="str">
        <f>IF(AND(L106&gt;0,L106&lt;=5),"T1c"," ")&amp;IF(AND(M106&gt;0,M106&lt;=5),"T1p"," ")</f>
        <v>  </v>
      </c>
      <c r="G106" t="str">
        <f>IF(AND(P106&gt;0,P106&lt;=5),"T2c"," ")&amp;IF(AND(Q106&gt;0,Q106&lt;=5),"T2p"," ")</f>
        <v>  </v>
      </c>
      <c r="H106" s="33">
        <f>I$19</f>
        <v>5.2147220647</v>
      </c>
      <c r="I106" s="3">
        <f>'orig. data'!D90</f>
        <v>5.3780544596</v>
      </c>
      <c r="J106" s="3">
        <f>'orig. data'!R90</f>
        <v>4.4914886126</v>
      </c>
      <c r="K106" s="33">
        <f>J$19</f>
        <v>4.8621847637</v>
      </c>
      <c r="L106" s="6">
        <f>'orig. data'!B90</f>
        <v>583</v>
      </c>
      <c r="M106" s="6">
        <f>'orig. data'!C90</f>
        <v>97847</v>
      </c>
      <c r="N106" s="12">
        <f>'orig. data'!G90</f>
        <v>0.5408559038</v>
      </c>
      <c r="P106" s="6">
        <f>'orig. data'!P90</f>
        <v>501</v>
      </c>
      <c r="Q106" s="6">
        <f>'orig. data'!Q90</f>
        <v>104743</v>
      </c>
      <c r="R106" s="12">
        <f>'orig. data'!U90</f>
        <v>0.1371179126</v>
      </c>
      <c r="T106" s="12">
        <f>'orig. data'!AD90</f>
        <v>0.0007898801</v>
      </c>
    </row>
    <row r="107" spans="2:20" ht="12.75">
      <c r="B107"/>
      <c r="C107"/>
      <c r="D107"/>
      <c r="E107"/>
      <c r="F107"/>
      <c r="G107"/>
      <c r="H107" s="33"/>
      <c r="I107" s="3"/>
      <c r="J107" s="3"/>
      <c r="K107" s="33"/>
      <c r="L107" s="6"/>
      <c r="M107" s="6"/>
      <c r="N107" s="12"/>
      <c r="P107" s="6"/>
      <c r="Q107" s="6"/>
      <c r="R107" s="12"/>
      <c r="T107" s="12"/>
    </row>
    <row r="108" spans="1:20" ht="12.75">
      <c r="A108" s="2">
        <v>90</v>
      </c>
      <c r="B108" t="s">
        <v>166</v>
      </c>
      <c r="C108">
        <f>IF(AND(N108&lt;=0.005,N108&gt;0),"1","")</f>
      </c>
      <c r="D108">
        <f t="shared" si="16"/>
      </c>
      <c r="E108">
        <f>IF(AND(T108&lt;=0.005,T108&gt;0),"t","")</f>
      </c>
      <c r="F108" t="str">
        <f>IF(AND(L108&gt;0,L108&lt;=5),"T1c"," ")&amp;IF(AND(M108&gt;0,M108&lt;=5),"T1p"," ")</f>
        <v>  </v>
      </c>
      <c r="G108" t="str">
        <f>IF(AND(P108&gt;0,P108&lt;=5),"T2c"," ")&amp;IF(AND(Q108&gt;0,Q108&lt;=5),"T2p"," ")</f>
        <v>  </v>
      </c>
      <c r="H108" s="33">
        <f>I$19</f>
        <v>5.2147220647</v>
      </c>
      <c r="I108" s="3">
        <f>'orig. data'!D101</f>
        <v>5.3953599172</v>
      </c>
      <c r="J108" s="3">
        <f>'orig. data'!R101</f>
        <v>5.3669457245</v>
      </c>
      <c r="K108" s="33">
        <f>J$19</f>
        <v>4.8621847637</v>
      </c>
      <c r="L108" s="6">
        <f>'orig. data'!B101</f>
        <v>478</v>
      </c>
      <c r="M108" s="6">
        <f>'orig. data'!C101</f>
        <v>85149</v>
      </c>
      <c r="N108" s="12">
        <f>'orig. data'!G101</f>
        <v>0.5258577011</v>
      </c>
      <c r="P108" s="6">
        <f>'orig. data'!P101</f>
        <v>501</v>
      </c>
      <c r="Q108" s="6">
        <f>'orig. data'!Q101</f>
        <v>89158</v>
      </c>
      <c r="R108" s="12">
        <f>'orig. data'!U101</f>
        <v>0.0630169319</v>
      </c>
      <c r="T108" s="12">
        <f>'orig. data'!AD101</f>
        <v>0.4445858766</v>
      </c>
    </row>
    <row r="109" spans="2:20" ht="12.75">
      <c r="B109"/>
      <c r="C109"/>
      <c r="D109"/>
      <c r="E109"/>
      <c r="F109"/>
      <c r="G109"/>
      <c r="H109" s="33"/>
      <c r="I109" s="3"/>
      <c r="J109" s="3"/>
      <c r="K109" s="33"/>
      <c r="L109" s="6"/>
      <c r="M109" s="6"/>
      <c r="N109" s="12"/>
      <c r="P109" s="6"/>
      <c r="Q109" s="6"/>
      <c r="R109" s="12"/>
      <c r="T109" s="12"/>
    </row>
    <row r="110" spans="1:20" ht="12.75">
      <c r="A110" s="2">
        <v>91</v>
      </c>
      <c r="B110" t="s">
        <v>387</v>
      </c>
      <c r="C110">
        <f>IF(AND(N110&lt;=0.005,N110&gt;0),"1","")</f>
      </c>
      <c r="D110" t="str">
        <f t="shared" si="16"/>
        <v>2</v>
      </c>
      <c r="E110" t="str">
        <f>IF(AND(T110&lt;=0.005,T110&gt;0),"t","")</f>
        <v>t</v>
      </c>
      <c r="F110" t="str">
        <f>IF(AND(L110&gt;0,L110&lt;=5),"T1c"," ")&amp;IF(AND(M110&gt;0,M110&lt;=5),"T1p"," ")</f>
        <v>  </v>
      </c>
      <c r="G110" t="str">
        <f>IF(AND(P110&gt;0,P110&lt;=5),"T2c"," ")&amp;IF(AND(Q110&gt;0,Q110&lt;=5),"T2p"," ")</f>
        <v>  </v>
      </c>
      <c r="H110" s="33">
        <f>I$19</f>
        <v>5.2147220647</v>
      </c>
      <c r="I110" s="3">
        <f>'orig. data'!D91</f>
        <v>4.711593325</v>
      </c>
      <c r="J110" s="3">
        <f>'orig. data'!R91</f>
        <v>3.5484531745</v>
      </c>
      <c r="K110" s="33">
        <f>J$19</f>
        <v>4.8621847637</v>
      </c>
      <c r="L110" s="6">
        <f>'orig. data'!B91</f>
        <v>530</v>
      </c>
      <c r="M110" s="6">
        <f>'orig. data'!C91</f>
        <v>115959</v>
      </c>
      <c r="N110" s="12">
        <f>'orig. data'!G91</f>
        <v>0.0471133114</v>
      </c>
      <c r="P110" s="6">
        <f>'orig. data'!P91</f>
        <v>390</v>
      </c>
      <c r="Q110" s="6">
        <f>'orig. data'!Q91</f>
        <v>112530</v>
      </c>
      <c r="R110" s="12">
        <f>'orig. data'!U91</f>
        <v>5.2268804E-08</v>
      </c>
      <c r="T110" s="12">
        <f>'orig. data'!AD91</f>
        <v>4.3606327E-06</v>
      </c>
    </row>
    <row r="111" spans="1:20" ht="12.75">
      <c r="A111" s="2">
        <v>92</v>
      </c>
      <c r="B111" t="s">
        <v>388</v>
      </c>
      <c r="C111" t="str">
        <f>IF(AND(N111&lt;=0.005,N111&gt;0),"1","")</f>
        <v>1</v>
      </c>
      <c r="D111" t="str">
        <f t="shared" si="16"/>
        <v>2</v>
      </c>
      <c r="E111">
        <f>IF(AND(T111&lt;=0.005,T111&gt;0),"t","")</f>
      </c>
      <c r="F111" t="str">
        <f>IF(AND(L111&gt;0,L111&lt;=5),"T1c"," ")&amp;IF(AND(M111&gt;0,M111&lt;=5),"T1p"," ")</f>
        <v>  </v>
      </c>
      <c r="G111" t="str">
        <f>IF(AND(P111&gt;0,P111&lt;=5),"T2c"," ")&amp;IF(AND(Q111&gt;0,Q111&lt;=5),"T2p"," ")</f>
        <v>  </v>
      </c>
      <c r="H111" s="33">
        <f>I$19</f>
        <v>5.2147220647</v>
      </c>
      <c r="I111" s="3">
        <f>'orig. data'!D92</f>
        <v>4.3206606151</v>
      </c>
      <c r="J111" s="3">
        <f>'orig. data'!R92</f>
        <v>3.8763439849</v>
      </c>
      <c r="K111" s="33">
        <f>J$19</f>
        <v>4.8621847637</v>
      </c>
      <c r="L111" s="6">
        <f>'orig. data'!B92</f>
        <v>279</v>
      </c>
      <c r="M111" s="6">
        <f>'orig. data'!C92</f>
        <v>72010</v>
      </c>
      <c r="N111" s="12">
        <f>'orig. data'!G92</f>
        <v>0.0042217043</v>
      </c>
      <c r="P111" s="6">
        <f>'orig. data'!P92</f>
        <v>243</v>
      </c>
      <c r="Q111" s="6">
        <f>'orig. data'!Q92</f>
        <v>69815</v>
      </c>
      <c r="R111" s="12">
        <f>'orig. data'!U92</f>
        <v>0.0011544527</v>
      </c>
      <c r="T111" s="12">
        <f>'orig. data'!AD92</f>
        <v>0.0874877103</v>
      </c>
    </row>
    <row r="112" spans="2:20" ht="12.75">
      <c r="B112"/>
      <c r="C112"/>
      <c r="D112"/>
      <c r="E112"/>
      <c r="F112"/>
      <c r="G112"/>
      <c r="H112" s="33"/>
      <c r="I112" s="3"/>
      <c r="J112" s="3"/>
      <c r="K112" s="33"/>
      <c r="L112" s="6"/>
      <c r="M112" s="6"/>
      <c r="N112" s="12"/>
      <c r="P112" s="6"/>
      <c r="Q112" s="6"/>
      <c r="R112" s="12"/>
      <c r="T112" s="12"/>
    </row>
    <row r="113" spans="1:20" ht="12.75">
      <c r="A113" s="2">
        <v>93</v>
      </c>
      <c r="B113" t="s">
        <v>395</v>
      </c>
      <c r="C113">
        <f>IF(AND(N113&lt;=0.005,N113&gt;0),"1","")</f>
      </c>
      <c r="D113">
        <f t="shared" si="16"/>
      </c>
      <c r="E113">
        <f>IF(AND(T113&lt;=0.005,T113&gt;0),"t","")</f>
      </c>
      <c r="F113" t="str">
        <f>IF(AND(L113&gt;0,L113&lt;=5),"T1c"," ")&amp;IF(AND(M113&gt;0,M113&lt;=5),"T1p"," ")</f>
        <v>  </v>
      </c>
      <c r="G113" t="str">
        <f>IF(AND(P113&gt;0,P113&lt;=5),"T2c"," ")&amp;IF(AND(Q113&gt;0,Q113&lt;=5),"T2p"," ")</f>
        <v>  </v>
      </c>
      <c r="H113" s="33">
        <f>I$19</f>
        <v>5.2147220647</v>
      </c>
      <c r="I113" s="3">
        <f>'orig. data'!D99</f>
        <v>4.945247886</v>
      </c>
      <c r="J113" s="3">
        <f>'orig. data'!R99</f>
        <v>4.3415171809</v>
      </c>
      <c r="K113" s="33">
        <f>J$19</f>
        <v>4.8621847637</v>
      </c>
      <c r="L113" s="6">
        <f>'orig. data'!B99</f>
        <v>405</v>
      </c>
      <c r="M113" s="6">
        <f>'orig. data'!C99</f>
        <v>74835</v>
      </c>
      <c r="N113" s="12">
        <f>'orig. data'!G99</f>
        <v>0.3534621751</v>
      </c>
      <c r="P113" s="6">
        <f>'orig. data'!P99</f>
        <v>393</v>
      </c>
      <c r="Q113" s="6">
        <f>'orig. data'!Q99</f>
        <v>85787</v>
      </c>
      <c r="R113" s="12">
        <f>'orig. data'!U99</f>
        <v>0.050434994</v>
      </c>
      <c r="T113" s="12">
        <f>'orig. data'!AD99</f>
        <v>0.0197315717</v>
      </c>
    </row>
    <row r="114" spans="1:20" ht="12.75">
      <c r="A114" s="2">
        <v>94</v>
      </c>
      <c r="B114" t="s">
        <v>396</v>
      </c>
      <c r="C114">
        <f>IF(AND(N114&lt;=0.005,N114&gt;0),"1","")</f>
      </c>
      <c r="D114">
        <f t="shared" si="16"/>
      </c>
      <c r="E114">
        <f>IF(AND(T114&lt;=0.005,T114&gt;0),"t","")</f>
      </c>
      <c r="F114" t="str">
        <f>IF(AND(L114&gt;0,L114&lt;=5),"T1c"," ")&amp;IF(AND(M114&gt;0,M114&lt;=5),"T1p"," ")</f>
        <v>  </v>
      </c>
      <c r="G114" t="str">
        <f>IF(AND(P114&gt;0,P114&lt;=5),"T2c"," ")&amp;IF(AND(Q114&gt;0,Q114&lt;=5),"T2p"," ")</f>
        <v>  </v>
      </c>
      <c r="H114" s="33">
        <f>I$19</f>
        <v>5.2147220647</v>
      </c>
      <c r="I114" s="3">
        <f>'orig. data'!D100</f>
        <v>4.3367522955</v>
      </c>
      <c r="J114" s="3">
        <f>'orig. data'!R100</f>
        <v>4.0262144263</v>
      </c>
      <c r="K114" s="33">
        <f>J$19</f>
        <v>4.8621847637</v>
      </c>
      <c r="L114" s="6">
        <f>'orig. data'!B100</f>
        <v>199</v>
      </c>
      <c r="M114" s="6">
        <f>'orig. data'!C100</f>
        <v>51154</v>
      </c>
      <c r="N114" s="12">
        <f>'orig. data'!G100</f>
        <v>0.0148317829</v>
      </c>
      <c r="P114" s="6">
        <f>'orig. data'!P100</f>
        <v>185</v>
      </c>
      <c r="Q114" s="6">
        <f>'orig. data'!Q100</f>
        <v>48699</v>
      </c>
      <c r="R114" s="12">
        <f>'orig. data'!U100</f>
        <v>0.0165891102</v>
      </c>
      <c r="T114" s="12">
        <f>'orig. data'!AD100</f>
        <v>0.2455109374</v>
      </c>
    </row>
    <row r="115" spans="2:20" ht="12.75">
      <c r="B115"/>
      <c r="C115"/>
      <c r="D115"/>
      <c r="E115"/>
      <c r="F115"/>
      <c r="G115"/>
      <c r="H115" s="33"/>
      <c r="I115" s="3"/>
      <c r="J115" s="3"/>
      <c r="K115" s="33"/>
      <c r="L115" s="6"/>
      <c r="M115" s="6"/>
      <c r="N115" s="12"/>
      <c r="P115" s="6"/>
      <c r="Q115" s="6"/>
      <c r="R115" s="12"/>
      <c r="T115" s="12"/>
    </row>
    <row r="116" spans="1:20" ht="12.75">
      <c r="A116" s="2">
        <v>95</v>
      </c>
      <c r="B116" t="s">
        <v>389</v>
      </c>
      <c r="C116">
        <f>IF(AND(N116&lt;=0.005,N116&gt;0),"1","")</f>
      </c>
      <c r="D116">
        <f t="shared" si="16"/>
      </c>
      <c r="E116" t="str">
        <f>IF(AND(T116&lt;=0.005,T116&gt;0),"t","")</f>
        <v>t</v>
      </c>
      <c r="F116" t="str">
        <f>IF(AND(L116&gt;0,L116&lt;=5),"T1c"," ")&amp;IF(AND(M116&gt;0,M116&lt;=5),"T1p"," ")</f>
        <v>  </v>
      </c>
      <c r="G116" t="str">
        <f>IF(AND(P116&gt;0,P116&lt;=5),"T2c"," ")&amp;IF(AND(Q116&gt;0,Q116&lt;=5),"T2p"," ")</f>
        <v>  </v>
      </c>
      <c r="H116" s="33">
        <f>I$19</f>
        <v>5.2147220647</v>
      </c>
      <c r="I116" s="3">
        <f>'orig. data'!D93</f>
        <v>5.3198841212</v>
      </c>
      <c r="J116" s="3">
        <f>'orig. data'!R93</f>
        <v>4.3698500715</v>
      </c>
      <c r="K116" s="33">
        <f>J$19</f>
        <v>4.8621847637</v>
      </c>
      <c r="L116" s="6">
        <f>'orig. data'!B93</f>
        <v>449</v>
      </c>
      <c r="M116" s="6">
        <f>'orig. data'!C93</f>
        <v>78119</v>
      </c>
      <c r="N116" s="12">
        <f>'orig. data'!G93</f>
        <v>0.720204025</v>
      </c>
      <c r="P116" s="6">
        <f>'orig. data'!P93</f>
        <v>443</v>
      </c>
      <c r="Q116" s="6">
        <f>'orig. data'!Q93</f>
        <v>90776</v>
      </c>
      <c r="R116" s="12">
        <f>'orig. data'!U93</f>
        <v>0.0567934654</v>
      </c>
      <c r="T116" s="12">
        <f>'orig. data'!AD93</f>
        <v>0.0009437374</v>
      </c>
    </row>
    <row r="117" spans="1:20" ht="12.75">
      <c r="A117" s="2">
        <v>96</v>
      </c>
      <c r="B117" t="s">
        <v>390</v>
      </c>
      <c r="C117">
        <f>IF(AND(N117&lt;=0.005,N117&gt;0),"1","")</f>
      </c>
      <c r="D117">
        <f t="shared" si="16"/>
      </c>
      <c r="E117" t="str">
        <f>IF(AND(T117&lt;=0.005,T117&gt;0),"t","")</f>
        <v>t</v>
      </c>
      <c r="F117" t="str">
        <f>IF(AND(L117&gt;0,L117&lt;=5),"T1c"," ")&amp;IF(AND(M117&gt;0,M117&lt;=5),"T1p"," ")</f>
        <v>  </v>
      </c>
      <c r="G117" t="str">
        <f>IF(AND(P117&gt;0,P117&lt;=5),"T2c"," ")&amp;IF(AND(Q117&gt;0,Q117&lt;=5),"T2p"," ")</f>
        <v>  </v>
      </c>
      <c r="H117" s="33">
        <f>I$19</f>
        <v>5.2147220647</v>
      </c>
      <c r="I117" s="3">
        <f>'orig. data'!D94</f>
        <v>5.3419379585</v>
      </c>
      <c r="J117" s="3">
        <f>'orig. data'!R94</f>
        <v>4.433997027</v>
      </c>
      <c r="K117" s="33">
        <f>J$19</f>
        <v>4.8621847637</v>
      </c>
      <c r="L117" s="6">
        <f>'orig. data'!B94</f>
        <v>431</v>
      </c>
      <c r="M117" s="6">
        <f>'orig. data'!C94</f>
        <v>84065</v>
      </c>
      <c r="N117" s="12">
        <f>'orig. data'!G94</f>
        <v>0.6616469738</v>
      </c>
      <c r="P117" s="6">
        <f>'orig. data'!P94</f>
        <v>357</v>
      </c>
      <c r="Q117" s="6">
        <f>'orig. data'!Q94</f>
        <v>83960</v>
      </c>
      <c r="R117" s="12">
        <f>'orig. data'!U94</f>
        <v>0.1218756525</v>
      </c>
      <c r="T117" s="12">
        <f>'orig. data'!AD94</f>
        <v>0.002143318</v>
      </c>
    </row>
    <row r="118" spans="2:20" ht="12.75">
      <c r="B118"/>
      <c r="C118"/>
      <c r="D118"/>
      <c r="E118"/>
      <c r="F118"/>
      <c r="G118"/>
      <c r="H118" s="33"/>
      <c r="I118" s="3"/>
      <c r="J118" s="3"/>
      <c r="K118" s="33"/>
      <c r="L118" s="6"/>
      <c r="M118" s="6"/>
      <c r="N118" s="12"/>
      <c r="P118" s="6"/>
      <c r="Q118" s="6"/>
      <c r="R118" s="12"/>
      <c r="T118" s="12"/>
    </row>
    <row r="119" spans="1:20" ht="12.75">
      <c r="A119" s="2">
        <v>97</v>
      </c>
      <c r="B119" t="s">
        <v>397</v>
      </c>
      <c r="C119">
        <f>IF(AND(N119&lt;=0.005,N119&gt;0),"1","")</f>
      </c>
      <c r="D119">
        <f t="shared" si="16"/>
      </c>
      <c r="E119">
        <f>IF(AND(T119&lt;=0.005,T119&gt;0),"t","")</f>
      </c>
      <c r="F119" t="str">
        <f>IF(AND(L119&gt;0,L119&lt;=5),"T1c"," ")&amp;IF(AND(M119&gt;0,M119&lt;=5),"T1p"," ")</f>
        <v>  </v>
      </c>
      <c r="G119" t="str">
        <f>IF(AND(P119&gt;0,P119&lt;=5),"T2c"," ")&amp;IF(AND(Q119&gt;0,Q119&lt;=5),"T2p"," ")</f>
        <v>  </v>
      </c>
      <c r="H119" s="33">
        <f>I$19</f>
        <v>5.2147220647</v>
      </c>
      <c r="I119" s="3">
        <f>'orig. data'!D102</f>
        <v>4.9857024507</v>
      </c>
      <c r="J119" s="3">
        <f>'orig. data'!R102</f>
        <v>4.6065373709</v>
      </c>
      <c r="K119" s="33">
        <f>J$19</f>
        <v>4.8621847637</v>
      </c>
      <c r="L119" s="6">
        <f>'orig. data'!B102</f>
        <v>281</v>
      </c>
      <c r="M119" s="6">
        <f>'orig. data'!C102</f>
        <v>49071</v>
      </c>
      <c r="N119" s="12">
        <f>'orig. data'!G102</f>
        <v>0.5011276782</v>
      </c>
      <c r="P119" s="6">
        <f>'orig. data'!P102</f>
        <v>279</v>
      </c>
      <c r="Q119" s="6">
        <f>'orig. data'!Q102</f>
        <v>55919</v>
      </c>
      <c r="R119" s="12">
        <f>'orig. data'!U102</f>
        <v>0.4206225693</v>
      </c>
      <c r="T119" s="12">
        <f>'orig. data'!AD102</f>
        <v>0.1586933399</v>
      </c>
    </row>
    <row r="120" spans="1:20" ht="12.75">
      <c r="A120" s="2">
        <v>98</v>
      </c>
      <c r="B120" t="s">
        <v>398</v>
      </c>
      <c r="C120">
        <f>IF(AND(N120&lt;=0.005,N120&gt;0),"1","")</f>
      </c>
      <c r="D120" t="str">
        <f aca="true" t="shared" si="47" ref="D120:D138">IF(AND(R120&lt;=0.005,R120&gt;0),"2","")</f>
        <v>2</v>
      </c>
      <c r="E120" t="str">
        <f>IF(AND(T120&lt;=0.005,T120&gt;0),"t","")</f>
        <v>t</v>
      </c>
      <c r="F120" t="str">
        <f>IF(AND(L120&gt;0,L120&lt;=5),"T1c"," ")&amp;IF(AND(M120&gt;0,M120&lt;=5),"T1p"," ")</f>
        <v>  </v>
      </c>
      <c r="G120" t="str">
        <f>IF(AND(P120&gt;0,P120&lt;=5),"T2c"," ")&amp;IF(AND(Q120&gt;0,Q120&lt;=5),"T2p"," ")</f>
        <v>  </v>
      </c>
      <c r="H120" s="33">
        <f>I$19</f>
        <v>5.2147220647</v>
      </c>
      <c r="I120" s="3">
        <f>'orig. data'!D103</f>
        <v>5.0718201422</v>
      </c>
      <c r="J120" s="3">
        <f>'orig. data'!R103</f>
        <v>4.1132032204</v>
      </c>
      <c r="K120" s="33">
        <f>J$19</f>
        <v>4.8621847637</v>
      </c>
      <c r="L120" s="6">
        <f>'orig. data'!B103</f>
        <v>471</v>
      </c>
      <c r="M120" s="6">
        <f>'orig. data'!C103</f>
        <v>94117</v>
      </c>
      <c r="N120" s="12">
        <f>'orig. data'!G103</f>
        <v>0.6017638661</v>
      </c>
      <c r="P120" s="6">
        <f>'orig. data'!P103</f>
        <v>407</v>
      </c>
      <c r="Q120" s="6">
        <f>'orig. data'!Q103</f>
        <v>98966</v>
      </c>
      <c r="R120" s="12">
        <f>'orig. data'!U103</f>
        <v>0.0031779892</v>
      </c>
      <c r="T120" s="12">
        <f>'orig. data'!AD103</f>
        <v>0.0004023473</v>
      </c>
    </row>
    <row r="121" spans="1:20" ht="12.75">
      <c r="A121" s="2">
        <v>99</v>
      </c>
      <c r="B121" t="s">
        <v>399</v>
      </c>
      <c r="C121">
        <f>IF(AND(N121&lt;=0.005,N121&gt;0),"1","")</f>
      </c>
      <c r="D121">
        <f t="shared" si="47"/>
      </c>
      <c r="E121">
        <f>IF(AND(T121&lt;=0.005,T121&gt;0),"t","")</f>
      </c>
      <c r="F121" t="str">
        <f>IF(AND(L121&gt;0,L121&lt;=5),"T1c"," ")&amp;IF(AND(M121&gt;0,M121&lt;=5),"T1p"," ")</f>
        <v>  </v>
      </c>
      <c r="G121" t="str">
        <f>IF(AND(P121&gt;0,P121&lt;=5),"T2c"," ")&amp;IF(AND(Q121&gt;0,Q121&lt;=5),"T2p"," ")</f>
        <v>  </v>
      </c>
      <c r="H121" s="33">
        <f>I$19</f>
        <v>5.2147220647</v>
      </c>
      <c r="I121" s="3">
        <f>'orig. data'!D104</f>
        <v>3.8878522321</v>
      </c>
      <c r="J121" s="3">
        <f>'orig. data'!R104</f>
        <v>4.0035701479</v>
      </c>
      <c r="K121" s="33">
        <f>J$19</f>
        <v>4.8621847637</v>
      </c>
      <c r="L121" s="6">
        <f>'orig. data'!B104</f>
        <v>28</v>
      </c>
      <c r="M121" s="6">
        <f>'orig. data'!C104</f>
        <v>6369</v>
      </c>
      <c r="N121" s="12">
        <f>'orig. data'!G104</f>
        <v>0.1508329549</v>
      </c>
      <c r="P121" s="6">
        <f>'orig. data'!P104</f>
        <v>48</v>
      </c>
      <c r="Q121" s="6">
        <f>'orig. data'!Q104</f>
        <v>11249</v>
      </c>
      <c r="R121" s="12">
        <f>'orig. data'!U104</f>
        <v>0.1884108849</v>
      </c>
      <c r="T121" s="12">
        <f>'orig. data'!AD104</f>
        <v>0.9387224713</v>
      </c>
    </row>
    <row r="122" spans="2:20" ht="12.75">
      <c r="B122"/>
      <c r="C122"/>
      <c r="D122"/>
      <c r="E122"/>
      <c r="F122"/>
      <c r="G122"/>
      <c r="H122" s="33"/>
      <c r="I122" s="3"/>
      <c r="J122" s="3"/>
      <c r="K122" s="33"/>
      <c r="L122" s="6"/>
      <c r="M122" s="6"/>
      <c r="N122" s="12"/>
      <c r="P122" s="6"/>
      <c r="Q122" s="6"/>
      <c r="R122" s="12"/>
      <c r="T122" s="12"/>
    </row>
    <row r="123" spans="1:20" ht="12.75">
      <c r="A123" s="2">
        <v>100</v>
      </c>
      <c r="B123" t="s">
        <v>391</v>
      </c>
      <c r="C123">
        <f>IF(AND(N123&lt;=0.005,N123&gt;0),"1","")</f>
      </c>
      <c r="D123">
        <f t="shared" si="47"/>
      </c>
      <c r="E123">
        <f>IF(AND(T123&lt;=0.005,T123&gt;0),"t","")</f>
      </c>
      <c r="F123" t="str">
        <f>IF(AND(L123&gt;0,L123&lt;=5),"T1c"," ")&amp;IF(AND(M123&gt;0,M123&lt;=5),"T1p"," ")</f>
        <v>  </v>
      </c>
      <c r="G123" t="str">
        <f>IF(AND(P123&gt;0,P123&lt;=5),"T2c"," ")&amp;IF(AND(Q123&gt;0,Q123&lt;=5),"T2p"," ")</f>
        <v>  </v>
      </c>
      <c r="H123" s="33">
        <f>I$19</f>
        <v>5.2147220647</v>
      </c>
      <c r="I123" s="3">
        <f>'orig. data'!D95</f>
        <v>4.9726252328</v>
      </c>
      <c r="J123" s="3">
        <f>'orig. data'!R95</f>
        <v>3.8435589759</v>
      </c>
      <c r="K123" s="33">
        <f>J$19</f>
        <v>4.8621847637</v>
      </c>
      <c r="L123" s="6">
        <f>'orig. data'!B95</f>
        <v>87</v>
      </c>
      <c r="M123" s="6">
        <f>'orig. data'!C95</f>
        <v>14220</v>
      </c>
      <c r="N123" s="12">
        <f>'orig. data'!G95</f>
        <v>0.6716856159</v>
      </c>
      <c r="P123" s="6">
        <f>'orig. data'!P95</f>
        <v>95</v>
      </c>
      <c r="Q123" s="6">
        <f>'orig. data'!Q95</f>
        <v>20439</v>
      </c>
      <c r="R123" s="12">
        <f>'orig. data'!U95</f>
        <v>0.0304361785</v>
      </c>
      <c r="T123" s="12">
        <f>'orig. data'!AD95</f>
        <v>0.0463841397</v>
      </c>
    </row>
    <row r="124" spans="1:20" ht="12.75">
      <c r="A124" s="2">
        <v>101</v>
      </c>
      <c r="B124" t="s">
        <v>392</v>
      </c>
      <c r="C124">
        <f>IF(AND(N124&lt;=0.005,N124&gt;0),"1","")</f>
      </c>
      <c r="D124">
        <f t="shared" si="47"/>
      </c>
      <c r="E124">
        <f>IF(AND(T124&lt;=0.005,T124&gt;0),"t","")</f>
      </c>
      <c r="F124" t="str">
        <f>IF(AND(L124&gt;0,L124&lt;=5),"T1c"," ")&amp;IF(AND(M124&gt;0,M124&lt;=5),"T1p"," ")</f>
        <v>  </v>
      </c>
      <c r="G124" t="str">
        <f>IF(AND(P124&gt;0,P124&lt;=5),"T2c"," ")&amp;IF(AND(Q124&gt;0,Q124&lt;=5),"T2p"," ")</f>
        <v>  </v>
      </c>
      <c r="H124" s="33">
        <f>I$19</f>
        <v>5.2147220647</v>
      </c>
      <c r="I124" s="3">
        <f>'orig. data'!D96</f>
        <v>5.0675075478</v>
      </c>
      <c r="J124" s="3">
        <f>'orig. data'!R96</f>
        <v>4.5829912021</v>
      </c>
      <c r="K124" s="33">
        <f>J$19</f>
        <v>4.8621847637</v>
      </c>
      <c r="L124" s="6">
        <f>'orig. data'!B96</f>
        <v>355</v>
      </c>
      <c r="M124" s="6">
        <f>'orig. data'!C96</f>
        <v>66513</v>
      </c>
      <c r="N124" s="12">
        <f>'orig. data'!G96</f>
        <v>0.6355640613</v>
      </c>
      <c r="P124" s="6">
        <f>'orig. data'!P96</f>
        <v>359</v>
      </c>
      <c r="Q124" s="6">
        <f>'orig. data'!Q96</f>
        <v>73174</v>
      </c>
      <c r="R124" s="12">
        <f>'orig. data'!U96</f>
        <v>0.3264167387</v>
      </c>
      <c r="T124" s="12">
        <f>'orig. data'!AD96</f>
        <v>0.0652209369</v>
      </c>
    </row>
    <row r="125" spans="1:20" ht="12.75">
      <c r="A125" s="2">
        <v>102</v>
      </c>
      <c r="B125" t="s">
        <v>393</v>
      </c>
      <c r="C125">
        <f>IF(AND(N125&lt;=0.005,N125&gt;0),"1","")</f>
      </c>
      <c r="D125">
        <f t="shared" si="47"/>
      </c>
      <c r="E125">
        <f>IF(AND(T125&lt;=0.005,T125&gt;0),"t","")</f>
      </c>
      <c r="F125" t="str">
        <f>IF(AND(L125&gt;0,L125&lt;=5),"T1c"," ")&amp;IF(AND(M125&gt;0,M125&lt;=5),"T1p"," ")</f>
        <v>  </v>
      </c>
      <c r="G125" t="str">
        <f>IF(AND(P125&gt;0,P125&lt;=5),"T2c"," ")&amp;IF(AND(Q125&gt;0,Q125&lt;=5),"T2p"," ")</f>
        <v>  </v>
      </c>
      <c r="H125" s="33">
        <f>I$19</f>
        <v>5.2147220647</v>
      </c>
      <c r="I125" s="3">
        <f>'orig. data'!D97</f>
        <v>5.1298095528</v>
      </c>
      <c r="J125" s="3">
        <f>'orig. data'!R97</f>
        <v>4.5794181204</v>
      </c>
      <c r="K125" s="33">
        <f>J$19</f>
        <v>4.8621847637</v>
      </c>
      <c r="L125" s="6">
        <f>'orig. data'!B97</f>
        <v>597</v>
      </c>
      <c r="M125" s="6">
        <f>'orig. data'!C97</f>
        <v>118886</v>
      </c>
      <c r="N125" s="12">
        <f>'orig. data'!G97</f>
        <v>0.7366875735</v>
      </c>
      <c r="P125" s="6">
        <f>'orig. data'!P97</f>
        <v>535</v>
      </c>
      <c r="Q125" s="6">
        <f>'orig. data'!Q97</f>
        <v>120183</v>
      </c>
      <c r="R125" s="12">
        <f>'orig. data'!U97</f>
        <v>0.2406809076</v>
      </c>
      <c r="T125" s="12">
        <f>'orig. data'!AD97</f>
        <v>0.0130196059</v>
      </c>
    </row>
    <row r="126" spans="1:20" ht="12.75">
      <c r="A126" s="2">
        <v>103</v>
      </c>
      <c r="B126" t="s">
        <v>394</v>
      </c>
      <c r="C126">
        <f>IF(AND(N126&lt;=0.005,N126&gt;0),"1","")</f>
      </c>
      <c r="D126">
        <f t="shared" si="47"/>
      </c>
      <c r="E126">
        <f>IF(AND(T126&lt;=0.005,T126&gt;0),"t","")</f>
      </c>
      <c r="F126" t="str">
        <f>IF(AND(L126&gt;0,L126&lt;=5),"T1c"," ")&amp;IF(AND(M126&gt;0,M126&lt;=5),"T1p"," ")</f>
        <v>  </v>
      </c>
      <c r="G126" t="str">
        <f>IF(AND(P126&gt;0,P126&lt;=5),"T2c"," ")&amp;IF(AND(Q126&gt;0,Q126&lt;=5),"T2p"," ")</f>
        <v>  </v>
      </c>
      <c r="H126" s="33">
        <f>I$19</f>
        <v>5.2147220647</v>
      </c>
      <c r="I126" s="3">
        <f>'orig. data'!D98</f>
        <v>5.4683837438</v>
      </c>
      <c r="J126" s="3">
        <f>'orig. data'!R98</f>
        <v>4.5782467662</v>
      </c>
      <c r="K126" s="33">
        <f>J$19</f>
        <v>4.8621847637</v>
      </c>
      <c r="L126" s="6">
        <f>'orig. data'!B98</f>
        <v>251</v>
      </c>
      <c r="M126" s="6">
        <f>'orig. data'!C98</f>
        <v>49906</v>
      </c>
      <c r="N126" s="12">
        <f>'orig. data'!G98</f>
        <v>0.4890775292</v>
      </c>
      <c r="P126" s="6">
        <f>'orig. data'!P98</f>
        <v>209</v>
      </c>
      <c r="Q126" s="6">
        <f>'orig. data'!Q98</f>
        <v>47227</v>
      </c>
      <c r="R126" s="12">
        <f>'orig. data'!U98</f>
        <v>0.420417056</v>
      </c>
      <c r="T126" s="12">
        <f>'orig. data'!AD98</f>
        <v>0.0206503637</v>
      </c>
    </row>
    <row r="127" spans="2:20" ht="12.75">
      <c r="B127"/>
      <c r="C127"/>
      <c r="D127"/>
      <c r="E127"/>
      <c r="F127"/>
      <c r="G127"/>
      <c r="H127" s="33"/>
      <c r="I127" s="3"/>
      <c r="J127" s="3"/>
      <c r="K127" s="33"/>
      <c r="L127" s="6"/>
      <c r="M127" s="6"/>
      <c r="N127" s="12"/>
      <c r="P127" s="6"/>
      <c r="Q127" s="6"/>
      <c r="R127" s="12"/>
      <c r="T127" s="12"/>
    </row>
    <row r="128" spans="1:20" ht="12.75">
      <c r="A128" s="2">
        <v>104</v>
      </c>
      <c r="B128" t="s">
        <v>400</v>
      </c>
      <c r="C128">
        <f>IF(AND(N128&lt;=0.005,N128&gt;0),"1","")</f>
      </c>
      <c r="D128">
        <f t="shared" si="47"/>
      </c>
      <c r="E128">
        <f>IF(AND(T128&lt;=0.005,T128&gt;0),"t","")</f>
      </c>
      <c r="F128" t="str">
        <f>IF(AND(L128&gt;0,L128&lt;=5),"T1c"," ")&amp;IF(AND(M128&gt;0,M128&lt;=5),"T1p"," ")</f>
        <v>  </v>
      </c>
      <c r="G128" t="str">
        <f>IF(AND(P128&gt;0,P128&lt;=5),"T2c"," ")&amp;IF(AND(Q128&gt;0,Q128&lt;=5),"T2p"," ")</f>
        <v>  </v>
      </c>
      <c r="H128" s="33">
        <f>I$19</f>
        <v>5.2147220647</v>
      </c>
      <c r="I128" s="3">
        <f>'orig. data'!D105</f>
        <v>5.8034445373</v>
      </c>
      <c r="J128" s="3">
        <f>'orig. data'!R105</f>
        <v>5.3567235787</v>
      </c>
      <c r="K128" s="33">
        <f>J$19</f>
        <v>4.8621847637</v>
      </c>
      <c r="L128" s="6">
        <f>'orig. data'!B105</f>
        <v>608</v>
      </c>
      <c r="M128" s="6">
        <f>'orig. data'!C105</f>
        <v>97020</v>
      </c>
      <c r="N128" s="12">
        <f>'orig. data'!G105</f>
        <v>0.0299139694</v>
      </c>
      <c r="P128" s="6">
        <f>'orig. data'!P105</f>
        <v>528</v>
      </c>
      <c r="Q128" s="6">
        <f>'orig. data'!Q105</f>
        <v>98016</v>
      </c>
      <c r="R128" s="12">
        <f>'orig. data'!U105</f>
        <v>0.0604442258</v>
      </c>
      <c r="T128" s="12">
        <f>'orig. data'!AD105</f>
        <v>0.0511472747</v>
      </c>
    </row>
    <row r="129" spans="1:20" ht="12.75">
      <c r="A129" s="2">
        <v>105</v>
      </c>
      <c r="B129" t="s">
        <v>401</v>
      </c>
      <c r="C129">
        <f>IF(AND(N129&lt;=0.005,N129&gt;0),"1","")</f>
      </c>
      <c r="D129">
        <f t="shared" si="47"/>
      </c>
      <c r="E129">
        <f>IF(AND(T129&lt;=0.005,T129&gt;0),"t","")</f>
      </c>
      <c r="F129" t="str">
        <f>IF(AND(L129&gt;0,L129&lt;=5),"T1c"," ")&amp;IF(AND(M129&gt;0,M129&lt;=5),"T1p"," ")</f>
        <v>  </v>
      </c>
      <c r="G129" t="str">
        <f>IF(AND(P129&gt;0,P129&lt;=5),"T2c"," ")&amp;IF(AND(Q129&gt;0,Q129&lt;=5),"T2p"," ")</f>
        <v>  </v>
      </c>
      <c r="H129" s="33">
        <f>I$19</f>
        <v>5.2147220647</v>
      </c>
      <c r="I129" s="3">
        <f>'orig. data'!D106</f>
        <v>5.2680531601</v>
      </c>
      <c r="J129" s="3">
        <f>'orig. data'!R106</f>
        <v>4.767748099</v>
      </c>
      <c r="K129" s="33">
        <f>J$19</f>
        <v>4.8621847637</v>
      </c>
      <c r="L129" s="6">
        <f>'orig. data'!B106</f>
        <v>430</v>
      </c>
      <c r="M129" s="6">
        <f>'orig. data'!C106</f>
        <v>87101</v>
      </c>
      <c r="N129" s="12">
        <f>'orig. data'!G106</f>
        <v>0.853515239</v>
      </c>
      <c r="P129" s="6">
        <f>'orig. data'!P106</f>
        <v>382</v>
      </c>
      <c r="Q129" s="6">
        <f>'orig. data'!Q106</f>
        <v>84878</v>
      </c>
      <c r="R129" s="12">
        <f>'orig. data'!U106</f>
        <v>0.7354946161</v>
      </c>
      <c r="T129" s="12">
        <f>'orig. data'!AD106</f>
        <v>0.0489753811</v>
      </c>
    </row>
    <row r="130" spans="2:20" ht="12.75">
      <c r="B130"/>
      <c r="C130"/>
      <c r="D130"/>
      <c r="E130"/>
      <c r="F130"/>
      <c r="G130"/>
      <c r="H130" s="33"/>
      <c r="I130" s="3"/>
      <c r="J130" s="3"/>
      <c r="K130" s="33"/>
      <c r="L130" s="6"/>
      <c r="M130" s="6"/>
      <c r="N130" s="12"/>
      <c r="P130" s="6"/>
      <c r="Q130" s="6"/>
      <c r="R130" s="12"/>
      <c r="T130" s="12"/>
    </row>
    <row r="131" spans="1:20" ht="12.75">
      <c r="A131" s="2">
        <v>106</v>
      </c>
      <c r="B131" t="s">
        <v>402</v>
      </c>
      <c r="C131">
        <f>IF(AND(N131&lt;=0.005,N131&gt;0),"1","")</f>
      </c>
      <c r="D131">
        <f t="shared" si="47"/>
      </c>
      <c r="E131">
        <f>IF(AND(T131&lt;=0.005,T131&gt;0),"t","")</f>
      </c>
      <c r="F131" t="str">
        <f>IF(AND(L131&gt;0,L131&lt;=5),"T1c"," ")&amp;IF(AND(M131&gt;0,M131&lt;=5),"T1p"," ")</f>
        <v>  </v>
      </c>
      <c r="G131" t="str">
        <f>IF(AND(P131&gt;0,P131&lt;=5),"T2c"," ")&amp;IF(AND(Q131&gt;0,Q131&lt;=5),"T2p"," ")</f>
        <v>  </v>
      </c>
      <c r="H131" s="33">
        <f>I$19</f>
        <v>5.2147220647</v>
      </c>
      <c r="I131" s="3">
        <f>'orig. data'!D107</f>
        <v>4.8977713961</v>
      </c>
      <c r="J131" s="3">
        <f>'orig. data'!R107</f>
        <v>4.6372067056</v>
      </c>
      <c r="K131" s="33">
        <f>J$19</f>
        <v>4.8621847637</v>
      </c>
      <c r="L131" s="6">
        <f>'orig. data'!B107</f>
        <v>208</v>
      </c>
      <c r="M131" s="6">
        <f>'orig. data'!C107</f>
        <v>38831</v>
      </c>
      <c r="N131" s="12">
        <f>'orig. data'!G107</f>
        <v>0.4110177919</v>
      </c>
      <c r="P131" s="6">
        <f>'orig. data'!P107</f>
        <v>229</v>
      </c>
      <c r="Q131" s="6">
        <f>'orig. data'!Q107</f>
        <v>43119</v>
      </c>
      <c r="R131" s="12">
        <f>'orig. data'!U107</f>
        <v>0.5157388619</v>
      </c>
      <c r="T131" s="12">
        <f>'orig. data'!AD107</f>
        <v>0.3106905804</v>
      </c>
    </row>
    <row r="132" spans="1:20" ht="12.75">
      <c r="A132" s="2">
        <v>107</v>
      </c>
      <c r="B132" t="s">
        <v>403</v>
      </c>
      <c r="C132">
        <f>IF(AND(N132&lt;=0.005,N132&gt;0),"1","")</f>
      </c>
      <c r="D132">
        <f t="shared" si="47"/>
      </c>
      <c r="E132">
        <f>IF(AND(T132&lt;=0.005,T132&gt;0),"t","")</f>
      </c>
      <c r="F132" t="str">
        <f>IF(AND(L132&gt;0,L132&lt;=5),"T1c"," ")&amp;IF(AND(M132&gt;0,M132&lt;=5),"T1p"," ")</f>
        <v>  </v>
      </c>
      <c r="G132" t="str">
        <f>IF(AND(P132&gt;0,P132&lt;=5),"T2c"," ")&amp;IF(AND(Q132&gt;0,Q132&lt;=5),"T2p"," ")</f>
        <v>  </v>
      </c>
      <c r="H132" s="33">
        <f>I$19</f>
        <v>5.2147220647</v>
      </c>
      <c r="I132" s="3">
        <f>'orig. data'!D108</f>
        <v>5.4674962173</v>
      </c>
      <c r="J132" s="3">
        <f>'orig. data'!R108</f>
        <v>4.8808102346</v>
      </c>
      <c r="K132" s="33">
        <f>J$19</f>
        <v>4.8621847637</v>
      </c>
      <c r="L132" s="6">
        <f>'orig. data'!B108</f>
        <v>195</v>
      </c>
      <c r="M132" s="6">
        <f>'orig. data'!C108</f>
        <v>37074</v>
      </c>
      <c r="N132" s="12">
        <f>'orig. data'!G108</f>
        <v>0.5365113047</v>
      </c>
      <c r="P132" s="6">
        <f>'orig. data'!P108</f>
        <v>174</v>
      </c>
      <c r="Q132" s="6">
        <f>'orig. data'!Q108</f>
        <v>35954</v>
      </c>
      <c r="R132" s="12">
        <f>'orig. data'!U108</f>
        <v>0.9626222268</v>
      </c>
      <c r="T132" s="12">
        <f>'orig. data'!AD108</f>
        <v>0.135408251</v>
      </c>
    </row>
    <row r="133" spans="2:20" ht="12.75">
      <c r="B133"/>
      <c r="C133"/>
      <c r="D133"/>
      <c r="E133"/>
      <c r="F133"/>
      <c r="G133"/>
      <c r="H133" s="33"/>
      <c r="I133" s="3"/>
      <c r="J133" s="3"/>
      <c r="K133" s="33"/>
      <c r="L133" s="6"/>
      <c r="M133" s="6"/>
      <c r="N133" s="12"/>
      <c r="P133" s="6"/>
      <c r="Q133" s="6"/>
      <c r="R133" s="12"/>
      <c r="T133" s="12"/>
    </row>
    <row r="134" spans="1:20" ht="12.75">
      <c r="A134" s="2">
        <v>108</v>
      </c>
      <c r="B134" t="s">
        <v>405</v>
      </c>
      <c r="C134">
        <f>IF(AND(N134&lt;=0.005,N134&gt;0),"1","")</f>
      </c>
      <c r="D134">
        <f t="shared" si="47"/>
      </c>
      <c r="E134">
        <f>IF(AND(T134&lt;=0.005,T134&gt;0),"t","")</f>
      </c>
      <c r="F134" t="str">
        <f>IF(AND(L134&gt;0,L134&lt;=5),"T1c"," ")&amp;IF(AND(M134&gt;0,M134&lt;=5),"T1p"," ")</f>
        <v>  </v>
      </c>
      <c r="G134" t="str">
        <f>IF(AND(P134&gt;0,P134&lt;=5),"T2c"," ")&amp;IF(AND(Q134&gt;0,Q134&lt;=5),"T2p"," ")</f>
        <v>  </v>
      </c>
      <c r="H134" s="33">
        <f>I$19</f>
        <v>5.2147220647</v>
      </c>
      <c r="I134" s="3">
        <f>'orig. data'!D111</f>
        <v>5.221473869</v>
      </c>
      <c r="J134" s="3">
        <f>'orig. data'!R111</f>
        <v>4.8900775165</v>
      </c>
      <c r="K134" s="33">
        <f>J$19</f>
        <v>4.8621847637</v>
      </c>
      <c r="L134" s="6">
        <f>'orig. data'!B111</f>
        <v>378</v>
      </c>
      <c r="M134" s="6">
        <f>'orig. data'!C111</f>
        <v>76038</v>
      </c>
      <c r="N134" s="12">
        <f>'orig. data'!G111</f>
        <v>0.9822171008</v>
      </c>
      <c r="P134" s="6">
        <f>'orig. data'!P111</f>
        <v>345</v>
      </c>
      <c r="Q134" s="6">
        <f>'orig. data'!Q111</f>
        <v>72067</v>
      </c>
      <c r="R134" s="12">
        <f>'orig. data'!U111</f>
        <v>0.9247559526</v>
      </c>
      <c r="T134" s="12">
        <f>'orig. data'!AD111</f>
        <v>0.1505663969</v>
      </c>
    </row>
    <row r="135" spans="1:20" ht="12.75">
      <c r="A135" s="2">
        <v>109</v>
      </c>
      <c r="B135" t="s">
        <v>406</v>
      </c>
      <c r="C135">
        <f>IF(AND(N135&lt;=0.005,N135&gt;0),"1","")</f>
      </c>
      <c r="D135">
        <f t="shared" si="47"/>
      </c>
      <c r="E135">
        <f>IF(AND(T135&lt;=0.005,T135&gt;0),"t","")</f>
      </c>
      <c r="F135" t="str">
        <f>IF(AND(L135&gt;0,L135&lt;=5),"T1c"," ")&amp;IF(AND(M135&gt;0,M135&lt;=5),"T1p"," ")</f>
        <v>  </v>
      </c>
      <c r="G135" t="str">
        <f>IF(AND(P135&gt;0,P135&lt;=5),"T2c"," ")&amp;IF(AND(Q135&gt;0,Q135&lt;=5),"T2p"," ")</f>
        <v>  </v>
      </c>
      <c r="H135" s="33">
        <f>I$19</f>
        <v>5.2147220647</v>
      </c>
      <c r="I135" s="3">
        <f>'orig. data'!D112</f>
        <v>4.3251620915</v>
      </c>
      <c r="J135" s="3">
        <f>'orig. data'!R112</f>
        <v>4.0123157381</v>
      </c>
      <c r="K135" s="33">
        <f>J$19</f>
        <v>4.8621847637</v>
      </c>
      <c r="L135" s="6">
        <f>'orig. data'!B112</f>
        <v>152</v>
      </c>
      <c r="M135" s="6">
        <f>'orig. data'!C112</f>
        <v>38598</v>
      </c>
      <c r="N135" s="12">
        <f>'orig. data'!G112</f>
        <v>0.0285885144</v>
      </c>
      <c r="P135" s="6">
        <f>'orig. data'!P112</f>
        <v>129</v>
      </c>
      <c r="Q135" s="6">
        <f>'orig. data'!Q112</f>
        <v>33981</v>
      </c>
      <c r="R135" s="12">
        <f>'orig. data'!U112</f>
        <v>0.0388998228</v>
      </c>
      <c r="T135" s="12">
        <f>'orig. data'!AD112</f>
        <v>0.3161134649</v>
      </c>
    </row>
    <row r="136" spans="2:20" ht="12.75">
      <c r="B136"/>
      <c r="C136"/>
      <c r="D136"/>
      <c r="E136"/>
      <c r="F136"/>
      <c r="G136"/>
      <c r="H136" s="33"/>
      <c r="I136" s="3"/>
      <c r="J136" s="3"/>
      <c r="K136" s="33"/>
      <c r="L136" s="6"/>
      <c r="M136" s="6"/>
      <c r="N136" s="12"/>
      <c r="P136" s="6"/>
      <c r="Q136" s="6"/>
      <c r="R136" s="12"/>
      <c r="T136" s="12"/>
    </row>
    <row r="137" spans="1:20" ht="12.75">
      <c r="A137" s="2">
        <v>110</v>
      </c>
      <c r="B137" t="s">
        <v>404</v>
      </c>
      <c r="C137" t="str">
        <f>IF(AND(N137&lt;=0.005,N137&gt;0),"1","")</f>
        <v>1</v>
      </c>
      <c r="D137" t="str">
        <f t="shared" si="47"/>
        <v>2</v>
      </c>
      <c r="E137" t="str">
        <f>IF(AND(T137&lt;=0.005,T137&gt;0),"t","")</f>
        <v>t</v>
      </c>
      <c r="F137" t="str">
        <f>IF(AND(L137&gt;0,L137&lt;=5),"T1c"," ")&amp;IF(AND(M137&gt;0,M137&lt;=5),"T1p"," ")</f>
        <v>  </v>
      </c>
      <c r="G137" t="str">
        <f>IF(AND(P137&gt;0,P137&lt;=5),"T2c"," ")&amp;IF(AND(Q137&gt;0,Q137&lt;=5),"T2p"," ")</f>
        <v>  </v>
      </c>
      <c r="H137" s="33">
        <f>I$19</f>
        <v>5.2147220647</v>
      </c>
      <c r="I137" s="3">
        <f>'orig. data'!D109</f>
        <v>4.1681749103</v>
      </c>
      <c r="J137" s="3">
        <f>'orig. data'!R109</f>
        <v>3.4864719898</v>
      </c>
      <c r="K137" s="33">
        <f>J$19</f>
        <v>4.8621847637</v>
      </c>
      <c r="L137" s="6">
        <f>'orig. data'!B109</f>
        <v>428</v>
      </c>
      <c r="M137" s="6">
        <f>'orig. data'!C109</f>
        <v>108332</v>
      </c>
      <c r="N137" s="12">
        <f>'orig. data'!G109</f>
        <v>5.35801E-05</v>
      </c>
      <c r="P137" s="6">
        <f>'orig. data'!P109</f>
        <v>367</v>
      </c>
      <c r="Q137" s="6">
        <f>'orig. data'!Q109</f>
        <v>105660</v>
      </c>
      <c r="R137" s="12">
        <f>'orig. data'!U109</f>
        <v>2.0960211E-08</v>
      </c>
      <c r="T137" s="12">
        <f>'orig. data'!AD109</f>
        <v>0.0030110741</v>
      </c>
    </row>
    <row r="138" spans="1:20" ht="12.75">
      <c r="A138" s="2">
        <v>111</v>
      </c>
      <c r="B138" t="s">
        <v>320</v>
      </c>
      <c r="C138" t="str">
        <f>IF(AND(N138&lt;=0.005,N138&gt;0),"1","")</f>
        <v>1</v>
      </c>
      <c r="D138" t="str">
        <f t="shared" si="47"/>
        <v>2</v>
      </c>
      <c r="E138">
        <f>IF(AND(T138&lt;=0.005,T138&gt;0),"t","")</f>
      </c>
      <c r="F138" t="str">
        <f>IF(AND(L138&gt;0,L138&lt;=5),"T1c"," ")&amp;IF(AND(M138&gt;0,M138&lt;=5),"T1p"," ")</f>
        <v>  </v>
      </c>
      <c r="G138" t="str">
        <f>IF(AND(P138&gt;0,P138&lt;=5),"T2c"," ")&amp;IF(AND(Q138&gt;0,Q138&lt;=5),"T2p"," ")</f>
        <v>  </v>
      </c>
      <c r="H138" s="33">
        <f>I$19</f>
        <v>5.2147220647</v>
      </c>
      <c r="I138" s="3">
        <f>'orig. data'!D110</f>
        <v>3.8540992299</v>
      </c>
      <c r="J138" s="3">
        <f>'orig. data'!R110</f>
        <v>3.3251578568</v>
      </c>
      <c r="K138" s="33">
        <f>J$19</f>
        <v>4.8621847637</v>
      </c>
      <c r="L138" s="6">
        <f>'orig. data'!B110</f>
        <v>309</v>
      </c>
      <c r="M138" s="6">
        <f>'orig. data'!C110</f>
        <v>90373</v>
      </c>
      <c r="N138" s="12">
        <f>'orig. data'!G110</f>
        <v>1.4667454E-06</v>
      </c>
      <c r="P138" s="6">
        <f>'orig. data'!P110</f>
        <v>260</v>
      </c>
      <c r="Q138" s="6">
        <f>'orig. data'!Q110</f>
        <v>83908</v>
      </c>
      <c r="R138" s="12">
        <f>'orig. data'!U110</f>
        <v>3.170658E-08</v>
      </c>
      <c r="T138" s="12">
        <f>'orig. data'!AD110</f>
        <v>0.027554785</v>
      </c>
    </row>
    <row r="139" spans="2:8" ht="12.75">
      <c r="B139"/>
      <c r="C139"/>
      <c r="D139">
        <f aca="true" t="shared" si="48" ref="D139:D188">IF(AND(36&lt;=0.005,R139&gt;0),"2","")</f>
      </c>
      <c r="E139">
        <f>IF(AND(T139&lt;=0.005,T139&gt;0),"t","")</f>
      </c>
      <c r="F139" t="str">
        <f>IF(AND(L139&gt;0,L139&lt;=5),"T1c"," ")&amp;IF(AND(M139&gt;0,M139&lt;=5),"T1p"," ")</f>
        <v>  </v>
      </c>
      <c r="G139"/>
      <c r="H139" s="34"/>
    </row>
    <row r="140" spans="2:8" ht="12.75">
      <c r="B140"/>
      <c r="C140"/>
      <c r="D140">
        <f t="shared" si="48"/>
      </c>
      <c r="E140"/>
      <c r="F140"/>
      <c r="G140"/>
      <c r="H140" s="34"/>
    </row>
    <row r="141" spans="2:8" ht="12.75">
      <c r="B141"/>
      <c r="C141"/>
      <c r="D141">
        <f t="shared" si="48"/>
      </c>
      <c r="E141"/>
      <c r="F141"/>
      <c r="G141"/>
      <c r="H141" s="34"/>
    </row>
    <row r="142" spans="2:8" ht="12.75">
      <c r="B142"/>
      <c r="C142"/>
      <c r="D142">
        <f t="shared" si="48"/>
      </c>
      <c r="E142"/>
      <c r="F142"/>
      <c r="G142"/>
      <c r="H142" s="34"/>
    </row>
    <row r="143" spans="2:8" ht="12.75">
      <c r="B143"/>
      <c r="C143"/>
      <c r="D143">
        <f t="shared" si="48"/>
      </c>
      <c r="E143"/>
      <c r="F143"/>
      <c r="G143"/>
      <c r="H143" s="34"/>
    </row>
    <row r="144" spans="2:8" ht="12.75">
      <c r="B144"/>
      <c r="C144"/>
      <c r="D144">
        <f t="shared" si="48"/>
      </c>
      <c r="E144"/>
      <c r="F144"/>
      <c r="G144"/>
      <c r="H144" s="34"/>
    </row>
    <row r="145" spans="2:8" ht="12.75">
      <c r="B145"/>
      <c r="C145"/>
      <c r="D145">
        <f t="shared" si="48"/>
      </c>
      <c r="E145"/>
      <c r="F145"/>
      <c r="G145"/>
      <c r="H145" s="34"/>
    </row>
    <row r="146" spans="4:8" ht="12.75">
      <c r="D146">
        <f t="shared" si="48"/>
      </c>
      <c r="H146" s="34"/>
    </row>
    <row r="147" spans="4:8" ht="12.75">
      <c r="D147">
        <f t="shared" si="48"/>
      </c>
      <c r="H147" s="34"/>
    </row>
    <row r="148" spans="4:8" ht="12.75">
      <c r="D148">
        <f t="shared" si="48"/>
      </c>
      <c r="H148" s="34"/>
    </row>
    <row r="149" spans="4:8" ht="12.75">
      <c r="D149">
        <f t="shared" si="48"/>
      </c>
      <c r="H149" s="34"/>
    </row>
    <row r="150" spans="4:8" ht="12.75">
      <c r="D150">
        <f t="shared" si="48"/>
      </c>
      <c r="H150" s="34"/>
    </row>
    <row r="151" spans="4:8" ht="12.75">
      <c r="D151">
        <f t="shared" si="48"/>
      </c>
      <c r="H151" s="34"/>
    </row>
    <row r="152" ht="12.75">
      <c r="D152">
        <f t="shared" si="48"/>
      </c>
    </row>
    <row r="153" ht="12.75">
      <c r="D153">
        <f t="shared" si="48"/>
      </c>
    </row>
    <row r="154" ht="12.75">
      <c r="D154">
        <f t="shared" si="48"/>
      </c>
    </row>
    <row r="155" ht="12.75">
      <c r="D155">
        <f t="shared" si="48"/>
      </c>
    </row>
    <row r="156" ht="12.75">
      <c r="D156">
        <f t="shared" si="48"/>
      </c>
    </row>
    <row r="157" ht="12.75">
      <c r="D157">
        <f t="shared" si="48"/>
      </c>
    </row>
    <row r="158" ht="12.75">
      <c r="D158">
        <f t="shared" si="48"/>
      </c>
    </row>
    <row r="159" ht="12.75">
      <c r="D159">
        <f t="shared" si="48"/>
      </c>
    </row>
    <row r="160" ht="12.75">
      <c r="D160">
        <f t="shared" si="48"/>
      </c>
    </row>
    <row r="161" ht="12.75">
      <c r="D161">
        <f t="shared" si="48"/>
      </c>
    </row>
    <row r="162" ht="12.75">
      <c r="D162">
        <f t="shared" si="48"/>
      </c>
    </row>
    <row r="163" ht="12.75">
      <c r="D163">
        <f t="shared" si="48"/>
      </c>
    </row>
    <row r="164" ht="12.75">
      <c r="D164">
        <f t="shared" si="48"/>
      </c>
    </row>
    <row r="165" ht="12.75">
      <c r="D165">
        <f t="shared" si="48"/>
      </c>
    </row>
    <row r="166" ht="12.75">
      <c r="D166">
        <f t="shared" si="48"/>
      </c>
    </row>
    <row r="167" ht="12.75">
      <c r="D167">
        <f t="shared" si="48"/>
      </c>
    </row>
    <row r="168" ht="12.75">
      <c r="D168">
        <f t="shared" si="48"/>
      </c>
    </row>
    <row r="169" ht="12.75">
      <c r="D169">
        <f t="shared" si="48"/>
      </c>
    </row>
    <row r="170" ht="12.75">
      <c r="D170">
        <f t="shared" si="48"/>
      </c>
    </row>
    <row r="171" ht="12.75">
      <c r="D171">
        <f t="shared" si="48"/>
      </c>
    </row>
    <row r="172" ht="12.75">
      <c r="D172">
        <f t="shared" si="48"/>
      </c>
    </row>
    <row r="173" ht="12.75">
      <c r="D173">
        <f t="shared" si="48"/>
      </c>
    </row>
    <row r="174" ht="12.75">
      <c r="D174">
        <f t="shared" si="48"/>
      </c>
    </row>
    <row r="175" ht="12.75">
      <c r="D175">
        <f t="shared" si="48"/>
      </c>
    </row>
    <row r="176" ht="12.75">
      <c r="D176">
        <f t="shared" si="48"/>
      </c>
    </row>
    <row r="177" ht="12.75">
      <c r="D177">
        <f t="shared" si="48"/>
      </c>
    </row>
    <row r="178" ht="12.75">
      <c r="D178">
        <f t="shared" si="48"/>
      </c>
    </row>
    <row r="179" ht="12.75">
      <c r="D179">
        <f t="shared" si="48"/>
      </c>
    </row>
    <row r="180" ht="12.75">
      <c r="D180">
        <f t="shared" si="48"/>
      </c>
    </row>
    <row r="181" ht="12.75">
      <c r="D181">
        <f t="shared" si="48"/>
      </c>
    </row>
    <row r="182" ht="12.75">
      <c r="D182">
        <f t="shared" si="48"/>
      </c>
    </row>
    <row r="183" ht="12.75">
      <c r="D183">
        <f t="shared" si="48"/>
      </c>
    </row>
    <row r="184" ht="12.75">
      <c r="D184">
        <f t="shared" si="48"/>
      </c>
    </row>
    <row r="185" ht="12.75">
      <c r="D185">
        <f t="shared" si="48"/>
      </c>
    </row>
    <row r="186" ht="12.75">
      <c r="D186">
        <f t="shared" si="48"/>
      </c>
    </row>
    <row r="187" ht="12.75">
      <c r="D187">
        <f t="shared" si="48"/>
      </c>
    </row>
    <row r="188" ht="12.75">
      <c r="D188">
        <f t="shared" si="48"/>
      </c>
    </row>
    <row r="189" ht="12.75">
      <c r="D189">
        <f aca="true" t="shared" si="49" ref="D189:D252">IF(AND(36&lt;=0.005,R189&gt;0),"2","")</f>
      </c>
    </row>
    <row r="190" ht="12.75">
      <c r="D190">
        <f t="shared" si="49"/>
      </c>
    </row>
    <row r="191" ht="12.75">
      <c r="D191">
        <f t="shared" si="49"/>
      </c>
    </row>
    <row r="192" ht="12.75">
      <c r="D192">
        <f t="shared" si="49"/>
      </c>
    </row>
    <row r="193" ht="12.75">
      <c r="D193">
        <f t="shared" si="49"/>
      </c>
    </row>
    <row r="194" ht="12.75">
      <c r="D194">
        <f t="shared" si="49"/>
      </c>
    </row>
    <row r="195" ht="12.75">
      <c r="D195">
        <f t="shared" si="49"/>
      </c>
    </row>
    <row r="196" ht="12.75">
      <c r="D196">
        <f t="shared" si="49"/>
      </c>
    </row>
    <row r="197" ht="12.75">
      <c r="D197">
        <f t="shared" si="49"/>
      </c>
    </row>
    <row r="198" ht="12.75">
      <c r="D198">
        <f t="shared" si="49"/>
      </c>
    </row>
    <row r="199" ht="12.75">
      <c r="D199">
        <f t="shared" si="49"/>
      </c>
    </row>
    <row r="200" ht="12.75">
      <c r="D200">
        <f t="shared" si="49"/>
      </c>
    </row>
    <row r="201" ht="12.75">
      <c r="D201">
        <f t="shared" si="49"/>
      </c>
    </row>
    <row r="202" ht="12.75">
      <c r="D202">
        <f t="shared" si="49"/>
      </c>
    </row>
    <row r="203" ht="12.75">
      <c r="D203">
        <f t="shared" si="49"/>
      </c>
    </row>
    <row r="204" ht="12.75">
      <c r="D204">
        <f t="shared" si="49"/>
      </c>
    </row>
    <row r="205" ht="12.75">
      <c r="D205">
        <f t="shared" si="49"/>
      </c>
    </row>
    <row r="206" ht="12.75">
      <c r="D206">
        <f t="shared" si="49"/>
      </c>
    </row>
    <row r="207" ht="12.75">
      <c r="D207">
        <f t="shared" si="49"/>
      </c>
    </row>
    <row r="208" ht="12.75">
      <c r="D208">
        <f t="shared" si="49"/>
      </c>
    </row>
    <row r="209" ht="12.75">
      <c r="D209">
        <f t="shared" si="49"/>
      </c>
    </row>
    <row r="210" ht="12.75">
      <c r="D210">
        <f t="shared" si="49"/>
      </c>
    </row>
    <row r="211" ht="12.75">
      <c r="D211">
        <f t="shared" si="49"/>
      </c>
    </row>
    <row r="212" ht="12.75">
      <c r="D212">
        <f t="shared" si="49"/>
      </c>
    </row>
    <row r="213" ht="12.75">
      <c r="D213">
        <f t="shared" si="49"/>
      </c>
    </row>
    <row r="214" ht="12.75">
      <c r="D214">
        <f t="shared" si="49"/>
      </c>
    </row>
    <row r="215" ht="12.75">
      <c r="D215">
        <f t="shared" si="49"/>
      </c>
    </row>
    <row r="216" ht="12.75">
      <c r="D216">
        <f t="shared" si="49"/>
      </c>
    </row>
    <row r="217" ht="12.75">
      <c r="D217">
        <f t="shared" si="49"/>
      </c>
    </row>
    <row r="218" ht="12.75">
      <c r="D218">
        <f t="shared" si="49"/>
      </c>
    </row>
    <row r="219" ht="12.75">
      <c r="D219">
        <f t="shared" si="49"/>
      </c>
    </row>
    <row r="220" ht="12.75">
      <c r="D220">
        <f t="shared" si="49"/>
      </c>
    </row>
    <row r="221" ht="12.75">
      <c r="D221">
        <f t="shared" si="49"/>
      </c>
    </row>
    <row r="222" ht="12.75">
      <c r="D222">
        <f t="shared" si="49"/>
      </c>
    </row>
    <row r="223" ht="12.75">
      <c r="D223">
        <f t="shared" si="49"/>
      </c>
    </row>
    <row r="224" ht="12.75">
      <c r="D224">
        <f t="shared" si="49"/>
      </c>
    </row>
    <row r="225" ht="12.75">
      <c r="D225">
        <f t="shared" si="49"/>
      </c>
    </row>
    <row r="226" ht="12.75">
      <c r="D226">
        <f t="shared" si="49"/>
      </c>
    </row>
    <row r="227" ht="12.75">
      <c r="D227">
        <f t="shared" si="49"/>
      </c>
    </row>
    <row r="228" ht="12.75">
      <c r="D228">
        <f t="shared" si="49"/>
      </c>
    </row>
    <row r="229" ht="12.75">
      <c r="D229">
        <f t="shared" si="49"/>
      </c>
    </row>
    <row r="230" ht="12.75">
      <c r="D230">
        <f t="shared" si="49"/>
      </c>
    </row>
    <row r="231" ht="12.75">
      <c r="D231">
        <f t="shared" si="49"/>
      </c>
    </row>
    <row r="232" ht="12.75">
      <c r="D232">
        <f t="shared" si="49"/>
      </c>
    </row>
    <row r="233" ht="12.75">
      <c r="D233">
        <f t="shared" si="49"/>
      </c>
    </row>
    <row r="234" ht="12.75">
      <c r="D234">
        <f t="shared" si="49"/>
      </c>
    </row>
    <row r="235" ht="12.75">
      <c r="D235">
        <f t="shared" si="49"/>
      </c>
    </row>
    <row r="236" ht="12.75">
      <c r="D236">
        <f t="shared" si="49"/>
      </c>
    </row>
    <row r="237" ht="12.75">
      <c r="D237">
        <f t="shared" si="49"/>
      </c>
    </row>
    <row r="238" ht="12.75">
      <c r="D238">
        <f t="shared" si="49"/>
      </c>
    </row>
    <row r="239" ht="12.75">
      <c r="D239">
        <f t="shared" si="49"/>
      </c>
    </row>
    <row r="240" ht="12.75">
      <c r="D240">
        <f t="shared" si="49"/>
      </c>
    </row>
    <row r="241" ht="12.75">
      <c r="D241">
        <f t="shared" si="49"/>
      </c>
    </row>
    <row r="242" ht="12.75">
      <c r="D242">
        <f t="shared" si="49"/>
      </c>
    </row>
    <row r="243" ht="12.75">
      <c r="D243">
        <f t="shared" si="49"/>
      </c>
    </row>
    <row r="244" ht="12.75">
      <c r="D244">
        <f t="shared" si="49"/>
      </c>
    </row>
    <row r="245" ht="12.75">
      <c r="D245">
        <f t="shared" si="49"/>
      </c>
    </row>
    <row r="246" ht="12.75">
      <c r="D246">
        <f t="shared" si="49"/>
      </c>
    </row>
    <row r="247" ht="12.75">
      <c r="D247">
        <f t="shared" si="49"/>
      </c>
    </row>
    <row r="248" ht="12.75">
      <c r="D248">
        <f t="shared" si="49"/>
      </c>
    </row>
    <row r="249" ht="12.75">
      <c r="D249">
        <f t="shared" si="49"/>
      </c>
    </row>
    <row r="250" ht="12.75">
      <c r="D250">
        <f t="shared" si="49"/>
      </c>
    </row>
    <row r="251" ht="12.75">
      <c r="D251">
        <f t="shared" si="49"/>
      </c>
    </row>
    <row r="252" ht="12.75">
      <c r="D252">
        <f t="shared" si="49"/>
      </c>
    </row>
    <row r="253" ht="12.75">
      <c r="D253">
        <f aca="true" t="shared" si="50" ref="D253:D316">IF(AND(36&lt;=0.005,R253&gt;0),"2","")</f>
      </c>
    </row>
    <row r="254" ht="12.75">
      <c r="D254">
        <f t="shared" si="50"/>
      </c>
    </row>
    <row r="255" ht="12.75">
      <c r="D255">
        <f t="shared" si="50"/>
      </c>
    </row>
    <row r="256" ht="12.75">
      <c r="D256">
        <f t="shared" si="50"/>
      </c>
    </row>
    <row r="257" ht="12.75">
      <c r="D257">
        <f t="shared" si="50"/>
      </c>
    </row>
    <row r="258" ht="12.75">
      <c r="D258">
        <f t="shared" si="50"/>
      </c>
    </row>
    <row r="259" ht="12.75">
      <c r="D259">
        <f t="shared" si="50"/>
      </c>
    </row>
    <row r="260" ht="12.75">
      <c r="D260">
        <f t="shared" si="50"/>
      </c>
    </row>
    <row r="261" ht="12.75">
      <c r="D261">
        <f t="shared" si="50"/>
      </c>
    </row>
    <row r="262" ht="12.75">
      <c r="D262">
        <f t="shared" si="50"/>
      </c>
    </row>
    <row r="263" ht="12.75">
      <c r="D263">
        <f t="shared" si="50"/>
      </c>
    </row>
    <row r="264" ht="12.75">
      <c r="D264">
        <f t="shared" si="50"/>
      </c>
    </row>
    <row r="265" ht="12.75">
      <c r="D265">
        <f t="shared" si="50"/>
      </c>
    </row>
    <row r="266" ht="12.75">
      <c r="D266">
        <f t="shared" si="50"/>
      </c>
    </row>
    <row r="267" ht="12.75">
      <c r="D267">
        <f t="shared" si="50"/>
      </c>
    </row>
    <row r="268" ht="12.75">
      <c r="D268">
        <f t="shared" si="50"/>
      </c>
    </row>
    <row r="269" ht="12.75">
      <c r="D269">
        <f t="shared" si="50"/>
      </c>
    </row>
    <row r="270" ht="12.75">
      <c r="D270">
        <f t="shared" si="50"/>
      </c>
    </row>
    <row r="271" ht="12.75">
      <c r="D271">
        <f t="shared" si="50"/>
      </c>
    </row>
    <row r="272" ht="12.75">
      <c r="D272">
        <f t="shared" si="50"/>
      </c>
    </row>
    <row r="273" ht="12.75">
      <c r="D273">
        <f t="shared" si="50"/>
      </c>
    </row>
    <row r="274" ht="12.75">
      <c r="D274">
        <f t="shared" si="50"/>
      </c>
    </row>
    <row r="275" ht="12.75">
      <c r="D275">
        <f t="shared" si="50"/>
      </c>
    </row>
    <row r="276" ht="12.75">
      <c r="D276">
        <f t="shared" si="50"/>
      </c>
    </row>
    <row r="277" ht="12.75">
      <c r="D277">
        <f t="shared" si="50"/>
      </c>
    </row>
    <row r="278" ht="12.75">
      <c r="D278">
        <f t="shared" si="50"/>
      </c>
    </row>
    <row r="279" ht="12.75">
      <c r="D279">
        <f t="shared" si="50"/>
      </c>
    </row>
    <row r="280" ht="12.75">
      <c r="D280">
        <f t="shared" si="50"/>
      </c>
    </row>
    <row r="281" ht="12.75">
      <c r="D281">
        <f t="shared" si="50"/>
      </c>
    </row>
    <row r="282" ht="12.75">
      <c r="D282">
        <f t="shared" si="50"/>
      </c>
    </row>
    <row r="283" ht="12.75">
      <c r="D283">
        <f t="shared" si="50"/>
      </c>
    </row>
    <row r="284" ht="12.75">
      <c r="D284">
        <f t="shared" si="50"/>
      </c>
    </row>
    <row r="285" ht="12.75">
      <c r="D285">
        <f t="shared" si="50"/>
      </c>
    </row>
    <row r="286" ht="12.75">
      <c r="D286">
        <f t="shared" si="50"/>
      </c>
    </row>
    <row r="287" ht="12.75">
      <c r="D287">
        <f t="shared" si="50"/>
      </c>
    </row>
    <row r="288" ht="12.75">
      <c r="D288">
        <f t="shared" si="50"/>
      </c>
    </row>
    <row r="289" ht="12.75">
      <c r="D289">
        <f t="shared" si="50"/>
      </c>
    </row>
    <row r="290" ht="12.75">
      <c r="D290">
        <f t="shared" si="50"/>
      </c>
    </row>
    <row r="291" ht="12.75">
      <c r="D291">
        <f t="shared" si="50"/>
      </c>
    </row>
    <row r="292" ht="12.75">
      <c r="D292">
        <f t="shared" si="50"/>
      </c>
    </row>
    <row r="293" ht="12.75">
      <c r="D293">
        <f t="shared" si="50"/>
      </c>
    </row>
    <row r="294" ht="12.75">
      <c r="D294">
        <f t="shared" si="50"/>
      </c>
    </row>
    <row r="295" ht="12.75">
      <c r="D295">
        <f t="shared" si="50"/>
      </c>
    </row>
    <row r="296" ht="12.75">
      <c r="D296">
        <f t="shared" si="50"/>
      </c>
    </row>
    <row r="297" ht="12.75">
      <c r="D297">
        <f t="shared" si="50"/>
      </c>
    </row>
    <row r="298" ht="12.75">
      <c r="D298">
        <f t="shared" si="50"/>
      </c>
    </row>
    <row r="299" ht="12.75">
      <c r="D299">
        <f t="shared" si="50"/>
      </c>
    </row>
    <row r="300" ht="12.75">
      <c r="D300">
        <f t="shared" si="50"/>
      </c>
    </row>
    <row r="301" ht="12.75">
      <c r="D301">
        <f t="shared" si="50"/>
      </c>
    </row>
    <row r="302" ht="12.75">
      <c r="D302">
        <f t="shared" si="50"/>
      </c>
    </row>
    <row r="303" ht="12.75">
      <c r="D303">
        <f t="shared" si="50"/>
      </c>
    </row>
    <row r="304" ht="12.75">
      <c r="D304">
        <f t="shared" si="50"/>
      </c>
    </row>
    <row r="305" ht="12.75">
      <c r="D305">
        <f t="shared" si="50"/>
      </c>
    </row>
    <row r="306" ht="12.75">
      <c r="D306">
        <f t="shared" si="50"/>
      </c>
    </row>
    <row r="307" ht="12.75">
      <c r="D307">
        <f t="shared" si="50"/>
      </c>
    </row>
    <row r="308" ht="12.75">
      <c r="D308">
        <f t="shared" si="50"/>
      </c>
    </row>
    <row r="309" ht="12.75">
      <c r="D309">
        <f t="shared" si="50"/>
      </c>
    </row>
    <row r="310" ht="12.75">
      <c r="D310">
        <f t="shared" si="50"/>
      </c>
    </row>
    <row r="311" ht="12.75">
      <c r="D311">
        <f t="shared" si="50"/>
      </c>
    </row>
    <row r="312" ht="12.75">
      <c r="D312">
        <f t="shared" si="50"/>
      </c>
    </row>
    <row r="313" ht="12.75">
      <c r="D313">
        <f t="shared" si="50"/>
      </c>
    </row>
    <row r="314" ht="12.75">
      <c r="D314">
        <f t="shared" si="50"/>
      </c>
    </row>
    <row r="315" ht="12.75">
      <c r="D315">
        <f t="shared" si="50"/>
      </c>
    </row>
    <row r="316" ht="12.75">
      <c r="D316">
        <f t="shared" si="50"/>
      </c>
    </row>
    <row r="317" ht="12.75">
      <c r="D317">
        <f aca="true" t="shared" si="51" ref="D317:D380">IF(AND(36&lt;=0.005,R317&gt;0),"2","")</f>
      </c>
    </row>
    <row r="318" ht="12.75">
      <c r="D318">
        <f t="shared" si="51"/>
      </c>
    </row>
    <row r="319" ht="12.75">
      <c r="D319">
        <f t="shared" si="51"/>
      </c>
    </row>
    <row r="320" ht="12.75">
      <c r="D320">
        <f t="shared" si="51"/>
      </c>
    </row>
    <row r="321" ht="12.75">
      <c r="D321">
        <f t="shared" si="51"/>
      </c>
    </row>
    <row r="322" ht="12.75">
      <c r="D322">
        <f t="shared" si="51"/>
      </c>
    </row>
    <row r="323" ht="12.75">
      <c r="D323">
        <f t="shared" si="51"/>
      </c>
    </row>
    <row r="324" ht="12.75">
      <c r="D324">
        <f t="shared" si="51"/>
      </c>
    </row>
    <row r="325" ht="12.75">
      <c r="D325">
        <f t="shared" si="51"/>
      </c>
    </row>
    <row r="326" ht="12.75">
      <c r="D326">
        <f t="shared" si="51"/>
      </c>
    </row>
    <row r="327" ht="12.75">
      <c r="D327">
        <f t="shared" si="51"/>
      </c>
    </row>
    <row r="328" ht="12.75">
      <c r="D328">
        <f t="shared" si="51"/>
      </c>
    </row>
    <row r="329" ht="12.75">
      <c r="D329">
        <f t="shared" si="51"/>
      </c>
    </row>
    <row r="330" ht="12.75">
      <c r="D330">
        <f t="shared" si="51"/>
      </c>
    </row>
    <row r="331" ht="12.75">
      <c r="D331">
        <f t="shared" si="51"/>
      </c>
    </row>
    <row r="332" ht="12.75">
      <c r="D332">
        <f t="shared" si="51"/>
      </c>
    </row>
    <row r="333" ht="12.75">
      <c r="D333">
        <f t="shared" si="51"/>
      </c>
    </row>
    <row r="334" ht="12.75">
      <c r="D334">
        <f t="shared" si="51"/>
      </c>
    </row>
    <row r="335" ht="12.75">
      <c r="D335">
        <f t="shared" si="51"/>
      </c>
    </row>
    <row r="336" ht="12.75">
      <c r="D336">
        <f t="shared" si="51"/>
      </c>
    </row>
    <row r="337" ht="12.75">
      <c r="D337">
        <f t="shared" si="51"/>
      </c>
    </row>
    <row r="338" ht="12.75">
      <c r="D338">
        <f t="shared" si="51"/>
      </c>
    </row>
    <row r="339" ht="12.75">
      <c r="D339">
        <f t="shared" si="51"/>
      </c>
    </row>
    <row r="340" ht="12.75">
      <c r="D340">
        <f t="shared" si="51"/>
      </c>
    </row>
    <row r="341" ht="12.75">
      <c r="D341">
        <f t="shared" si="51"/>
      </c>
    </row>
    <row r="342" ht="12.75">
      <c r="D342">
        <f t="shared" si="51"/>
      </c>
    </row>
    <row r="343" ht="12.75">
      <c r="D343">
        <f t="shared" si="51"/>
      </c>
    </row>
    <row r="344" ht="12.75">
      <c r="D344">
        <f t="shared" si="51"/>
      </c>
    </row>
    <row r="345" ht="12.75">
      <c r="D345">
        <f t="shared" si="51"/>
      </c>
    </row>
    <row r="346" ht="12.75">
      <c r="D346">
        <f t="shared" si="51"/>
      </c>
    </row>
    <row r="347" ht="12.75">
      <c r="D347">
        <f t="shared" si="51"/>
      </c>
    </row>
    <row r="348" ht="12.75">
      <c r="D348">
        <f t="shared" si="51"/>
      </c>
    </row>
    <row r="349" ht="12.75">
      <c r="D349">
        <f t="shared" si="51"/>
      </c>
    </row>
    <row r="350" ht="12.75">
      <c r="D350">
        <f t="shared" si="51"/>
      </c>
    </row>
    <row r="351" ht="12.75">
      <c r="D351">
        <f t="shared" si="51"/>
      </c>
    </row>
    <row r="352" ht="12.75">
      <c r="D352">
        <f t="shared" si="51"/>
      </c>
    </row>
    <row r="353" ht="12.75">
      <c r="D353">
        <f t="shared" si="51"/>
      </c>
    </row>
    <row r="354" ht="12.75">
      <c r="D354">
        <f t="shared" si="51"/>
      </c>
    </row>
    <row r="355" ht="12.75">
      <c r="D355">
        <f t="shared" si="51"/>
      </c>
    </row>
    <row r="356" ht="12.75">
      <c r="D356">
        <f t="shared" si="51"/>
      </c>
    </row>
    <row r="357" ht="12.75">
      <c r="D357">
        <f t="shared" si="51"/>
      </c>
    </row>
    <row r="358" ht="12.75">
      <c r="D358">
        <f t="shared" si="51"/>
      </c>
    </row>
    <row r="359" ht="12.75">
      <c r="D359">
        <f t="shared" si="51"/>
      </c>
    </row>
    <row r="360" ht="12.75">
      <c r="D360">
        <f t="shared" si="51"/>
      </c>
    </row>
    <row r="361" ht="12.75">
      <c r="D361">
        <f t="shared" si="51"/>
      </c>
    </row>
    <row r="362" ht="12.75">
      <c r="D362">
        <f t="shared" si="51"/>
      </c>
    </row>
    <row r="363" ht="12.75">
      <c r="D363">
        <f t="shared" si="51"/>
      </c>
    </row>
    <row r="364" ht="12.75">
      <c r="D364">
        <f t="shared" si="51"/>
      </c>
    </row>
    <row r="365" ht="12.75">
      <c r="D365">
        <f t="shared" si="51"/>
      </c>
    </row>
    <row r="366" ht="12.75">
      <c r="D366">
        <f t="shared" si="51"/>
      </c>
    </row>
    <row r="367" ht="12.75">
      <c r="D367">
        <f t="shared" si="51"/>
      </c>
    </row>
    <row r="368" ht="12.75">
      <c r="D368">
        <f t="shared" si="51"/>
      </c>
    </row>
    <row r="369" ht="12.75">
      <c r="D369">
        <f t="shared" si="51"/>
      </c>
    </row>
    <row r="370" ht="12.75">
      <c r="D370">
        <f t="shared" si="51"/>
      </c>
    </row>
    <row r="371" ht="12.75">
      <c r="D371">
        <f t="shared" si="51"/>
      </c>
    </row>
    <row r="372" ht="12.75">
      <c r="D372">
        <f t="shared" si="51"/>
      </c>
    </row>
    <row r="373" ht="12.75">
      <c r="D373">
        <f t="shared" si="51"/>
      </c>
    </row>
    <row r="374" ht="12.75">
      <c r="D374">
        <f t="shared" si="51"/>
      </c>
    </row>
    <row r="375" ht="12.75">
      <c r="D375">
        <f t="shared" si="51"/>
      </c>
    </row>
    <row r="376" ht="12.75">
      <c r="D376">
        <f t="shared" si="51"/>
      </c>
    </row>
    <row r="377" ht="12.75">
      <c r="D377">
        <f t="shared" si="51"/>
      </c>
    </row>
    <row r="378" ht="12.75">
      <c r="D378">
        <f t="shared" si="51"/>
      </c>
    </row>
    <row r="379" ht="12.75">
      <c r="D379">
        <f t="shared" si="51"/>
      </c>
    </row>
    <row r="380" ht="12.75">
      <c r="D380">
        <f t="shared" si="51"/>
      </c>
    </row>
    <row r="381" ht="12.75">
      <c r="D381">
        <f aca="true" t="shared" si="52" ref="D381:D432">IF(AND(36&lt;=0.005,R381&gt;0),"2","")</f>
      </c>
    </row>
    <row r="382" ht="12.75">
      <c r="D382">
        <f t="shared" si="52"/>
      </c>
    </row>
    <row r="383" ht="12.75">
      <c r="D383">
        <f t="shared" si="52"/>
      </c>
    </row>
    <row r="384" ht="12.75">
      <c r="D384">
        <f t="shared" si="52"/>
      </c>
    </row>
    <row r="385" ht="12.75">
      <c r="D385">
        <f t="shared" si="52"/>
      </c>
    </row>
    <row r="386" ht="12.75">
      <c r="D386">
        <f t="shared" si="52"/>
      </c>
    </row>
    <row r="387" ht="12.75">
      <c r="D387">
        <f t="shared" si="52"/>
      </c>
    </row>
    <row r="388" ht="12.75">
      <c r="D388">
        <f t="shared" si="52"/>
      </c>
    </row>
    <row r="389" ht="12.75">
      <c r="D389">
        <f t="shared" si="52"/>
      </c>
    </row>
    <row r="390" ht="12.75">
      <c r="D390">
        <f t="shared" si="52"/>
      </c>
    </row>
    <row r="391" ht="12.75">
      <c r="D391">
        <f t="shared" si="52"/>
      </c>
    </row>
    <row r="392" ht="12.75">
      <c r="D392">
        <f t="shared" si="52"/>
      </c>
    </row>
    <row r="393" ht="12.75">
      <c r="D393">
        <f t="shared" si="52"/>
      </c>
    </row>
    <row r="394" ht="12.75">
      <c r="D394">
        <f t="shared" si="52"/>
      </c>
    </row>
    <row r="395" ht="12.75">
      <c r="D395">
        <f t="shared" si="52"/>
      </c>
    </row>
    <row r="396" ht="12.75">
      <c r="D396">
        <f t="shared" si="52"/>
      </c>
    </row>
    <row r="397" ht="12.75">
      <c r="D397">
        <f t="shared" si="52"/>
      </c>
    </row>
    <row r="398" ht="12.75">
      <c r="D398">
        <f t="shared" si="52"/>
      </c>
    </row>
    <row r="399" ht="12.75">
      <c r="D399">
        <f t="shared" si="52"/>
      </c>
    </row>
    <row r="400" ht="12.75">
      <c r="D400">
        <f t="shared" si="52"/>
      </c>
    </row>
    <row r="401" ht="12.75">
      <c r="D401">
        <f t="shared" si="52"/>
      </c>
    </row>
    <row r="402" ht="12.75">
      <c r="D402">
        <f t="shared" si="52"/>
      </c>
    </row>
    <row r="403" ht="12.75">
      <c r="D403">
        <f t="shared" si="52"/>
      </c>
    </row>
    <row r="404" ht="12.75">
      <c r="D404">
        <f t="shared" si="52"/>
      </c>
    </row>
    <row r="405" ht="12.75">
      <c r="D405">
        <f t="shared" si="52"/>
      </c>
    </row>
    <row r="406" ht="12.75">
      <c r="D406">
        <f t="shared" si="52"/>
      </c>
    </row>
    <row r="407" ht="12.75">
      <c r="D407">
        <f t="shared" si="52"/>
      </c>
    </row>
    <row r="408" ht="12.75">
      <c r="D408">
        <f t="shared" si="52"/>
      </c>
    </row>
    <row r="409" ht="12.75">
      <c r="D409">
        <f t="shared" si="52"/>
      </c>
    </row>
    <row r="410" ht="12.75">
      <c r="D410">
        <f t="shared" si="52"/>
      </c>
    </row>
    <row r="411" ht="12.75">
      <c r="D411">
        <f t="shared" si="52"/>
      </c>
    </row>
    <row r="412" ht="12.75">
      <c r="D412">
        <f t="shared" si="52"/>
      </c>
    </row>
    <row r="413" ht="12.75">
      <c r="D413">
        <f t="shared" si="52"/>
      </c>
    </row>
    <row r="414" ht="12.75">
      <c r="D414">
        <f t="shared" si="52"/>
      </c>
    </row>
    <row r="415" ht="12.75">
      <c r="D415">
        <f t="shared" si="52"/>
      </c>
    </row>
    <row r="416" ht="12.75">
      <c r="D416">
        <f t="shared" si="52"/>
      </c>
    </row>
    <row r="417" ht="12.75">
      <c r="D417">
        <f t="shared" si="52"/>
      </c>
    </row>
    <row r="418" ht="12.75">
      <c r="D418">
        <f t="shared" si="52"/>
      </c>
    </row>
    <row r="419" ht="12.75">
      <c r="D419">
        <f t="shared" si="52"/>
      </c>
    </row>
    <row r="420" ht="12.75">
      <c r="D420">
        <f t="shared" si="52"/>
      </c>
    </row>
    <row r="421" ht="12.75">
      <c r="D421">
        <f t="shared" si="52"/>
      </c>
    </row>
    <row r="422" ht="12.75">
      <c r="D422">
        <f t="shared" si="52"/>
      </c>
    </row>
    <row r="423" ht="12.75">
      <c r="D423">
        <f t="shared" si="52"/>
      </c>
    </row>
    <row r="424" ht="12.75">
      <c r="D424">
        <f t="shared" si="52"/>
      </c>
    </row>
    <row r="425" ht="12.75">
      <c r="D425">
        <f t="shared" si="52"/>
      </c>
    </row>
    <row r="426" ht="12.75">
      <c r="D426">
        <f t="shared" si="52"/>
      </c>
    </row>
    <row r="427" ht="12.75">
      <c r="D427">
        <f t="shared" si="52"/>
      </c>
    </row>
    <row r="428" ht="12.75">
      <c r="D428">
        <f t="shared" si="52"/>
      </c>
    </row>
    <row r="429" ht="12.75">
      <c r="D429">
        <f t="shared" si="52"/>
      </c>
    </row>
    <row r="430" ht="12.75">
      <c r="D430">
        <f t="shared" si="52"/>
      </c>
    </row>
    <row r="431" ht="12.75">
      <c r="D431">
        <f t="shared" si="52"/>
      </c>
    </row>
    <row r="432" ht="12.75">
      <c r="D432">
        <f t="shared" si="52"/>
      </c>
    </row>
  </sheetData>
  <mergeCells count="2">
    <mergeCell ref="C1:E1"/>
    <mergeCell ref="F1:G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L112"/>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A2" sqref="A2"/>
    </sheetView>
  </sheetViews>
  <sheetFormatPr defaultColWidth="9.140625" defaultRowHeight="12.75"/>
  <cols>
    <col min="1" max="1" width="27.7109375" style="0" customWidth="1"/>
  </cols>
  <sheetData>
    <row r="1" ht="12.75">
      <c r="A1" t="s">
        <v>323</v>
      </c>
    </row>
    <row r="3" spans="1:38" ht="12.75">
      <c r="A3" t="s">
        <v>0</v>
      </c>
      <c r="B3" t="s">
        <v>109</v>
      </c>
      <c r="C3" t="s">
        <v>110</v>
      </c>
      <c r="D3" t="s">
        <v>111</v>
      </c>
      <c r="E3" t="s">
        <v>176</v>
      </c>
      <c r="F3" t="s">
        <v>177</v>
      </c>
      <c r="G3" t="s">
        <v>112</v>
      </c>
      <c r="H3" t="s">
        <v>113</v>
      </c>
      <c r="I3" t="s">
        <v>136</v>
      </c>
      <c r="J3" t="s">
        <v>178</v>
      </c>
      <c r="K3" t="s">
        <v>179</v>
      </c>
      <c r="L3" t="s">
        <v>180</v>
      </c>
      <c r="M3" t="s">
        <v>181</v>
      </c>
      <c r="N3" t="s">
        <v>182</v>
      </c>
      <c r="O3" t="s">
        <v>183</v>
      </c>
      <c r="P3" t="s">
        <v>114</v>
      </c>
      <c r="Q3" t="s">
        <v>115</v>
      </c>
      <c r="R3" t="s">
        <v>116</v>
      </c>
      <c r="S3" t="s">
        <v>184</v>
      </c>
      <c r="T3" t="s">
        <v>185</v>
      </c>
      <c r="U3" t="s">
        <v>117</v>
      </c>
      <c r="V3" t="s">
        <v>118</v>
      </c>
      <c r="W3" t="s">
        <v>137</v>
      </c>
      <c r="X3" t="s">
        <v>186</v>
      </c>
      <c r="Y3" t="s">
        <v>187</v>
      </c>
      <c r="Z3" t="s">
        <v>188</v>
      </c>
      <c r="AA3" t="s">
        <v>189</v>
      </c>
      <c r="AB3" t="s">
        <v>190</v>
      </c>
      <c r="AC3" t="s">
        <v>191</v>
      </c>
      <c r="AD3" t="s">
        <v>119</v>
      </c>
      <c r="AE3" t="s">
        <v>192</v>
      </c>
      <c r="AF3" t="s">
        <v>193</v>
      </c>
      <c r="AG3" t="s">
        <v>194</v>
      </c>
      <c r="AH3" t="s">
        <v>120</v>
      </c>
      <c r="AI3" t="s">
        <v>195</v>
      </c>
      <c r="AJ3" t="s">
        <v>196</v>
      </c>
      <c r="AK3" t="s">
        <v>197</v>
      </c>
      <c r="AL3" t="s">
        <v>198</v>
      </c>
    </row>
    <row r="4" spans="1:38" ht="12.75">
      <c r="A4" t="s">
        <v>3</v>
      </c>
      <c r="B4">
        <v>710</v>
      </c>
      <c r="C4">
        <v>114133</v>
      </c>
      <c r="D4">
        <v>6.0705260388</v>
      </c>
      <c r="E4">
        <v>5.5751802677</v>
      </c>
      <c r="F4">
        <v>6.6098824823</v>
      </c>
      <c r="G4">
        <v>0.0004670463</v>
      </c>
      <c r="H4">
        <v>6.2208125608</v>
      </c>
      <c r="I4">
        <v>0.2334629353</v>
      </c>
      <c r="J4">
        <v>0.152</v>
      </c>
      <c r="K4">
        <v>0.0668</v>
      </c>
      <c r="L4">
        <v>0.2371</v>
      </c>
      <c r="M4">
        <v>1.164113056</v>
      </c>
      <c r="N4">
        <v>1.069123186</v>
      </c>
      <c r="O4">
        <v>1.2675426227</v>
      </c>
      <c r="P4">
        <v>803</v>
      </c>
      <c r="Q4">
        <v>130064</v>
      </c>
      <c r="R4">
        <v>5.9872639428</v>
      </c>
      <c r="S4">
        <v>5.5167125741</v>
      </c>
      <c r="T4">
        <v>6.497951278</v>
      </c>
      <c r="U4" s="4">
        <v>6.2253242E-07</v>
      </c>
      <c r="V4">
        <v>6.1738836265</v>
      </c>
      <c r="W4">
        <v>0.2178716219</v>
      </c>
      <c r="X4">
        <v>0.2081</v>
      </c>
      <c r="Y4">
        <v>0.1263</v>
      </c>
      <c r="Z4">
        <v>0.29</v>
      </c>
      <c r="AA4">
        <v>1.2313937528</v>
      </c>
      <c r="AB4">
        <v>1.1346159889</v>
      </c>
      <c r="AC4">
        <v>1.3364262351</v>
      </c>
      <c r="AD4">
        <v>0.2670276488</v>
      </c>
      <c r="AE4">
        <v>0.0622</v>
      </c>
      <c r="AF4">
        <v>-0.0476</v>
      </c>
      <c r="AG4">
        <v>0.1721</v>
      </c>
      <c r="AH4" s="4">
        <v>2.338693E-10</v>
      </c>
      <c r="AI4">
        <v>0.1716</v>
      </c>
      <c r="AJ4">
        <v>0.1186</v>
      </c>
      <c r="AK4">
        <v>0.2247</v>
      </c>
      <c r="AL4" t="s">
        <v>199</v>
      </c>
    </row>
    <row r="5" spans="1:38" ht="12.75">
      <c r="A5" t="s">
        <v>1</v>
      </c>
      <c r="B5">
        <v>1219</v>
      </c>
      <c r="C5">
        <v>227815</v>
      </c>
      <c r="D5">
        <v>5.4400774697</v>
      </c>
      <c r="E5">
        <v>5.0739459837</v>
      </c>
      <c r="F5">
        <v>5.8326286822</v>
      </c>
      <c r="G5">
        <v>0.2339981239</v>
      </c>
      <c r="H5">
        <v>5.3508329127</v>
      </c>
      <c r="I5">
        <v>0.1532567237</v>
      </c>
      <c r="J5">
        <v>0.0423</v>
      </c>
      <c r="K5">
        <v>-0.0274</v>
      </c>
      <c r="L5">
        <v>0.112</v>
      </c>
      <c r="M5">
        <v>1.0432152284</v>
      </c>
      <c r="N5">
        <v>0.9730041066</v>
      </c>
      <c r="O5">
        <v>1.1184927231</v>
      </c>
      <c r="P5">
        <v>1274</v>
      </c>
      <c r="Q5">
        <v>239861</v>
      </c>
      <c r="R5">
        <v>5.37948181</v>
      </c>
      <c r="S5">
        <v>5.0183926708</v>
      </c>
      <c r="T5">
        <v>5.7665524486</v>
      </c>
      <c r="U5">
        <v>0.0043451264</v>
      </c>
      <c r="V5">
        <v>5.3114095247</v>
      </c>
      <c r="W5">
        <v>0.1488075869</v>
      </c>
      <c r="X5">
        <v>0.1011</v>
      </c>
      <c r="Y5">
        <v>0.0316</v>
      </c>
      <c r="Z5">
        <v>0.1706</v>
      </c>
      <c r="AA5">
        <v>1.1063918941</v>
      </c>
      <c r="AB5">
        <v>1.0321271023</v>
      </c>
      <c r="AC5">
        <v>1.1860002713</v>
      </c>
      <c r="AD5">
        <v>0.1863743121</v>
      </c>
      <c r="AE5">
        <v>0.0596</v>
      </c>
      <c r="AF5">
        <v>-0.0288</v>
      </c>
      <c r="AG5">
        <v>0.148</v>
      </c>
      <c r="AH5">
        <v>0.0025413115</v>
      </c>
      <c r="AI5">
        <v>0.0673</v>
      </c>
      <c r="AJ5">
        <v>0.0236</v>
      </c>
      <c r="AK5">
        <v>0.111</v>
      </c>
      <c r="AL5" t="s">
        <v>200</v>
      </c>
    </row>
    <row r="6" spans="1:38" ht="12.75">
      <c r="A6" t="s">
        <v>9</v>
      </c>
      <c r="B6">
        <v>673</v>
      </c>
      <c r="C6">
        <v>126225</v>
      </c>
      <c r="D6">
        <v>5.3922879094</v>
      </c>
      <c r="E6">
        <v>4.9448219575</v>
      </c>
      <c r="F6">
        <v>5.8802458709</v>
      </c>
      <c r="G6">
        <v>0.4487084364</v>
      </c>
      <c r="H6">
        <v>5.3317488612</v>
      </c>
      <c r="I6">
        <v>0.205523815</v>
      </c>
      <c r="J6">
        <v>0.0335</v>
      </c>
      <c r="K6">
        <v>-0.0531</v>
      </c>
      <c r="L6">
        <v>0.1201</v>
      </c>
      <c r="M6">
        <v>1.0340508741</v>
      </c>
      <c r="N6">
        <v>0.9482426668</v>
      </c>
      <c r="O6">
        <v>1.1276240225</v>
      </c>
      <c r="P6">
        <v>769</v>
      </c>
      <c r="Q6">
        <v>131157</v>
      </c>
      <c r="R6">
        <v>5.83854508</v>
      </c>
      <c r="S6">
        <v>5.3741841958</v>
      </c>
      <c r="T6">
        <v>6.3430294551</v>
      </c>
      <c r="U6">
        <v>1.50644E-05</v>
      </c>
      <c r="V6">
        <v>5.8632021165</v>
      </c>
      <c r="W6">
        <v>0.2114324759</v>
      </c>
      <c r="X6">
        <v>0.183</v>
      </c>
      <c r="Y6">
        <v>0.1001</v>
      </c>
      <c r="Z6">
        <v>0.2659</v>
      </c>
      <c r="AA6">
        <v>1.2008069137</v>
      </c>
      <c r="AB6">
        <v>1.1053023398</v>
      </c>
      <c r="AC6">
        <v>1.3045636403</v>
      </c>
      <c r="AD6">
        <v>0.5854799577</v>
      </c>
      <c r="AE6">
        <v>-0.0311</v>
      </c>
      <c r="AF6">
        <v>-0.1429</v>
      </c>
      <c r="AG6">
        <v>0.0807</v>
      </c>
      <c r="AH6">
        <v>3.3638E-05</v>
      </c>
      <c r="AI6">
        <v>0.1124</v>
      </c>
      <c r="AJ6">
        <v>0.0593</v>
      </c>
      <c r="AK6">
        <v>0.1655</v>
      </c>
      <c r="AL6" t="s">
        <v>201</v>
      </c>
    </row>
    <row r="7" spans="1:38" ht="12.75">
      <c r="A7" t="s">
        <v>10</v>
      </c>
      <c r="B7">
        <v>1018</v>
      </c>
      <c r="C7">
        <v>197684</v>
      </c>
      <c r="D7">
        <v>5.2537723349</v>
      </c>
      <c r="E7">
        <v>4.8805559132</v>
      </c>
      <c r="F7">
        <v>5.6555286402</v>
      </c>
      <c r="G7">
        <v>0.8427013679</v>
      </c>
      <c r="H7">
        <v>5.1496327472</v>
      </c>
      <c r="I7">
        <v>0.1613995683</v>
      </c>
      <c r="J7">
        <v>0.0075</v>
      </c>
      <c r="K7">
        <v>-0.0662</v>
      </c>
      <c r="L7">
        <v>0.0811</v>
      </c>
      <c r="M7">
        <v>1.0074884663</v>
      </c>
      <c r="N7">
        <v>0.9359187034</v>
      </c>
      <c r="O7">
        <v>1.0845311735</v>
      </c>
      <c r="P7">
        <v>1069</v>
      </c>
      <c r="Q7">
        <v>195197</v>
      </c>
      <c r="R7">
        <v>5.6035385296</v>
      </c>
      <c r="S7">
        <v>5.2087057871</v>
      </c>
      <c r="T7">
        <v>6.0283005676</v>
      </c>
      <c r="U7">
        <v>0.0001408673</v>
      </c>
      <c r="V7">
        <v>5.476518594</v>
      </c>
      <c r="W7">
        <v>0.1675003481</v>
      </c>
      <c r="X7">
        <v>0.1419</v>
      </c>
      <c r="Y7">
        <v>0.0688</v>
      </c>
      <c r="Z7">
        <v>0.215</v>
      </c>
      <c r="AA7">
        <v>1.1524733843</v>
      </c>
      <c r="AB7">
        <v>1.071268584</v>
      </c>
      <c r="AC7">
        <v>1.2398337086</v>
      </c>
      <c r="AD7">
        <v>0.73889734</v>
      </c>
      <c r="AE7">
        <v>-0.0161</v>
      </c>
      <c r="AF7">
        <v>-0.1105</v>
      </c>
      <c r="AG7">
        <v>0.0784</v>
      </c>
      <c r="AH7">
        <v>0.0044921559</v>
      </c>
      <c r="AI7">
        <v>0.0664</v>
      </c>
      <c r="AJ7">
        <v>0.0206</v>
      </c>
      <c r="AK7">
        <v>0.1122</v>
      </c>
      <c r="AL7" t="s">
        <v>202</v>
      </c>
    </row>
    <row r="8" spans="1:38" ht="12.75">
      <c r="A8" t="s">
        <v>11</v>
      </c>
      <c r="B8">
        <v>8823</v>
      </c>
      <c r="C8">
        <v>1779762</v>
      </c>
      <c r="D8">
        <v>4.951329035</v>
      </c>
      <c r="E8">
        <v>4.7387820038</v>
      </c>
      <c r="F8">
        <v>5.1734093682</v>
      </c>
      <c r="G8">
        <v>0.0205982512</v>
      </c>
      <c r="H8">
        <v>4.957404417</v>
      </c>
      <c r="I8">
        <v>0.0527771835</v>
      </c>
      <c r="J8">
        <v>-0.0518</v>
      </c>
      <c r="K8">
        <v>-0.0957</v>
      </c>
      <c r="L8">
        <v>-0.008</v>
      </c>
      <c r="M8">
        <v>0.9494904951</v>
      </c>
      <c r="N8">
        <v>0.9087314616</v>
      </c>
      <c r="O8">
        <v>0.9920776801</v>
      </c>
      <c r="P8">
        <v>8051</v>
      </c>
      <c r="Q8">
        <v>1841548</v>
      </c>
      <c r="R8">
        <v>4.3704731298</v>
      </c>
      <c r="S8">
        <v>4.1781213264</v>
      </c>
      <c r="T8">
        <v>4.5716804004</v>
      </c>
      <c r="U8" s="4">
        <v>3.4393055E-06</v>
      </c>
      <c r="V8">
        <v>4.3718654089</v>
      </c>
      <c r="W8">
        <v>0.0487238806</v>
      </c>
      <c r="X8">
        <v>-0.1066</v>
      </c>
      <c r="Y8">
        <v>-0.1516</v>
      </c>
      <c r="Z8">
        <v>-0.0616</v>
      </c>
      <c r="AA8">
        <v>0.8988702286</v>
      </c>
      <c r="AB8">
        <v>0.8593094523</v>
      </c>
      <c r="AC8">
        <v>0.9402522986</v>
      </c>
      <c r="AD8" s="4">
        <v>1.137155E-16</v>
      </c>
      <c r="AE8">
        <v>0.1741</v>
      </c>
      <c r="AF8">
        <v>0.1329</v>
      </c>
      <c r="AG8">
        <v>0.2152</v>
      </c>
      <c r="AH8" s="4">
        <v>8.1310357E-07</v>
      </c>
      <c r="AI8">
        <v>-0.0703</v>
      </c>
      <c r="AJ8">
        <v>-0.0983</v>
      </c>
      <c r="AK8">
        <v>-0.0424</v>
      </c>
      <c r="AL8" t="s">
        <v>203</v>
      </c>
    </row>
    <row r="9" spans="1:38" ht="12.75">
      <c r="A9" t="s">
        <v>6</v>
      </c>
      <c r="B9">
        <v>662</v>
      </c>
      <c r="C9">
        <v>119047</v>
      </c>
      <c r="D9">
        <v>5.6170967206</v>
      </c>
      <c r="E9">
        <v>5.1510254918</v>
      </c>
      <c r="F9">
        <v>6.1253386572</v>
      </c>
      <c r="G9">
        <v>0.0925932642</v>
      </c>
      <c r="H9">
        <v>5.5608289163</v>
      </c>
      <c r="I9">
        <v>0.2161277534</v>
      </c>
      <c r="J9">
        <v>0.0743</v>
      </c>
      <c r="K9">
        <v>-0.0123</v>
      </c>
      <c r="L9">
        <v>0.1609</v>
      </c>
      <c r="M9">
        <v>1.0771612851</v>
      </c>
      <c r="N9">
        <v>0.9877852411</v>
      </c>
      <c r="O9">
        <v>1.1746241854</v>
      </c>
      <c r="P9">
        <v>773</v>
      </c>
      <c r="Q9">
        <v>117724</v>
      </c>
      <c r="R9">
        <v>6.6737793091</v>
      </c>
      <c r="S9">
        <v>6.1459446804</v>
      </c>
      <c r="T9">
        <v>7.2469461707</v>
      </c>
      <c r="U9" s="4">
        <v>4.938212E-14</v>
      </c>
      <c r="V9">
        <v>6.5662057015</v>
      </c>
      <c r="W9">
        <v>0.236170004</v>
      </c>
      <c r="X9">
        <v>0.3167</v>
      </c>
      <c r="Y9">
        <v>0.2343</v>
      </c>
      <c r="Z9">
        <v>0.3991</v>
      </c>
      <c r="AA9">
        <v>1.3725885859</v>
      </c>
      <c r="AB9">
        <v>1.2640294393</v>
      </c>
      <c r="AC9">
        <v>1.4904711612</v>
      </c>
      <c r="AD9">
        <v>0.0293064652</v>
      </c>
      <c r="AE9">
        <v>-0.124</v>
      </c>
      <c r="AF9">
        <v>-0.2355</v>
      </c>
      <c r="AG9">
        <v>-0.0125</v>
      </c>
      <c r="AH9" s="4">
        <v>9.6991201E-08</v>
      </c>
      <c r="AI9">
        <v>0.1458</v>
      </c>
      <c r="AJ9">
        <v>0.0922</v>
      </c>
      <c r="AK9">
        <v>0.1994</v>
      </c>
      <c r="AL9" t="s">
        <v>204</v>
      </c>
    </row>
    <row r="10" spans="1:38" ht="12.75">
      <c r="A10" t="s">
        <v>4</v>
      </c>
      <c r="B10">
        <v>1033</v>
      </c>
      <c r="C10">
        <v>182899</v>
      </c>
      <c r="D10">
        <v>5.4545649269</v>
      </c>
      <c r="E10">
        <v>5.0656264378</v>
      </c>
      <c r="F10">
        <v>5.8733660895</v>
      </c>
      <c r="G10">
        <v>0.23349681</v>
      </c>
      <c r="H10">
        <v>5.6479259045</v>
      </c>
      <c r="I10">
        <v>0.1757271355</v>
      </c>
      <c r="J10">
        <v>0.045</v>
      </c>
      <c r="K10">
        <v>-0.029</v>
      </c>
      <c r="L10">
        <v>0.1189</v>
      </c>
      <c r="M10">
        <v>1.0459934124</v>
      </c>
      <c r="N10">
        <v>0.9714087108</v>
      </c>
      <c r="O10">
        <v>1.1263047228</v>
      </c>
      <c r="P10">
        <v>1015</v>
      </c>
      <c r="Q10">
        <v>197045</v>
      </c>
      <c r="R10">
        <v>4.9312282155</v>
      </c>
      <c r="S10">
        <v>4.5745626836</v>
      </c>
      <c r="T10">
        <v>5.315701936</v>
      </c>
      <c r="U10">
        <v>0.7127979852</v>
      </c>
      <c r="V10">
        <v>5.151107615</v>
      </c>
      <c r="W10">
        <v>0.1616842074</v>
      </c>
      <c r="X10">
        <v>0.0141</v>
      </c>
      <c r="Y10">
        <v>-0.061</v>
      </c>
      <c r="Z10">
        <v>0.0892</v>
      </c>
      <c r="AA10">
        <v>1.0142000881</v>
      </c>
      <c r="AB10">
        <v>0.9408450945</v>
      </c>
      <c r="AC10">
        <v>1.0932743601</v>
      </c>
      <c r="AD10">
        <v>0.0023394918</v>
      </c>
      <c r="AE10">
        <v>0.1493</v>
      </c>
      <c r="AF10">
        <v>0.0531</v>
      </c>
      <c r="AG10">
        <v>0.2454</v>
      </c>
      <c r="AH10">
        <v>0.0521792146</v>
      </c>
      <c r="AI10">
        <v>0.0463</v>
      </c>
      <c r="AJ10">
        <v>-0.0004</v>
      </c>
      <c r="AK10">
        <v>0.093</v>
      </c>
      <c r="AL10" t="s">
        <v>205</v>
      </c>
    </row>
    <row r="11" spans="1:38" ht="12.75">
      <c r="A11" t="s">
        <v>2</v>
      </c>
      <c r="B11">
        <v>545</v>
      </c>
      <c r="C11">
        <v>85972</v>
      </c>
      <c r="D11">
        <v>5.9394764905</v>
      </c>
      <c r="E11">
        <v>5.4022746658</v>
      </c>
      <c r="F11">
        <v>6.5300976281</v>
      </c>
      <c r="G11">
        <v>0.0071348417</v>
      </c>
      <c r="H11">
        <v>6.3392732518</v>
      </c>
      <c r="I11">
        <v>0.2715446315</v>
      </c>
      <c r="J11">
        <v>0.1301</v>
      </c>
      <c r="K11">
        <v>0.0353</v>
      </c>
      <c r="L11">
        <v>0.2249</v>
      </c>
      <c r="M11">
        <v>1.1389823689</v>
      </c>
      <c r="N11">
        <v>1.0359659822</v>
      </c>
      <c r="O11">
        <v>1.2522426981</v>
      </c>
      <c r="P11">
        <v>541</v>
      </c>
      <c r="Q11">
        <v>97636</v>
      </c>
      <c r="R11">
        <v>5.1950166612</v>
      </c>
      <c r="S11">
        <v>4.7231159794</v>
      </c>
      <c r="T11">
        <v>5.7140663554</v>
      </c>
      <c r="U11">
        <v>0.1729716224</v>
      </c>
      <c r="V11">
        <v>5.5409889795</v>
      </c>
      <c r="W11">
        <v>0.2382257231</v>
      </c>
      <c r="X11">
        <v>0.0662</v>
      </c>
      <c r="Y11">
        <v>-0.029</v>
      </c>
      <c r="Z11">
        <v>0.1614</v>
      </c>
      <c r="AA11">
        <v>1.0684531571</v>
      </c>
      <c r="AB11">
        <v>0.9713978816</v>
      </c>
      <c r="AC11">
        <v>1.1752055163</v>
      </c>
      <c r="AD11">
        <v>0.0049530405</v>
      </c>
      <c r="AE11">
        <v>0.1823</v>
      </c>
      <c r="AF11">
        <v>0.0552</v>
      </c>
      <c r="AG11">
        <v>0.3095</v>
      </c>
      <c r="AH11">
        <v>0.0011780235</v>
      </c>
      <c r="AI11">
        <v>0.0994</v>
      </c>
      <c r="AJ11">
        <v>0.0394</v>
      </c>
      <c r="AK11">
        <v>0.1595</v>
      </c>
      <c r="AL11" t="s">
        <v>206</v>
      </c>
    </row>
    <row r="12" spans="1:38" ht="12.75">
      <c r="A12" t="s">
        <v>8</v>
      </c>
      <c r="B12">
        <v>9</v>
      </c>
      <c r="C12">
        <v>2526</v>
      </c>
      <c r="D12">
        <v>2.9829127854</v>
      </c>
      <c r="E12">
        <v>1.3318404486</v>
      </c>
      <c r="F12">
        <v>6.6808067699</v>
      </c>
      <c r="G12">
        <v>0.1745424628</v>
      </c>
      <c r="H12">
        <v>3.5629453682</v>
      </c>
      <c r="I12">
        <v>1.1876484561</v>
      </c>
      <c r="J12">
        <v>-0.5586</v>
      </c>
      <c r="K12">
        <v>-1.3649</v>
      </c>
      <c r="L12">
        <v>0.2478</v>
      </c>
      <c r="M12">
        <v>0.5720175972</v>
      </c>
      <c r="N12">
        <v>0.2554000831</v>
      </c>
      <c r="O12">
        <v>1.2811434027</v>
      </c>
      <c r="P12">
        <v>10</v>
      </c>
      <c r="Q12">
        <v>2422</v>
      </c>
      <c r="R12">
        <v>3.3849863274</v>
      </c>
      <c r="S12">
        <v>1.634199002</v>
      </c>
      <c r="T12">
        <v>7.0114670384</v>
      </c>
      <c r="U12">
        <v>0.329706536</v>
      </c>
      <c r="V12">
        <v>4.1288191577</v>
      </c>
      <c r="W12">
        <v>1.3056472585</v>
      </c>
      <c r="X12">
        <v>-0.3621</v>
      </c>
      <c r="Y12">
        <v>-1.0903</v>
      </c>
      <c r="Z12">
        <v>0.3661</v>
      </c>
      <c r="AA12">
        <v>0.6961862808</v>
      </c>
      <c r="AB12">
        <v>0.3361038466</v>
      </c>
      <c r="AC12">
        <v>1.4420404364</v>
      </c>
      <c r="AD12">
        <v>0.8879340106</v>
      </c>
      <c r="AE12">
        <v>-0.0781</v>
      </c>
      <c r="AF12">
        <v>-1.1637</v>
      </c>
      <c r="AG12">
        <v>1.0075</v>
      </c>
      <c r="AH12">
        <v>0.1140542991</v>
      </c>
      <c r="AI12">
        <v>-0.3679</v>
      </c>
      <c r="AJ12">
        <v>-0.8243</v>
      </c>
      <c r="AK12">
        <v>0.0884</v>
      </c>
      <c r="AL12" t="s">
        <v>207</v>
      </c>
    </row>
    <row r="13" spans="1:38" ht="12.75">
      <c r="A13" t="s">
        <v>5</v>
      </c>
      <c r="B13">
        <v>388</v>
      </c>
      <c r="C13">
        <v>55354</v>
      </c>
      <c r="D13">
        <v>6.7583497738</v>
      </c>
      <c r="E13">
        <v>6.0551949345</v>
      </c>
      <c r="F13">
        <v>7.5431579263</v>
      </c>
      <c r="G13" s="4">
        <v>3.7308305E-06</v>
      </c>
      <c r="H13">
        <v>7.0094302128</v>
      </c>
      <c r="I13">
        <v>0.3558499043</v>
      </c>
      <c r="J13">
        <v>0.2593</v>
      </c>
      <c r="K13">
        <v>0.1494</v>
      </c>
      <c r="L13">
        <v>0.3692</v>
      </c>
      <c r="M13">
        <v>1.2960134193</v>
      </c>
      <c r="N13">
        <v>1.1611730902</v>
      </c>
      <c r="O13">
        <v>1.4465119776</v>
      </c>
      <c r="P13">
        <v>336</v>
      </c>
      <c r="Q13">
        <v>57288</v>
      </c>
      <c r="R13">
        <v>5.5285733091</v>
      </c>
      <c r="S13">
        <v>4.9181189475</v>
      </c>
      <c r="T13">
        <v>6.2147994305</v>
      </c>
      <c r="U13">
        <v>0.0314312651</v>
      </c>
      <c r="V13">
        <v>5.8651026393</v>
      </c>
      <c r="W13">
        <v>0.319967581</v>
      </c>
      <c r="X13">
        <v>0.1284</v>
      </c>
      <c r="Y13">
        <v>0.0114</v>
      </c>
      <c r="Z13">
        <v>0.2454</v>
      </c>
      <c r="AA13">
        <v>1.1370553728</v>
      </c>
      <c r="AB13">
        <v>1.0115039199</v>
      </c>
      <c r="AC13">
        <v>1.2781907173</v>
      </c>
      <c r="AD13">
        <v>0.0015615807</v>
      </c>
      <c r="AE13">
        <v>0.2492</v>
      </c>
      <c r="AF13">
        <v>0.0948</v>
      </c>
      <c r="AG13">
        <v>0.4037</v>
      </c>
      <c r="AH13" s="4">
        <v>9.9551065E-09</v>
      </c>
      <c r="AI13">
        <v>0.2071</v>
      </c>
      <c r="AJ13">
        <v>0.1362</v>
      </c>
      <c r="AK13">
        <v>0.2779</v>
      </c>
      <c r="AL13" t="s">
        <v>208</v>
      </c>
    </row>
    <row r="14" spans="1:38" ht="12.75">
      <c r="A14" t="s">
        <v>7</v>
      </c>
      <c r="B14">
        <v>386</v>
      </c>
      <c r="C14">
        <v>74417</v>
      </c>
      <c r="D14">
        <v>5.0612340436</v>
      </c>
      <c r="E14">
        <v>4.5354768876</v>
      </c>
      <c r="F14">
        <v>5.6479375109</v>
      </c>
      <c r="G14">
        <v>0.5934320944</v>
      </c>
      <c r="H14">
        <v>5.1869868444</v>
      </c>
      <c r="I14">
        <v>0.2640106791</v>
      </c>
      <c r="J14">
        <v>-0.0299</v>
      </c>
      <c r="K14">
        <v>-0.1396</v>
      </c>
      <c r="L14">
        <v>0.0798</v>
      </c>
      <c r="M14">
        <v>0.9705664043</v>
      </c>
      <c r="N14">
        <v>0.8697447019</v>
      </c>
      <c r="O14">
        <v>1.0830754623</v>
      </c>
      <c r="P14">
        <v>401</v>
      </c>
      <c r="Q14">
        <v>83729</v>
      </c>
      <c r="R14">
        <v>4.6032193474</v>
      </c>
      <c r="S14">
        <v>4.1246547372</v>
      </c>
      <c r="T14">
        <v>5.1373095956</v>
      </c>
      <c r="U14">
        <v>0.3284615462</v>
      </c>
      <c r="V14">
        <v>4.7892605907</v>
      </c>
      <c r="W14">
        <v>0.2391642608</v>
      </c>
      <c r="X14">
        <v>-0.0547</v>
      </c>
      <c r="Y14">
        <v>-0.1645</v>
      </c>
      <c r="Z14">
        <v>0.055</v>
      </c>
      <c r="AA14">
        <v>0.9467388779</v>
      </c>
      <c r="AB14">
        <v>0.8483130399</v>
      </c>
      <c r="AC14">
        <v>1.0565846107</v>
      </c>
      <c r="AD14">
        <v>0.0591881813</v>
      </c>
      <c r="AE14">
        <v>0.1433</v>
      </c>
      <c r="AF14">
        <v>-0.0056</v>
      </c>
      <c r="AG14">
        <v>0.2921</v>
      </c>
      <c r="AH14">
        <v>0.8579060908</v>
      </c>
      <c r="AI14">
        <v>0.0062</v>
      </c>
      <c r="AJ14">
        <v>-0.0619</v>
      </c>
      <c r="AK14">
        <v>0.0744</v>
      </c>
      <c r="AL14" t="s">
        <v>209</v>
      </c>
    </row>
    <row r="15" spans="1:38" ht="12.75">
      <c r="A15" t="s">
        <v>14</v>
      </c>
      <c r="B15">
        <v>2947</v>
      </c>
      <c r="C15">
        <v>539632</v>
      </c>
      <c r="D15">
        <v>5.5248620361</v>
      </c>
      <c r="E15">
        <v>5.2130420329</v>
      </c>
      <c r="F15">
        <v>5.8553336661</v>
      </c>
      <c r="G15">
        <v>0.0512843163</v>
      </c>
      <c r="H15">
        <v>5.4611290657</v>
      </c>
      <c r="I15">
        <v>0.100598701</v>
      </c>
      <c r="J15">
        <v>0.0578</v>
      </c>
      <c r="K15">
        <v>-0.0003</v>
      </c>
      <c r="L15">
        <v>0.1159</v>
      </c>
      <c r="M15">
        <v>1.0594739216</v>
      </c>
      <c r="N15">
        <v>0.9996778291</v>
      </c>
      <c r="O15">
        <v>1.1228467392</v>
      </c>
      <c r="P15">
        <v>3146</v>
      </c>
      <c r="Q15">
        <v>565122</v>
      </c>
      <c r="R15">
        <v>5.6627465695</v>
      </c>
      <c r="S15">
        <v>5.3428069524</v>
      </c>
      <c r="T15">
        <v>6.0018449097</v>
      </c>
      <c r="U15" s="4">
        <v>2.7959367E-07</v>
      </c>
      <c r="V15">
        <v>5.5669395281</v>
      </c>
      <c r="W15">
        <v>0.099251515</v>
      </c>
      <c r="X15">
        <v>0.1524</v>
      </c>
      <c r="Y15">
        <v>0.0943</v>
      </c>
      <c r="Z15">
        <v>0.2106</v>
      </c>
      <c r="AA15">
        <v>1.1646506344</v>
      </c>
      <c r="AB15">
        <v>1.0988490179</v>
      </c>
      <c r="AC15">
        <v>1.2343926036</v>
      </c>
      <c r="AD15">
        <v>0.4882866399</v>
      </c>
      <c r="AE15">
        <v>0.0237</v>
      </c>
      <c r="AF15">
        <v>-0.0434</v>
      </c>
      <c r="AG15">
        <v>0.0908</v>
      </c>
      <c r="AH15" s="4">
        <v>3.7933181E-07</v>
      </c>
      <c r="AI15">
        <v>0.0947</v>
      </c>
      <c r="AJ15">
        <v>0.0582</v>
      </c>
      <c r="AK15">
        <v>0.1312</v>
      </c>
      <c r="AL15" t="s">
        <v>210</v>
      </c>
    </row>
    <row r="16" spans="1:38" ht="12.75">
      <c r="A16" t="s">
        <v>12</v>
      </c>
      <c r="B16">
        <v>2240</v>
      </c>
      <c r="C16">
        <v>387918</v>
      </c>
      <c r="D16">
        <v>5.6227321777</v>
      </c>
      <c r="E16">
        <v>5.2844568159</v>
      </c>
      <c r="F16">
        <v>5.9826616515</v>
      </c>
      <c r="G16">
        <v>0.0173324025</v>
      </c>
      <c r="H16">
        <v>5.7744162426</v>
      </c>
      <c r="I16">
        <v>0.1220068114</v>
      </c>
      <c r="J16">
        <v>0.0753</v>
      </c>
      <c r="K16">
        <v>0.0133</v>
      </c>
      <c r="L16">
        <v>0.1374</v>
      </c>
      <c r="M16">
        <v>1.0782419672</v>
      </c>
      <c r="N16">
        <v>1.0133726688</v>
      </c>
      <c r="O16">
        <v>1.1472637616</v>
      </c>
      <c r="P16">
        <v>2329</v>
      </c>
      <c r="Q16">
        <v>412405</v>
      </c>
      <c r="R16">
        <v>5.4497900418</v>
      </c>
      <c r="S16">
        <v>5.1212324369</v>
      </c>
      <c r="T16">
        <v>5.7994265765</v>
      </c>
      <c r="U16">
        <v>0.00032306</v>
      </c>
      <c r="V16">
        <v>5.6473612105</v>
      </c>
      <c r="W16">
        <v>0.1170201963</v>
      </c>
      <c r="X16">
        <v>0.1141</v>
      </c>
      <c r="Y16">
        <v>0.0519</v>
      </c>
      <c r="Z16">
        <v>0.1763</v>
      </c>
      <c r="AA16">
        <v>1.120852108</v>
      </c>
      <c r="AB16">
        <v>1.0532780398</v>
      </c>
      <c r="AC16">
        <v>1.1927614557</v>
      </c>
      <c r="AD16">
        <v>0.0345865353</v>
      </c>
      <c r="AE16">
        <v>0.0796</v>
      </c>
      <c r="AF16">
        <v>0.0058</v>
      </c>
      <c r="AG16">
        <v>0.1535</v>
      </c>
      <c r="AH16">
        <v>1.65409E-05</v>
      </c>
      <c r="AI16">
        <v>0.0861</v>
      </c>
      <c r="AJ16">
        <v>0.0469</v>
      </c>
      <c r="AK16">
        <v>0.1252</v>
      </c>
      <c r="AL16" t="s">
        <v>211</v>
      </c>
    </row>
    <row r="17" spans="1:38" ht="12.75">
      <c r="A17" t="s">
        <v>13</v>
      </c>
      <c r="B17">
        <v>783</v>
      </c>
      <c r="C17">
        <v>132297</v>
      </c>
      <c r="D17">
        <v>5.7111166434</v>
      </c>
      <c r="E17">
        <v>5.2390960783</v>
      </c>
      <c r="F17">
        <v>6.2256642802</v>
      </c>
      <c r="G17">
        <v>0.0388367761</v>
      </c>
      <c r="H17">
        <v>5.9185015533</v>
      </c>
      <c r="I17">
        <v>0.2115099901</v>
      </c>
      <c r="J17">
        <v>0.0909</v>
      </c>
      <c r="K17">
        <v>0.0047</v>
      </c>
      <c r="L17">
        <v>0.1772</v>
      </c>
      <c r="M17">
        <v>1.0951909944</v>
      </c>
      <c r="N17">
        <v>1.0046740772</v>
      </c>
      <c r="O17">
        <v>1.1938631058</v>
      </c>
      <c r="P17">
        <v>747</v>
      </c>
      <c r="Q17">
        <v>143439</v>
      </c>
      <c r="R17">
        <v>5.0045032411</v>
      </c>
      <c r="S17">
        <v>4.5845112795</v>
      </c>
      <c r="T17">
        <v>5.4629711138</v>
      </c>
      <c r="U17">
        <v>0.5188661207</v>
      </c>
      <c r="V17">
        <v>5.2077886767</v>
      </c>
      <c r="W17">
        <v>0.1905430234</v>
      </c>
      <c r="X17">
        <v>0.0289</v>
      </c>
      <c r="Y17">
        <v>-0.0588</v>
      </c>
      <c r="Z17">
        <v>0.1165</v>
      </c>
      <c r="AA17">
        <v>1.0292704791</v>
      </c>
      <c r="AB17">
        <v>0.9428912109</v>
      </c>
      <c r="AC17">
        <v>1.123563044</v>
      </c>
      <c r="AD17">
        <v>0.0017431055</v>
      </c>
      <c r="AE17">
        <v>0.1805</v>
      </c>
      <c r="AF17">
        <v>0.0675</v>
      </c>
      <c r="AG17">
        <v>0.2934</v>
      </c>
      <c r="AH17">
        <v>0.0009915583</v>
      </c>
      <c r="AI17">
        <v>0.0915</v>
      </c>
      <c r="AJ17">
        <v>0.037</v>
      </c>
      <c r="AK17">
        <v>0.146</v>
      </c>
      <c r="AL17" t="s">
        <v>212</v>
      </c>
    </row>
    <row r="18" spans="1:38" ht="12.75">
      <c r="A18" t="s">
        <v>15</v>
      </c>
      <c r="B18">
        <v>15466</v>
      </c>
      <c r="C18">
        <v>2965834</v>
      </c>
      <c r="D18">
        <v>5.2147220647</v>
      </c>
      <c r="E18" t="s">
        <v>107</v>
      </c>
      <c r="F18" t="s">
        <v>107</v>
      </c>
      <c r="G18" t="s">
        <v>107</v>
      </c>
      <c r="H18">
        <v>5.2147220647</v>
      </c>
      <c r="I18">
        <v>0.0419316704</v>
      </c>
      <c r="J18" t="s">
        <v>107</v>
      </c>
      <c r="K18" t="s">
        <v>107</v>
      </c>
      <c r="L18" t="s">
        <v>107</v>
      </c>
      <c r="M18" t="s">
        <v>107</v>
      </c>
      <c r="N18" t="s">
        <v>107</v>
      </c>
      <c r="O18" t="s">
        <v>107</v>
      </c>
      <c r="P18">
        <v>15042</v>
      </c>
      <c r="Q18">
        <v>3093671</v>
      </c>
      <c r="R18">
        <v>4.8621847637</v>
      </c>
      <c r="S18" t="s">
        <v>107</v>
      </c>
      <c r="T18" t="s">
        <v>107</v>
      </c>
      <c r="U18" t="s">
        <v>107</v>
      </c>
      <c r="V18">
        <v>4.8621847637</v>
      </c>
      <c r="W18">
        <v>0.0396441094</v>
      </c>
      <c r="X18" t="s">
        <v>107</v>
      </c>
      <c r="Y18" t="s">
        <v>107</v>
      </c>
      <c r="Z18" t="s">
        <v>107</v>
      </c>
      <c r="AA18" t="s">
        <v>107</v>
      </c>
      <c r="AB18" t="s">
        <v>107</v>
      </c>
      <c r="AC18" t="s">
        <v>107</v>
      </c>
      <c r="AD18" s="4">
        <v>6.3203122E-08</v>
      </c>
      <c r="AE18">
        <v>0.1184</v>
      </c>
      <c r="AF18">
        <v>0.0755</v>
      </c>
      <c r="AG18">
        <v>0.1613</v>
      </c>
      <c r="AH18" t="s">
        <v>107</v>
      </c>
      <c r="AI18" t="s">
        <v>107</v>
      </c>
      <c r="AJ18" t="s">
        <v>107</v>
      </c>
      <c r="AK18" t="s">
        <v>107</v>
      </c>
      <c r="AL18" t="s">
        <v>213</v>
      </c>
    </row>
    <row r="19" spans="1:38" ht="12.75">
      <c r="A19" t="s">
        <v>72</v>
      </c>
      <c r="B19">
        <v>691</v>
      </c>
      <c r="C19">
        <v>148175</v>
      </c>
      <c r="D19">
        <v>4.3759611649</v>
      </c>
      <c r="E19">
        <v>4.0137120979</v>
      </c>
      <c r="F19">
        <v>4.7709042527</v>
      </c>
      <c r="G19">
        <v>6.96299E-05</v>
      </c>
      <c r="H19">
        <v>4.6634047579</v>
      </c>
      <c r="I19">
        <v>0.1774042778</v>
      </c>
      <c r="J19">
        <v>-0.1754</v>
      </c>
      <c r="K19">
        <v>-0.2618</v>
      </c>
      <c r="L19">
        <v>-0.0889</v>
      </c>
      <c r="M19">
        <v>0.8391552053</v>
      </c>
      <c r="N19">
        <v>0.7696885947</v>
      </c>
      <c r="O19">
        <v>0.9148913774</v>
      </c>
      <c r="P19">
        <v>692</v>
      </c>
      <c r="Q19">
        <v>171340</v>
      </c>
      <c r="R19">
        <v>3.8270371046</v>
      </c>
      <c r="S19">
        <v>3.508917702</v>
      </c>
      <c r="T19">
        <v>4.1739972959</v>
      </c>
      <c r="U19" s="4">
        <v>6.4203131E-08</v>
      </c>
      <c r="V19">
        <v>4.0387533559</v>
      </c>
      <c r="W19">
        <v>0.1535303658</v>
      </c>
      <c r="X19">
        <v>-0.2394</v>
      </c>
      <c r="Y19">
        <v>-0.3262</v>
      </c>
      <c r="Z19">
        <v>-0.1526</v>
      </c>
      <c r="AA19">
        <v>0.7871023605</v>
      </c>
      <c r="AB19">
        <v>0.7216751054</v>
      </c>
      <c r="AC19">
        <v>0.8584612677</v>
      </c>
      <c r="AD19">
        <v>0.0017947343</v>
      </c>
      <c r="AE19">
        <v>0.1824</v>
      </c>
      <c r="AF19">
        <v>0.0679</v>
      </c>
      <c r="AG19">
        <v>0.297</v>
      </c>
      <c r="AH19" s="4">
        <v>7.579287E-12</v>
      </c>
      <c r="AI19">
        <v>-0.1924</v>
      </c>
      <c r="AJ19">
        <v>-0.2475</v>
      </c>
      <c r="AK19">
        <v>-0.1373</v>
      </c>
      <c r="AL19" t="s">
        <v>214</v>
      </c>
    </row>
    <row r="20" spans="1:38" ht="12.75">
      <c r="A20" t="s">
        <v>71</v>
      </c>
      <c r="B20">
        <v>583</v>
      </c>
      <c r="C20">
        <v>97847</v>
      </c>
      <c r="D20">
        <v>5.3549177982</v>
      </c>
      <c r="E20">
        <v>4.8817989947</v>
      </c>
      <c r="F20">
        <v>5.8738888381</v>
      </c>
      <c r="G20">
        <v>0.5740341796</v>
      </c>
      <c r="H20">
        <v>5.9582818073</v>
      </c>
      <c r="I20">
        <v>0.246766819</v>
      </c>
      <c r="J20">
        <v>0.0265</v>
      </c>
      <c r="K20">
        <v>-0.066</v>
      </c>
      <c r="L20">
        <v>0.119</v>
      </c>
      <c r="M20">
        <v>1.0268846032</v>
      </c>
      <c r="N20">
        <v>0.9361570826</v>
      </c>
      <c r="O20">
        <v>1.1264049676</v>
      </c>
      <c r="P20">
        <v>501</v>
      </c>
      <c r="Q20">
        <v>104743</v>
      </c>
      <c r="R20">
        <v>4.4402875486</v>
      </c>
      <c r="S20">
        <v>4.021215024</v>
      </c>
      <c r="T20">
        <v>4.9030338832</v>
      </c>
      <c r="U20">
        <v>0.0727243297</v>
      </c>
      <c r="V20">
        <v>4.7831358659</v>
      </c>
      <c r="W20">
        <v>0.2136947508</v>
      </c>
      <c r="X20">
        <v>-0.0908</v>
      </c>
      <c r="Y20">
        <v>-0.1899</v>
      </c>
      <c r="Z20">
        <v>0.0084</v>
      </c>
      <c r="AA20">
        <v>0.9132288805</v>
      </c>
      <c r="AB20">
        <v>0.8270387119</v>
      </c>
      <c r="AC20">
        <v>1.0084013919</v>
      </c>
      <c r="AD20">
        <v>0.0003209845</v>
      </c>
      <c r="AE20">
        <v>0.2357</v>
      </c>
      <c r="AF20">
        <v>0.1073</v>
      </c>
      <c r="AG20">
        <v>0.3641</v>
      </c>
      <c r="AH20">
        <v>0.674649045</v>
      </c>
      <c r="AI20">
        <v>-0.0128</v>
      </c>
      <c r="AJ20">
        <v>-0.0728</v>
      </c>
      <c r="AK20">
        <v>0.0471</v>
      </c>
      <c r="AL20" t="s">
        <v>215</v>
      </c>
    </row>
    <row r="21" spans="1:38" ht="12.75">
      <c r="A21" t="s">
        <v>81</v>
      </c>
      <c r="B21">
        <v>809</v>
      </c>
      <c r="C21">
        <v>187969</v>
      </c>
      <c r="D21">
        <v>4.5580527223</v>
      </c>
      <c r="E21">
        <v>4.2056612215</v>
      </c>
      <c r="F21">
        <v>4.9399710354</v>
      </c>
      <c r="G21">
        <v>0.0010440172</v>
      </c>
      <c r="H21">
        <v>4.3039011752</v>
      </c>
      <c r="I21">
        <v>0.1513171071</v>
      </c>
      <c r="J21">
        <v>-0.1346</v>
      </c>
      <c r="K21">
        <v>-0.2151</v>
      </c>
      <c r="L21">
        <v>-0.0541</v>
      </c>
      <c r="M21">
        <v>0.8740739517</v>
      </c>
      <c r="N21">
        <v>0.8064976751</v>
      </c>
      <c r="O21">
        <v>0.9473124309</v>
      </c>
      <c r="P21">
        <v>633</v>
      </c>
      <c r="Q21">
        <v>182345</v>
      </c>
      <c r="R21">
        <v>3.6546922484</v>
      </c>
      <c r="S21">
        <v>3.3433065827</v>
      </c>
      <c r="T21">
        <v>3.995079452</v>
      </c>
      <c r="U21" s="4">
        <v>3.31823E-10</v>
      </c>
      <c r="V21">
        <v>3.4714414983</v>
      </c>
      <c r="W21">
        <v>0.1379774123</v>
      </c>
      <c r="X21">
        <v>-0.2855</v>
      </c>
      <c r="Y21">
        <v>-0.3745</v>
      </c>
      <c r="Z21">
        <v>-0.1964</v>
      </c>
      <c r="AA21">
        <v>0.7516563903</v>
      </c>
      <c r="AB21">
        <v>0.6876140552</v>
      </c>
      <c r="AC21">
        <v>0.8216634386</v>
      </c>
      <c r="AD21" s="4">
        <v>2.4490018E-06</v>
      </c>
      <c r="AE21">
        <v>0.2693</v>
      </c>
      <c r="AF21">
        <v>0.1573</v>
      </c>
      <c r="AG21">
        <v>0.3813</v>
      </c>
      <c r="AH21" s="4">
        <v>5.607882E-13</v>
      </c>
      <c r="AI21">
        <v>-0.1931</v>
      </c>
      <c r="AJ21">
        <v>-0.2455</v>
      </c>
      <c r="AK21">
        <v>-0.1406</v>
      </c>
      <c r="AL21" t="s">
        <v>216</v>
      </c>
    </row>
    <row r="22" spans="1:38" ht="12.75">
      <c r="A22" t="s">
        <v>73</v>
      </c>
      <c r="B22">
        <v>880</v>
      </c>
      <c r="C22">
        <v>162184</v>
      </c>
      <c r="D22">
        <v>5.3336465763</v>
      </c>
      <c r="E22">
        <v>4.9300217553</v>
      </c>
      <c r="F22">
        <v>5.770316484</v>
      </c>
      <c r="G22">
        <v>0.5743655037</v>
      </c>
      <c r="H22">
        <v>5.425935974</v>
      </c>
      <c r="I22">
        <v>0.1829082644</v>
      </c>
      <c r="J22">
        <v>0.0225</v>
      </c>
      <c r="K22">
        <v>-0.0561</v>
      </c>
      <c r="L22">
        <v>0.1012</v>
      </c>
      <c r="M22">
        <v>1.0228055321</v>
      </c>
      <c r="N22">
        <v>0.9454045094</v>
      </c>
      <c r="O22">
        <v>1.1065434384</v>
      </c>
      <c r="P22">
        <v>800</v>
      </c>
      <c r="Q22">
        <v>174736</v>
      </c>
      <c r="R22">
        <v>4.3997044099</v>
      </c>
      <c r="S22">
        <v>4.0540075825</v>
      </c>
      <c r="T22">
        <v>4.7748797951</v>
      </c>
      <c r="U22">
        <v>0.0166685554</v>
      </c>
      <c r="V22">
        <v>4.5783353173</v>
      </c>
      <c r="W22">
        <v>0.1618685975</v>
      </c>
      <c r="X22">
        <v>-0.1</v>
      </c>
      <c r="Y22">
        <v>-0.1818</v>
      </c>
      <c r="Z22">
        <v>-0.0181</v>
      </c>
      <c r="AA22">
        <v>0.9048821926</v>
      </c>
      <c r="AB22">
        <v>0.83378312</v>
      </c>
      <c r="AC22">
        <v>0.9820440866</v>
      </c>
      <c r="AD22" s="4">
        <v>6.8159905E-06</v>
      </c>
      <c r="AE22">
        <v>0.2409</v>
      </c>
      <c r="AF22">
        <v>0.136</v>
      </c>
      <c r="AG22">
        <v>0.3458</v>
      </c>
      <c r="AH22">
        <v>0.0813343855</v>
      </c>
      <c r="AI22">
        <v>-0.0454</v>
      </c>
      <c r="AJ22">
        <v>-0.0965</v>
      </c>
      <c r="AK22">
        <v>0.0057</v>
      </c>
      <c r="AL22" t="s">
        <v>217</v>
      </c>
    </row>
    <row r="23" spans="1:38" ht="12.75">
      <c r="A23" t="s">
        <v>76</v>
      </c>
      <c r="B23">
        <v>1290</v>
      </c>
      <c r="C23">
        <v>249525</v>
      </c>
      <c r="D23">
        <v>5.177250776</v>
      </c>
      <c r="E23">
        <v>4.8336324736</v>
      </c>
      <c r="F23">
        <v>5.5452965745</v>
      </c>
      <c r="G23">
        <v>0.8369357793</v>
      </c>
      <c r="H23">
        <v>5.1698226631</v>
      </c>
      <c r="I23">
        <v>0.1439397655</v>
      </c>
      <c r="J23">
        <v>-0.0072</v>
      </c>
      <c r="K23">
        <v>-0.0759</v>
      </c>
      <c r="L23">
        <v>0.0615</v>
      </c>
      <c r="M23">
        <v>0.9928143268</v>
      </c>
      <c r="N23">
        <v>0.9269204406</v>
      </c>
      <c r="O23">
        <v>1.0633925463</v>
      </c>
      <c r="P23">
        <v>1198</v>
      </c>
      <c r="Q23">
        <v>261023</v>
      </c>
      <c r="R23">
        <v>4.5366940239</v>
      </c>
      <c r="S23">
        <v>4.2261411624</v>
      </c>
      <c r="T23">
        <v>4.8700674861</v>
      </c>
      <c r="U23">
        <v>0.0554684417</v>
      </c>
      <c r="V23">
        <v>4.5896338637</v>
      </c>
      <c r="W23">
        <v>0.132601865</v>
      </c>
      <c r="X23">
        <v>-0.0693</v>
      </c>
      <c r="Y23">
        <v>-0.1402</v>
      </c>
      <c r="Z23">
        <v>0.0016</v>
      </c>
      <c r="AA23">
        <v>0.9330566904</v>
      </c>
      <c r="AB23">
        <v>0.8691856373</v>
      </c>
      <c r="AC23">
        <v>1.0016212305</v>
      </c>
      <c r="AD23">
        <v>6.71699E-05</v>
      </c>
      <c r="AE23">
        <v>0.1805</v>
      </c>
      <c r="AF23">
        <v>0.0917</v>
      </c>
      <c r="AG23">
        <v>0.2692</v>
      </c>
      <c r="AH23">
        <v>0.1301220489</v>
      </c>
      <c r="AI23">
        <v>-0.0338</v>
      </c>
      <c r="AJ23">
        <v>-0.0776</v>
      </c>
      <c r="AK23">
        <v>0.01</v>
      </c>
      <c r="AL23" t="s">
        <v>218</v>
      </c>
    </row>
    <row r="24" spans="1:38" ht="12.75">
      <c r="A24" t="s">
        <v>74</v>
      </c>
      <c r="B24">
        <v>604</v>
      </c>
      <c r="C24">
        <v>125989</v>
      </c>
      <c r="D24">
        <v>4.72909078</v>
      </c>
      <c r="E24">
        <v>4.321459377</v>
      </c>
      <c r="F24">
        <v>5.1751729346</v>
      </c>
      <c r="G24">
        <v>0.0335450128</v>
      </c>
      <c r="H24">
        <v>4.7940693235</v>
      </c>
      <c r="I24">
        <v>0.1950679143</v>
      </c>
      <c r="J24">
        <v>-0.0978</v>
      </c>
      <c r="K24">
        <v>-0.1879</v>
      </c>
      <c r="L24">
        <v>-0.0076</v>
      </c>
      <c r="M24">
        <v>0.9068730263</v>
      </c>
      <c r="N24">
        <v>0.8287036823</v>
      </c>
      <c r="O24">
        <v>0.99241587</v>
      </c>
      <c r="P24">
        <v>578</v>
      </c>
      <c r="Q24">
        <v>134486</v>
      </c>
      <c r="R24">
        <v>4.208389123</v>
      </c>
      <c r="S24">
        <v>3.8362323098</v>
      </c>
      <c r="T24">
        <v>4.6166492485</v>
      </c>
      <c r="U24">
        <v>0.0022365226</v>
      </c>
      <c r="V24">
        <v>4.2978451289</v>
      </c>
      <c r="W24">
        <v>0.1787667903</v>
      </c>
      <c r="X24">
        <v>-0.1444</v>
      </c>
      <c r="Y24">
        <v>-0.237</v>
      </c>
      <c r="Z24">
        <v>-0.0518</v>
      </c>
      <c r="AA24">
        <v>0.8655345956</v>
      </c>
      <c r="AB24">
        <v>0.7889935279</v>
      </c>
      <c r="AC24">
        <v>0.9495009904</v>
      </c>
      <c r="AD24">
        <v>0.0078882721</v>
      </c>
      <c r="AE24">
        <v>0.165</v>
      </c>
      <c r="AF24">
        <v>0.0433</v>
      </c>
      <c r="AG24">
        <v>0.2868</v>
      </c>
      <c r="AH24">
        <v>0.0009829909</v>
      </c>
      <c r="AI24">
        <v>-0.0955</v>
      </c>
      <c r="AJ24">
        <v>-0.1523</v>
      </c>
      <c r="AK24">
        <v>-0.0387</v>
      </c>
      <c r="AL24" t="s">
        <v>219</v>
      </c>
    </row>
    <row r="25" spans="1:38" ht="12.75">
      <c r="A25" t="s">
        <v>75</v>
      </c>
      <c r="B25">
        <v>478</v>
      </c>
      <c r="C25">
        <v>85149</v>
      </c>
      <c r="D25">
        <v>5.4106510796</v>
      </c>
      <c r="E25">
        <v>4.8980053372</v>
      </c>
      <c r="F25">
        <v>5.9769524713</v>
      </c>
      <c r="G25">
        <v>0.4676936656</v>
      </c>
      <c r="H25">
        <v>5.6136889453</v>
      </c>
      <c r="I25">
        <v>0.2567641559</v>
      </c>
      <c r="J25">
        <v>0.0369</v>
      </c>
      <c r="K25">
        <v>-0.0627</v>
      </c>
      <c r="L25">
        <v>0.1364</v>
      </c>
      <c r="M25">
        <v>1.0375722833</v>
      </c>
      <c r="N25">
        <v>0.9392648882</v>
      </c>
      <c r="O25">
        <v>1.1461689419</v>
      </c>
      <c r="P25">
        <v>501</v>
      </c>
      <c r="Q25">
        <v>89158</v>
      </c>
      <c r="R25">
        <v>5.3374821178</v>
      </c>
      <c r="S25">
        <v>4.8382831649</v>
      </c>
      <c r="T25">
        <v>5.8881868602</v>
      </c>
      <c r="U25">
        <v>0.0626592306</v>
      </c>
      <c r="V25">
        <v>5.6192377577</v>
      </c>
      <c r="W25">
        <v>0.2510490285</v>
      </c>
      <c r="X25">
        <v>0.0933</v>
      </c>
      <c r="Y25">
        <v>-0.0049</v>
      </c>
      <c r="Z25">
        <v>0.1915</v>
      </c>
      <c r="AA25">
        <v>1.0977538652</v>
      </c>
      <c r="AB25">
        <v>0.9950841854</v>
      </c>
      <c r="AC25">
        <v>1.2110166821</v>
      </c>
      <c r="AD25">
        <v>0.3604212497</v>
      </c>
      <c r="AE25">
        <v>0.062</v>
      </c>
      <c r="AF25">
        <v>-0.0709</v>
      </c>
      <c r="AG25">
        <v>0.1949</v>
      </c>
      <c r="AH25">
        <v>0.05982385</v>
      </c>
      <c r="AI25">
        <v>0.0602</v>
      </c>
      <c r="AJ25">
        <v>-0.0025</v>
      </c>
      <c r="AK25">
        <v>0.1228</v>
      </c>
      <c r="AL25" t="s">
        <v>220</v>
      </c>
    </row>
    <row r="26" spans="1:38" ht="12.75">
      <c r="A26" t="s">
        <v>77</v>
      </c>
      <c r="B26">
        <v>780</v>
      </c>
      <c r="C26">
        <v>149557</v>
      </c>
      <c r="D26">
        <v>4.9942518043</v>
      </c>
      <c r="E26">
        <v>4.6011196615</v>
      </c>
      <c r="F26">
        <v>5.4209742237</v>
      </c>
      <c r="G26">
        <v>0.3017560892</v>
      </c>
      <c r="H26">
        <v>5.215402823</v>
      </c>
      <c r="I26">
        <v>0.1867413768</v>
      </c>
      <c r="J26">
        <v>-0.0432</v>
      </c>
      <c r="K26">
        <v>-0.1252</v>
      </c>
      <c r="L26">
        <v>0.0388</v>
      </c>
      <c r="M26">
        <v>0.9577215703</v>
      </c>
      <c r="N26">
        <v>0.8823326736</v>
      </c>
      <c r="O26">
        <v>1.0395518987</v>
      </c>
      <c r="P26">
        <v>734</v>
      </c>
      <c r="Q26">
        <v>166134</v>
      </c>
      <c r="R26">
        <v>4.2813220066</v>
      </c>
      <c r="S26">
        <v>3.9349648974</v>
      </c>
      <c r="T26">
        <v>4.6581656005</v>
      </c>
      <c r="U26">
        <v>0.0031176924</v>
      </c>
      <c r="V26">
        <v>4.4181203125</v>
      </c>
      <c r="W26">
        <v>0.1630757965</v>
      </c>
      <c r="X26">
        <v>-0.1272</v>
      </c>
      <c r="Y26">
        <v>-0.2116</v>
      </c>
      <c r="Z26">
        <v>-0.0429</v>
      </c>
      <c r="AA26">
        <v>0.8805346186</v>
      </c>
      <c r="AB26">
        <v>0.8092997466</v>
      </c>
      <c r="AC26">
        <v>0.9580396112</v>
      </c>
      <c r="AD26">
        <v>0.0002867596</v>
      </c>
      <c r="AE26">
        <v>0.2024</v>
      </c>
      <c r="AF26">
        <v>0.093</v>
      </c>
      <c r="AG26">
        <v>0.3118</v>
      </c>
      <c r="AH26">
        <v>0.0531582705</v>
      </c>
      <c r="AI26">
        <v>-0.0514</v>
      </c>
      <c r="AJ26">
        <v>-0.1036</v>
      </c>
      <c r="AK26">
        <v>0.0007</v>
      </c>
      <c r="AL26" t="s">
        <v>221</v>
      </c>
    </row>
    <row r="27" spans="1:38" ht="12.75">
      <c r="A27" t="s">
        <v>70</v>
      </c>
      <c r="B27">
        <v>1038</v>
      </c>
      <c r="C27">
        <v>184121</v>
      </c>
      <c r="D27">
        <v>5.5720500489</v>
      </c>
      <c r="E27">
        <v>5.1761485653</v>
      </c>
      <c r="F27">
        <v>5.998232345</v>
      </c>
      <c r="G27">
        <v>0.0779811202</v>
      </c>
      <c r="H27">
        <v>5.637597015</v>
      </c>
      <c r="I27">
        <v>0.174982796</v>
      </c>
      <c r="J27">
        <v>0.0663</v>
      </c>
      <c r="K27">
        <v>-0.0074</v>
      </c>
      <c r="L27">
        <v>0.14</v>
      </c>
      <c r="M27">
        <v>1.0685229202</v>
      </c>
      <c r="N27">
        <v>0.9926029616</v>
      </c>
      <c r="O27">
        <v>1.1502496721</v>
      </c>
      <c r="P27">
        <v>910</v>
      </c>
      <c r="Q27">
        <v>182894</v>
      </c>
      <c r="R27">
        <v>5.0913104899</v>
      </c>
      <c r="S27">
        <v>4.7119213668</v>
      </c>
      <c r="T27">
        <v>5.5012468346</v>
      </c>
      <c r="U27">
        <v>0.2438403029</v>
      </c>
      <c r="V27">
        <v>4.9755596138</v>
      </c>
      <c r="W27">
        <v>0.1649381951</v>
      </c>
      <c r="X27">
        <v>0.046</v>
      </c>
      <c r="Y27">
        <v>-0.0314</v>
      </c>
      <c r="Z27">
        <v>0.1235</v>
      </c>
      <c r="AA27">
        <v>1.047124027</v>
      </c>
      <c r="AB27">
        <v>0.9690954984</v>
      </c>
      <c r="AC27">
        <v>1.1314351679</v>
      </c>
      <c r="AD27">
        <v>0.0054805776</v>
      </c>
      <c r="AE27">
        <v>0.1386</v>
      </c>
      <c r="AF27">
        <v>0.0408</v>
      </c>
      <c r="AG27">
        <v>0.2365</v>
      </c>
      <c r="AH27">
        <v>0.0172629536</v>
      </c>
      <c r="AI27">
        <v>0.0572</v>
      </c>
      <c r="AJ27">
        <v>0.0101</v>
      </c>
      <c r="AK27">
        <v>0.1042</v>
      </c>
      <c r="AL27" t="s">
        <v>222</v>
      </c>
    </row>
    <row r="28" spans="1:38" ht="12.75">
      <c r="A28" t="s">
        <v>78</v>
      </c>
      <c r="B28">
        <v>403</v>
      </c>
      <c r="C28">
        <v>75905</v>
      </c>
      <c r="D28">
        <v>5.1451367636</v>
      </c>
      <c r="E28">
        <v>4.6206847767</v>
      </c>
      <c r="F28">
        <v>5.729114535</v>
      </c>
      <c r="G28">
        <v>0.8065275145</v>
      </c>
      <c r="H28">
        <v>5.3092681642</v>
      </c>
      <c r="I28">
        <v>0.2644734853</v>
      </c>
      <c r="J28">
        <v>-0.0134</v>
      </c>
      <c r="K28">
        <v>-0.1209</v>
      </c>
      <c r="L28">
        <v>0.0941</v>
      </c>
      <c r="M28">
        <v>0.9866559904</v>
      </c>
      <c r="N28">
        <v>0.8860845735</v>
      </c>
      <c r="O28">
        <v>1.098642356</v>
      </c>
      <c r="P28">
        <v>403</v>
      </c>
      <c r="Q28">
        <v>79073</v>
      </c>
      <c r="R28">
        <v>4.7186463794</v>
      </c>
      <c r="S28">
        <v>4.2340987161</v>
      </c>
      <c r="T28">
        <v>5.2586453805</v>
      </c>
      <c r="U28">
        <v>0.5877830077</v>
      </c>
      <c r="V28">
        <v>5.0965563467</v>
      </c>
      <c r="W28">
        <v>0.2538775549</v>
      </c>
      <c r="X28">
        <v>-0.03</v>
      </c>
      <c r="Y28">
        <v>-0.1383</v>
      </c>
      <c r="Z28">
        <v>0.0784</v>
      </c>
      <c r="AA28">
        <v>0.9704786241</v>
      </c>
      <c r="AB28">
        <v>0.8708222583</v>
      </c>
      <c r="AC28">
        <v>1.0815396033</v>
      </c>
      <c r="AD28">
        <v>0.070642233</v>
      </c>
      <c r="AE28">
        <v>0.1349</v>
      </c>
      <c r="AF28">
        <v>-0.0114</v>
      </c>
      <c r="AG28">
        <v>0.2812</v>
      </c>
      <c r="AH28">
        <v>0.7205770039</v>
      </c>
      <c r="AI28">
        <v>0.0123</v>
      </c>
      <c r="AJ28">
        <v>-0.0553</v>
      </c>
      <c r="AK28">
        <v>0.08</v>
      </c>
      <c r="AL28" t="s">
        <v>223</v>
      </c>
    </row>
    <row r="29" spans="1:38" ht="12.75">
      <c r="A29" t="s">
        <v>80</v>
      </c>
      <c r="B29">
        <v>737</v>
      </c>
      <c r="C29">
        <v>198705</v>
      </c>
      <c r="D29">
        <v>4.033331589</v>
      </c>
      <c r="E29">
        <v>3.7117584541</v>
      </c>
      <c r="F29">
        <v>4.3827646405</v>
      </c>
      <c r="G29" s="4">
        <v>1.3618283E-09</v>
      </c>
      <c r="H29">
        <v>3.7090158778</v>
      </c>
      <c r="I29">
        <v>0.1366233558</v>
      </c>
      <c r="J29">
        <v>-0.2569</v>
      </c>
      <c r="K29">
        <v>-0.34</v>
      </c>
      <c r="L29">
        <v>-0.1738</v>
      </c>
      <c r="M29">
        <v>0.773450922</v>
      </c>
      <c r="N29">
        <v>0.7117845224</v>
      </c>
      <c r="O29">
        <v>0.8404598723</v>
      </c>
      <c r="P29">
        <v>627</v>
      </c>
      <c r="Q29">
        <v>189568</v>
      </c>
      <c r="R29">
        <v>3.4142314838</v>
      </c>
      <c r="S29">
        <v>3.1212326852</v>
      </c>
      <c r="T29">
        <v>3.7347348952</v>
      </c>
      <c r="U29" s="4">
        <v>1.138707E-14</v>
      </c>
      <c r="V29">
        <v>3.3075202566</v>
      </c>
      <c r="W29">
        <v>0.1320896357</v>
      </c>
      <c r="X29">
        <v>-0.3535</v>
      </c>
      <c r="Y29">
        <v>-0.4433</v>
      </c>
      <c r="Z29">
        <v>-0.2638</v>
      </c>
      <c r="AA29">
        <v>0.7022010988</v>
      </c>
      <c r="AB29">
        <v>0.6419403698</v>
      </c>
      <c r="AC29">
        <v>0.7681186703</v>
      </c>
      <c r="AD29">
        <v>0.0002295234</v>
      </c>
      <c r="AE29">
        <v>0.215</v>
      </c>
      <c r="AF29">
        <v>0.1006</v>
      </c>
      <c r="AG29">
        <v>0.3294</v>
      </c>
      <c r="AH29" s="4">
        <v>3.019845E-26</v>
      </c>
      <c r="AI29">
        <v>-0.2896</v>
      </c>
      <c r="AJ29">
        <v>-0.3431</v>
      </c>
      <c r="AK29">
        <v>-0.236</v>
      </c>
      <c r="AL29" t="s">
        <v>224</v>
      </c>
    </row>
    <row r="30" spans="1:38" ht="12.75">
      <c r="A30" t="s">
        <v>79</v>
      </c>
      <c r="B30">
        <v>530</v>
      </c>
      <c r="C30">
        <v>114636</v>
      </c>
      <c r="D30">
        <v>4.9203865125</v>
      </c>
      <c r="E30">
        <v>4.475441778</v>
      </c>
      <c r="F30">
        <v>5.4095672859</v>
      </c>
      <c r="G30">
        <v>0.2295950464</v>
      </c>
      <c r="H30">
        <v>4.6233294951</v>
      </c>
      <c r="I30">
        <v>0.2008246002</v>
      </c>
      <c r="J30">
        <v>-0.0581</v>
      </c>
      <c r="K30">
        <v>-0.1529</v>
      </c>
      <c r="L30">
        <v>0.0367</v>
      </c>
      <c r="M30">
        <v>0.9435568092</v>
      </c>
      <c r="N30">
        <v>0.8582320826</v>
      </c>
      <c r="O30">
        <v>1.0373644499</v>
      </c>
      <c r="P30">
        <v>474</v>
      </c>
      <c r="Q30">
        <v>106048</v>
      </c>
      <c r="R30">
        <v>4.6119494425</v>
      </c>
      <c r="S30">
        <v>4.1741466009</v>
      </c>
      <c r="T30">
        <v>5.0956709703</v>
      </c>
      <c r="U30">
        <v>0.2991383331</v>
      </c>
      <c r="V30">
        <v>4.4696741098</v>
      </c>
      <c r="W30">
        <v>0.2052989312</v>
      </c>
      <c r="X30">
        <v>-0.0528</v>
      </c>
      <c r="Y30">
        <v>-0.1526</v>
      </c>
      <c r="Z30">
        <v>0.0469</v>
      </c>
      <c r="AA30">
        <v>0.9485343866</v>
      </c>
      <c r="AB30">
        <v>0.8584919751</v>
      </c>
      <c r="AC30">
        <v>1.0480208421</v>
      </c>
      <c r="AD30">
        <v>0.0896730119</v>
      </c>
      <c r="AE30">
        <v>0.1131</v>
      </c>
      <c r="AF30">
        <v>-0.0175</v>
      </c>
      <c r="AG30">
        <v>0.2438</v>
      </c>
      <c r="AH30">
        <v>0.1785587634</v>
      </c>
      <c r="AI30">
        <v>-0.0412</v>
      </c>
      <c r="AJ30">
        <v>-0.1012</v>
      </c>
      <c r="AK30">
        <v>0.0188</v>
      </c>
      <c r="AL30" t="s">
        <v>225</v>
      </c>
    </row>
    <row r="31" spans="1:38" ht="12.75">
      <c r="A31" t="s">
        <v>138</v>
      </c>
      <c r="B31">
        <v>4513</v>
      </c>
      <c r="C31">
        <v>850405</v>
      </c>
      <c r="D31">
        <v>5.0680464913</v>
      </c>
      <c r="E31">
        <v>4.7979346928</v>
      </c>
      <c r="F31">
        <v>5.3533649128</v>
      </c>
      <c r="G31">
        <v>0.307268113</v>
      </c>
      <c r="H31">
        <v>5.306883191</v>
      </c>
      <c r="I31">
        <v>0.0789963203</v>
      </c>
      <c r="J31">
        <v>-0.0285</v>
      </c>
      <c r="K31">
        <v>-0.0833</v>
      </c>
      <c r="L31">
        <v>0.0262</v>
      </c>
      <c r="M31">
        <v>0.9718727918</v>
      </c>
      <c r="N31">
        <v>0.9200748637</v>
      </c>
      <c r="O31">
        <v>1.0265868145</v>
      </c>
      <c r="P31">
        <v>4165</v>
      </c>
      <c r="Q31">
        <v>920107</v>
      </c>
      <c r="R31">
        <v>4.4167253937</v>
      </c>
      <c r="S31">
        <v>4.1765309686</v>
      </c>
      <c r="T31">
        <v>4.6707335225</v>
      </c>
      <c r="U31">
        <v>0.0007570959</v>
      </c>
      <c r="V31">
        <v>4.5266474443</v>
      </c>
      <c r="W31">
        <v>0.0701405502</v>
      </c>
      <c r="X31">
        <v>-0.0961</v>
      </c>
      <c r="Y31">
        <v>-0.152</v>
      </c>
      <c r="Z31">
        <v>-0.0402</v>
      </c>
      <c r="AA31">
        <v>0.908382879</v>
      </c>
      <c r="AB31">
        <v>0.8589823653</v>
      </c>
      <c r="AC31">
        <v>0.9606244414</v>
      </c>
      <c r="AD31" s="4">
        <v>4.5917905E-09</v>
      </c>
      <c r="AE31">
        <v>0.1859</v>
      </c>
      <c r="AF31">
        <v>0.1238</v>
      </c>
      <c r="AG31">
        <v>0.2481</v>
      </c>
      <c r="AH31">
        <v>0.001346339</v>
      </c>
      <c r="AI31">
        <v>-0.057</v>
      </c>
      <c r="AJ31">
        <v>-0.0919</v>
      </c>
      <c r="AK31">
        <v>-0.0222</v>
      </c>
      <c r="AL31" t="s">
        <v>226</v>
      </c>
    </row>
    <row r="32" spans="1:38" ht="12.75">
      <c r="A32" t="s">
        <v>139</v>
      </c>
      <c r="B32">
        <v>2647</v>
      </c>
      <c r="C32">
        <v>549019</v>
      </c>
      <c r="D32">
        <v>4.9203039105</v>
      </c>
      <c r="E32">
        <v>4.6354033385</v>
      </c>
      <c r="F32">
        <v>5.2227150053</v>
      </c>
      <c r="G32">
        <v>0.0561799791</v>
      </c>
      <c r="H32">
        <v>4.8213267665</v>
      </c>
      <c r="I32">
        <v>0.0937107894</v>
      </c>
      <c r="J32">
        <v>-0.0581</v>
      </c>
      <c r="K32">
        <v>-0.1178</v>
      </c>
      <c r="L32">
        <v>0.0015</v>
      </c>
      <c r="M32">
        <v>0.9435409691</v>
      </c>
      <c r="N32">
        <v>0.8889070752</v>
      </c>
      <c r="O32">
        <v>1.0015327645</v>
      </c>
      <c r="P32">
        <v>2411</v>
      </c>
      <c r="Q32">
        <v>561954</v>
      </c>
      <c r="R32">
        <v>4.3324143944</v>
      </c>
      <c r="S32">
        <v>4.0732567129</v>
      </c>
      <c r="T32">
        <v>4.6080607749</v>
      </c>
      <c r="U32">
        <v>0.0002466796</v>
      </c>
      <c r="V32">
        <v>4.2903867576</v>
      </c>
      <c r="W32">
        <v>0.0873771426</v>
      </c>
      <c r="X32">
        <v>-0.1154</v>
      </c>
      <c r="Y32">
        <v>-0.177</v>
      </c>
      <c r="Z32">
        <v>-0.0537</v>
      </c>
      <c r="AA32">
        <v>0.8910427318</v>
      </c>
      <c r="AB32">
        <v>0.8377420668</v>
      </c>
      <c r="AC32">
        <v>0.9477346088</v>
      </c>
      <c r="AD32" s="4">
        <v>1.450527E-06</v>
      </c>
      <c r="AE32">
        <v>0.1756</v>
      </c>
      <c r="AF32">
        <v>0.1042</v>
      </c>
      <c r="AG32">
        <v>0.2471</v>
      </c>
      <c r="AH32">
        <v>0.000154573</v>
      </c>
      <c r="AI32">
        <v>-0.0734</v>
      </c>
      <c r="AJ32">
        <v>-0.1114</v>
      </c>
      <c r="AK32">
        <v>-0.0354</v>
      </c>
      <c r="AL32" t="s">
        <v>227</v>
      </c>
    </row>
    <row r="33" spans="1:38" ht="12.75">
      <c r="A33" t="s">
        <v>140</v>
      </c>
      <c r="B33">
        <v>1663</v>
      </c>
      <c r="C33">
        <v>380338</v>
      </c>
      <c r="D33">
        <v>4.7428296279</v>
      </c>
      <c r="E33">
        <v>4.4397710148</v>
      </c>
      <c r="F33">
        <v>5.0665750111</v>
      </c>
      <c r="G33">
        <v>0.0048711468</v>
      </c>
      <c r="H33">
        <v>4.372426631</v>
      </c>
      <c r="I33">
        <v>0.1072201489</v>
      </c>
      <c r="J33">
        <v>-0.0949</v>
      </c>
      <c r="K33">
        <v>-0.1609</v>
      </c>
      <c r="L33">
        <v>-0.0288</v>
      </c>
      <c r="M33">
        <v>0.9095076533</v>
      </c>
      <c r="N33">
        <v>0.8513916868</v>
      </c>
      <c r="O33">
        <v>0.9715906137</v>
      </c>
      <c r="P33">
        <v>1475</v>
      </c>
      <c r="Q33">
        <v>359487</v>
      </c>
      <c r="R33">
        <v>4.3128501142</v>
      </c>
      <c r="S33">
        <v>4.0239505766</v>
      </c>
      <c r="T33">
        <v>4.6224911946</v>
      </c>
      <c r="U33">
        <v>0.0007013966</v>
      </c>
      <c r="V33">
        <v>4.1030690957</v>
      </c>
      <c r="W33">
        <v>0.1068348194</v>
      </c>
      <c r="X33">
        <v>-0.1199</v>
      </c>
      <c r="Y33">
        <v>-0.1892</v>
      </c>
      <c r="Z33">
        <v>-0.0506</v>
      </c>
      <c r="AA33">
        <v>0.8870189686</v>
      </c>
      <c r="AB33">
        <v>0.8276013299</v>
      </c>
      <c r="AC33">
        <v>0.9507024968</v>
      </c>
      <c r="AD33">
        <v>0.0007212399</v>
      </c>
      <c r="AE33">
        <v>0.1434</v>
      </c>
      <c r="AF33">
        <v>0.0603</v>
      </c>
      <c r="AG33">
        <v>0.2265</v>
      </c>
      <c r="AH33" s="4">
        <v>7.2250492E-06</v>
      </c>
      <c r="AI33">
        <v>-0.0964</v>
      </c>
      <c r="AJ33">
        <v>-0.1385</v>
      </c>
      <c r="AK33">
        <v>-0.0543</v>
      </c>
      <c r="AL33" t="s">
        <v>228</v>
      </c>
    </row>
    <row r="34" spans="1:38" ht="12.75">
      <c r="A34" t="s">
        <v>32</v>
      </c>
      <c r="B34">
        <v>208</v>
      </c>
      <c r="C34">
        <v>32563</v>
      </c>
      <c r="D34">
        <v>5.9419661962</v>
      </c>
      <c r="E34">
        <v>5.1278985294</v>
      </c>
      <c r="F34">
        <v>6.8852692918</v>
      </c>
      <c r="G34">
        <v>0.0824531756</v>
      </c>
      <c r="H34">
        <v>6.3876178485</v>
      </c>
      <c r="I34">
        <v>0.4429016092</v>
      </c>
      <c r="J34">
        <v>0.1306</v>
      </c>
      <c r="K34">
        <v>-0.0168</v>
      </c>
      <c r="L34">
        <v>0.2779</v>
      </c>
      <c r="M34">
        <v>1.1394598068</v>
      </c>
      <c r="N34">
        <v>0.9833503044</v>
      </c>
      <c r="O34">
        <v>1.320352112</v>
      </c>
      <c r="P34">
        <v>222</v>
      </c>
      <c r="Q34">
        <v>37390</v>
      </c>
      <c r="R34">
        <v>5.42704761</v>
      </c>
      <c r="S34">
        <v>4.7000167222</v>
      </c>
      <c r="T34">
        <v>6.2665406321</v>
      </c>
      <c r="U34">
        <v>0.1342084405</v>
      </c>
      <c r="V34">
        <v>5.9374164215</v>
      </c>
      <c r="W34">
        <v>0.3984932984</v>
      </c>
      <c r="X34">
        <v>0.1099</v>
      </c>
      <c r="Y34">
        <v>-0.0339</v>
      </c>
      <c r="Z34">
        <v>0.2537</v>
      </c>
      <c r="AA34">
        <v>1.116174698</v>
      </c>
      <c r="AB34">
        <v>0.9666470837</v>
      </c>
      <c r="AC34">
        <v>1.2888322712</v>
      </c>
      <c r="AD34">
        <v>0.1698611441</v>
      </c>
      <c r="AE34">
        <v>0.1392</v>
      </c>
      <c r="AF34">
        <v>-0.0596</v>
      </c>
      <c r="AG34">
        <v>0.3381</v>
      </c>
      <c r="AH34">
        <v>0.0024565649</v>
      </c>
      <c r="AI34">
        <v>0.1425</v>
      </c>
      <c r="AJ34">
        <v>0.0503</v>
      </c>
      <c r="AK34">
        <v>0.2347</v>
      </c>
      <c r="AL34" t="s">
        <v>229</v>
      </c>
    </row>
    <row r="35" spans="1:38" ht="12.75">
      <c r="A35" t="s">
        <v>31</v>
      </c>
      <c r="B35">
        <v>265</v>
      </c>
      <c r="C35">
        <v>42963</v>
      </c>
      <c r="D35">
        <v>6.2241739396</v>
      </c>
      <c r="E35">
        <v>5.4485937803</v>
      </c>
      <c r="F35">
        <v>7.1101540677</v>
      </c>
      <c r="G35">
        <v>0.009158527</v>
      </c>
      <c r="H35">
        <v>6.1680981309</v>
      </c>
      <c r="I35">
        <v>0.3789032562</v>
      </c>
      <c r="J35">
        <v>0.177</v>
      </c>
      <c r="K35">
        <v>0.0439</v>
      </c>
      <c r="L35">
        <v>0.31</v>
      </c>
      <c r="M35">
        <v>1.193577311</v>
      </c>
      <c r="N35">
        <v>1.0448483568</v>
      </c>
      <c r="O35">
        <v>1.3634770903</v>
      </c>
      <c r="P35">
        <v>346</v>
      </c>
      <c r="Q35">
        <v>51839</v>
      </c>
      <c r="R35">
        <v>6.6761673512</v>
      </c>
      <c r="S35">
        <v>5.9199828097</v>
      </c>
      <c r="T35">
        <v>7.528942555</v>
      </c>
      <c r="U35" s="4">
        <v>2.3482143E-07</v>
      </c>
      <c r="V35">
        <v>6.6745114682</v>
      </c>
      <c r="W35">
        <v>0.3588239595</v>
      </c>
      <c r="X35">
        <v>0.3171</v>
      </c>
      <c r="Y35">
        <v>0.1968</v>
      </c>
      <c r="Z35">
        <v>0.4373</v>
      </c>
      <c r="AA35">
        <v>1.3730797318</v>
      </c>
      <c r="AB35">
        <v>1.2175561188</v>
      </c>
      <c r="AC35">
        <v>1.5484690362</v>
      </c>
      <c r="AD35">
        <v>0.8056470516</v>
      </c>
      <c r="AE35">
        <v>-0.0215</v>
      </c>
      <c r="AF35">
        <v>-0.1928</v>
      </c>
      <c r="AG35">
        <v>0.1498</v>
      </c>
      <c r="AH35" s="4">
        <v>9.0535197E-08</v>
      </c>
      <c r="AI35">
        <v>0.2221</v>
      </c>
      <c r="AJ35">
        <v>0.1406</v>
      </c>
      <c r="AK35">
        <v>0.3035</v>
      </c>
      <c r="AL35" t="s">
        <v>230</v>
      </c>
    </row>
    <row r="36" spans="1:38" ht="12.75">
      <c r="A36" t="s">
        <v>34</v>
      </c>
      <c r="B36">
        <v>140</v>
      </c>
      <c r="C36">
        <v>24269</v>
      </c>
      <c r="D36">
        <v>5.5676468339</v>
      </c>
      <c r="E36">
        <v>4.6745393573</v>
      </c>
      <c r="F36">
        <v>6.6313895119</v>
      </c>
      <c r="G36">
        <v>0.4628872331</v>
      </c>
      <c r="H36">
        <v>5.7686760888</v>
      </c>
      <c r="I36">
        <v>0.4875421141</v>
      </c>
      <c r="J36">
        <v>0.0655</v>
      </c>
      <c r="K36">
        <v>-0.1094</v>
      </c>
      <c r="L36">
        <v>0.2403</v>
      </c>
      <c r="M36">
        <v>1.0676785387</v>
      </c>
      <c r="N36">
        <v>0.896411985</v>
      </c>
      <c r="O36">
        <v>1.2716669133</v>
      </c>
      <c r="P36">
        <v>142</v>
      </c>
      <c r="Q36">
        <v>25788</v>
      </c>
      <c r="R36">
        <v>5.1839678316</v>
      </c>
      <c r="S36">
        <v>4.3543216876</v>
      </c>
      <c r="T36">
        <v>6.1716897389</v>
      </c>
      <c r="U36">
        <v>0.4714164247</v>
      </c>
      <c r="V36">
        <v>5.5064371025</v>
      </c>
      <c r="W36">
        <v>0.4620899367</v>
      </c>
      <c r="X36">
        <v>0.0641</v>
      </c>
      <c r="Y36">
        <v>-0.1103</v>
      </c>
      <c r="Z36">
        <v>0.2385</v>
      </c>
      <c r="AA36">
        <v>1.0661807569</v>
      </c>
      <c r="AB36">
        <v>0.8955483798</v>
      </c>
      <c r="AC36">
        <v>1.2693243961</v>
      </c>
      <c r="AD36">
        <v>0.3293015247</v>
      </c>
      <c r="AE36">
        <v>0.12</v>
      </c>
      <c r="AF36">
        <v>-0.1211</v>
      </c>
      <c r="AG36">
        <v>0.3611</v>
      </c>
      <c r="AH36">
        <v>0.082890233</v>
      </c>
      <c r="AI36">
        <v>0.0967</v>
      </c>
      <c r="AJ36">
        <v>-0.0126</v>
      </c>
      <c r="AK36">
        <v>0.2059</v>
      </c>
      <c r="AL36" t="s">
        <v>231</v>
      </c>
    </row>
    <row r="37" spans="1:38" ht="12.75">
      <c r="A37" t="s">
        <v>33</v>
      </c>
      <c r="B37">
        <v>97</v>
      </c>
      <c r="C37">
        <v>14338</v>
      </c>
      <c r="D37">
        <v>6.7825151607</v>
      </c>
      <c r="E37">
        <v>5.5187056567</v>
      </c>
      <c r="F37">
        <v>8.3357429742</v>
      </c>
      <c r="G37">
        <v>0.0124723311</v>
      </c>
      <c r="H37">
        <v>6.7652392244</v>
      </c>
      <c r="I37">
        <v>0.6869059703</v>
      </c>
      <c r="J37">
        <v>0.2629</v>
      </c>
      <c r="K37">
        <v>0.0567</v>
      </c>
      <c r="L37">
        <v>0.4691</v>
      </c>
      <c r="M37">
        <v>1.3006474893</v>
      </c>
      <c r="N37">
        <v>1.0582933449</v>
      </c>
      <c r="O37">
        <v>1.5985018704</v>
      </c>
      <c r="P37">
        <v>93</v>
      </c>
      <c r="Q37">
        <v>15047</v>
      </c>
      <c r="R37">
        <v>6.3099567827</v>
      </c>
      <c r="S37">
        <v>5.1135272317</v>
      </c>
      <c r="T37">
        <v>7.7863190701</v>
      </c>
      <c r="U37">
        <v>0.0151057332</v>
      </c>
      <c r="V37">
        <v>6.1806340134</v>
      </c>
      <c r="W37">
        <v>0.6409018915</v>
      </c>
      <c r="X37">
        <v>0.2606</v>
      </c>
      <c r="Y37">
        <v>0.0504</v>
      </c>
      <c r="Z37">
        <v>0.4709</v>
      </c>
      <c r="AA37">
        <v>1.2977616215</v>
      </c>
      <c r="AB37">
        <v>1.051693319</v>
      </c>
      <c r="AC37">
        <v>1.6014033708</v>
      </c>
      <c r="AD37">
        <v>0.4136554986</v>
      </c>
      <c r="AE37">
        <v>0.1208</v>
      </c>
      <c r="AF37">
        <v>-0.1689</v>
      </c>
      <c r="AG37">
        <v>0.4105</v>
      </c>
      <c r="AH37">
        <v>0.0063103885</v>
      </c>
      <c r="AI37">
        <v>0.1867</v>
      </c>
      <c r="AJ37">
        <v>0.0527</v>
      </c>
      <c r="AK37">
        <v>0.3206</v>
      </c>
      <c r="AL37" t="s">
        <v>232</v>
      </c>
    </row>
    <row r="38" spans="1:38" ht="12.75">
      <c r="A38" t="s">
        <v>23</v>
      </c>
      <c r="B38">
        <v>93</v>
      </c>
      <c r="C38">
        <v>19339</v>
      </c>
      <c r="D38">
        <v>4.9176234064</v>
      </c>
      <c r="E38">
        <v>3.9728628595</v>
      </c>
      <c r="F38">
        <v>6.0870512832</v>
      </c>
      <c r="G38">
        <v>0.5899421015</v>
      </c>
      <c r="H38">
        <v>4.8089353121</v>
      </c>
      <c r="I38">
        <v>0.4986633622</v>
      </c>
      <c r="J38">
        <v>-0.0587</v>
      </c>
      <c r="K38">
        <v>-0.272</v>
      </c>
      <c r="L38">
        <v>0.1547</v>
      </c>
      <c r="M38">
        <v>0.9430269428</v>
      </c>
      <c r="N38">
        <v>0.7618551498</v>
      </c>
      <c r="O38">
        <v>1.1672820157</v>
      </c>
      <c r="P38">
        <v>92</v>
      </c>
      <c r="Q38">
        <v>20145</v>
      </c>
      <c r="R38">
        <v>4.6251426862</v>
      </c>
      <c r="S38">
        <v>3.728934233</v>
      </c>
      <c r="T38">
        <v>5.7367450137</v>
      </c>
      <c r="U38">
        <v>0.6492421182</v>
      </c>
      <c r="V38">
        <v>4.5668900472</v>
      </c>
      <c r="W38">
        <v>0.4761312011</v>
      </c>
      <c r="X38">
        <v>-0.05</v>
      </c>
      <c r="Y38">
        <v>-0.2654</v>
      </c>
      <c r="Z38">
        <v>0.1654</v>
      </c>
      <c r="AA38">
        <v>0.951247826</v>
      </c>
      <c r="AB38">
        <v>0.7669256547</v>
      </c>
      <c r="AC38">
        <v>1.1798698101</v>
      </c>
      <c r="AD38">
        <v>0.4704093062</v>
      </c>
      <c r="AE38">
        <v>0.1099</v>
      </c>
      <c r="AF38">
        <v>-0.1886</v>
      </c>
      <c r="AG38">
        <v>0.4084</v>
      </c>
      <c r="AH38">
        <v>0.7285117665</v>
      </c>
      <c r="AI38">
        <v>-0.0234</v>
      </c>
      <c r="AJ38">
        <v>-0.1557</v>
      </c>
      <c r="AK38">
        <v>0.1088</v>
      </c>
      <c r="AL38" t="s">
        <v>233</v>
      </c>
    </row>
    <row r="39" spans="1:38" ht="12.75">
      <c r="A39" t="s">
        <v>16</v>
      </c>
      <c r="B39">
        <v>81</v>
      </c>
      <c r="C39">
        <v>12965</v>
      </c>
      <c r="D39">
        <v>5.7355675608</v>
      </c>
      <c r="E39">
        <v>4.5790963239</v>
      </c>
      <c r="F39">
        <v>7.1841107759</v>
      </c>
      <c r="G39">
        <v>0.4073256432</v>
      </c>
      <c r="H39">
        <v>6.2475896645</v>
      </c>
      <c r="I39">
        <v>0.6941766294</v>
      </c>
      <c r="J39">
        <v>0.0952</v>
      </c>
      <c r="K39">
        <v>-0.13</v>
      </c>
      <c r="L39">
        <v>0.3204</v>
      </c>
      <c r="M39">
        <v>1.099879819</v>
      </c>
      <c r="N39">
        <v>0.8781093732</v>
      </c>
      <c r="O39">
        <v>1.3776593818</v>
      </c>
      <c r="P39">
        <v>79</v>
      </c>
      <c r="Q39">
        <v>14147</v>
      </c>
      <c r="R39">
        <v>4.9993015152</v>
      </c>
      <c r="S39">
        <v>3.9797479556</v>
      </c>
      <c r="T39">
        <v>6.2800498722</v>
      </c>
      <c r="U39">
        <v>0.8111185324</v>
      </c>
      <c r="V39">
        <v>5.5842228034</v>
      </c>
      <c r="W39">
        <v>0.6282741512</v>
      </c>
      <c r="X39">
        <v>0.0278</v>
      </c>
      <c r="Y39">
        <v>-0.2003</v>
      </c>
      <c r="Z39">
        <v>0.2559</v>
      </c>
      <c r="AA39">
        <v>1.0282006461</v>
      </c>
      <c r="AB39">
        <v>0.8185102272</v>
      </c>
      <c r="AC39">
        <v>1.2916107013</v>
      </c>
      <c r="AD39">
        <v>0.2486600919</v>
      </c>
      <c r="AE39">
        <v>0.186</v>
      </c>
      <c r="AF39">
        <v>-0.13</v>
      </c>
      <c r="AG39">
        <v>0.502</v>
      </c>
      <c r="AH39">
        <v>0.1636893418</v>
      </c>
      <c r="AI39">
        <v>0.1001</v>
      </c>
      <c r="AJ39">
        <v>-0.0408</v>
      </c>
      <c r="AK39">
        <v>0.241</v>
      </c>
      <c r="AL39" t="s">
        <v>234</v>
      </c>
    </row>
    <row r="40" spans="1:38" ht="12.75">
      <c r="A40" t="s">
        <v>24</v>
      </c>
      <c r="B40">
        <v>141</v>
      </c>
      <c r="C40">
        <v>27912</v>
      </c>
      <c r="D40">
        <v>4.9870359262</v>
      </c>
      <c r="E40">
        <v>4.1916724494</v>
      </c>
      <c r="F40">
        <v>5.933318414</v>
      </c>
      <c r="G40">
        <v>0.6145250195</v>
      </c>
      <c r="H40">
        <v>5.0515907137</v>
      </c>
      <c r="I40">
        <v>0.4254206824</v>
      </c>
      <c r="J40">
        <v>-0.0446</v>
      </c>
      <c r="K40">
        <v>-0.2184</v>
      </c>
      <c r="L40">
        <v>0.1291</v>
      </c>
      <c r="M40">
        <v>0.956337819</v>
      </c>
      <c r="N40">
        <v>0.8038151214</v>
      </c>
      <c r="O40">
        <v>1.1378014668</v>
      </c>
      <c r="P40">
        <v>155</v>
      </c>
      <c r="Q40">
        <v>30608</v>
      </c>
      <c r="R40">
        <v>4.8448180861</v>
      </c>
      <c r="S40">
        <v>4.0986124323</v>
      </c>
      <c r="T40">
        <v>5.7268801759</v>
      </c>
      <c r="U40">
        <v>0.9665552681</v>
      </c>
      <c r="V40">
        <v>5.0640355463</v>
      </c>
      <c r="W40">
        <v>0.4067531233</v>
      </c>
      <c r="X40">
        <v>-0.0036</v>
      </c>
      <c r="Y40">
        <v>-0.1708</v>
      </c>
      <c r="Z40">
        <v>0.1637</v>
      </c>
      <c r="AA40">
        <v>0.9964282152</v>
      </c>
      <c r="AB40">
        <v>0.8429569487</v>
      </c>
      <c r="AC40">
        <v>1.1778409201</v>
      </c>
      <c r="AD40">
        <v>0.5182373416</v>
      </c>
      <c r="AE40">
        <v>0.0775</v>
      </c>
      <c r="AF40">
        <v>-0.1577</v>
      </c>
      <c r="AG40">
        <v>0.3128</v>
      </c>
      <c r="AH40">
        <v>0.9637032799</v>
      </c>
      <c r="AI40">
        <v>0.0025</v>
      </c>
      <c r="AJ40">
        <v>-0.1038</v>
      </c>
      <c r="AK40">
        <v>0.1087</v>
      </c>
      <c r="AL40" t="s">
        <v>235</v>
      </c>
    </row>
    <row r="41" spans="1:38" ht="12.75">
      <c r="A41" t="s">
        <v>21</v>
      </c>
      <c r="B41">
        <v>71</v>
      </c>
      <c r="C41">
        <v>13800</v>
      </c>
      <c r="D41">
        <v>5.2896147631</v>
      </c>
      <c r="E41">
        <v>4.1674825246</v>
      </c>
      <c r="F41">
        <v>6.7138912225</v>
      </c>
      <c r="G41">
        <v>0.9066883492</v>
      </c>
      <c r="H41">
        <v>5.1449275362</v>
      </c>
      <c r="I41">
        <v>0.6105905633</v>
      </c>
      <c r="J41">
        <v>0.0143</v>
      </c>
      <c r="K41">
        <v>-0.2242</v>
      </c>
      <c r="L41">
        <v>0.2527</v>
      </c>
      <c r="M41">
        <v>1.0143617814</v>
      </c>
      <c r="N41">
        <v>0.7991763459</v>
      </c>
      <c r="O41">
        <v>1.2874878352</v>
      </c>
      <c r="P41">
        <v>86</v>
      </c>
      <c r="Q41">
        <v>13209</v>
      </c>
      <c r="R41">
        <v>6.7089737482</v>
      </c>
      <c r="S41">
        <v>5.3932343795</v>
      </c>
      <c r="T41">
        <v>8.3457023349</v>
      </c>
      <c r="U41">
        <v>0.0038447212</v>
      </c>
      <c r="V41">
        <v>6.5107123931</v>
      </c>
      <c r="W41">
        <v>0.7020681729</v>
      </c>
      <c r="X41">
        <v>0.322</v>
      </c>
      <c r="Y41">
        <v>0.1037</v>
      </c>
      <c r="Z41">
        <v>0.5403</v>
      </c>
      <c r="AA41">
        <v>1.3798269861</v>
      </c>
      <c r="AB41">
        <v>1.1092203694</v>
      </c>
      <c r="AC41">
        <v>1.7164510895</v>
      </c>
      <c r="AD41">
        <v>0.2451618801</v>
      </c>
      <c r="AE41">
        <v>-0.1891</v>
      </c>
      <c r="AF41">
        <v>-0.508</v>
      </c>
      <c r="AG41">
        <v>0.1298</v>
      </c>
      <c r="AH41">
        <v>0.2609105775</v>
      </c>
      <c r="AI41">
        <v>0.0846</v>
      </c>
      <c r="AJ41">
        <v>-0.0629</v>
      </c>
      <c r="AK41">
        <v>0.232</v>
      </c>
      <c r="AL41" t="s">
        <v>236</v>
      </c>
    </row>
    <row r="42" spans="1:38" ht="12.75">
      <c r="A42" t="s">
        <v>22</v>
      </c>
      <c r="B42">
        <v>222</v>
      </c>
      <c r="C42">
        <v>42724</v>
      </c>
      <c r="D42">
        <v>5.3634241168</v>
      </c>
      <c r="E42">
        <v>4.6467911701</v>
      </c>
      <c r="F42">
        <v>6.1905769387</v>
      </c>
      <c r="G42">
        <v>0.7008106862</v>
      </c>
      <c r="H42">
        <v>5.1961426833</v>
      </c>
      <c r="I42">
        <v>0.3487422626</v>
      </c>
      <c r="J42">
        <v>0.0281</v>
      </c>
      <c r="K42">
        <v>-0.1153</v>
      </c>
      <c r="L42">
        <v>0.1715</v>
      </c>
      <c r="M42">
        <v>1.0285158155</v>
      </c>
      <c r="N42">
        <v>0.8910908602</v>
      </c>
      <c r="O42">
        <v>1.1871345897</v>
      </c>
      <c r="P42">
        <v>273</v>
      </c>
      <c r="Q42">
        <v>48717</v>
      </c>
      <c r="R42">
        <v>5.8019376238</v>
      </c>
      <c r="S42">
        <v>5.0917375253</v>
      </c>
      <c r="T42">
        <v>6.6111970666</v>
      </c>
      <c r="U42">
        <v>0.0079917647</v>
      </c>
      <c r="V42">
        <v>5.603793337</v>
      </c>
      <c r="W42">
        <v>0.3391570015</v>
      </c>
      <c r="X42">
        <v>0.1767</v>
      </c>
      <c r="Y42">
        <v>0.0461</v>
      </c>
      <c r="Z42">
        <v>0.3073</v>
      </c>
      <c r="AA42">
        <v>1.1932778999</v>
      </c>
      <c r="AB42">
        <v>1.0472118549</v>
      </c>
      <c r="AC42">
        <v>1.3597173674</v>
      </c>
      <c r="AD42">
        <v>0.7527198724</v>
      </c>
      <c r="AE42">
        <v>-0.03</v>
      </c>
      <c r="AF42">
        <v>-0.2165</v>
      </c>
      <c r="AG42">
        <v>0.1566</v>
      </c>
      <c r="AH42">
        <v>0.017924678</v>
      </c>
      <c r="AI42">
        <v>0.1045</v>
      </c>
      <c r="AJ42">
        <v>0.018</v>
      </c>
      <c r="AK42">
        <v>0.1911</v>
      </c>
      <c r="AL42" t="s">
        <v>237</v>
      </c>
    </row>
    <row r="43" spans="1:38" ht="12.75">
      <c r="A43" t="s">
        <v>19</v>
      </c>
      <c r="B43">
        <v>128</v>
      </c>
      <c r="C43">
        <v>25688</v>
      </c>
      <c r="D43">
        <v>5.0542617298</v>
      </c>
      <c r="E43">
        <v>4.2152931231</v>
      </c>
      <c r="F43">
        <v>6.0602100226</v>
      </c>
      <c r="G43">
        <v>0.7357558507</v>
      </c>
      <c r="H43">
        <v>4.9828713796</v>
      </c>
      <c r="I43">
        <v>0.4404277678</v>
      </c>
      <c r="J43">
        <v>-0.0313</v>
      </c>
      <c r="K43">
        <v>-0.2128</v>
      </c>
      <c r="L43">
        <v>0.1503</v>
      </c>
      <c r="M43">
        <v>0.9692293601</v>
      </c>
      <c r="N43">
        <v>0.8083447345</v>
      </c>
      <c r="O43">
        <v>1.1621348075</v>
      </c>
      <c r="P43">
        <v>114</v>
      </c>
      <c r="Q43">
        <v>26498</v>
      </c>
      <c r="R43">
        <v>4.3676946665</v>
      </c>
      <c r="S43">
        <v>3.6064954136</v>
      </c>
      <c r="T43">
        <v>5.2895552362</v>
      </c>
      <c r="U43">
        <v>0.2723290011</v>
      </c>
      <c r="V43">
        <v>4.3022114877</v>
      </c>
      <c r="W43">
        <v>0.4029390238</v>
      </c>
      <c r="X43">
        <v>-0.1073</v>
      </c>
      <c r="Y43">
        <v>-0.2988</v>
      </c>
      <c r="Z43">
        <v>0.0842</v>
      </c>
      <c r="AA43">
        <v>0.8982987852</v>
      </c>
      <c r="AB43">
        <v>0.7417438022</v>
      </c>
      <c r="AC43">
        <v>1.0878967981</v>
      </c>
      <c r="AD43">
        <v>0.1400434696</v>
      </c>
      <c r="AE43">
        <v>0.1946</v>
      </c>
      <c r="AF43">
        <v>-0.0639</v>
      </c>
      <c r="AG43">
        <v>0.4531</v>
      </c>
      <c r="AH43">
        <v>0.2011631424</v>
      </c>
      <c r="AI43">
        <v>-0.0762</v>
      </c>
      <c r="AJ43">
        <v>-0.1931</v>
      </c>
      <c r="AK43">
        <v>0.0406</v>
      </c>
      <c r="AL43" t="s">
        <v>238</v>
      </c>
    </row>
    <row r="44" spans="1:38" ht="12.75">
      <c r="A44" t="s">
        <v>20</v>
      </c>
      <c r="B44">
        <v>33</v>
      </c>
      <c r="C44">
        <v>8648</v>
      </c>
      <c r="D44">
        <v>3.5856168982</v>
      </c>
      <c r="E44">
        <v>2.4359957058</v>
      </c>
      <c r="F44">
        <v>5.2777796407</v>
      </c>
      <c r="G44">
        <v>0.0575614218</v>
      </c>
      <c r="H44">
        <v>3.8159111933</v>
      </c>
      <c r="I44">
        <v>0.6642648759</v>
      </c>
      <c r="J44">
        <v>-0.3746</v>
      </c>
      <c r="K44">
        <v>-0.7611</v>
      </c>
      <c r="L44">
        <v>0.012</v>
      </c>
      <c r="M44">
        <v>0.6875950154</v>
      </c>
      <c r="N44">
        <v>0.4671381668</v>
      </c>
      <c r="O44">
        <v>1.0120922218</v>
      </c>
      <c r="P44">
        <v>39</v>
      </c>
      <c r="Q44">
        <v>8808</v>
      </c>
      <c r="R44">
        <v>4.5757686302</v>
      </c>
      <c r="S44">
        <v>3.3194407037</v>
      </c>
      <c r="T44">
        <v>6.3075862552</v>
      </c>
      <c r="U44">
        <v>0.7108401744</v>
      </c>
      <c r="V44">
        <v>4.4277929155</v>
      </c>
      <c r="W44">
        <v>0.709014305</v>
      </c>
      <c r="X44">
        <v>-0.0607</v>
      </c>
      <c r="Y44">
        <v>-0.3817</v>
      </c>
      <c r="Z44">
        <v>0.2603</v>
      </c>
      <c r="AA44">
        <v>0.9410931202</v>
      </c>
      <c r="AB44">
        <v>0.6827055871</v>
      </c>
      <c r="AC44">
        <v>1.2972740778</v>
      </c>
      <c r="AD44">
        <v>0.4437651724</v>
      </c>
      <c r="AE44">
        <v>-0.1952</v>
      </c>
      <c r="AF44">
        <v>-0.6949</v>
      </c>
      <c r="AG44">
        <v>0.3044</v>
      </c>
      <c r="AH44">
        <v>0.0810618882</v>
      </c>
      <c r="AI44">
        <v>-0.1936</v>
      </c>
      <c r="AJ44">
        <v>-0.4111</v>
      </c>
      <c r="AK44">
        <v>0.0239</v>
      </c>
      <c r="AL44" t="s">
        <v>239</v>
      </c>
    </row>
    <row r="45" spans="1:38" ht="12.75">
      <c r="A45" t="s">
        <v>17</v>
      </c>
      <c r="B45">
        <v>386</v>
      </c>
      <c r="C45">
        <v>65017</v>
      </c>
      <c r="D45">
        <v>5.9707639675</v>
      </c>
      <c r="E45">
        <v>5.3327703783</v>
      </c>
      <c r="F45">
        <v>6.6850848295</v>
      </c>
      <c r="G45">
        <v>0.0188636147</v>
      </c>
      <c r="H45">
        <v>5.9369088085</v>
      </c>
      <c r="I45">
        <v>0.302180702</v>
      </c>
      <c r="J45">
        <v>0.1354</v>
      </c>
      <c r="K45">
        <v>0.0224</v>
      </c>
      <c r="L45">
        <v>0.2484</v>
      </c>
      <c r="M45">
        <v>1.1449822049</v>
      </c>
      <c r="N45">
        <v>1.0226375082</v>
      </c>
      <c r="O45">
        <v>1.2819637838</v>
      </c>
      <c r="P45">
        <v>380</v>
      </c>
      <c r="Q45">
        <v>65205</v>
      </c>
      <c r="R45">
        <v>5.7963719765</v>
      </c>
      <c r="S45">
        <v>5.1683450797</v>
      </c>
      <c r="T45">
        <v>6.5007130082</v>
      </c>
      <c r="U45">
        <v>0.0026680045</v>
      </c>
      <c r="V45">
        <v>5.8277739437</v>
      </c>
      <c r="W45">
        <v>0.2989584954</v>
      </c>
      <c r="X45">
        <v>0.1757</v>
      </c>
      <c r="Y45">
        <v>0.0611</v>
      </c>
      <c r="Z45">
        <v>0.2904</v>
      </c>
      <c r="AA45">
        <v>1.1921332196</v>
      </c>
      <c r="AB45">
        <v>1.0629676433</v>
      </c>
      <c r="AC45">
        <v>1.336994237</v>
      </c>
      <c r="AD45">
        <v>0.3130374448</v>
      </c>
      <c r="AE45">
        <v>0.0782</v>
      </c>
      <c r="AF45">
        <v>-0.0738</v>
      </c>
      <c r="AG45">
        <v>0.2303</v>
      </c>
      <c r="AH45">
        <v>3.49513E-05</v>
      </c>
      <c r="AI45">
        <v>0.1506</v>
      </c>
      <c r="AJ45">
        <v>0.0793</v>
      </c>
      <c r="AK45">
        <v>0.222</v>
      </c>
      <c r="AL45" t="s">
        <v>240</v>
      </c>
    </row>
    <row r="46" spans="1:38" ht="12.75">
      <c r="A46" t="s">
        <v>18</v>
      </c>
      <c r="B46">
        <v>64</v>
      </c>
      <c r="C46">
        <v>11722</v>
      </c>
      <c r="D46">
        <v>5.5448829449</v>
      </c>
      <c r="E46">
        <v>4.31326034</v>
      </c>
      <c r="F46">
        <v>7.1281871366</v>
      </c>
      <c r="G46">
        <v>0.6319223954</v>
      </c>
      <c r="H46">
        <v>5.4598191435</v>
      </c>
      <c r="I46">
        <v>0.6824773929</v>
      </c>
      <c r="J46">
        <v>0.0614</v>
      </c>
      <c r="K46">
        <v>-0.1898</v>
      </c>
      <c r="L46">
        <v>0.3126</v>
      </c>
      <c r="M46">
        <v>1.0633132267</v>
      </c>
      <c r="N46">
        <v>0.8271313958</v>
      </c>
      <c r="O46">
        <v>1.3669351977</v>
      </c>
      <c r="P46">
        <v>56</v>
      </c>
      <c r="Q46">
        <v>12524</v>
      </c>
      <c r="R46">
        <v>4.6228532206</v>
      </c>
      <c r="S46">
        <v>3.5372085234</v>
      </c>
      <c r="T46">
        <v>6.0417054177</v>
      </c>
      <c r="U46">
        <v>0.7116852309</v>
      </c>
      <c r="V46">
        <v>4.4714148834</v>
      </c>
      <c r="W46">
        <v>0.5975179474</v>
      </c>
      <c r="X46">
        <v>-0.0505</v>
      </c>
      <c r="Y46">
        <v>-0.3182</v>
      </c>
      <c r="Z46">
        <v>0.2172</v>
      </c>
      <c r="AA46">
        <v>0.9507769542</v>
      </c>
      <c r="AB46">
        <v>0.7274936464</v>
      </c>
      <c r="AC46">
        <v>1.2425906689</v>
      </c>
      <c r="AD46">
        <v>0.2136257595</v>
      </c>
      <c r="AE46">
        <v>0.2305</v>
      </c>
      <c r="AF46">
        <v>-0.1327</v>
      </c>
      <c r="AG46">
        <v>0.5937</v>
      </c>
      <c r="AH46">
        <v>0.6324969565</v>
      </c>
      <c r="AI46">
        <v>-0.04</v>
      </c>
      <c r="AJ46">
        <v>-0.2041</v>
      </c>
      <c r="AK46">
        <v>0.124</v>
      </c>
      <c r="AL46" t="s">
        <v>241</v>
      </c>
    </row>
    <row r="47" spans="1:38" ht="12.75">
      <c r="A47" t="s">
        <v>57</v>
      </c>
      <c r="B47">
        <v>95</v>
      </c>
      <c r="C47">
        <v>14201</v>
      </c>
      <c r="D47">
        <v>6.3396497828</v>
      </c>
      <c r="E47">
        <v>5.1376246924</v>
      </c>
      <c r="F47">
        <v>7.8229068439</v>
      </c>
      <c r="G47">
        <v>0.0685915134</v>
      </c>
      <c r="H47">
        <v>6.6896697416</v>
      </c>
      <c r="I47">
        <v>0.6863456337</v>
      </c>
      <c r="J47">
        <v>0.1953</v>
      </c>
      <c r="K47">
        <v>-0.0149</v>
      </c>
      <c r="L47">
        <v>0.4056</v>
      </c>
      <c r="M47">
        <v>1.21572151</v>
      </c>
      <c r="N47">
        <v>0.9852154398</v>
      </c>
      <c r="O47">
        <v>1.5001579656</v>
      </c>
      <c r="P47">
        <v>94</v>
      </c>
      <c r="Q47">
        <v>12849</v>
      </c>
      <c r="R47">
        <v>6.6682549363</v>
      </c>
      <c r="S47">
        <v>5.3847551142</v>
      </c>
      <c r="T47">
        <v>8.2576872955</v>
      </c>
      <c r="U47">
        <v>0.0037812626</v>
      </c>
      <c r="V47">
        <v>7.3157444159</v>
      </c>
      <c r="W47">
        <v>0.7545614223</v>
      </c>
      <c r="X47">
        <v>0.3159</v>
      </c>
      <c r="Y47">
        <v>0.1021</v>
      </c>
      <c r="Z47">
        <v>0.5297</v>
      </c>
      <c r="AA47">
        <v>1.3714523944</v>
      </c>
      <c r="AB47">
        <v>1.1074764485</v>
      </c>
      <c r="AC47">
        <v>1.6983491366</v>
      </c>
      <c r="AD47">
        <v>0.9897613528</v>
      </c>
      <c r="AE47">
        <v>-0.0019</v>
      </c>
      <c r="AF47">
        <v>-0.2969</v>
      </c>
      <c r="AG47">
        <v>0.2931</v>
      </c>
      <c r="AH47">
        <v>5.71673E-05</v>
      </c>
      <c r="AI47">
        <v>0.2682</v>
      </c>
      <c r="AJ47">
        <v>0.1376</v>
      </c>
      <c r="AK47">
        <v>0.3989</v>
      </c>
      <c r="AL47" t="s">
        <v>242</v>
      </c>
    </row>
    <row r="48" spans="1:38" ht="12.75">
      <c r="A48" t="s">
        <v>61</v>
      </c>
      <c r="B48">
        <v>41</v>
      </c>
      <c r="C48">
        <v>8407</v>
      </c>
      <c r="D48">
        <v>4.6239091169</v>
      </c>
      <c r="E48">
        <v>3.3844538309</v>
      </c>
      <c r="F48">
        <v>6.3172779389</v>
      </c>
      <c r="G48">
        <v>0.4500945991</v>
      </c>
      <c r="H48">
        <v>4.8768883074</v>
      </c>
      <c r="I48">
        <v>0.7616419933</v>
      </c>
      <c r="J48">
        <v>-0.1202</v>
      </c>
      <c r="K48">
        <v>-0.4323</v>
      </c>
      <c r="L48">
        <v>0.1918</v>
      </c>
      <c r="M48">
        <v>0.8867028884</v>
      </c>
      <c r="N48">
        <v>0.6490190252</v>
      </c>
      <c r="O48">
        <v>1.2114313784</v>
      </c>
      <c r="P48">
        <v>50</v>
      </c>
      <c r="Q48">
        <v>10394</v>
      </c>
      <c r="R48">
        <v>4.2960784594</v>
      </c>
      <c r="S48">
        <v>3.2106468397</v>
      </c>
      <c r="T48">
        <v>5.7484647334</v>
      </c>
      <c r="U48">
        <v>0.4048062104</v>
      </c>
      <c r="V48">
        <v>4.8104675774</v>
      </c>
      <c r="W48">
        <v>0.6803028489</v>
      </c>
      <c r="X48">
        <v>-0.1238</v>
      </c>
      <c r="Y48">
        <v>-0.415</v>
      </c>
      <c r="Z48">
        <v>0.1674</v>
      </c>
      <c r="AA48">
        <v>0.8835695615</v>
      </c>
      <c r="AB48">
        <v>0.6603300771</v>
      </c>
      <c r="AC48">
        <v>1.1822801915</v>
      </c>
      <c r="AD48">
        <v>0.5718593123</v>
      </c>
      <c r="AE48">
        <v>0.1221</v>
      </c>
      <c r="AF48">
        <v>-0.3013</v>
      </c>
      <c r="AG48">
        <v>0.5456</v>
      </c>
      <c r="AH48">
        <v>0.3155941037</v>
      </c>
      <c r="AI48">
        <v>-0.0997</v>
      </c>
      <c r="AJ48">
        <v>-0.2946</v>
      </c>
      <c r="AK48">
        <v>0.0951</v>
      </c>
      <c r="AL48" t="s">
        <v>243</v>
      </c>
    </row>
    <row r="49" spans="1:38" ht="12.75">
      <c r="A49" t="s">
        <v>59</v>
      </c>
      <c r="B49">
        <v>190</v>
      </c>
      <c r="C49">
        <v>33708</v>
      </c>
      <c r="D49">
        <v>5.3536347656</v>
      </c>
      <c r="E49">
        <v>4.588069516</v>
      </c>
      <c r="F49">
        <v>6.2469422278</v>
      </c>
      <c r="G49">
        <v>0.738449708</v>
      </c>
      <c r="H49">
        <v>5.6366441201</v>
      </c>
      <c r="I49">
        <v>0.4089251439</v>
      </c>
      <c r="J49">
        <v>0.0263</v>
      </c>
      <c r="K49">
        <v>-0.128</v>
      </c>
      <c r="L49">
        <v>0.1806</v>
      </c>
      <c r="M49">
        <v>1.0266385627</v>
      </c>
      <c r="N49">
        <v>0.8798301154</v>
      </c>
      <c r="O49">
        <v>1.1979434666</v>
      </c>
      <c r="P49">
        <v>210</v>
      </c>
      <c r="Q49">
        <v>34000</v>
      </c>
      <c r="R49">
        <v>6.163797717</v>
      </c>
      <c r="S49">
        <v>5.3269458815</v>
      </c>
      <c r="T49">
        <v>7.1321171908</v>
      </c>
      <c r="U49">
        <v>0.0014415756</v>
      </c>
      <c r="V49">
        <v>6.1764705882</v>
      </c>
      <c r="W49">
        <v>0.4262169631</v>
      </c>
      <c r="X49">
        <v>0.2372</v>
      </c>
      <c r="Y49">
        <v>0.0913</v>
      </c>
      <c r="Z49">
        <v>0.3831</v>
      </c>
      <c r="AA49">
        <v>1.2677012529</v>
      </c>
      <c r="AB49">
        <v>1.0955868895</v>
      </c>
      <c r="AC49">
        <v>1.4668544158</v>
      </c>
      <c r="AD49">
        <v>0.3789124433</v>
      </c>
      <c r="AE49">
        <v>-0.0923</v>
      </c>
      <c r="AF49">
        <v>-0.2979</v>
      </c>
      <c r="AG49">
        <v>0.1133</v>
      </c>
      <c r="AH49">
        <v>0.0079331219</v>
      </c>
      <c r="AI49">
        <v>0.127</v>
      </c>
      <c r="AJ49">
        <v>0.0332</v>
      </c>
      <c r="AK49">
        <v>0.2208</v>
      </c>
      <c r="AL49" t="s">
        <v>244</v>
      </c>
    </row>
    <row r="50" spans="1:38" ht="12.75">
      <c r="A50" t="s">
        <v>62</v>
      </c>
      <c r="B50">
        <v>90</v>
      </c>
      <c r="C50">
        <v>17132</v>
      </c>
      <c r="D50">
        <v>5.3586628996</v>
      </c>
      <c r="E50">
        <v>4.321705761</v>
      </c>
      <c r="F50">
        <v>6.6444292276</v>
      </c>
      <c r="G50">
        <v>0.8040217685</v>
      </c>
      <c r="H50">
        <v>5.2533271072</v>
      </c>
      <c r="I50">
        <v>0.5537492984</v>
      </c>
      <c r="J50">
        <v>0.0272</v>
      </c>
      <c r="K50">
        <v>-0.1878</v>
      </c>
      <c r="L50">
        <v>0.2423</v>
      </c>
      <c r="M50">
        <v>1.0276027817</v>
      </c>
      <c r="N50">
        <v>0.82875093</v>
      </c>
      <c r="O50">
        <v>1.2741674715</v>
      </c>
      <c r="P50">
        <v>108</v>
      </c>
      <c r="Q50">
        <v>16940</v>
      </c>
      <c r="R50">
        <v>6.7238261438</v>
      </c>
      <c r="S50">
        <v>5.5250015634</v>
      </c>
      <c r="T50">
        <v>8.1827737954</v>
      </c>
      <c r="U50">
        <v>0.0012144508</v>
      </c>
      <c r="V50">
        <v>6.3754427391</v>
      </c>
      <c r="W50">
        <v>0.6134772636</v>
      </c>
      <c r="X50">
        <v>0.3242</v>
      </c>
      <c r="Y50">
        <v>0.1278</v>
      </c>
      <c r="Z50">
        <v>0.5205</v>
      </c>
      <c r="AA50">
        <v>1.3828816614</v>
      </c>
      <c r="AB50">
        <v>1.1363207759</v>
      </c>
      <c r="AC50">
        <v>1.6829417624</v>
      </c>
      <c r="AD50">
        <v>0.2222250401</v>
      </c>
      <c r="AE50">
        <v>-0.1783</v>
      </c>
      <c r="AF50">
        <v>-0.4647</v>
      </c>
      <c r="AG50">
        <v>0.108</v>
      </c>
      <c r="AH50">
        <v>0.0435704031</v>
      </c>
      <c r="AI50">
        <v>0.1338</v>
      </c>
      <c r="AJ50">
        <v>0.0039</v>
      </c>
      <c r="AK50">
        <v>0.2637</v>
      </c>
      <c r="AL50" t="s">
        <v>245</v>
      </c>
    </row>
    <row r="51" spans="1:38" ht="12.75">
      <c r="A51" t="s">
        <v>63</v>
      </c>
      <c r="B51">
        <v>63</v>
      </c>
      <c r="C51">
        <v>11052</v>
      </c>
      <c r="D51">
        <v>5.6637962734</v>
      </c>
      <c r="E51">
        <v>4.3942885157</v>
      </c>
      <c r="F51">
        <v>7.3000641883</v>
      </c>
      <c r="G51">
        <v>0.523492541</v>
      </c>
      <c r="H51">
        <v>5.7003257329</v>
      </c>
      <c r="I51">
        <v>0.7181735372</v>
      </c>
      <c r="J51">
        <v>0.0826</v>
      </c>
      <c r="K51">
        <v>-0.1712</v>
      </c>
      <c r="L51">
        <v>0.3364</v>
      </c>
      <c r="M51">
        <v>1.0861166143</v>
      </c>
      <c r="N51">
        <v>0.8426697456</v>
      </c>
      <c r="O51">
        <v>1.3998951618</v>
      </c>
      <c r="P51">
        <v>89</v>
      </c>
      <c r="Q51">
        <v>13692</v>
      </c>
      <c r="R51">
        <v>6.0349162991</v>
      </c>
      <c r="S51">
        <v>4.8321083126</v>
      </c>
      <c r="T51">
        <v>7.5371271463</v>
      </c>
      <c r="U51">
        <v>0.0567474659</v>
      </c>
      <c r="V51">
        <v>6.5001460707</v>
      </c>
      <c r="W51">
        <v>0.6890141055</v>
      </c>
      <c r="X51">
        <v>0.2161</v>
      </c>
      <c r="Y51">
        <v>-0.0062</v>
      </c>
      <c r="Z51">
        <v>0.4384</v>
      </c>
      <c r="AA51">
        <v>1.2411943586</v>
      </c>
      <c r="AB51">
        <v>0.9938142106</v>
      </c>
      <c r="AC51">
        <v>1.5501523518</v>
      </c>
      <c r="AD51">
        <v>0.930308603</v>
      </c>
      <c r="AE51">
        <v>-0.0149</v>
      </c>
      <c r="AF51">
        <v>-0.348</v>
      </c>
      <c r="AG51">
        <v>0.3183</v>
      </c>
      <c r="AH51">
        <v>0.2351470296</v>
      </c>
      <c r="AI51">
        <v>0.0972</v>
      </c>
      <c r="AJ51">
        <v>-0.0633</v>
      </c>
      <c r="AK51">
        <v>0.2578</v>
      </c>
      <c r="AL51" t="s">
        <v>246</v>
      </c>
    </row>
    <row r="52" spans="1:38" ht="12.75">
      <c r="A52" t="s">
        <v>58</v>
      </c>
      <c r="B52">
        <v>59</v>
      </c>
      <c r="C52">
        <v>12315</v>
      </c>
      <c r="D52">
        <v>4.8067748984</v>
      </c>
      <c r="E52">
        <v>3.6991592917</v>
      </c>
      <c r="F52">
        <v>6.2460367618</v>
      </c>
      <c r="G52">
        <v>0.5421504848</v>
      </c>
      <c r="H52">
        <v>4.7909053999</v>
      </c>
      <c r="I52">
        <v>0.6237227566</v>
      </c>
      <c r="J52">
        <v>-0.0815</v>
      </c>
      <c r="K52">
        <v>-0.3434</v>
      </c>
      <c r="L52">
        <v>0.1805</v>
      </c>
      <c r="M52">
        <v>0.9217701037</v>
      </c>
      <c r="N52">
        <v>0.7093684468</v>
      </c>
      <c r="O52">
        <v>1.1977698302</v>
      </c>
      <c r="P52">
        <v>94</v>
      </c>
      <c r="Q52">
        <v>16775</v>
      </c>
      <c r="R52">
        <v>5.2880296678</v>
      </c>
      <c r="S52">
        <v>4.2746593308</v>
      </c>
      <c r="T52">
        <v>6.5416342224</v>
      </c>
      <c r="U52">
        <v>0.4392294827</v>
      </c>
      <c r="V52">
        <v>5.6035767511</v>
      </c>
      <c r="W52">
        <v>0.5779648116</v>
      </c>
      <c r="X52">
        <v>0.084</v>
      </c>
      <c r="Y52">
        <v>-0.1288</v>
      </c>
      <c r="Z52">
        <v>0.2967</v>
      </c>
      <c r="AA52">
        <v>1.0875830362</v>
      </c>
      <c r="AB52">
        <v>0.8791643137</v>
      </c>
      <c r="AC52">
        <v>1.3454104565</v>
      </c>
      <c r="AD52">
        <v>0.783023081</v>
      </c>
      <c r="AE52">
        <v>-0.0468</v>
      </c>
      <c r="AF52">
        <v>-0.38</v>
      </c>
      <c r="AG52">
        <v>0.2864</v>
      </c>
      <c r="AH52">
        <v>0.5040707678</v>
      </c>
      <c r="AI52">
        <v>0.0522</v>
      </c>
      <c r="AJ52">
        <v>-0.1009</v>
      </c>
      <c r="AK52">
        <v>0.2052</v>
      </c>
      <c r="AL52" t="s">
        <v>247</v>
      </c>
    </row>
    <row r="53" spans="1:38" ht="12.75">
      <c r="A53" t="s">
        <v>60</v>
      </c>
      <c r="B53">
        <v>135</v>
      </c>
      <c r="C53">
        <v>29410</v>
      </c>
      <c r="D53">
        <v>5.2961601001</v>
      </c>
      <c r="E53">
        <v>4.4385967735</v>
      </c>
      <c r="F53">
        <v>6.3194097679</v>
      </c>
      <c r="G53">
        <v>0.8634848035</v>
      </c>
      <c r="H53">
        <v>4.5902754165</v>
      </c>
      <c r="I53">
        <v>0.3950680054</v>
      </c>
      <c r="J53">
        <v>0.0155</v>
      </c>
      <c r="K53">
        <v>-0.1611</v>
      </c>
      <c r="L53">
        <v>0.1921</v>
      </c>
      <c r="M53">
        <v>1.0156169465</v>
      </c>
      <c r="N53">
        <v>0.8511665087</v>
      </c>
      <c r="O53">
        <v>1.2118401881</v>
      </c>
      <c r="P53">
        <v>124</v>
      </c>
      <c r="Q53">
        <v>26507</v>
      </c>
      <c r="R53">
        <v>5.1933324812</v>
      </c>
      <c r="S53">
        <v>4.3202938653</v>
      </c>
      <c r="T53">
        <v>6.2427934535</v>
      </c>
      <c r="U53">
        <v>0.4829064769</v>
      </c>
      <c r="V53">
        <v>4.6780095824</v>
      </c>
      <c r="W53">
        <v>0.420097662</v>
      </c>
      <c r="X53">
        <v>0.0659</v>
      </c>
      <c r="Y53">
        <v>-0.1182</v>
      </c>
      <c r="Z53">
        <v>0.2499</v>
      </c>
      <c r="AA53">
        <v>1.0681067737</v>
      </c>
      <c r="AB53">
        <v>0.8885499164</v>
      </c>
      <c r="AC53">
        <v>1.2839482161</v>
      </c>
      <c r="AD53">
        <v>0.5921770179</v>
      </c>
      <c r="AE53">
        <v>0.0682</v>
      </c>
      <c r="AF53">
        <v>-0.1814</v>
      </c>
      <c r="AG53">
        <v>0.3178</v>
      </c>
      <c r="AH53">
        <v>0.1732521781</v>
      </c>
      <c r="AI53">
        <v>0.0764</v>
      </c>
      <c r="AJ53">
        <v>-0.0336</v>
      </c>
      <c r="AK53">
        <v>0.1865</v>
      </c>
      <c r="AL53" t="s">
        <v>248</v>
      </c>
    </row>
    <row r="54" spans="1:38" ht="12.75">
      <c r="A54" t="s">
        <v>67</v>
      </c>
      <c r="B54">
        <v>171</v>
      </c>
      <c r="C54">
        <v>36797</v>
      </c>
      <c r="D54">
        <v>4.6813855091</v>
      </c>
      <c r="E54">
        <v>3.994040358</v>
      </c>
      <c r="F54">
        <v>5.4870177364</v>
      </c>
      <c r="G54">
        <v>0.1829543907</v>
      </c>
      <c r="H54">
        <v>4.6471179716</v>
      </c>
      <c r="I54">
        <v>0.3553739933</v>
      </c>
      <c r="J54">
        <v>-0.1079</v>
      </c>
      <c r="K54">
        <v>-0.2667</v>
      </c>
      <c r="L54">
        <v>0.0509</v>
      </c>
      <c r="M54">
        <v>0.8977248358</v>
      </c>
      <c r="N54">
        <v>0.765916248</v>
      </c>
      <c r="O54">
        <v>1.052216718</v>
      </c>
      <c r="P54">
        <v>182</v>
      </c>
      <c r="Q54">
        <v>36009</v>
      </c>
      <c r="R54">
        <v>5.1634214329</v>
      </c>
      <c r="S54">
        <v>4.421561412</v>
      </c>
      <c r="T54">
        <v>6.0297524809</v>
      </c>
      <c r="U54">
        <v>0.4475031533</v>
      </c>
      <c r="V54">
        <v>5.0542919826</v>
      </c>
      <c r="W54">
        <v>0.3746490478</v>
      </c>
      <c r="X54">
        <v>0.0601</v>
      </c>
      <c r="Y54">
        <v>-0.095</v>
      </c>
      <c r="Z54">
        <v>0.2152</v>
      </c>
      <c r="AA54">
        <v>1.0619550025</v>
      </c>
      <c r="AB54">
        <v>0.9093774973</v>
      </c>
      <c r="AC54">
        <v>1.240132322</v>
      </c>
      <c r="AD54">
        <v>0.6532984375</v>
      </c>
      <c r="AE54">
        <v>-0.0494</v>
      </c>
      <c r="AF54">
        <v>-0.265</v>
      </c>
      <c r="AG54">
        <v>0.1662</v>
      </c>
      <c r="AH54">
        <v>0.3510075512</v>
      </c>
      <c r="AI54">
        <v>-0.0468</v>
      </c>
      <c r="AJ54">
        <v>-0.1453</v>
      </c>
      <c r="AK54">
        <v>0.0516</v>
      </c>
      <c r="AL54" t="s">
        <v>249</v>
      </c>
    </row>
    <row r="55" spans="1:38" ht="12.75">
      <c r="A55" t="s">
        <v>65</v>
      </c>
      <c r="B55">
        <v>175</v>
      </c>
      <c r="C55">
        <v>27806</v>
      </c>
      <c r="D55">
        <v>6.3514417749</v>
      </c>
      <c r="E55">
        <v>5.4271773382</v>
      </c>
      <c r="F55">
        <v>7.4331111931</v>
      </c>
      <c r="G55">
        <v>0.0139848017</v>
      </c>
      <c r="H55">
        <v>6.2936056966</v>
      </c>
      <c r="I55">
        <v>0.4757518721</v>
      </c>
      <c r="J55">
        <v>0.1972</v>
      </c>
      <c r="K55">
        <v>0.0399</v>
      </c>
      <c r="L55">
        <v>0.3545</v>
      </c>
      <c r="M55">
        <v>1.2179827987</v>
      </c>
      <c r="N55">
        <v>1.0407414376</v>
      </c>
      <c r="O55">
        <v>1.4254088906</v>
      </c>
      <c r="P55">
        <v>131</v>
      </c>
      <c r="Q55">
        <v>27866</v>
      </c>
      <c r="R55">
        <v>4.7431080125</v>
      </c>
      <c r="S55">
        <v>3.9638036951</v>
      </c>
      <c r="T55">
        <v>5.6756275911</v>
      </c>
      <c r="U55">
        <v>0.7865777798</v>
      </c>
      <c r="V55">
        <v>4.7010694036</v>
      </c>
      <c r="W55">
        <v>0.4107343409</v>
      </c>
      <c r="X55">
        <v>-0.0248</v>
      </c>
      <c r="Y55">
        <v>-0.2043</v>
      </c>
      <c r="Z55">
        <v>0.1547</v>
      </c>
      <c r="AA55">
        <v>0.9755096203</v>
      </c>
      <c r="AB55">
        <v>0.8152309893</v>
      </c>
      <c r="AC55">
        <v>1.1672998594</v>
      </c>
      <c r="AD55">
        <v>0.0041187549</v>
      </c>
      <c r="AE55">
        <v>0.3406</v>
      </c>
      <c r="AF55">
        <v>0.1079</v>
      </c>
      <c r="AG55">
        <v>0.5733</v>
      </c>
      <c r="AH55">
        <v>0.0535556498</v>
      </c>
      <c r="AI55">
        <v>0.1025</v>
      </c>
      <c r="AJ55">
        <v>-0.0016</v>
      </c>
      <c r="AK55">
        <v>0.2065</v>
      </c>
      <c r="AL55" t="s">
        <v>250</v>
      </c>
    </row>
    <row r="56" spans="1:38" ht="12.75">
      <c r="A56" t="s">
        <v>68</v>
      </c>
      <c r="B56">
        <v>145</v>
      </c>
      <c r="C56">
        <v>26611</v>
      </c>
      <c r="D56">
        <v>5.6217361759</v>
      </c>
      <c r="E56">
        <v>4.7350084154</v>
      </c>
      <c r="F56">
        <v>6.6745219562</v>
      </c>
      <c r="G56">
        <v>0.3908317727</v>
      </c>
      <c r="H56">
        <v>5.4488745256</v>
      </c>
      <c r="I56">
        <v>0.4525043996</v>
      </c>
      <c r="J56">
        <v>0.0752</v>
      </c>
      <c r="K56">
        <v>-0.0965</v>
      </c>
      <c r="L56">
        <v>0.2468</v>
      </c>
      <c r="M56">
        <v>1.0780509692</v>
      </c>
      <c r="N56">
        <v>0.9080078203</v>
      </c>
      <c r="O56">
        <v>1.2799381968</v>
      </c>
      <c r="P56">
        <v>151</v>
      </c>
      <c r="Q56">
        <v>26200</v>
      </c>
      <c r="R56">
        <v>5.8491915972</v>
      </c>
      <c r="S56">
        <v>4.9400715444</v>
      </c>
      <c r="T56">
        <v>6.9256167715</v>
      </c>
      <c r="U56">
        <v>0.0320046327</v>
      </c>
      <c r="V56">
        <v>5.7633587786</v>
      </c>
      <c r="W56">
        <v>0.4690154858</v>
      </c>
      <c r="X56">
        <v>0.1848</v>
      </c>
      <c r="Y56">
        <v>0.0159</v>
      </c>
      <c r="Z56">
        <v>0.3537</v>
      </c>
      <c r="AA56">
        <v>1.2029965708</v>
      </c>
      <c r="AB56">
        <v>1.0160188854</v>
      </c>
      <c r="AC56">
        <v>1.4243837098</v>
      </c>
      <c r="AD56">
        <v>0.9405466772</v>
      </c>
      <c r="AE56">
        <v>0.0089</v>
      </c>
      <c r="AF56">
        <v>-0.226</v>
      </c>
      <c r="AG56">
        <v>0.2439</v>
      </c>
      <c r="AH56">
        <v>0.0667472</v>
      </c>
      <c r="AI56">
        <v>0.1002</v>
      </c>
      <c r="AJ56">
        <v>-0.0069</v>
      </c>
      <c r="AK56">
        <v>0.2072</v>
      </c>
      <c r="AL56" t="s">
        <v>251</v>
      </c>
    </row>
    <row r="57" spans="1:38" ht="12.75">
      <c r="A57" t="s">
        <v>69</v>
      </c>
      <c r="B57">
        <v>175</v>
      </c>
      <c r="C57">
        <v>40965</v>
      </c>
      <c r="D57">
        <v>4.3705938614</v>
      </c>
      <c r="E57">
        <v>3.7346645794</v>
      </c>
      <c r="F57">
        <v>5.1148075806</v>
      </c>
      <c r="G57">
        <v>0.0277284747</v>
      </c>
      <c r="H57">
        <v>4.2719394605</v>
      </c>
      <c r="I57">
        <v>0.3229282694</v>
      </c>
      <c r="J57">
        <v>-0.1766</v>
      </c>
      <c r="K57">
        <v>-0.3338</v>
      </c>
      <c r="L57">
        <v>-0.0193</v>
      </c>
      <c r="M57">
        <v>0.8381259456</v>
      </c>
      <c r="N57">
        <v>0.7161771103</v>
      </c>
      <c r="O57">
        <v>0.9808399215</v>
      </c>
      <c r="P57">
        <v>249</v>
      </c>
      <c r="Q57">
        <v>40218</v>
      </c>
      <c r="R57">
        <v>6.3282665511</v>
      </c>
      <c r="S57">
        <v>5.5229721359</v>
      </c>
      <c r="T57">
        <v>7.2509794646</v>
      </c>
      <c r="U57">
        <v>0.0001476973</v>
      </c>
      <c r="V57">
        <v>6.1912576458</v>
      </c>
      <c r="W57">
        <v>0.3923550111</v>
      </c>
      <c r="X57">
        <v>0.2635</v>
      </c>
      <c r="Y57">
        <v>0.1274</v>
      </c>
      <c r="Z57">
        <v>0.3996</v>
      </c>
      <c r="AA57">
        <v>1.3015273706</v>
      </c>
      <c r="AB57">
        <v>1.1359033859</v>
      </c>
      <c r="AC57">
        <v>1.4913006842</v>
      </c>
      <c r="AD57">
        <v>0.0017275661</v>
      </c>
      <c r="AE57">
        <v>-0.3215</v>
      </c>
      <c r="AF57">
        <v>-0.5226</v>
      </c>
      <c r="AG57">
        <v>-0.1204</v>
      </c>
      <c r="AH57">
        <v>0.3771810352</v>
      </c>
      <c r="AI57">
        <v>0.0411</v>
      </c>
      <c r="AJ57">
        <v>-0.0502</v>
      </c>
      <c r="AK57">
        <v>0.1325</v>
      </c>
      <c r="AL57" t="s">
        <v>252</v>
      </c>
    </row>
    <row r="58" spans="1:38" ht="12.75">
      <c r="A58" t="s">
        <v>64</v>
      </c>
      <c r="B58">
        <v>198</v>
      </c>
      <c r="C58">
        <v>36315</v>
      </c>
      <c r="D58">
        <v>5.5742256553</v>
      </c>
      <c r="E58">
        <v>4.8004630384</v>
      </c>
      <c r="F58">
        <v>6.4727071967</v>
      </c>
      <c r="G58">
        <v>0.3819190516</v>
      </c>
      <c r="H58">
        <v>5.4522924411</v>
      </c>
      <c r="I58">
        <v>0.3874775514</v>
      </c>
      <c r="J58">
        <v>0.0667</v>
      </c>
      <c r="K58">
        <v>-0.0828</v>
      </c>
      <c r="L58">
        <v>0.2161</v>
      </c>
      <c r="M58">
        <v>1.0689401249</v>
      </c>
      <c r="N58">
        <v>0.9205597113</v>
      </c>
      <c r="O58">
        <v>1.241237235</v>
      </c>
      <c r="P58">
        <v>204</v>
      </c>
      <c r="Q58">
        <v>35825</v>
      </c>
      <c r="R58">
        <v>5.8968951561</v>
      </c>
      <c r="S58">
        <v>5.0877247142</v>
      </c>
      <c r="T58">
        <v>6.8347590397</v>
      </c>
      <c r="U58">
        <v>0.010404557</v>
      </c>
      <c r="V58">
        <v>5.6943475227</v>
      </c>
      <c r="W58">
        <v>0.3986840714</v>
      </c>
      <c r="X58">
        <v>0.1929</v>
      </c>
      <c r="Y58">
        <v>0.0453</v>
      </c>
      <c r="Z58">
        <v>0.3405</v>
      </c>
      <c r="AA58">
        <v>1.2128077074</v>
      </c>
      <c r="AB58">
        <v>1.0463865446</v>
      </c>
      <c r="AC58">
        <v>1.4056971036</v>
      </c>
      <c r="AD58">
        <v>0.941049733</v>
      </c>
      <c r="AE58">
        <v>-0.0077</v>
      </c>
      <c r="AF58">
        <v>-0.2109</v>
      </c>
      <c r="AG58">
        <v>0.1956</v>
      </c>
      <c r="AH58">
        <v>0.0210848839</v>
      </c>
      <c r="AI58">
        <v>0.1094</v>
      </c>
      <c r="AJ58">
        <v>0.0164</v>
      </c>
      <c r="AK58">
        <v>0.2023</v>
      </c>
      <c r="AL58" t="s">
        <v>253</v>
      </c>
    </row>
    <row r="59" spans="1:38" ht="12.75">
      <c r="A59" t="s">
        <v>66</v>
      </c>
      <c r="B59">
        <v>154</v>
      </c>
      <c r="C59">
        <v>29190</v>
      </c>
      <c r="D59">
        <v>5.3797069511</v>
      </c>
      <c r="E59">
        <v>4.553745578</v>
      </c>
      <c r="F59">
        <v>6.3554817422</v>
      </c>
      <c r="G59">
        <v>0.7141730193</v>
      </c>
      <c r="H59">
        <v>5.2757793765</v>
      </c>
      <c r="I59">
        <v>0.4251344175</v>
      </c>
      <c r="J59">
        <v>0.0311</v>
      </c>
      <c r="K59">
        <v>-0.1355</v>
      </c>
      <c r="L59">
        <v>0.1978</v>
      </c>
      <c r="M59">
        <v>1.0316382895</v>
      </c>
      <c r="N59">
        <v>0.8732479932</v>
      </c>
      <c r="O59">
        <v>1.2187575221</v>
      </c>
      <c r="P59">
        <v>152</v>
      </c>
      <c r="Q59">
        <v>29079</v>
      </c>
      <c r="R59">
        <v>5.3477316713</v>
      </c>
      <c r="S59">
        <v>4.5183748699</v>
      </c>
      <c r="T59">
        <v>6.329318583</v>
      </c>
      <c r="U59">
        <v>0.2682768544</v>
      </c>
      <c r="V59">
        <v>5.2271398604</v>
      </c>
      <c r="W59">
        <v>0.4239770283</v>
      </c>
      <c r="X59">
        <v>0.0952</v>
      </c>
      <c r="Y59">
        <v>-0.0733</v>
      </c>
      <c r="Z59">
        <v>0.2637</v>
      </c>
      <c r="AA59">
        <v>1.0998618792</v>
      </c>
      <c r="AB59">
        <v>0.9292890109</v>
      </c>
      <c r="AC59">
        <v>1.3017437409</v>
      </c>
      <c r="AD59">
        <v>0.6434363614</v>
      </c>
      <c r="AE59">
        <v>0.0546</v>
      </c>
      <c r="AF59">
        <v>-0.1765</v>
      </c>
      <c r="AG59">
        <v>0.2856</v>
      </c>
      <c r="AH59">
        <v>0.0951603933</v>
      </c>
      <c r="AI59">
        <v>0.088</v>
      </c>
      <c r="AJ59">
        <v>-0.0153</v>
      </c>
      <c r="AK59">
        <v>0.1913</v>
      </c>
      <c r="AL59" t="s">
        <v>254</v>
      </c>
    </row>
    <row r="60" spans="1:38" ht="12.75">
      <c r="A60" t="s">
        <v>45</v>
      </c>
      <c r="B60">
        <v>107</v>
      </c>
      <c r="C60">
        <v>16679</v>
      </c>
      <c r="D60">
        <v>6.4221323176</v>
      </c>
      <c r="E60">
        <v>5.2637047231</v>
      </c>
      <c r="F60">
        <v>7.8355047773</v>
      </c>
      <c r="G60">
        <v>0.0401613808</v>
      </c>
      <c r="H60">
        <v>6.415252713</v>
      </c>
      <c r="I60">
        <v>0.6201858884</v>
      </c>
      <c r="J60">
        <v>0.2083</v>
      </c>
      <c r="K60">
        <v>0.0093</v>
      </c>
      <c r="L60">
        <v>0.4072</v>
      </c>
      <c r="M60">
        <v>1.2315387547</v>
      </c>
      <c r="N60">
        <v>1.0093931484</v>
      </c>
      <c r="O60">
        <v>1.5025738055</v>
      </c>
      <c r="P60">
        <v>130</v>
      </c>
      <c r="Q60">
        <v>16751</v>
      </c>
      <c r="R60">
        <v>7.890094902</v>
      </c>
      <c r="S60">
        <v>6.5605997904</v>
      </c>
      <c r="T60">
        <v>9.489010083</v>
      </c>
      <c r="U60" s="4">
        <v>2.716335E-07</v>
      </c>
      <c r="V60">
        <v>7.7607307026</v>
      </c>
      <c r="W60">
        <v>0.6806611098</v>
      </c>
      <c r="X60">
        <v>0.4841</v>
      </c>
      <c r="Y60">
        <v>0.2996</v>
      </c>
      <c r="Z60">
        <v>0.6686</v>
      </c>
      <c r="AA60">
        <v>1.6227468279</v>
      </c>
      <c r="AB60">
        <v>1.3493110833</v>
      </c>
      <c r="AC60">
        <v>1.9515938913</v>
      </c>
      <c r="AD60">
        <v>0.2467720828</v>
      </c>
      <c r="AE60">
        <v>-0.1573</v>
      </c>
      <c r="AF60">
        <v>-0.4234</v>
      </c>
      <c r="AG60">
        <v>0.1089</v>
      </c>
      <c r="AH60" s="4">
        <v>6.4140703E-06</v>
      </c>
      <c r="AI60">
        <v>0.2832</v>
      </c>
      <c r="AJ60">
        <v>0.1602</v>
      </c>
      <c r="AK60">
        <v>0.4062</v>
      </c>
      <c r="AL60" t="s">
        <v>255</v>
      </c>
    </row>
    <row r="61" spans="1:38" ht="12.75">
      <c r="A61" t="s">
        <v>42</v>
      </c>
      <c r="B61">
        <v>241</v>
      </c>
      <c r="C61">
        <v>44930</v>
      </c>
      <c r="D61">
        <v>5.4595726838</v>
      </c>
      <c r="E61">
        <v>4.7615066178</v>
      </c>
      <c r="F61">
        <v>6.2599795153</v>
      </c>
      <c r="G61">
        <v>0.5109430081</v>
      </c>
      <c r="H61">
        <v>5.3638993991</v>
      </c>
      <c r="I61">
        <v>0.3455191341</v>
      </c>
      <c r="J61">
        <v>0.0459</v>
      </c>
      <c r="K61">
        <v>-0.0909</v>
      </c>
      <c r="L61">
        <v>0.1827</v>
      </c>
      <c r="M61">
        <v>1.0469537237</v>
      </c>
      <c r="N61">
        <v>0.9130892421</v>
      </c>
      <c r="O61">
        <v>1.2004435592</v>
      </c>
      <c r="P61">
        <v>236</v>
      </c>
      <c r="Q61">
        <v>42648</v>
      </c>
      <c r="R61">
        <v>5.7576614985</v>
      </c>
      <c r="S61">
        <v>5.0145005931</v>
      </c>
      <c r="T61">
        <v>6.6109606162</v>
      </c>
      <c r="U61">
        <v>0.0165104619</v>
      </c>
      <c r="V61">
        <v>5.5336709811</v>
      </c>
      <c r="W61">
        <v>0.3602112994</v>
      </c>
      <c r="X61">
        <v>0.169</v>
      </c>
      <c r="Y61">
        <v>0.0308</v>
      </c>
      <c r="Z61">
        <v>0.3072</v>
      </c>
      <c r="AA61">
        <v>1.1841716797</v>
      </c>
      <c r="AB61">
        <v>1.0313266231</v>
      </c>
      <c r="AC61">
        <v>1.3596687369</v>
      </c>
      <c r="AD61">
        <v>0.9619247174</v>
      </c>
      <c r="AE61">
        <v>-0.0046</v>
      </c>
      <c r="AF61">
        <v>-0.1917</v>
      </c>
      <c r="AG61">
        <v>0.1826</v>
      </c>
      <c r="AH61">
        <v>0.3152866255</v>
      </c>
      <c r="AI61">
        <v>0.0448</v>
      </c>
      <c r="AJ61">
        <v>-0.0426</v>
      </c>
      <c r="AK61">
        <v>0.1322</v>
      </c>
      <c r="AL61" t="s">
        <v>256</v>
      </c>
    </row>
    <row r="62" spans="1:38" ht="12.75">
      <c r="A62" t="s">
        <v>43</v>
      </c>
      <c r="B62">
        <v>118</v>
      </c>
      <c r="C62">
        <v>18990</v>
      </c>
      <c r="D62">
        <v>6.1159884561</v>
      </c>
      <c r="E62">
        <v>5.0669487939</v>
      </c>
      <c r="F62">
        <v>7.3822168559</v>
      </c>
      <c r="G62">
        <v>0.0968070871</v>
      </c>
      <c r="H62">
        <v>6.2137967351</v>
      </c>
      <c r="I62">
        <v>0.5720263555</v>
      </c>
      <c r="J62">
        <v>0.1594</v>
      </c>
      <c r="K62">
        <v>-0.0287</v>
      </c>
      <c r="L62">
        <v>0.3476</v>
      </c>
      <c r="M62">
        <v>1.1728311462</v>
      </c>
      <c r="N62">
        <v>0.9716622921</v>
      </c>
      <c r="O62">
        <v>1.4156491495</v>
      </c>
      <c r="P62">
        <v>133</v>
      </c>
      <c r="Q62">
        <v>19745</v>
      </c>
      <c r="R62">
        <v>6.7039013795</v>
      </c>
      <c r="S62">
        <v>5.5945825047</v>
      </c>
      <c r="T62">
        <v>8.033180969</v>
      </c>
      <c r="U62">
        <v>0.0005009643</v>
      </c>
      <c r="V62">
        <v>6.7358825019</v>
      </c>
      <c r="W62">
        <v>0.5840750871</v>
      </c>
      <c r="X62">
        <v>0.3212</v>
      </c>
      <c r="Y62">
        <v>0.1403</v>
      </c>
      <c r="Z62">
        <v>0.5021</v>
      </c>
      <c r="AA62">
        <v>1.3787837578</v>
      </c>
      <c r="AB62">
        <v>1.1506314088</v>
      </c>
      <c r="AC62">
        <v>1.6521751763</v>
      </c>
      <c r="AD62">
        <v>0.7405214301</v>
      </c>
      <c r="AE62">
        <v>-0.0432</v>
      </c>
      <c r="AF62">
        <v>-0.2987</v>
      </c>
      <c r="AG62">
        <v>0.2124</v>
      </c>
      <c r="AH62">
        <v>0.0007921837</v>
      </c>
      <c r="AI62">
        <v>0.2013</v>
      </c>
      <c r="AJ62">
        <v>0.0837</v>
      </c>
      <c r="AK62">
        <v>0.3189</v>
      </c>
      <c r="AL62" t="s">
        <v>257</v>
      </c>
    </row>
    <row r="63" spans="1:38" ht="12.75">
      <c r="A63" t="s">
        <v>44</v>
      </c>
      <c r="B63">
        <v>196</v>
      </c>
      <c r="C63">
        <v>38448</v>
      </c>
      <c r="D63">
        <v>5.1747769203</v>
      </c>
      <c r="E63">
        <v>4.4536390679</v>
      </c>
      <c r="F63">
        <v>6.0126821608</v>
      </c>
      <c r="G63">
        <v>0.9200068697</v>
      </c>
      <c r="H63">
        <v>5.0977944236</v>
      </c>
      <c r="I63">
        <v>0.3641281731</v>
      </c>
      <c r="J63">
        <v>-0.0077</v>
      </c>
      <c r="K63">
        <v>-0.1578</v>
      </c>
      <c r="L63">
        <v>0.1424</v>
      </c>
      <c r="M63">
        <v>0.9923399284</v>
      </c>
      <c r="N63">
        <v>0.8540510909</v>
      </c>
      <c r="O63">
        <v>1.1530206378</v>
      </c>
      <c r="P63">
        <v>274</v>
      </c>
      <c r="Q63">
        <v>38580</v>
      </c>
      <c r="R63">
        <v>7.1665952227</v>
      </c>
      <c r="S63">
        <v>6.2905296208</v>
      </c>
      <c r="T63">
        <v>8.1646681888</v>
      </c>
      <c r="U63" s="4">
        <v>5.4902531E-09</v>
      </c>
      <c r="V63">
        <v>7.1021254536</v>
      </c>
      <c r="W63">
        <v>0.4290550896</v>
      </c>
      <c r="X63">
        <v>0.3879</v>
      </c>
      <c r="Y63">
        <v>0.2576</v>
      </c>
      <c r="Z63">
        <v>0.5183</v>
      </c>
      <c r="AA63">
        <v>1.4739454733</v>
      </c>
      <c r="AB63">
        <v>1.2937660592</v>
      </c>
      <c r="AC63">
        <v>1.6792180029</v>
      </c>
      <c r="AD63">
        <v>0.0045998942</v>
      </c>
      <c r="AE63">
        <v>-0.277</v>
      </c>
      <c r="AF63">
        <v>-0.4686</v>
      </c>
      <c r="AG63">
        <v>-0.0854</v>
      </c>
      <c r="AH63">
        <v>0.0003242273</v>
      </c>
      <c r="AI63">
        <v>0.1622</v>
      </c>
      <c r="AJ63">
        <v>0.0738</v>
      </c>
      <c r="AK63">
        <v>0.2506</v>
      </c>
      <c r="AL63" t="s">
        <v>258</v>
      </c>
    </row>
    <row r="64" spans="1:38" ht="12.75">
      <c r="A64" t="s">
        <v>38</v>
      </c>
      <c r="B64">
        <v>257</v>
      </c>
      <c r="C64">
        <v>43743</v>
      </c>
      <c r="D64">
        <v>5.5642327291</v>
      </c>
      <c r="E64">
        <v>4.865941511</v>
      </c>
      <c r="F64">
        <v>6.3627328429</v>
      </c>
      <c r="G64">
        <v>0.3430398128</v>
      </c>
      <c r="H64">
        <v>5.8752257504</v>
      </c>
      <c r="I64">
        <v>0.3664865131</v>
      </c>
      <c r="J64">
        <v>0.0649</v>
      </c>
      <c r="K64">
        <v>-0.0692</v>
      </c>
      <c r="L64">
        <v>0.199</v>
      </c>
      <c r="M64">
        <v>1.0670238337</v>
      </c>
      <c r="N64">
        <v>0.9331161758</v>
      </c>
      <c r="O64">
        <v>1.2201480278</v>
      </c>
      <c r="P64">
        <v>288</v>
      </c>
      <c r="Q64">
        <v>49372</v>
      </c>
      <c r="R64">
        <v>5.4455740101</v>
      </c>
      <c r="S64">
        <v>4.7892256549</v>
      </c>
      <c r="T64">
        <v>6.1918728488</v>
      </c>
      <c r="U64">
        <v>0.0837662344</v>
      </c>
      <c r="V64">
        <v>5.8332658187</v>
      </c>
      <c r="W64">
        <v>0.3437284847</v>
      </c>
      <c r="X64">
        <v>0.1133</v>
      </c>
      <c r="Y64">
        <v>-0.0151</v>
      </c>
      <c r="Z64">
        <v>0.2417</v>
      </c>
      <c r="AA64">
        <v>1.1199850015</v>
      </c>
      <c r="AB64">
        <v>0.9849945832</v>
      </c>
      <c r="AC64">
        <v>1.2734754333</v>
      </c>
      <c r="AD64">
        <v>0.4394972831</v>
      </c>
      <c r="AE64">
        <v>0.0702</v>
      </c>
      <c r="AF64">
        <v>-0.1077</v>
      </c>
      <c r="AG64">
        <v>0.248</v>
      </c>
      <c r="AH64">
        <v>0.0614960054</v>
      </c>
      <c r="AI64">
        <v>0.0797</v>
      </c>
      <c r="AJ64">
        <v>-0.0038</v>
      </c>
      <c r="AK64">
        <v>0.1631</v>
      </c>
      <c r="AL64" t="s">
        <v>259</v>
      </c>
    </row>
    <row r="65" spans="1:38" ht="12.75">
      <c r="A65" t="s">
        <v>37</v>
      </c>
      <c r="B65">
        <v>471</v>
      </c>
      <c r="C65">
        <v>78076</v>
      </c>
      <c r="D65">
        <v>5.6352553615</v>
      </c>
      <c r="E65">
        <v>5.0697967159</v>
      </c>
      <c r="F65">
        <v>6.263782311</v>
      </c>
      <c r="G65">
        <v>0.1505638114</v>
      </c>
      <c r="H65">
        <v>6.0325836365</v>
      </c>
      <c r="I65">
        <v>0.2779667813</v>
      </c>
      <c r="J65">
        <v>0.0776</v>
      </c>
      <c r="K65">
        <v>-0.0282</v>
      </c>
      <c r="L65">
        <v>0.1833</v>
      </c>
      <c r="M65">
        <v>1.0806434728</v>
      </c>
      <c r="N65">
        <v>0.9722084232</v>
      </c>
      <c r="O65">
        <v>1.2011728014</v>
      </c>
      <c r="P65">
        <v>408</v>
      </c>
      <c r="Q65">
        <v>79005</v>
      </c>
      <c r="R65">
        <v>4.8228368306</v>
      </c>
      <c r="S65">
        <v>4.3125407094</v>
      </c>
      <c r="T65">
        <v>5.3935154846</v>
      </c>
      <c r="U65">
        <v>0.8867605043</v>
      </c>
      <c r="V65">
        <v>5.164230112</v>
      </c>
      <c r="W65">
        <v>0.2556674878</v>
      </c>
      <c r="X65">
        <v>-0.0081</v>
      </c>
      <c r="Y65">
        <v>-0.12</v>
      </c>
      <c r="Z65">
        <v>0.1037</v>
      </c>
      <c r="AA65">
        <v>0.9919073554</v>
      </c>
      <c r="AB65">
        <v>0.8869553337</v>
      </c>
      <c r="AC65">
        <v>1.1092781839</v>
      </c>
      <c r="AD65">
        <v>0.0055664753</v>
      </c>
      <c r="AE65">
        <v>0.2043</v>
      </c>
      <c r="AF65">
        <v>0.0599</v>
      </c>
      <c r="AG65">
        <v>0.3487</v>
      </c>
      <c r="AH65">
        <v>0.0322537815</v>
      </c>
      <c r="AI65">
        <v>0.0739</v>
      </c>
      <c r="AJ65">
        <v>0.0063</v>
      </c>
      <c r="AK65">
        <v>0.1416</v>
      </c>
      <c r="AL65" t="s">
        <v>260</v>
      </c>
    </row>
    <row r="66" spans="1:38" ht="12.75">
      <c r="A66" t="s">
        <v>35</v>
      </c>
      <c r="B66">
        <v>188</v>
      </c>
      <c r="C66">
        <v>39567</v>
      </c>
      <c r="D66">
        <v>4.8444315154</v>
      </c>
      <c r="E66">
        <v>4.1604612313</v>
      </c>
      <c r="F66">
        <v>5.6408449455</v>
      </c>
      <c r="G66">
        <v>0.3428835725</v>
      </c>
      <c r="H66">
        <v>4.751434276</v>
      </c>
      <c r="I66">
        <v>0.3465339601</v>
      </c>
      <c r="J66">
        <v>-0.0737</v>
      </c>
      <c r="K66">
        <v>-0.2259</v>
      </c>
      <c r="L66">
        <v>0.0785</v>
      </c>
      <c r="M66">
        <v>0.9289913164</v>
      </c>
      <c r="N66">
        <v>0.7978299092</v>
      </c>
      <c r="O66">
        <v>1.0817153581</v>
      </c>
      <c r="P66">
        <v>201</v>
      </c>
      <c r="Q66">
        <v>46150</v>
      </c>
      <c r="R66">
        <v>4.4631666704</v>
      </c>
      <c r="S66">
        <v>3.8484308169</v>
      </c>
      <c r="T66">
        <v>5.1760984349</v>
      </c>
      <c r="U66">
        <v>0.2574191446</v>
      </c>
      <c r="V66">
        <v>4.3553629469</v>
      </c>
      <c r="W66">
        <v>0.307203616</v>
      </c>
      <c r="X66">
        <v>-0.0856</v>
      </c>
      <c r="Y66">
        <v>-0.2338</v>
      </c>
      <c r="Z66">
        <v>0.0626</v>
      </c>
      <c r="AA66">
        <v>0.9179344034</v>
      </c>
      <c r="AB66">
        <v>0.7915023809</v>
      </c>
      <c r="AC66">
        <v>1.0645622671</v>
      </c>
      <c r="AD66">
        <v>0.2134900644</v>
      </c>
      <c r="AE66">
        <v>0.1306</v>
      </c>
      <c r="AF66">
        <v>-0.0751</v>
      </c>
      <c r="AG66">
        <v>0.3363</v>
      </c>
      <c r="AH66">
        <v>0.1532450812</v>
      </c>
      <c r="AI66">
        <v>-0.0688</v>
      </c>
      <c r="AJ66">
        <v>-0.1633</v>
      </c>
      <c r="AK66">
        <v>0.0256</v>
      </c>
      <c r="AL66" t="s">
        <v>261</v>
      </c>
    </row>
    <row r="67" spans="1:38" ht="12.75">
      <c r="A67" t="s">
        <v>36</v>
      </c>
      <c r="B67">
        <v>117</v>
      </c>
      <c r="C67">
        <v>21513</v>
      </c>
      <c r="D67">
        <v>5.4914350624</v>
      </c>
      <c r="E67">
        <v>4.5463986409</v>
      </c>
      <c r="F67">
        <v>6.6329113275</v>
      </c>
      <c r="G67">
        <v>0.5915495442</v>
      </c>
      <c r="H67">
        <v>5.4385720262</v>
      </c>
      <c r="I67">
        <v>0.5027961617</v>
      </c>
      <c r="J67">
        <v>0.0517</v>
      </c>
      <c r="K67">
        <v>-0.1372</v>
      </c>
      <c r="L67">
        <v>0.2406</v>
      </c>
      <c r="M67">
        <v>1.0530638056</v>
      </c>
      <c r="N67">
        <v>0.8718391095</v>
      </c>
      <c r="O67">
        <v>1.271958744</v>
      </c>
      <c r="P67">
        <v>118</v>
      </c>
      <c r="Q67">
        <v>22518</v>
      </c>
      <c r="R67">
        <v>5.2238086563</v>
      </c>
      <c r="S67">
        <v>4.3264174162</v>
      </c>
      <c r="T67">
        <v>6.3073379779</v>
      </c>
      <c r="U67">
        <v>0.4556854613</v>
      </c>
      <c r="V67">
        <v>5.2402522427</v>
      </c>
      <c r="W67">
        <v>0.4824043206</v>
      </c>
      <c r="X67">
        <v>0.0717</v>
      </c>
      <c r="Y67">
        <v>-0.1167</v>
      </c>
      <c r="Z67">
        <v>0.2602</v>
      </c>
      <c r="AA67">
        <v>1.0743747739</v>
      </c>
      <c r="AB67">
        <v>0.8898093401</v>
      </c>
      <c r="AC67">
        <v>1.2972230149</v>
      </c>
      <c r="AD67">
        <v>0.4600259899</v>
      </c>
      <c r="AE67">
        <v>0.0986</v>
      </c>
      <c r="AF67">
        <v>-0.1629</v>
      </c>
      <c r="AG67">
        <v>0.3601</v>
      </c>
      <c r="AH67">
        <v>0.2862223656</v>
      </c>
      <c r="AI67">
        <v>0.0641</v>
      </c>
      <c r="AJ67">
        <v>-0.0537</v>
      </c>
      <c r="AK67">
        <v>0.1819</v>
      </c>
      <c r="AL67" t="s">
        <v>262</v>
      </c>
    </row>
    <row r="68" spans="1:38" ht="12.75">
      <c r="A68" t="s">
        <v>28</v>
      </c>
      <c r="B68">
        <v>180</v>
      </c>
      <c r="C68">
        <v>26431</v>
      </c>
      <c r="D68">
        <v>5.9850661932</v>
      </c>
      <c r="E68">
        <v>5.1147194722</v>
      </c>
      <c r="F68">
        <v>7.003515546</v>
      </c>
      <c r="G68">
        <v>0.0857129099</v>
      </c>
      <c r="H68">
        <v>6.81018501</v>
      </c>
      <c r="I68">
        <v>0.5076012207</v>
      </c>
      <c r="J68">
        <v>0.1378</v>
      </c>
      <c r="K68">
        <v>-0.0194</v>
      </c>
      <c r="L68">
        <v>0.2949</v>
      </c>
      <c r="M68">
        <v>1.147724868</v>
      </c>
      <c r="N68">
        <v>0.9808230254</v>
      </c>
      <c r="O68">
        <v>1.3430275783</v>
      </c>
      <c r="P68">
        <v>161</v>
      </c>
      <c r="Q68">
        <v>30291</v>
      </c>
      <c r="R68">
        <v>4.5244998595</v>
      </c>
      <c r="S68">
        <v>3.8275498673</v>
      </c>
      <c r="T68">
        <v>5.3483559165</v>
      </c>
      <c r="U68">
        <v>0.3990246122</v>
      </c>
      <c r="V68">
        <v>5.3151100987</v>
      </c>
      <c r="W68">
        <v>0.4188893579</v>
      </c>
      <c r="X68">
        <v>-0.072</v>
      </c>
      <c r="Y68">
        <v>-0.2393</v>
      </c>
      <c r="Z68">
        <v>0.0953</v>
      </c>
      <c r="AA68">
        <v>0.9305487305</v>
      </c>
      <c r="AB68">
        <v>0.7872078198</v>
      </c>
      <c r="AC68">
        <v>1.099990267</v>
      </c>
      <c r="AD68">
        <v>0.0039253093</v>
      </c>
      <c r="AE68">
        <v>0.3284</v>
      </c>
      <c r="AF68">
        <v>0.1052</v>
      </c>
      <c r="AG68">
        <v>0.5515</v>
      </c>
      <c r="AH68">
        <v>0.6291110042</v>
      </c>
      <c r="AI68">
        <v>0.0256</v>
      </c>
      <c r="AJ68">
        <v>-0.0784</v>
      </c>
      <c r="AK68">
        <v>0.1296</v>
      </c>
      <c r="AL68" t="s">
        <v>263</v>
      </c>
    </row>
    <row r="69" spans="1:38" ht="12.75">
      <c r="A69" t="s">
        <v>27</v>
      </c>
      <c r="B69">
        <v>42</v>
      </c>
      <c r="C69">
        <v>7563</v>
      </c>
      <c r="D69">
        <v>5.3902569329</v>
      </c>
      <c r="E69">
        <v>3.9305180478</v>
      </c>
      <c r="F69">
        <v>7.3921222212</v>
      </c>
      <c r="G69">
        <v>0.8372120345</v>
      </c>
      <c r="H69">
        <v>5.5533518445</v>
      </c>
      <c r="I69">
        <v>0.8569007931</v>
      </c>
      <c r="J69">
        <v>0.0331</v>
      </c>
      <c r="K69">
        <v>-0.2827</v>
      </c>
      <c r="L69">
        <v>0.3489</v>
      </c>
      <c r="M69">
        <v>1.0336614044</v>
      </c>
      <c r="N69">
        <v>0.7537349065</v>
      </c>
      <c r="O69">
        <v>1.4175486497</v>
      </c>
      <c r="P69">
        <v>42</v>
      </c>
      <c r="Q69">
        <v>8328</v>
      </c>
      <c r="R69">
        <v>4.940844043</v>
      </c>
      <c r="S69">
        <v>3.6288042546</v>
      </c>
      <c r="T69">
        <v>6.7272683078</v>
      </c>
      <c r="U69">
        <v>0.9188247696</v>
      </c>
      <c r="V69">
        <v>5.0432276657</v>
      </c>
      <c r="W69">
        <v>0.7781869234</v>
      </c>
      <c r="X69">
        <v>0.016</v>
      </c>
      <c r="Y69">
        <v>-0.2926</v>
      </c>
      <c r="Z69">
        <v>0.3247</v>
      </c>
      <c r="AA69">
        <v>1.0161777644</v>
      </c>
      <c r="AB69">
        <v>0.7463320361</v>
      </c>
      <c r="AC69">
        <v>1.3835896073</v>
      </c>
      <c r="AD69">
        <v>0.5441682378</v>
      </c>
      <c r="AE69">
        <v>0.1357</v>
      </c>
      <c r="AF69">
        <v>-0.3027</v>
      </c>
      <c r="AG69">
        <v>0.574</v>
      </c>
      <c r="AH69">
        <v>0.1380155756</v>
      </c>
      <c r="AI69">
        <v>0.1423</v>
      </c>
      <c r="AJ69">
        <v>-0.0457</v>
      </c>
      <c r="AK69">
        <v>0.3304</v>
      </c>
      <c r="AL69" t="s">
        <v>264</v>
      </c>
    </row>
    <row r="70" spans="1:38" ht="12.75">
      <c r="A70" t="s">
        <v>30</v>
      </c>
      <c r="B70">
        <v>68</v>
      </c>
      <c r="C70">
        <v>14838</v>
      </c>
      <c r="D70">
        <v>4.1282351654</v>
      </c>
      <c r="E70">
        <v>3.2182666659</v>
      </c>
      <c r="F70">
        <v>5.295498276</v>
      </c>
      <c r="G70">
        <v>0.0659188946</v>
      </c>
      <c r="H70">
        <v>4.5828278744</v>
      </c>
      <c r="I70">
        <v>0.5557495115</v>
      </c>
      <c r="J70">
        <v>-0.2336</v>
      </c>
      <c r="K70">
        <v>-0.4826</v>
      </c>
      <c r="L70">
        <v>0.0154</v>
      </c>
      <c r="M70">
        <v>0.7916500849</v>
      </c>
      <c r="N70">
        <v>0.617150181</v>
      </c>
      <c r="O70">
        <v>1.0154900319</v>
      </c>
      <c r="P70">
        <v>84</v>
      </c>
      <c r="Q70">
        <v>16047</v>
      </c>
      <c r="R70">
        <v>5.1071034058</v>
      </c>
      <c r="S70">
        <v>4.0960190119</v>
      </c>
      <c r="T70">
        <v>6.3677695641</v>
      </c>
      <c r="U70">
        <v>0.6624009276</v>
      </c>
      <c r="V70">
        <v>5.2346232941</v>
      </c>
      <c r="W70">
        <v>0.5711442257</v>
      </c>
      <c r="X70">
        <v>0.0491</v>
      </c>
      <c r="Y70">
        <v>-0.1715</v>
      </c>
      <c r="Z70">
        <v>0.2698</v>
      </c>
      <c r="AA70">
        <v>1.0503721381</v>
      </c>
      <c r="AB70">
        <v>0.8424235629</v>
      </c>
      <c r="AC70">
        <v>1.3096519103</v>
      </c>
      <c r="AD70">
        <v>0.3271531967</v>
      </c>
      <c r="AE70">
        <v>-0.1642</v>
      </c>
      <c r="AF70">
        <v>-0.4926</v>
      </c>
      <c r="AG70">
        <v>0.1642</v>
      </c>
      <c r="AH70">
        <v>0.3332369287</v>
      </c>
      <c r="AI70">
        <v>-0.072</v>
      </c>
      <c r="AJ70">
        <v>-0.2177</v>
      </c>
      <c r="AK70">
        <v>0.0738</v>
      </c>
      <c r="AL70" t="s">
        <v>265</v>
      </c>
    </row>
    <row r="71" spans="1:38" ht="12.75">
      <c r="A71" t="s">
        <v>26</v>
      </c>
      <c r="B71">
        <v>121</v>
      </c>
      <c r="C71">
        <v>17314</v>
      </c>
      <c r="D71">
        <v>6.8703347793</v>
      </c>
      <c r="E71">
        <v>5.7041151773</v>
      </c>
      <c r="F71">
        <v>8.2749906887</v>
      </c>
      <c r="G71">
        <v>0.0036717385</v>
      </c>
      <c r="H71">
        <v>6.9885641677</v>
      </c>
      <c r="I71">
        <v>0.6353240152</v>
      </c>
      <c r="J71">
        <v>0.2757</v>
      </c>
      <c r="K71">
        <v>0.0897</v>
      </c>
      <c r="L71">
        <v>0.4618</v>
      </c>
      <c r="M71">
        <v>1.3174881986</v>
      </c>
      <c r="N71">
        <v>1.0938483598</v>
      </c>
      <c r="O71">
        <v>1.5868517221</v>
      </c>
      <c r="P71">
        <v>125</v>
      </c>
      <c r="Q71">
        <v>19271</v>
      </c>
      <c r="R71">
        <v>6.3428954827</v>
      </c>
      <c r="S71">
        <v>5.2704264773</v>
      </c>
      <c r="T71">
        <v>7.6335991551</v>
      </c>
      <c r="U71">
        <v>0.0049068332</v>
      </c>
      <c r="V71">
        <v>6.4864303876</v>
      </c>
      <c r="W71">
        <v>0.5801639711</v>
      </c>
      <c r="X71">
        <v>0.2658</v>
      </c>
      <c r="Y71">
        <v>0.0806</v>
      </c>
      <c r="Z71">
        <v>0.4511</v>
      </c>
      <c r="AA71">
        <v>1.3045360863</v>
      </c>
      <c r="AB71">
        <v>1.0839626081</v>
      </c>
      <c r="AC71">
        <v>1.5699936399</v>
      </c>
      <c r="AD71">
        <v>0.3273245452</v>
      </c>
      <c r="AE71">
        <v>0.1285</v>
      </c>
      <c r="AF71">
        <v>-0.1286</v>
      </c>
      <c r="AG71">
        <v>0.3856</v>
      </c>
      <c r="AH71">
        <v>4.87135E-05</v>
      </c>
      <c r="AI71">
        <v>0.2456</v>
      </c>
      <c r="AJ71">
        <v>0.1271</v>
      </c>
      <c r="AK71">
        <v>0.3641</v>
      </c>
      <c r="AL71" t="s">
        <v>266</v>
      </c>
    </row>
    <row r="72" spans="1:38" ht="12.75">
      <c r="A72" t="s">
        <v>25</v>
      </c>
      <c r="B72">
        <v>117</v>
      </c>
      <c r="C72">
        <v>15277</v>
      </c>
      <c r="D72">
        <v>7.40821989</v>
      </c>
      <c r="E72">
        <v>6.1028377326</v>
      </c>
      <c r="F72">
        <v>8.992820118</v>
      </c>
      <c r="G72">
        <v>0.0003849818</v>
      </c>
      <c r="H72">
        <v>7.6585717091</v>
      </c>
      <c r="I72">
        <v>0.708035205</v>
      </c>
      <c r="J72">
        <v>0.3511</v>
      </c>
      <c r="K72">
        <v>0.1573</v>
      </c>
      <c r="L72">
        <v>0.5449</v>
      </c>
      <c r="M72">
        <v>1.4206356155</v>
      </c>
      <c r="N72">
        <v>1.1703093007</v>
      </c>
      <c r="O72">
        <v>1.7245061206</v>
      </c>
      <c r="P72">
        <v>103</v>
      </c>
      <c r="Q72">
        <v>18273</v>
      </c>
      <c r="R72">
        <v>5.4474468447</v>
      </c>
      <c r="S72">
        <v>4.4514200666</v>
      </c>
      <c r="T72">
        <v>6.6663394338</v>
      </c>
      <c r="U72">
        <v>0.2699286352</v>
      </c>
      <c r="V72">
        <v>5.6367317901</v>
      </c>
      <c r="W72">
        <v>0.5554036866</v>
      </c>
      <c r="X72">
        <v>0.1137</v>
      </c>
      <c r="Y72">
        <v>-0.0883</v>
      </c>
      <c r="Z72">
        <v>0.3156</v>
      </c>
      <c r="AA72">
        <v>1.1203701853</v>
      </c>
      <c r="AB72">
        <v>0.9155184928</v>
      </c>
      <c r="AC72">
        <v>1.3710584352</v>
      </c>
      <c r="AD72">
        <v>0.0111026292</v>
      </c>
      <c r="AE72">
        <v>0.356</v>
      </c>
      <c r="AF72">
        <v>0.0812</v>
      </c>
      <c r="AG72">
        <v>0.6308</v>
      </c>
      <c r="AH72">
        <v>0.0003585353</v>
      </c>
      <c r="AI72">
        <v>0.2311</v>
      </c>
      <c r="AJ72">
        <v>0.1042</v>
      </c>
      <c r="AK72">
        <v>0.3581</v>
      </c>
      <c r="AL72" t="s">
        <v>267</v>
      </c>
    </row>
    <row r="73" spans="1:38" ht="12.75">
      <c r="A73" t="s">
        <v>29</v>
      </c>
      <c r="B73">
        <v>17</v>
      </c>
      <c r="C73">
        <v>4549</v>
      </c>
      <c r="D73">
        <v>3.4995704856</v>
      </c>
      <c r="E73">
        <v>1.9929992439</v>
      </c>
      <c r="F73">
        <v>6.145006638</v>
      </c>
      <c r="G73">
        <v>0.1649859291</v>
      </c>
      <c r="H73">
        <v>3.7370850736</v>
      </c>
      <c r="I73">
        <v>0.9063762641</v>
      </c>
      <c r="J73">
        <v>-0.3988</v>
      </c>
      <c r="K73">
        <v>-0.9618</v>
      </c>
      <c r="L73">
        <v>0.1642</v>
      </c>
      <c r="M73">
        <v>0.6710943445</v>
      </c>
      <c r="N73">
        <v>0.3821870503</v>
      </c>
      <c r="O73">
        <v>1.1783958113</v>
      </c>
      <c r="P73">
        <v>26</v>
      </c>
      <c r="Q73">
        <v>5426</v>
      </c>
      <c r="R73">
        <v>5.0693072734</v>
      </c>
      <c r="S73">
        <v>3.4329168113</v>
      </c>
      <c r="T73">
        <v>7.4857264665</v>
      </c>
      <c r="U73">
        <v>0.8338564425</v>
      </c>
      <c r="V73">
        <v>4.7917434574</v>
      </c>
      <c r="W73">
        <v>0.9397382074</v>
      </c>
      <c r="X73">
        <v>0.0417</v>
      </c>
      <c r="Y73">
        <v>-0.3481</v>
      </c>
      <c r="Z73">
        <v>0.4315</v>
      </c>
      <c r="AA73">
        <v>1.0425986506</v>
      </c>
      <c r="AB73">
        <v>0.7060440889</v>
      </c>
      <c r="AC73">
        <v>1.5395808326</v>
      </c>
      <c r="AD73">
        <v>0.3553004766</v>
      </c>
      <c r="AE73">
        <v>-0.322</v>
      </c>
      <c r="AF73">
        <v>-1.0046</v>
      </c>
      <c r="AG73">
        <v>0.3607</v>
      </c>
      <c r="AH73">
        <v>0.1258820195</v>
      </c>
      <c r="AI73">
        <v>-0.2333</v>
      </c>
      <c r="AJ73">
        <v>-0.532</v>
      </c>
      <c r="AK73">
        <v>0.0655</v>
      </c>
      <c r="AL73" t="s">
        <v>268</v>
      </c>
    </row>
    <row r="74" spans="1:38" ht="12.75">
      <c r="A74" t="s">
        <v>39</v>
      </c>
      <c r="B74">
        <v>153</v>
      </c>
      <c r="C74">
        <v>24112</v>
      </c>
      <c r="D74">
        <v>6.2098740067</v>
      </c>
      <c r="E74">
        <v>5.2427779498</v>
      </c>
      <c r="F74">
        <v>7.3553630439</v>
      </c>
      <c r="G74">
        <v>0.043167458</v>
      </c>
      <c r="H74">
        <v>6.3453881885</v>
      </c>
      <c r="I74">
        <v>0.5129942301</v>
      </c>
      <c r="J74">
        <v>0.1747</v>
      </c>
      <c r="K74">
        <v>0.0054</v>
      </c>
      <c r="L74">
        <v>0.3439</v>
      </c>
      <c r="M74">
        <v>1.1908350876</v>
      </c>
      <c r="N74">
        <v>1.0053801305</v>
      </c>
      <c r="O74">
        <v>1.4104995343</v>
      </c>
      <c r="P74">
        <v>120</v>
      </c>
      <c r="Q74">
        <v>22583</v>
      </c>
      <c r="R74">
        <v>4.8132643604</v>
      </c>
      <c r="S74">
        <v>3.9668711942</v>
      </c>
      <c r="T74">
        <v>5.840248566</v>
      </c>
      <c r="U74">
        <v>0.9183738256</v>
      </c>
      <c r="V74">
        <v>5.313731568</v>
      </c>
      <c r="W74">
        <v>0.4850751074</v>
      </c>
      <c r="X74">
        <v>-0.0101</v>
      </c>
      <c r="Y74">
        <v>-0.2035</v>
      </c>
      <c r="Z74">
        <v>0.1833</v>
      </c>
      <c r="AA74">
        <v>0.9899385964</v>
      </c>
      <c r="AB74">
        <v>0.8158618784</v>
      </c>
      <c r="AC74">
        <v>1.2011572677</v>
      </c>
      <c r="AD74">
        <v>0.0180408785</v>
      </c>
      <c r="AE74">
        <v>0.3034</v>
      </c>
      <c r="AF74">
        <v>0.0519</v>
      </c>
      <c r="AG74">
        <v>0.5548</v>
      </c>
      <c r="AH74">
        <v>0.1896349787</v>
      </c>
      <c r="AI74">
        <v>0.0758</v>
      </c>
      <c r="AJ74">
        <v>-0.0375</v>
      </c>
      <c r="AK74">
        <v>0.1891</v>
      </c>
      <c r="AL74" t="s">
        <v>269</v>
      </c>
    </row>
    <row r="75" spans="1:38" ht="12.75">
      <c r="A75" t="s">
        <v>40</v>
      </c>
      <c r="B75">
        <v>196</v>
      </c>
      <c r="C75">
        <v>23626</v>
      </c>
      <c r="D75">
        <v>7.8450532885</v>
      </c>
      <c r="E75">
        <v>6.7432273289</v>
      </c>
      <c r="F75">
        <v>9.126914769</v>
      </c>
      <c r="G75" s="4">
        <v>1.230628E-07</v>
      </c>
      <c r="H75">
        <v>8.2959451452</v>
      </c>
      <c r="I75">
        <v>0.5925675104</v>
      </c>
      <c r="J75">
        <v>0.4084</v>
      </c>
      <c r="K75">
        <v>0.2571</v>
      </c>
      <c r="L75">
        <v>0.5597</v>
      </c>
      <c r="M75">
        <v>1.5044048736</v>
      </c>
      <c r="N75">
        <v>1.2931134671</v>
      </c>
      <c r="O75">
        <v>1.7502207511</v>
      </c>
      <c r="P75">
        <v>171</v>
      </c>
      <c r="Q75">
        <v>25386</v>
      </c>
      <c r="R75">
        <v>6.3635247623</v>
      </c>
      <c r="S75">
        <v>5.4194658948</v>
      </c>
      <c r="T75">
        <v>7.4720365782</v>
      </c>
      <c r="U75">
        <v>0.0010222297</v>
      </c>
      <c r="V75">
        <v>6.7359962184</v>
      </c>
      <c r="W75">
        <v>0.5151145053</v>
      </c>
      <c r="X75">
        <v>0.2691</v>
      </c>
      <c r="Y75">
        <v>0.1085</v>
      </c>
      <c r="Z75">
        <v>0.4297</v>
      </c>
      <c r="AA75">
        <v>1.3087788868</v>
      </c>
      <c r="AB75">
        <v>1.1146153752</v>
      </c>
      <c r="AC75">
        <v>1.5367652488</v>
      </c>
      <c r="AD75">
        <v>0.0181975939</v>
      </c>
      <c r="AE75">
        <v>0.2579</v>
      </c>
      <c r="AF75">
        <v>0.0439</v>
      </c>
      <c r="AG75">
        <v>0.4719</v>
      </c>
      <c r="AH75" s="4">
        <v>1.08781E-12</v>
      </c>
      <c r="AI75">
        <v>0.3545</v>
      </c>
      <c r="AJ75">
        <v>0.2569</v>
      </c>
      <c r="AK75">
        <v>0.4521</v>
      </c>
      <c r="AL75" t="s">
        <v>270</v>
      </c>
    </row>
    <row r="76" spans="1:38" ht="12.75">
      <c r="A76" t="s">
        <v>41</v>
      </c>
      <c r="B76">
        <v>39</v>
      </c>
      <c r="C76">
        <v>7616</v>
      </c>
      <c r="D76">
        <v>5.4060350288</v>
      </c>
      <c r="E76">
        <v>3.9304371125</v>
      </c>
      <c r="F76">
        <v>7.435614385</v>
      </c>
      <c r="G76">
        <v>0.8246756396</v>
      </c>
      <c r="H76">
        <v>5.1207983193</v>
      </c>
      <c r="I76">
        <v>0.8199839809</v>
      </c>
      <c r="J76">
        <v>0.036</v>
      </c>
      <c r="K76">
        <v>-0.2827</v>
      </c>
      <c r="L76">
        <v>0.3548</v>
      </c>
      <c r="M76">
        <v>1.0366870874</v>
      </c>
      <c r="N76">
        <v>0.753719386</v>
      </c>
      <c r="O76">
        <v>1.4258889146</v>
      </c>
      <c r="P76">
        <v>45</v>
      </c>
      <c r="Q76">
        <v>9319</v>
      </c>
      <c r="R76">
        <v>4.6582355068</v>
      </c>
      <c r="S76">
        <v>3.3802868511</v>
      </c>
      <c r="T76">
        <v>6.4193244515</v>
      </c>
      <c r="U76">
        <v>0.7933946466</v>
      </c>
      <c r="V76">
        <v>4.8288442966</v>
      </c>
      <c r="W76">
        <v>0.7198416067</v>
      </c>
      <c r="X76">
        <v>-0.0429</v>
      </c>
      <c r="Y76">
        <v>-0.3635</v>
      </c>
      <c r="Z76">
        <v>0.2778</v>
      </c>
      <c r="AA76">
        <v>0.9580539887</v>
      </c>
      <c r="AB76">
        <v>0.6952197449</v>
      </c>
      <c r="AC76">
        <v>1.3202551453</v>
      </c>
      <c r="AD76">
        <v>0.3886329546</v>
      </c>
      <c r="AE76">
        <v>0.1975</v>
      </c>
      <c r="AF76">
        <v>-0.2515</v>
      </c>
      <c r="AG76">
        <v>0.6465</v>
      </c>
      <c r="AH76">
        <v>0.4410309253</v>
      </c>
      <c r="AI76">
        <v>0.0771</v>
      </c>
      <c r="AJ76">
        <v>-0.119</v>
      </c>
      <c r="AK76">
        <v>0.2732</v>
      </c>
      <c r="AL76" t="s">
        <v>271</v>
      </c>
    </row>
    <row r="77" spans="1:38" ht="12.75">
      <c r="A77" t="s">
        <v>46</v>
      </c>
      <c r="B77">
        <v>165</v>
      </c>
      <c r="C77">
        <v>31288</v>
      </c>
      <c r="D77">
        <v>4.7622260367</v>
      </c>
      <c r="E77">
        <v>4.0336251063</v>
      </c>
      <c r="F77">
        <v>5.6224354588</v>
      </c>
      <c r="G77">
        <v>0.2839858174</v>
      </c>
      <c r="H77">
        <v>5.2735873178</v>
      </c>
      <c r="I77">
        <v>0.4105482159</v>
      </c>
      <c r="J77">
        <v>-0.0908</v>
      </c>
      <c r="K77">
        <v>-0.2568</v>
      </c>
      <c r="L77">
        <v>0.0753</v>
      </c>
      <c r="M77">
        <v>0.9132272013</v>
      </c>
      <c r="N77">
        <v>0.7735072083</v>
      </c>
      <c r="O77">
        <v>1.078185067</v>
      </c>
      <c r="P77">
        <v>165</v>
      </c>
      <c r="Q77">
        <v>31799</v>
      </c>
      <c r="R77">
        <v>4.6751994361</v>
      </c>
      <c r="S77">
        <v>3.9541573442</v>
      </c>
      <c r="T77">
        <v>5.5277238269</v>
      </c>
      <c r="U77">
        <v>0.646330289</v>
      </c>
      <c r="V77">
        <v>5.1888424164</v>
      </c>
      <c r="W77">
        <v>0.4039508343</v>
      </c>
      <c r="X77">
        <v>-0.0392</v>
      </c>
      <c r="Y77">
        <v>-0.2067</v>
      </c>
      <c r="Z77">
        <v>0.1283</v>
      </c>
      <c r="AA77">
        <v>0.9615429407</v>
      </c>
      <c r="AB77">
        <v>0.8132470353</v>
      </c>
      <c r="AC77">
        <v>1.1368806608</v>
      </c>
      <c r="AD77">
        <v>0.5670768728</v>
      </c>
      <c r="AE77">
        <v>0.067</v>
      </c>
      <c r="AF77">
        <v>-0.1625</v>
      </c>
      <c r="AG77">
        <v>0.2966</v>
      </c>
      <c r="AH77">
        <v>0.7858794747</v>
      </c>
      <c r="AI77">
        <v>0.0142</v>
      </c>
      <c r="AJ77">
        <v>-0.088</v>
      </c>
      <c r="AK77">
        <v>0.1164</v>
      </c>
      <c r="AL77" t="s">
        <v>272</v>
      </c>
    </row>
    <row r="78" spans="1:38" ht="12.75">
      <c r="A78" t="s">
        <v>48</v>
      </c>
      <c r="B78">
        <v>18</v>
      </c>
      <c r="C78">
        <v>3969</v>
      </c>
      <c r="D78">
        <v>4.4556713633</v>
      </c>
      <c r="E78">
        <v>2.763801069</v>
      </c>
      <c r="F78">
        <v>7.1832258555</v>
      </c>
      <c r="G78">
        <v>0.5185406352</v>
      </c>
      <c r="H78">
        <v>4.5351473923</v>
      </c>
      <c r="I78">
        <v>1.0689444916</v>
      </c>
      <c r="J78">
        <v>-0.1573</v>
      </c>
      <c r="K78">
        <v>-0.6349</v>
      </c>
      <c r="L78">
        <v>0.3203</v>
      </c>
      <c r="M78">
        <v>0.8544408135</v>
      </c>
      <c r="N78">
        <v>0.5299996883</v>
      </c>
      <c r="O78">
        <v>1.3774896852</v>
      </c>
      <c r="P78">
        <v>24</v>
      </c>
      <c r="Q78">
        <v>3168</v>
      </c>
      <c r="R78">
        <v>6.8599678867</v>
      </c>
      <c r="S78">
        <v>4.5705017378</v>
      </c>
      <c r="T78">
        <v>10.296278638</v>
      </c>
      <c r="U78">
        <v>0.0966391473</v>
      </c>
      <c r="V78">
        <v>7.5757575758</v>
      </c>
      <c r="W78">
        <v>1.5463950396</v>
      </c>
      <c r="X78">
        <v>0.3442</v>
      </c>
      <c r="Y78">
        <v>-0.0619</v>
      </c>
      <c r="Z78">
        <v>0.7503</v>
      </c>
      <c r="AA78">
        <v>1.4108817785</v>
      </c>
      <c r="AB78">
        <v>0.9400098844</v>
      </c>
      <c r="AC78">
        <v>2.1176238951</v>
      </c>
      <c r="AD78">
        <v>0.229473646</v>
      </c>
      <c r="AE78">
        <v>-0.3829</v>
      </c>
      <c r="AF78">
        <v>-1.0075</v>
      </c>
      <c r="AG78">
        <v>0.2416</v>
      </c>
      <c r="AH78">
        <v>0.5348353455</v>
      </c>
      <c r="AI78">
        <v>0.088</v>
      </c>
      <c r="AJ78">
        <v>-0.1898</v>
      </c>
      <c r="AK78">
        <v>0.3657</v>
      </c>
      <c r="AL78" t="s">
        <v>273</v>
      </c>
    </row>
    <row r="79" spans="1:38" ht="12.75">
      <c r="A79" t="s">
        <v>47</v>
      </c>
      <c r="B79">
        <v>47</v>
      </c>
      <c r="C79">
        <v>6421</v>
      </c>
      <c r="D79">
        <v>6.8735504735</v>
      </c>
      <c r="E79">
        <v>5.1172498256</v>
      </c>
      <c r="F79">
        <v>9.2326342707</v>
      </c>
      <c r="G79">
        <v>0.0665607089</v>
      </c>
      <c r="H79">
        <v>7.319732129</v>
      </c>
      <c r="I79">
        <v>1.0676926648</v>
      </c>
      <c r="J79">
        <v>0.2762</v>
      </c>
      <c r="K79">
        <v>-0.0189</v>
      </c>
      <c r="L79">
        <v>0.5713</v>
      </c>
      <c r="M79">
        <v>1.3181048555</v>
      </c>
      <c r="N79">
        <v>0.9813082581</v>
      </c>
      <c r="O79">
        <v>1.7704940275</v>
      </c>
      <c r="P79">
        <v>27</v>
      </c>
      <c r="Q79">
        <v>6116</v>
      </c>
      <c r="R79">
        <v>3.9658627579</v>
      </c>
      <c r="S79">
        <v>2.6468581725</v>
      </c>
      <c r="T79">
        <v>5.9421647817</v>
      </c>
      <c r="U79">
        <v>0.3233063677</v>
      </c>
      <c r="V79">
        <v>4.4146500981</v>
      </c>
      <c r="W79">
        <v>0.8495998075</v>
      </c>
      <c r="X79">
        <v>-0.2038</v>
      </c>
      <c r="Y79">
        <v>-0.6081</v>
      </c>
      <c r="Z79">
        <v>0.2006</v>
      </c>
      <c r="AA79">
        <v>0.8156544744</v>
      </c>
      <c r="AB79">
        <v>0.5443763043</v>
      </c>
      <c r="AC79">
        <v>1.2221182597</v>
      </c>
      <c r="AD79">
        <v>0.0184045008</v>
      </c>
      <c r="AE79">
        <v>0.5986</v>
      </c>
      <c r="AF79">
        <v>0.1009</v>
      </c>
      <c r="AG79">
        <v>1.0962</v>
      </c>
      <c r="AH79">
        <v>0.4956433625</v>
      </c>
      <c r="AI79">
        <v>0.0743</v>
      </c>
      <c r="AJ79">
        <v>-0.1394</v>
      </c>
      <c r="AK79">
        <v>0.2881</v>
      </c>
      <c r="AL79" t="s">
        <v>274</v>
      </c>
    </row>
    <row r="80" spans="1:38" ht="12.75">
      <c r="A80" t="s">
        <v>53</v>
      </c>
      <c r="B80">
        <v>12</v>
      </c>
      <c r="C80">
        <v>1817</v>
      </c>
      <c r="D80">
        <v>6.5680175717</v>
      </c>
      <c r="E80">
        <v>3.5950094712</v>
      </c>
      <c r="F80">
        <v>11.999649839</v>
      </c>
      <c r="G80">
        <v>0.4530387884</v>
      </c>
      <c r="H80">
        <v>6.6042927903</v>
      </c>
      <c r="I80">
        <v>1.9064951101</v>
      </c>
      <c r="J80">
        <v>0.2307</v>
      </c>
      <c r="K80">
        <v>-0.3719</v>
      </c>
      <c r="L80">
        <v>0.8334</v>
      </c>
      <c r="M80">
        <v>1.2595144075</v>
      </c>
      <c r="N80">
        <v>0.68939618</v>
      </c>
      <c r="O80">
        <v>2.3011101436</v>
      </c>
      <c r="P80">
        <v>9</v>
      </c>
      <c r="Q80">
        <v>1895</v>
      </c>
      <c r="R80">
        <v>3.815905396</v>
      </c>
      <c r="S80">
        <v>1.7355429276</v>
      </c>
      <c r="T80">
        <v>8.3899589918</v>
      </c>
      <c r="U80">
        <v>0.5466433494</v>
      </c>
      <c r="V80">
        <v>4.7493403694</v>
      </c>
      <c r="W80">
        <v>1.5831134565</v>
      </c>
      <c r="X80">
        <v>-0.2423</v>
      </c>
      <c r="Y80">
        <v>-1.0302</v>
      </c>
      <c r="Z80">
        <v>0.5455</v>
      </c>
      <c r="AA80">
        <v>0.7848129147</v>
      </c>
      <c r="AB80">
        <v>0.3569471363</v>
      </c>
      <c r="AC80">
        <v>1.7255533057</v>
      </c>
      <c r="AD80">
        <v>0.2417076472</v>
      </c>
      <c r="AE80">
        <v>0.5916</v>
      </c>
      <c r="AF80">
        <v>-0.3988</v>
      </c>
      <c r="AG80">
        <v>1.5821</v>
      </c>
      <c r="AH80">
        <v>0.7935261533</v>
      </c>
      <c r="AI80">
        <v>0.0566</v>
      </c>
      <c r="AJ80">
        <v>-0.3673</v>
      </c>
      <c r="AK80">
        <v>0.4805</v>
      </c>
      <c r="AL80" t="s">
        <v>275</v>
      </c>
    </row>
    <row r="81" spans="1:38" ht="12.75">
      <c r="A81" t="s">
        <v>52</v>
      </c>
      <c r="B81">
        <v>40</v>
      </c>
      <c r="C81">
        <v>7797</v>
      </c>
      <c r="D81">
        <v>5.0983219625</v>
      </c>
      <c r="E81">
        <v>3.6449475928</v>
      </c>
      <c r="F81">
        <v>7.1312100302</v>
      </c>
      <c r="G81">
        <v>0.8951028315</v>
      </c>
      <c r="H81">
        <v>5.1301782737</v>
      </c>
      <c r="I81">
        <v>0.8111524074</v>
      </c>
      <c r="J81">
        <v>-0.0226</v>
      </c>
      <c r="K81">
        <v>-0.3581</v>
      </c>
      <c r="L81">
        <v>0.313</v>
      </c>
      <c r="M81">
        <v>0.9776785607</v>
      </c>
      <c r="N81">
        <v>0.6989725526</v>
      </c>
      <c r="O81">
        <v>1.3675148822</v>
      </c>
      <c r="P81">
        <v>36</v>
      </c>
      <c r="Q81">
        <v>10067</v>
      </c>
      <c r="R81">
        <v>3.8215617919</v>
      </c>
      <c r="S81">
        <v>2.7374417224</v>
      </c>
      <c r="T81">
        <v>5.3350302985</v>
      </c>
      <c r="U81">
        <v>0.1571374925</v>
      </c>
      <c r="V81">
        <v>3.5760405285</v>
      </c>
      <c r="W81">
        <v>0.5960067547</v>
      </c>
      <c r="X81">
        <v>-0.2408</v>
      </c>
      <c r="Y81">
        <v>-0.5745</v>
      </c>
      <c r="Z81">
        <v>0.0928</v>
      </c>
      <c r="AA81">
        <v>0.7859762592</v>
      </c>
      <c r="AB81">
        <v>0.5630065198</v>
      </c>
      <c r="AC81">
        <v>1.0972496024</v>
      </c>
      <c r="AD81">
        <v>0.1602327314</v>
      </c>
      <c r="AE81">
        <v>0.3369</v>
      </c>
      <c r="AF81">
        <v>-0.1333</v>
      </c>
      <c r="AG81">
        <v>0.807</v>
      </c>
      <c r="AH81">
        <v>0.6163592537</v>
      </c>
      <c r="AI81">
        <v>-0.0525</v>
      </c>
      <c r="AJ81">
        <v>-0.2581</v>
      </c>
      <c r="AK81">
        <v>0.153</v>
      </c>
      <c r="AL81" t="s">
        <v>276</v>
      </c>
    </row>
    <row r="82" spans="1:38" ht="12.75">
      <c r="A82" t="s">
        <v>51</v>
      </c>
      <c r="B82">
        <v>24</v>
      </c>
      <c r="C82">
        <v>4793</v>
      </c>
      <c r="D82">
        <v>5.3369633488</v>
      </c>
      <c r="E82">
        <v>3.5434637367</v>
      </c>
      <c r="F82">
        <v>8.0382303598</v>
      </c>
      <c r="G82">
        <v>0.9117051914</v>
      </c>
      <c r="H82">
        <v>5.0073023159</v>
      </c>
      <c r="I82">
        <v>1.0221113051</v>
      </c>
      <c r="J82">
        <v>0.0232</v>
      </c>
      <c r="K82">
        <v>-0.3864</v>
      </c>
      <c r="L82">
        <v>0.4327</v>
      </c>
      <c r="M82">
        <v>1.0234415723</v>
      </c>
      <c r="N82">
        <v>0.6795115239</v>
      </c>
      <c r="O82">
        <v>1.5414494311</v>
      </c>
      <c r="P82">
        <v>23</v>
      </c>
      <c r="Q82">
        <v>6591</v>
      </c>
      <c r="R82">
        <v>3.5373476811</v>
      </c>
      <c r="S82">
        <v>2.318088176</v>
      </c>
      <c r="T82">
        <v>5.3979088225</v>
      </c>
      <c r="U82">
        <v>0.1401491369</v>
      </c>
      <c r="V82">
        <v>3.4896070399</v>
      </c>
      <c r="W82">
        <v>0.7276333672</v>
      </c>
      <c r="X82">
        <v>-0.3181</v>
      </c>
      <c r="Y82">
        <v>-0.7407</v>
      </c>
      <c r="Z82">
        <v>0.1045</v>
      </c>
      <c r="AA82">
        <v>0.7275222668</v>
      </c>
      <c r="AB82">
        <v>0.4767585538</v>
      </c>
      <c r="AC82">
        <v>1.1101817567</v>
      </c>
      <c r="AD82">
        <v>0.1240588651</v>
      </c>
      <c r="AE82">
        <v>0.4599</v>
      </c>
      <c r="AF82">
        <v>-0.1262</v>
      </c>
      <c r="AG82">
        <v>1.046</v>
      </c>
      <c r="AH82">
        <v>0.7071413703</v>
      </c>
      <c r="AI82">
        <v>-0.0492</v>
      </c>
      <c r="AJ82">
        <v>-0.306</v>
      </c>
      <c r="AK82">
        <v>0.2075</v>
      </c>
      <c r="AL82" t="s">
        <v>277</v>
      </c>
    </row>
    <row r="83" spans="1:38" ht="12.75">
      <c r="A83" t="s">
        <v>50</v>
      </c>
      <c r="B83">
        <v>23</v>
      </c>
      <c r="C83">
        <v>6195</v>
      </c>
      <c r="D83">
        <v>3.766167983</v>
      </c>
      <c r="E83">
        <v>2.468481529</v>
      </c>
      <c r="F83">
        <v>5.7460512099</v>
      </c>
      <c r="G83">
        <v>0.1310918255</v>
      </c>
      <c r="H83">
        <v>3.7126715093</v>
      </c>
      <c r="I83">
        <v>0.7741455243</v>
      </c>
      <c r="J83">
        <v>-0.3254</v>
      </c>
      <c r="K83">
        <v>-0.7479</v>
      </c>
      <c r="L83">
        <v>0.097</v>
      </c>
      <c r="M83">
        <v>0.7222183534</v>
      </c>
      <c r="N83">
        <v>0.4733678034</v>
      </c>
      <c r="O83">
        <v>1.1018902136</v>
      </c>
      <c r="P83">
        <v>47</v>
      </c>
      <c r="Q83">
        <v>8049</v>
      </c>
      <c r="R83">
        <v>5.8017860204</v>
      </c>
      <c r="S83">
        <v>4.3200097002</v>
      </c>
      <c r="T83">
        <v>7.791816075</v>
      </c>
      <c r="U83">
        <v>0.2403132726</v>
      </c>
      <c r="V83">
        <v>5.8392346875</v>
      </c>
      <c r="W83">
        <v>0.8517399181</v>
      </c>
      <c r="X83">
        <v>0.1767</v>
      </c>
      <c r="Y83">
        <v>-0.1182</v>
      </c>
      <c r="Z83">
        <v>0.4716</v>
      </c>
      <c r="AA83">
        <v>1.1932467198</v>
      </c>
      <c r="AB83">
        <v>0.8884914725</v>
      </c>
      <c r="AC83">
        <v>1.6025339335</v>
      </c>
      <c r="AD83">
        <v>0.1423961276</v>
      </c>
      <c r="AE83">
        <v>-0.3835</v>
      </c>
      <c r="AF83">
        <v>-0.8959</v>
      </c>
      <c r="AG83">
        <v>0.1289</v>
      </c>
      <c r="AH83">
        <v>0.1808492483</v>
      </c>
      <c r="AI83">
        <v>-0.167</v>
      </c>
      <c r="AJ83">
        <v>-0.4116</v>
      </c>
      <c r="AK83">
        <v>0.0776</v>
      </c>
      <c r="AL83" t="s">
        <v>278</v>
      </c>
    </row>
    <row r="84" spans="1:38" ht="12.75">
      <c r="A84" t="s">
        <v>54</v>
      </c>
      <c r="B84">
        <v>8</v>
      </c>
      <c r="C84">
        <v>2069</v>
      </c>
      <c r="D84">
        <v>4.0175063064</v>
      </c>
      <c r="E84">
        <v>1.9597774381</v>
      </c>
      <c r="F84">
        <v>8.2358111734</v>
      </c>
      <c r="G84">
        <v>0.4763689063</v>
      </c>
      <c r="H84">
        <v>3.8666022233</v>
      </c>
      <c r="I84">
        <v>1.3670503261</v>
      </c>
      <c r="J84">
        <v>-0.2608</v>
      </c>
      <c r="K84">
        <v>-0.9787</v>
      </c>
      <c r="L84">
        <v>0.457</v>
      </c>
      <c r="M84">
        <v>0.7704161903</v>
      </c>
      <c r="N84">
        <v>0.3758162782</v>
      </c>
      <c r="O84">
        <v>1.5793384712</v>
      </c>
      <c r="P84">
        <v>8</v>
      </c>
      <c r="Q84">
        <v>2473</v>
      </c>
      <c r="R84">
        <v>2.2493125687</v>
      </c>
      <c r="S84">
        <v>0.7877680545</v>
      </c>
      <c r="T84">
        <v>6.4224577306</v>
      </c>
      <c r="U84">
        <v>0.1498538061</v>
      </c>
      <c r="V84">
        <v>3.2349373231</v>
      </c>
      <c r="W84">
        <v>1.1437230589</v>
      </c>
      <c r="X84">
        <v>-0.7709</v>
      </c>
      <c r="Y84">
        <v>-1.82</v>
      </c>
      <c r="Z84">
        <v>0.2783</v>
      </c>
      <c r="AA84">
        <v>0.462613553</v>
      </c>
      <c r="AB84">
        <v>0.1620193581</v>
      </c>
      <c r="AC84">
        <v>1.3208995632</v>
      </c>
      <c r="AD84">
        <v>0.3320062968</v>
      </c>
      <c r="AE84">
        <v>0.6286</v>
      </c>
      <c r="AF84">
        <v>-0.6415</v>
      </c>
      <c r="AG84">
        <v>1.8988</v>
      </c>
      <c r="AH84">
        <v>0.0708678176</v>
      </c>
      <c r="AI84">
        <v>-0.5132</v>
      </c>
      <c r="AJ84">
        <v>-1.07</v>
      </c>
      <c r="AK84">
        <v>0.0436</v>
      </c>
      <c r="AL84" t="s">
        <v>279</v>
      </c>
    </row>
    <row r="85" spans="1:38" ht="12.75">
      <c r="A85" t="s">
        <v>55</v>
      </c>
      <c r="B85">
        <v>31</v>
      </c>
      <c r="C85">
        <v>4027</v>
      </c>
      <c r="D85">
        <v>8.3915154199</v>
      </c>
      <c r="E85">
        <v>5.8667991193</v>
      </c>
      <c r="F85">
        <v>12.002717259</v>
      </c>
      <c r="G85">
        <v>0.0091826675</v>
      </c>
      <c r="H85">
        <v>7.6980382419</v>
      </c>
      <c r="I85">
        <v>1.3826084834</v>
      </c>
      <c r="J85">
        <v>0.4757</v>
      </c>
      <c r="K85">
        <v>0.1178</v>
      </c>
      <c r="L85">
        <v>0.8336</v>
      </c>
      <c r="M85">
        <v>1.6091970609</v>
      </c>
      <c r="N85">
        <v>1.1250454092</v>
      </c>
      <c r="O85">
        <v>2.3016983666</v>
      </c>
      <c r="P85">
        <v>31</v>
      </c>
      <c r="Q85">
        <v>5287</v>
      </c>
      <c r="R85">
        <v>6.2408011993</v>
      </c>
      <c r="S85">
        <v>4.3294360993</v>
      </c>
      <c r="T85">
        <v>8.9959982583</v>
      </c>
      <c r="U85">
        <v>0.1809147896</v>
      </c>
      <c r="V85">
        <v>5.863438623</v>
      </c>
      <c r="W85">
        <v>1.0531046648</v>
      </c>
      <c r="X85">
        <v>0.2496</v>
      </c>
      <c r="Y85">
        <v>-0.1161</v>
      </c>
      <c r="Z85">
        <v>0.6153</v>
      </c>
      <c r="AA85">
        <v>1.2835384714</v>
      </c>
      <c r="AB85">
        <v>0.8904301893</v>
      </c>
      <c r="AC85">
        <v>1.8501967111</v>
      </c>
      <c r="AD85">
        <v>0.1842847731</v>
      </c>
      <c r="AE85">
        <v>0.3447</v>
      </c>
      <c r="AF85">
        <v>-0.1642</v>
      </c>
      <c r="AG85">
        <v>0.8536</v>
      </c>
      <c r="AH85">
        <v>0.0009273049</v>
      </c>
      <c r="AI85">
        <v>0.3844</v>
      </c>
      <c r="AJ85">
        <v>0.1569</v>
      </c>
      <c r="AK85">
        <v>0.6119</v>
      </c>
      <c r="AL85" t="s">
        <v>280</v>
      </c>
    </row>
    <row r="86" spans="1:38" ht="12.75">
      <c r="A86" t="s">
        <v>56</v>
      </c>
      <c r="B86">
        <v>9</v>
      </c>
      <c r="C86">
        <v>3537</v>
      </c>
      <c r="D86">
        <v>2.4873849868</v>
      </c>
      <c r="E86">
        <v>1.2410297075</v>
      </c>
      <c r="F86">
        <v>4.9854439708</v>
      </c>
      <c r="G86">
        <v>0.0369141997</v>
      </c>
      <c r="H86">
        <v>2.5445292621</v>
      </c>
      <c r="I86">
        <v>0.8481764207</v>
      </c>
      <c r="J86">
        <v>-0.7403</v>
      </c>
      <c r="K86">
        <v>-1.4355</v>
      </c>
      <c r="L86">
        <v>-0.045</v>
      </c>
      <c r="M86">
        <v>0.4769928207</v>
      </c>
      <c r="N86">
        <v>0.2379857818</v>
      </c>
      <c r="O86">
        <v>0.9560325381</v>
      </c>
      <c r="P86">
        <v>15</v>
      </c>
      <c r="Q86">
        <v>4839</v>
      </c>
      <c r="R86">
        <v>2.9396228782</v>
      </c>
      <c r="S86">
        <v>1.6540638055</v>
      </c>
      <c r="T86">
        <v>5.2243345373</v>
      </c>
      <c r="U86">
        <v>0.086325252</v>
      </c>
      <c r="V86">
        <v>3.0998140112</v>
      </c>
      <c r="W86">
        <v>0.8003685361</v>
      </c>
      <c r="X86">
        <v>-0.5032</v>
      </c>
      <c r="Y86">
        <v>-1.0783</v>
      </c>
      <c r="Z86">
        <v>0.0718</v>
      </c>
      <c r="AA86">
        <v>0.6045888877</v>
      </c>
      <c r="AB86">
        <v>0.3401894181</v>
      </c>
      <c r="AC86">
        <v>1.0744829313</v>
      </c>
      <c r="AD86">
        <v>0.7965997762</v>
      </c>
      <c r="AE86">
        <v>-0.1184</v>
      </c>
      <c r="AF86">
        <v>-1.0191</v>
      </c>
      <c r="AG86">
        <v>0.7822</v>
      </c>
      <c r="AH86">
        <v>0.0112057546</v>
      </c>
      <c r="AI86">
        <v>-0.4972</v>
      </c>
      <c r="AJ86">
        <v>-0.8814</v>
      </c>
      <c r="AK86">
        <v>-0.113</v>
      </c>
      <c r="AL86" t="s">
        <v>281</v>
      </c>
    </row>
    <row r="87" spans="1:38" ht="12.75">
      <c r="A87" t="s">
        <v>49</v>
      </c>
      <c r="B87">
        <v>9</v>
      </c>
      <c r="C87">
        <v>2504</v>
      </c>
      <c r="D87">
        <v>3.5218994687</v>
      </c>
      <c r="E87">
        <v>1.7572895783</v>
      </c>
      <c r="F87">
        <v>7.0584700556</v>
      </c>
      <c r="G87">
        <v>0.2685179543</v>
      </c>
      <c r="H87">
        <v>3.5942492013</v>
      </c>
      <c r="I87">
        <v>1.1980830671</v>
      </c>
      <c r="J87">
        <v>-0.3925</v>
      </c>
      <c r="K87">
        <v>-1.0877</v>
      </c>
      <c r="L87">
        <v>0.3027</v>
      </c>
      <c r="M87">
        <v>0.6753762569</v>
      </c>
      <c r="N87">
        <v>0.3369862394</v>
      </c>
      <c r="O87">
        <v>1.3535659174</v>
      </c>
      <c r="P87">
        <v>16</v>
      </c>
      <c r="Q87">
        <v>3445</v>
      </c>
      <c r="R87">
        <v>4.9607750321</v>
      </c>
      <c r="S87">
        <v>3.0290323577</v>
      </c>
      <c r="T87">
        <v>8.124472113</v>
      </c>
      <c r="U87">
        <v>0.9364322913</v>
      </c>
      <c r="V87">
        <v>4.6444121916</v>
      </c>
      <c r="W87">
        <v>1.1611030479</v>
      </c>
      <c r="X87">
        <v>0.0201</v>
      </c>
      <c r="Y87">
        <v>-0.4732</v>
      </c>
      <c r="Z87">
        <v>0.5134</v>
      </c>
      <c r="AA87">
        <v>1.0202769482</v>
      </c>
      <c r="AB87">
        <v>0.6229776335</v>
      </c>
      <c r="AC87">
        <v>1.6709509218</v>
      </c>
      <c r="AD87">
        <v>0.4982797953</v>
      </c>
      <c r="AE87">
        <v>-0.294</v>
      </c>
      <c r="AF87">
        <v>-1.1447</v>
      </c>
      <c r="AG87">
        <v>0.5568</v>
      </c>
      <c r="AH87">
        <v>0.0857178103</v>
      </c>
      <c r="AI87">
        <v>-0.3856</v>
      </c>
      <c r="AJ87">
        <v>-0.8253</v>
      </c>
      <c r="AK87">
        <v>0.0542</v>
      </c>
      <c r="AL87" t="s">
        <v>282</v>
      </c>
    </row>
    <row r="88" spans="1:38" ht="12.75">
      <c r="A88" t="s">
        <v>87</v>
      </c>
      <c r="B88">
        <v>425</v>
      </c>
      <c r="C88">
        <v>85619</v>
      </c>
      <c r="D88">
        <v>4.6011425873</v>
      </c>
      <c r="E88">
        <v>4.1193053255</v>
      </c>
      <c r="F88">
        <v>5.1393406014</v>
      </c>
      <c r="G88">
        <v>0.0265578677</v>
      </c>
      <c r="H88">
        <v>4.9638514816</v>
      </c>
      <c r="I88">
        <v>0.2407821643</v>
      </c>
      <c r="J88">
        <v>-0.1252</v>
      </c>
      <c r="K88">
        <v>-0.2358</v>
      </c>
      <c r="L88">
        <v>-0.0146</v>
      </c>
      <c r="M88">
        <v>0.88233707</v>
      </c>
      <c r="N88">
        <v>0.7899376562</v>
      </c>
      <c r="O88">
        <v>0.9855444907</v>
      </c>
      <c r="P88">
        <v>405</v>
      </c>
      <c r="Q88">
        <v>95610</v>
      </c>
      <c r="R88">
        <v>4.0475550672</v>
      </c>
      <c r="S88">
        <v>3.6152157542</v>
      </c>
      <c r="T88">
        <v>4.5315973197</v>
      </c>
      <c r="U88">
        <v>0.0014641963</v>
      </c>
      <c r="V88">
        <v>4.2359585817</v>
      </c>
      <c r="W88">
        <v>0.2104864742</v>
      </c>
      <c r="X88">
        <v>-0.1834</v>
      </c>
      <c r="Y88">
        <v>-0.2963</v>
      </c>
      <c r="Z88">
        <v>-0.0704</v>
      </c>
      <c r="AA88">
        <v>0.8324560386</v>
      </c>
      <c r="AB88">
        <v>0.7435373047</v>
      </c>
      <c r="AC88">
        <v>0.9320084571</v>
      </c>
      <c r="AD88">
        <v>0.0199044356</v>
      </c>
      <c r="AE88">
        <v>0.1768</v>
      </c>
      <c r="AF88">
        <v>0.028</v>
      </c>
      <c r="AG88">
        <v>0.3256</v>
      </c>
      <c r="AH88">
        <v>2.62378E-05</v>
      </c>
      <c r="AI88">
        <v>-0.152</v>
      </c>
      <c r="AJ88">
        <v>-0.2228</v>
      </c>
      <c r="AK88">
        <v>-0.0811</v>
      </c>
      <c r="AL88" t="s">
        <v>283</v>
      </c>
    </row>
    <row r="89" spans="1:38" ht="12.75">
      <c r="A89" t="s">
        <v>86</v>
      </c>
      <c r="B89">
        <v>266</v>
      </c>
      <c r="C89">
        <v>62556</v>
      </c>
      <c r="D89">
        <v>4.0859231973</v>
      </c>
      <c r="E89">
        <v>3.5805910387</v>
      </c>
      <c r="F89">
        <v>4.6625733556</v>
      </c>
      <c r="G89">
        <v>0.0002928989</v>
      </c>
      <c r="H89">
        <v>4.2521900377</v>
      </c>
      <c r="I89">
        <v>0.2607184991</v>
      </c>
      <c r="J89">
        <v>-0.2439</v>
      </c>
      <c r="K89">
        <v>-0.376</v>
      </c>
      <c r="L89">
        <v>-0.1119</v>
      </c>
      <c r="M89">
        <v>0.7835361399</v>
      </c>
      <c r="N89">
        <v>0.6866312325</v>
      </c>
      <c r="O89">
        <v>0.8941173274</v>
      </c>
      <c r="P89">
        <v>287</v>
      </c>
      <c r="Q89">
        <v>75730</v>
      </c>
      <c r="R89">
        <v>3.5519182611</v>
      </c>
      <c r="S89">
        <v>3.121948099</v>
      </c>
      <c r="T89">
        <v>4.0411060445</v>
      </c>
      <c r="U89" s="4">
        <v>1.8456088E-06</v>
      </c>
      <c r="V89">
        <v>3.7897794797</v>
      </c>
      <c r="W89">
        <v>0.2237036095</v>
      </c>
      <c r="X89">
        <v>-0.314</v>
      </c>
      <c r="Y89">
        <v>-0.443</v>
      </c>
      <c r="Z89">
        <v>-0.185</v>
      </c>
      <c r="AA89">
        <v>0.7305189814</v>
      </c>
      <c r="AB89">
        <v>0.6420875081</v>
      </c>
      <c r="AC89">
        <v>0.8311296754</v>
      </c>
      <c r="AD89">
        <v>0.0364469558</v>
      </c>
      <c r="AE89">
        <v>0.1887</v>
      </c>
      <c r="AF89">
        <v>0.0119</v>
      </c>
      <c r="AG89">
        <v>0.3654</v>
      </c>
      <c r="AH89" s="4">
        <v>1.0743644E-08</v>
      </c>
      <c r="AI89">
        <v>-0.2446</v>
      </c>
      <c r="AJ89">
        <v>-0.3284</v>
      </c>
      <c r="AK89">
        <v>-0.1608</v>
      </c>
      <c r="AL89" t="s">
        <v>284</v>
      </c>
    </row>
    <row r="90" spans="1:38" ht="12.75">
      <c r="A90" t="s">
        <v>82</v>
      </c>
      <c r="B90">
        <v>583</v>
      </c>
      <c r="C90">
        <v>97847</v>
      </c>
      <c r="D90">
        <v>5.3780544596</v>
      </c>
      <c r="E90">
        <v>4.871877365</v>
      </c>
      <c r="F90">
        <v>5.9368222151</v>
      </c>
      <c r="G90">
        <v>0.5408559038</v>
      </c>
      <c r="H90">
        <v>5.9582818073</v>
      </c>
      <c r="I90">
        <v>0.246766819</v>
      </c>
      <c r="J90">
        <v>0.0308</v>
      </c>
      <c r="K90">
        <v>-0.068</v>
      </c>
      <c r="L90">
        <v>0.1297</v>
      </c>
      <c r="M90">
        <v>1.0313213998</v>
      </c>
      <c r="N90">
        <v>0.9342544635</v>
      </c>
      <c r="O90">
        <v>1.1384733724</v>
      </c>
      <c r="P90">
        <v>501</v>
      </c>
      <c r="Q90">
        <v>104743</v>
      </c>
      <c r="R90">
        <v>4.4914886126</v>
      </c>
      <c r="S90">
        <v>4.0455975164</v>
      </c>
      <c r="T90">
        <v>4.9865242093</v>
      </c>
      <c r="U90">
        <v>0.1371179126</v>
      </c>
      <c r="V90">
        <v>4.7831358659</v>
      </c>
      <c r="W90">
        <v>0.2136947508</v>
      </c>
      <c r="X90">
        <v>-0.0793</v>
      </c>
      <c r="Y90">
        <v>-0.1839</v>
      </c>
      <c r="Z90">
        <v>0.0253</v>
      </c>
      <c r="AA90">
        <v>0.923759345</v>
      </c>
      <c r="AB90">
        <v>0.8320534313</v>
      </c>
      <c r="AC90">
        <v>1.0255727521</v>
      </c>
      <c r="AD90">
        <v>0.0007898801</v>
      </c>
      <c r="AE90">
        <v>0.2287</v>
      </c>
      <c r="AF90">
        <v>0.0952</v>
      </c>
      <c r="AG90">
        <v>0.3623</v>
      </c>
      <c r="AH90">
        <v>0.8335777275</v>
      </c>
      <c r="AI90">
        <v>-0.0068</v>
      </c>
      <c r="AJ90">
        <v>-0.0706</v>
      </c>
      <c r="AK90">
        <v>0.0569</v>
      </c>
      <c r="AL90" t="s">
        <v>285</v>
      </c>
    </row>
    <row r="91" spans="1:38" ht="12.75">
      <c r="A91" t="s">
        <v>105</v>
      </c>
      <c r="B91">
        <v>530</v>
      </c>
      <c r="C91">
        <v>115959</v>
      </c>
      <c r="D91">
        <v>4.711593325</v>
      </c>
      <c r="E91">
        <v>4.2625189487</v>
      </c>
      <c r="F91">
        <v>5.2079795837</v>
      </c>
      <c r="G91">
        <v>0.0471133114</v>
      </c>
      <c r="H91">
        <v>4.5705809812</v>
      </c>
      <c r="I91">
        <v>0.1985333512</v>
      </c>
      <c r="J91">
        <v>-0.1015</v>
      </c>
      <c r="K91">
        <v>-0.2016</v>
      </c>
      <c r="L91">
        <v>-0.0013</v>
      </c>
      <c r="M91">
        <v>0.9035176308</v>
      </c>
      <c r="N91">
        <v>0.8174009843</v>
      </c>
      <c r="O91">
        <v>0.9987070297</v>
      </c>
      <c r="P91">
        <v>390</v>
      </c>
      <c r="Q91">
        <v>112530</v>
      </c>
      <c r="R91">
        <v>3.5484531745</v>
      </c>
      <c r="S91">
        <v>3.1680017306</v>
      </c>
      <c r="T91">
        <v>3.9745937667</v>
      </c>
      <c r="U91" s="4">
        <v>5.2268804E-08</v>
      </c>
      <c r="V91">
        <v>3.4657424687</v>
      </c>
      <c r="W91">
        <v>0.1754946917</v>
      </c>
      <c r="X91">
        <v>-0.315</v>
      </c>
      <c r="Y91">
        <v>-0.4284</v>
      </c>
      <c r="Z91">
        <v>-0.2016</v>
      </c>
      <c r="AA91">
        <v>0.729806321</v>
      </c>
      <c r="AB91">
        <v>0.6515593061</v>
      </c>
      <c r="AC91">
        <v>0.817450171</v>
      </c>
      <c r="AD91" s="4">
        <v>4.3606327E-06</v>
      </c>
      <c r="AE91">
        <v>0.3321</v>
      </c>
      <c r="AF91">
        <v>0.1904</v>
      </c>
      <c r="AG91">
        <v>0.4738</v>
      </c>
      <c r="AH91" s="4">
        <v>9.286183E-09</v>
      </c>
      <c r="AI91">
        <v>-0.1942</v>
      </c>
      <c r="AJ91">
        <v>-0.2604</v>
      </c>
      <c r="AK91">
        <v>-0.1279</v>
      </c>
      <c r="AL91" t="s">
        <v>286</v>
      </c>
    </row>
    <row r="92" spans="1:38" ht="12.75">
      <c r="A92" t="s">
        <v>106</v>
      </c>
      <c r="B92">
        <v>279</v>
      </c>
      <c r="C92">
        <v>72010</v>
      </c>
      <c r="D92">
        <v>4.3206606151</v>
      </c>
      <c r="E92">
        <v>3.798355043</v>
      </c>
      <c r="F92">
        <v>4.9147875698</v>
      </c>
      <c r="G92">
        <v>0.0042217043</v>
      </c>
      <c r="H92">
        <v>3.8744618803</v>
      </c>
      <c r="I92">
        <v>0.2319579654</v>
      </c>
      <c r="J92">
        <v>-0.1881</v>
      </c>
      <c r="K92">
        <v>-0.3169</v>
      </c>
      <c r="L92">
        <v>-0.0592</v>
      </c>
      <c r="M92">
        <v>0.8285505079</v>
      </c>
      <c r="N92">
        <v>0.7283906977</v>
      </c>
      <c r="O92">
        <v>0.9424831293</v>
      </c>
      <c r="P92">
        <v>243</v>
      </c>
      <c r="Q92">
        <v>69815</v>
      </c>
      <c r="R92">
        <v>3.8763439849</v>
      </c>
      <c r="S92">
        <v>3.3812190054</v>
      </c>
      <c r="T92">
        <v>4.4439720305</v>
      </c>
      <c r="U92">
        <v>0.0011544527</v>
      </c>
      <c r="V92">
        <v>3.4806273723</v>
      </c>
      <c r="W92">
        <v>0.22328235</v>
      </c>
      <c r="X92">
        <v>-0.2266</v>
      </c>
      <c r="Y92">
        <v>-0.3633</v>
      </c>
      <c r="Z92">
        <v>-0.0899</v>
      </c>
      <c r="AA92">
        <v>0.7972432504</v>
      </c>
      <c r="AB92">
        <v>0.69541146</v>
      </c>
      <c r="AC92">
        <v>0.9139866637</v>
      </c>
      <c r="AD92">
        <v>0.0874877103</v>
      </c>
      <c r="AE92">
        <v>0.1571</v>
      </c>
      <c r="AF92">
        <v>-0.0231</v>
      </c>
      <c r="AG92">
        <v>0.3373</v>
      </c>
      <c r="AH92">
        <v>1.09419E-05</v>
      </c>
      <c r="AI92">
        <v>-0.1838</v>
      </c>
      <c r="AJ92">
        <v>-0.2658</v>
      </c>
      <c r="AK92">
        <v>-0.1019</v>
      </c>
      <c r="AL92" t="s">
        <v>287</v>
      </c>
    </row>
    <row r="93" spans="1:38" ht="12.75">
      <c r="A93" t="s">
        <v>89</v>
      </c>
      <c r="B93">
        <v>449</v>
      </c>
      <c r="C93">
        <v>78119</v>
      </c>
      <c r="D93">
        <v>5.3198841212</v>
      </c>
      <c r="E93">
        <v>4.7693057538</v>
      </c>
      <c r="F93">
        <v>5.9340223764</v>
      </c>
      <c r="G93">
        <v>0.720204025</v>
      </c>
      <c r="H93">
        <v>5.7476414189</v>
      </c>
      <c r="I93">
        <v>0.2712479691</v>
      </c>
      <c r="J93">
        <v>0.02</v>
      </c>
      <c r="K93">
        <v>-0.0893</v>
      </c>
      <c r="L93">
        <v>0.1292</v>
      </c>
      <c r="M93">
        <v>1.020166378</v>
      </c>
      <c r="N93">
        <v>0.9145848417</v>
      </c>
      <c r="O93">
        <v>1.137936462</v>
      </c>
      <c r="P93">
        <v>443</v>
      </c>
      <c r="Q93">
        <v>90776</v>
      </c>
      <c r="R93">
        <v>4.3698500715</v>
      </c>
      <c r="S93">
        <v>3.9152661708</v>
      </c>
      <c r="T93">
        <v>4.8772136591</v>
      </c>
      <c r="U93">
        <v>0.0567934654</v>
      </c>
      <c r="V93">
        <v>4.8801445316</v>
      </c>
      <c r="W93">
        <v>0.2318626639</v>
      </c>
      <c r="X93">
        <v>-0.1068</v>
      </c>
      <c r="Y93">
        <v>-0.2166</v>
      </c>
      <c r="Z93">
        <v>0.0031</v>
      </c>
      <c r="AA93">
        <v>0.8987420849</v>
      </c>
      <c r="AB93">
        <v>0.805248332</v>
      </c>
      <c r="AC93">
        <v>1.0030909758</v>
      </c>
      <c r="AD93">
        <v>0.0009437374</v>
      </c>
      <c r="AE93">
        <v>0.2453</v>
      </c>
      <c r="AF93">
        <v>0.0999</v>
      </c>
      <c r="AG93">
        <v>0.3907</v>
      </c>
      <c r="AH93">
        <v>0.2604190531</v>
      </c>
      <c r="AI93">
        <v>-0.041</v>
      </c>
      <c r="AJ93">
        <v>-0.1124</v>
      </c>
      <c r="AK93">
        <v>0.0304</v>
      </c>
      <c r="AL93" t="s">
        <v>288</v>
      </c>
    </row>
    <row r="94" spans="1:38" ht="12.75">
      <c r="A94" t="s">
        <v>88</v>
      </c>
      <c r="B94">
        <v>431</v>
      </c>
      <c r="C94">
        <v>84065</v>
      </c>
      <c r="D94">
        <v>5.3419379585</v>
      </c>
      <c r="E94">
        <v>4.7953418132</v>
      </c>
      <c r="F94">
        <v>5.9508377639</v>
      </c>
      <c r="G94">
        <v>0.6616469738</v>
      </c>
      <c r="H94">
        <v>5.1269850711</v>
      </c>
      <c r="I94">
        <v>0.2469581811</v>
      </c>
      <c r="J94">
        <v>0.0241</v>
      </c>
      <c r="K94">
        <v>-0.0838</v>
      </c>
      <c r="L94">
        <v>0.132</v>
      </c>
      <c r="M94">
        <v>1.0243955272</v>
      </c>
      <c r="N94">
        <v>0.9195776407</v>
      </c>
      <c r="O94">
        <v>1.1411610609</v>
      </c>
      <c r="P94">
        <v>357</v>
      </c>
      <c r="Q94">
        <v>83960</v>
      </c>
      <c r="R94">
        <v>4.433997027</v>
      </c>
      <c r="S94">
        <v>3.94521088</v>
      </c>
      <c r="T94">
        <v>4.9833406208</v>
      </c>
      <c r="U94">
        <v>0.1218756525</v>
      </c>
      <c r="V94">
        <v>4.2520247737</v>
      </c>
      <c r="W94">
        <v>0.2250410151</v>
      </c>
      <c r="X94">
        <v>-0.0922</v>
      </c>
      <c r="Y94">
        <v>-0.209</v>
      </c>
      <c r="Z94">
        <v>0.0246</v>
      </c>
      <c r="AA94">
        <v>0.9119351161</v>
      </c>
      <c r="AB94">
        <v>0.8114070262</v>
      </c>
      <c r="AC94">
        <v>1.0249179871</v>
      </c>
      <c r="AD94">
        <v>0.002143318</v>
      </c>
      <c r="AE94">
        <v>0.2349</v>
      </c>
      <c r="AF94">
        <v>0.0849</v>
      </c>
      <c r="AG94">
        <v>0.3849</v>
      </c>
      <c r="AH94">
        <v>0.2027327797</v>
      </c>
      <c r="AI94">
        <v>-0.0458</v>
      </c>
      <c r="AJ94">
        <v>-0.1162</v>
      </c>
      <c r="AK94">
        <v>0.0246</v>
      </c>
      <c r="AL94" t="s">
        <v>289</v>
      </c>
    </row>
    <row r="95" spans="1:38" ht="12.75">
      <c r="A95" t="s">
        <v>95</v>
      </c>
      <c r="B95">
        <v>87</v>
      </c>
      <c r="C95">
        <v>14220</v>
      </c>
      <c r="D95">
        <v>4.9726252328</v>
      </c>
      <c r="E95">
        <v>3.9912969653</v>
      </c>
      <c r="F95">
        <v>6.1952297513</v>
      </c>
      <c r="G95">
        <v>0.6716856159</v>
      </c>
      <c r="H95">
        <v>6.1181434599</v>
      </c>
      <c r="I95">
        <v>0.6559338293</v>
      </c>
      <c r="J95">
        <v>-0.0475</v>
      </c>
      <c r="K95">
        <v>-0.2674</v>
      </c>
      <c r="L95">
        <v>0.1723</v>
      </c>
      <c r="M95">
        <v>0.9535743557</v>
      </c>
      <c r="N95">
        <v>0.7653901619</v>
      </c>
      <c r="O95">
        <v>1.1880268353</v>
      </c>
      <c r="P95">
        <v>95</v>
      </c>
      <c r="Q95">
        <v>20439</v>
      </c>
      <c r="R95">
        <v>3.8435589759</v>
      </c>
      <c r="S95">
        <v>3.106545974</v>
      </c>
      <c r="T95">
        <v>4.7554247466</v>
      </c>
      <c r="U95">
        <v>0.0304361785</v>
      </c>
      <c r="V95">
        <v>4.6479769069</v>
      </c>
      <c r="W95">
        <v>0.4768723687</v>
      </c>
      <c r="X95">
        <v>-0.2351</v>
      </c>
      <c r="Y95">
        <v>-0.448</v>
      </c>
      <c r="Z95">
        <v>-0.0222</v>
      </c>
      <c r="AA95">
        <v>0.7905003949</v>
      </c>
      <c r="AB95">
        <v>0.6389197706</v>
      </c>
      <c r="AC95">
        <v>0.9780427889</v>
      </c>
      <c r="AD95">
        <v>0.0463841397</v>
      </c>
      <c r="AE95">
        <v>0.3062</v>
      </c>
      <c r="AF95">
        <v>0.0049</v>
      </c>
      <c r="AG95">
        <v>0.6074</v>
      </c>
      <c r="AH95">
        <v>0.0578097345</v>
      </c>
      <c r="AI95">
        <v>-0.1345</v>
      </c>
      <c r="AJ95">
        <v>-0.2735</v>
      </c>
      <c r="AK95">
        <v>0.0045</v>
      </c>
      <c r="AL95" t="s">
        <v>290</v>
      </c>
    </row>
    <row r="96" spans="1:38" ht="12.75">
      <c r="A96" t="s">
        <v>94</v>
      </c>
      <c r="B96">
        <v>355</v>
      </c>
      <c r="C96">
        <v>66513</v>
      </c>
      <c r="D96">
        <v>5.0675075478</v>
      </c>
      <c r="E96">
        <v>4.5015213436</v>
      </c>
      <c r="F96">
        <v>5.7046564453</v>
      </c>
      <c r="G96">
        <v>0.6355640613</v>
      </c>
      <c r="H96">
        <v>5.3373024822</v>
      </c>
      <c r="I96">
        <v>0.2832746032</v>
      </c>
      <c r="J96">
        <v>-0.0286</v>
      </c>
      <c r="K96">
        <v>-0.1471</v>
      </c>
      <c r="L96">
        <v>0.0898</v>
      </c>
      <c r="M96">
        <v>0.9717694414</v>
      </c>
      <c r="N96">
        <v>0.8632332247</v>
      </c>
      <c r="O96">
        <v>1.0939521559</v>
      </c>
      <c r="P96">
        <v>359</v>
      </c>
      <c r="Q96">
        <v>73174</v>
      </c>
      <c r="R96">
        <v>4.5829912021</v>
      </c>
      <c r="S96">
        <v>4.0724533825</v>
      </c>
      <c r="T96">
        <v>5.1575319312</v>
      </c>
      <c r="U96">
        <v>0.3264167387</v>
      </c>
      <c r="V96">
        <v>4.9061141936</v>
      </c>
      <c r="W96">
        <v>0.2589348036</v>
      </c>
      <c r="X96">
        <v>-0.0591</v>
      </c>
      <c r="Y96">
        <v>-0.1772</v>
      </c>
      <c r="Z96">
        <v>0.059</v>
      </c>
      <c r="AA96">
        <v>0.9425785783</v>
      </c>
      <c r="AB96">
        <v>0.8375768467</v>
      </c>
      <c r="AC96">
        <v>1.0607437154</v>
      </c>
      <c r="AD96">
        <v>0.0652209369</v>
      </c>
      <c r="AE96">
        <v>0.1491</v>
      </c>
      <c r="AF96">
        <v>-0.0094</v>
      </c>
      <c r="AG96">
        <v>0.3076</v>
      </c>
      <c r="AH96">
        <v>0.6317614179</v>
      </c>
      <c r="AI96">
        <v>-0.0182</v>
      </c>
      <c r="AJ96">
        <v>-0.0927</v>
      </c>
      <c r="AK96">
        <v>0.0563</v>
      </c>
      <c r="AL96" t="s">
        <v>291</v>
      </c>
    </row>
    <row r="97" spans="1:38" ht="12.75">
      <c r="A97" t="s">
        <v>93</v>
      </c>
      <c r="B97">
        <v>597</v>
      </c>
      <c r="C97">
        <v>118886</v>
      </c>
      <c r="D97">
        <v>5.1298095528</v>
      </c>
      <c r="E97">
        <v>4.6616627104</v>
      </c>
      <c r="F97">
        <v>5.644969978</v>
      </c>
      <c r="G97">
        <v>0.7366875735</v>
      </c>
      <c r="H97">
        <v>5.0216173477</v>
      </c>
      <c r="I97">
        <v>0.2055211164</v>
      </c>
      <c r="J97">
        <v>-0.0164</v>
      </c>
      <c r="K97">
        <v>-0.1121</v>
      </c>
      <c r="L97">
        <v>0.0793</v>
      </c>
      <c r="M97">
        <v>0.9837167713</v>
      </c>
      <c r="N97">
        <v>0.8939426977</v>
      </c>
      <c r="O97">
        <v>1.082506394</v>
      </c>
      <c r="P97">
        <v>535</v>
      </c>
      <c r="Q97">
        <v>120183</v>
      </c>
      <c r="R97">
        <v>4.5794181204</v>
      </c>
      <c r="S97">
        <v>4.1432601196</v>
      </c>
      <c r="T97">
        <v>5.0614901589</v>
      </c>
      <c r="U97">
        <v>0.2406809076</v>
      </c>
      <c r="V97">
        <v>4.4515447276</v>
      </c>
      <c r="W97">
        <v>0.1924570614</v>
      </c>
      <c r="X97">
        <v>-0.0599</v>
      </c>
      <c r="Y97">
        <v>-0.16</v>
      </c>
      <c r="Z97">
        <v>0.0402</v>
      </c>
      <c r="AA97">
        <v>0.9418437067</v>
      </c>
      <c r="AB97">
        <v>0.8521395877</v>
      </c>
      <c r="AC97">
        <v>1.0409909135</v>
      </c>
      <c r="AD97">
        <v>0.0130196059</v>
      </c>
      <c r="AE97">
        <v>0.1621</v>
      </c>
      <c r="AF97">
        <v>0.0342</v>
      </c>
      <c r="AG97">
        <v>0.29</v>
      </c>
      <c r="AH97">
        <v>0.0622427489</v>
      </c>
      <c r="AI97">
        <v>-0.0585</v>
      </c>
      <c r="AJ97">
        <v>-0.1201</v>
      </c>
      <c r="AK97">
        <v>0.003</v>
      </c>
      <c r="AL97" t="s">
        <v>292</v>
      </c>
    </row>
    <row r="98" spans="1:38" ht="12.75">
      <c r="A98" t="s">
        <v>92</v>
      </c>
      <c r="B98">
        <v>251</v>
      </c>
      <c r="C98">
        <v>49906</v>
      </c>
      <c r="D98">
        <v>5.4683837438</v>
      </c>
      <c r="E98">
        <v>4.779864596</v>
      </c>
      <c r="F98">
        <v>6.2560811439</v>
      </c>
      <c r="G98">
        <v>0.4890775292</v>
      </c>
      <c r="H98">
        <v>5.0294553761</v>
      </c>
      <c r="I98">
        <v>0.3174564084</v>
      </c>
      <c r="J98">
        <v>0.0475</v>
      </c>
      <c r="K98">
        <v>-0.0871</v>
      </c>
      <c r="L98">
        <v>0.1821</v>
      </c>
      <c r="M98">
        <v>1.0486433746</v>
      </c>
      <c r="N98">
        <v>0.9166096556</v>
      </c>
      <c r="O98">
        <v>1.1996959888</v>
      </c>
      <c r="P98">
        <v>209</v>
      </c>
      <c r="Q98">
        <v>47227</v>
      </c>
      <c r="R98">
        <v>4.5782467662</v>
      </c>
      <c r="S98">
        <v>3.9548417079</v>
      </c>
      <c r="T98">
        <v>5.2999196933</v>
      </c>
      <c r="U98">
        <v>0.420417056</v>
      </c>
      <c r="V98">
        <v>4.4254346031</v>
      </c>
      <c r="W98">
        <v>0.3061137124</v>
      </c>
      <c r="X98">
        <v>-0.0602</v>
      </c>
      <c r="Y98">
        <v>-0.2065</v>
      </c>
      <c r="Z98">
        <v>0.0862</v>
      </c>
      <c r="AA98">
        <v>0.9416027956</v>
      </c>
      <c r="AB98">
        <v>0.8133877876</v>
      </c>
      <c r="AC98">
        <v>1.0900284442</v>
      </c>
      <c r="AD98">
        <v>0.0206503637</v>
      </c>
      <c r="AE98">
        <v>0.2263</v>
      </c>
      <c r="AF98">
        <v>0.0346</v>
      </c>
      <c r="AG98">
        <v>0.4179</v>
      </c>
      <c r="AH98">
        <v>0.4813283274</v>
      </c>
      <c r="AI98">
        <v>0.031</v>
      </c>
      <c r="AJ98">
        <v>-0.0553</v>
      </c>
      <c r="AK98">
        <v>0.1173</v>
      </c>
      <c r="AL98" t="s">
        <v>293</v>
      </c>
    </row>
    <row r="99" spans="1:38" ht="12.75">
      <c r="A99" t="s">
        <v>91</v>
      </c>
      <c r="B99">
        <v>405</v>
      </c>
      <c r="C99">
        <v>74835</v>
      </c>
      <c r="D99">
        <v>4.945247886</v>
      </c>
      <c r="E99">
        <v>4.4209420503</v>
      </c>
      <c r="F99">
        <v>5.5317342719</v>
      </c>
      <c r="G99">
        <v>0.3534621751</v>
      </c>
      <c r="H99">
        <v>5.4119061936</v>
      </c>
      <c r="I99">
        <v>0.2689197808</v>
      </c>
      <c r="J99">
        <v>-0.0531</v>
      </c>
      <c r="K99">
        <v>-0.1651</v>
      </c>
      <c r="L99">
        <v>0.059</v>
      </c>
      <c r="M99">
        <v>0.9483243449</v>
      </c>
      <c r="N99">
        <v>0.8477809547</v>
      </c>
      <c r="O99">
        <v>1.0607917744</v>
      </c>
      <c r="P99">
        <v>393</v>
      </c>
      <c r="Q99">
        <v>85787</v>
      </c>
      <c r="R99">
        <v>4.3415171809</v>
      </c>
      <c r="S99">
        <v>3.8757731986</v>
      </c>
      <c r="T99">
        <v>4.8632286943</v>
      </c>
      <c r="U99">
        <v>0.050434994</v>
      </c>
      <c r="V99">
        <v>4.5811136886</v>
      </c>
      <c r="W99">
        <v>0.2310866169</v>
      </c>
      <c r="X99">
        <v>-0.1133</v>
      </c>
      <c r="Y99">
        <v>-0.2267</v>
      </c>
      <c r="Z99">
        <v>0.0002</v>
      </c>
      <c r="AA99">
        <v>0.8929148915</v>
      </c>
      <c r="AB99">
        <v>0.7971258574</v>
      </c>
      <c r="AC99">
        <v>1.000214704</v>
      </c>
      <c r="AD99">
        <v>0.0197315717</v>
      </c>
      <c r="AE99">
        <v>0.1788</v>
      </c>
      <c r="AF99">
        <v>0.0285</v>
      </c>
      <c r="AG99">
        <v>0.3291</v>
      </c>
      <c r="AH99">
        <v>0.1272050861</v>
      </c>
      <c r="AI99">
        <v>-0.0549</v>
      </c>
      <c r="AJ99">
        <v>-0.1255</v>
      </c>
      <c r="AK99">
        <v>0.0157</v>
      </c>
      <c r="AL99" t="s">
        <v>294</v>
      </c>
    </row>
    <row r="100" spans="1:38" ht="12.75">
      <c r="A100" t="s">
        <v>90</v>
      </c>
      <c r="B100">
        <v>199</v>
      </c>
      <c r="C100">
        <v>51154</v>
      </c>
      <c r="D100">
        <v>4.3367522955</v>
      </c>
      <c r="E100">
        <v>3.7390099345</v>
      </c>
      <c r="F100">
        <v>5.0300536244</v>
      </c>
      <c r="G100">
        <v>0.0148317829</v>
      </c>
      <c r="H100">
        <v>3.890213864</v>
      </c>
      <c r="I100">
        <v>0.2757699492</v>
      </c>
      <c r="J100">
        <v>-0.1844</v>
      </c>
      <c r="K100">
        <v>-0.3327</v>
      </c>
      <c r="L100">
        <v>-0.0361</v>
      </c>
      <c r="M100">
        <v>0.8316363253</v>
      </c>
      <c r="N100">
        <v>0.7170103964</v>
      </c>
      <c r="O100">
        <v>0.9645870982</v>
      </c>
      <c r="P100">
        <v>185</v>
      </c>
      <c r="Q100">
        <v>48699</v>
      </c>
      <c r="R100">
        <v>4.0262144263</v>
      </c>
      <c r="S100">
        <v>3.4503609633</v>
      </c>
      <c r="T100">
        <v>4.698175866</v>
      </c>
      <c r="U100">
        <v>0.0165891102</v>
      </c>
      <c r="V100">
        <v>3.7988459722</v>
      </c>
      <c r="W100">
        <v>0.2792967106</v>
      </c>
      <c r="X100">
        <v>-0.1887</v>
      </c>
      <c r="Y100">
        <v>-0.343</v>
      </c>
      <c r="Z100">
        <v>-0.0343</v>
      </c>
      <c r="AA100">
        <v>0.8280669333</v>
      </c>
      <c r="AB100">
        <v>0.7096318077</v>
      </c>
      <c r="AC100">
        <v>0.9662684769</v>
      </c>
      <c r="AD100">
        <v>0.2455109374</v>
      </c>
      <c r="AE100">
        <v>0.1229</v>
      </c>
      <c r="AF100">
        <v>-0.0845</v>
      </c>
      <c r="AG100">
        <v>0.3303</v>
      </c>
      <c r="AH100">
        <v>0.0006371569</v>
      </c>
      <c r="AI100">
        <v>-0.1623</v>
      </c>
      <c r="AJ100">
        <v>-0.2555</v>
      </c>
      <c r="AK100">
        <v>-0.0692</v>
      </c>
      <c r="AL100" t="s">
        <v>295</v>
      </c>
    </row>
    <row r="101" spans="1:38" ht="12.75">
      <c r="A101" t="s">
        <v>83</v>
      </c>
      <c r="B101">
        <v>478</v>
      </c>
      <c r="C101">
        <v>85149</v>
      </c>
      <c r="D101">
        <v>5.3953599172</v>
      </c>
      <c r="E101">
        <v>4.856519987</v>
      </c>
      <c r="F101">
        <v>5.9939851403</v>
      </c>
      <c r="G101">
        <v>0.5258577011</v>
      </c>
      <c r="H101">
        <v>5.6136889453</v>
      </c>
      <c r="I101">
        <v>0.2567641559</v>
      </c>
      <c r="J101">
        <v>0.0341</v>
      </c>
      <c r="K101">
        <v>-0.0712</v>
      </c>
      <c r="L101">
        <v>0.1393</v>
      </c>
      <c r="M101">
        <v>1.034639977</v>
      </c>
      <c r="N101">
        <v>0.9313094594</v>
      </c>
      <c r="O101">
        <v>1.1494352079</v>
      </c>
      <c r="P101">
        <v>501</v>
      </c>
      <c r="Q101">
        <v>89158</v>
      </c>
      <c r="R101">
        <v>5.3669457245</v>
      </c>
      <c r="S101">
        <v>4.8361916498</v>
      </c>
      <c r="T101">
        <v>5.9559480879</v>
      </c>
      <c r="U101">
        <v>0.0630169319</v>
      </c>
      <c r="V101">
        <v>5.6192377577</v>
      </c>
      <c r="W101">
        <v>0.2510490285</v>
      </c>
      <c r="X101">
        <v>0.0988</v>
      </c>
      <c r="Y101">
        <v>-0.0054</v>
      </c>
      <c r="Z101">
        <v>0.2029</v>
      </c>
      <c r="AA101">
        <v>1.1038136116</v>
      </c>
      <c r="AB101">
        <v>0.9946540259</v>
      </c>
      <c r="AC101">
        <v>1.2249530566</v>
      </c>
      <c r="AD101">
        <v>0.4445858766</v>
      </c>
      <c r="AE101">
        <v>0.0539</v>
      </c>
      <c r="AF101">
        <v>-0.0843</v>
      </c>
      <c r="AG101">
        <v>0.192</v>
      </c>
      <c r="AH101">
        <v>0.067044125</v>
      </c>
      <c r="AI101">
        <v>0.062</v>
      </c>
      <c r="AJ101">
        <v>-0.0044</v>
      </c>
      <c r="AK101">
        <v>0.1283</v>
      </c>
      <c r="AL101" t="s">
        <v>296</v>
      </c>
    </row>
    <row r="102" spans="1:38" ht="12.75">
      <c r="A102" t="s">
        <v>96</v>
      </c>
      <c r="B102">
        <v>281</v>
      </c>
      <c r="C102">
        <v>49071</v>
      </c>
      <c r="D102">
        <v>4.9857024507</v>
      </c>
      <c r="E102">
        <v>4.3742032679</v>
      </c>
      <c r="F102">
        <v>5.6826872013</v>
      </c>
      <c r="G102">
        <v>0.5011276782</v>
      </c>
      <c r="H102">
        <v>5.726396446</v>
      </c>
      <c r="I102">
        <v>0.3416081721</v>
      </c>
      <c r="J102">
        <v>-0.0449</v>
      </c>
      <c r="K102">
        <v>-0.1758</v>
      </c>
      <c r="L102">
        <v>0.0859</v>
      </c>
      <c r="M102">
        <v>0.9560821054</v>
      </c>
      <c r="N102">
        <v>0.8388181026</v>
      </c>
      <c r="O102">
        <v>1.0897392288</v>
      </c>
      <c r="P102">
        <v>279</v>
      </c>
      <c r="Q102">
        <v>55919</v>
      </c>
      <c r="R102">
        <v>4.6065373709</v>
      </c>
      <c r="S102">
        <v>4.0391271191</v>
      </c>
      <c r="T102">
        <v>5.2536565261</v>
      </c>
      <c r="U102">
        <v>0.4206225693</v>
      </c>
      <c r="V102">
        <v>4.9893596094</v>
      </c>
      <c r="W102">
        <v>0.2987051465</v>
      </c>
      <c r="X102">
        <v>-0.054</v>
      </c>
      <c r="Y102">
        <v>-0.1855</v>
      </c>
      <c r="Z102">
        <v>0.0774</v>
      </c>
      <c r="AA102">
        <v>0.947421292</v>
      </c>
      <c r="AB102">
        <v>0.8307226721</v>
      </c>
      <c r="AC102">
        <v>1.0805135513</v>
      </c>
      <c r="AD102">
        <v>0.1586933399</v>
      </c>
      <c r="AE102">
        <v>0.1277</v>
      </c>
      <c r="AF102">
        <v>-0.0499</v>
      </c>
      <c r="AG102">
        <v>0.3053</v>
      </c>
      <c r="AH102">
        <v>0.7745605777</v>
      </c>
      <c r="AI102">
        <v>-0.012</v>
      </c>
      <c r="AJ102">
        <v>-0.0944</v>
      </c>
      <c r="AK102">
        <v>0.0703</v>
      </c>
      <c r="AL102" t="s">
        <v>297</v>
      </c>
    </row>
    <row r="103" spans="1:38" ht="12.75">
      <c r="A103" t="s">
        <v>97</v>
      </c>
      <c r="B103">
        <v>471</v>
      </c>
      <c r="C103">
        <v>94117</v>
      </c>
      <c r="D103">
        <v>5.0718201422</v>
      </c>
      <c r="E103">
        <v>4.5692272871</v>
      </c>
      <c r="F103">
        <v>5.6296957754</v>
      </c>
      <c r="G103">
        <v>0.6017638661</v>
      </c>
      <c r="H103">
        <v>5.0044094053</v>
      </c>
      <c r="I103">
        <v>0.2305910135</v>
      </c>
      <c r="J103">
        <v>-0.0278</v>
      </c>
      <c r="K103">
        <v>-0.1321</v>
      </c>
      <c r="L103">
        <v>0.0766</v>
      </c>
      <c r="M103">
        <v>0.9725964451</v>
      </c>
      <c r="N103">
        <v>0.8762168396</v>
      </c>
      <c r="O103">
        <v>1.07957734</v>
      </c>
      <c r="P103">
        <v>407</v>
      </c>
      <c r="Q103">
        <v>98966</v>
      </c>
      <c r="R103">
        <v>4.1132032204</v>
      </c>
      <c r="S103">
        <v>3.680532409</v>
      </c>
      <c r="T103">
        <v>4.5967373337</v>
      </c>
      <c r="U103">
        <v>0.0031779892</v>
      </c>
      <c r="V103">
        <v>4.1125234929</v>
      </c>
      <c r="W103">
        <v>0.2038502213</v>
      </c>
      <c r="X103">
        <v>-0.1673</v>
      </c>
      <c r="Y103">
        <v>-0.2784</v>
      </c>
      <c r="Z103">
        <v>-0.0561</v>
      </c>
      <c r="AA103">
        <v>0.8459578194</v>
      </c>
      <c r="AB103">
        <v>0.7569709067</v>
      </c>
      <c r="AC103">
        <v>0.9454057295</v>
      </c>
      <c r="AD103">
        <v>0.0004023473</v>
      </c>
      <c r="AE103">
        <v>0.2581</v>
      </c>
      <c r="AF103">
        <v>0.1151</v>
      </c>
      <c r="AG103">
        <v>0.4011</v>
      </c>
      <c r="AH103">
        <v>0.0600777416</v>
      </c>
      <c r="AI103">
        <v>-0.0646</v>
      </c>
      <c r="AJ103">
        <v>-0.1319</v>
      </c>
      <c r="AK103">
        <v>0.0027</v>
      </c>
      <c r="AL103" t="s">
        <v>298</v>
      </c>
    </row>
    <row r="104" spans="1:38" ht="12.75">
      <c r="A104" t="s">
        <v>98</v>
      </c>
      <c r="B104">
        <v>28</v>
      </c>
      <c r="C104">
        <v>6369</v>
      </c>
      <c r="D104">
        <v>3.8878522321</v>
      </c>
      <c r="E104">
        <v>2.6045386059</v>
      </c>
      <c r="F104">
        <v>5.8034827914</v>
      </c>
      <c r="G104">
        <v>0.1508329549</v>
      </c>
      <c r="H104">
        <v>4.3962945517</v>
      </c>
      <c r="I104">
        <v>0.8308215767</v>
      </c>
      <c r="J104">
        <v>-0.2936</v>
      </c>
      <c r="K104">
        <v>-0.6942</v>
      </c>
      <c r="L104">
        <v>0.107</v>
      </c>
      <c r="M104">
        <v>0.745553106</v>
      </c>
      <c r="N104">
        <v>0.499458758</v>
      </c>
      <c r="O104">
        <v>1.1129035679</v>
      </c>
      <c r="P104">
        <v>48</v>
      </c>
      <c r="Q104">
        <v>11249</v>
      </c>
      <c r="R104">
        <v>4.0035701479</v>
      </c>
      <c r="S104">
        <v>2.997119349</v>
      </c>
      <c r="T104">
        <v>5.3479932105</v>
      </c>
      <c r="U104">
        <v>0.1884108849</v>
      </c>
      <c r="V104">
        <v>4.2670459596</v>
      </c>
      <c r="W104">
        <v>0.6158950334</v>
      </c>
      <c r="X104">
        <v>-0.1943</v>
      </c>
      <c r="Y104">
        <v>-0.4838</v>
      </c>
      <c r="Z104">
        <v>0.0952</v>
      </c>
      <c r="AA104">
        <v>0.8234097104</v>
      </c>
      <c r="AB104">
        <v>0.6164141214</v>
      </c>
      <c r="AC104">
        <v>1.0999156697</v>
      </c>
      <c r="AD104">
        <v>0.9387224713</v>
      </c>
      <c r="AE104">
        <v>0.0193</v>
      </c>
      <c r="AF104">
        <v>-0.4721</v>
      </c>
      <c r="AG104">
        <v>0.5107</v>
      </c>
      <c r="AH104">
        <v>0.0777702526</v>
      </c>
      <c r="AI104">
        <v>-0.2078</v>
      </c>
      <c r="AJ104">
        <v>-0.4387</v>
      </c>
      <c r="AK104">
        <v>0.0231</v>
      </c>
      <c r="AL104" t="s">
        <v>299</v>
      </c>
    </row>
    <row r="105" spans="1:38" ht="12.75">
      <c r="A105" t="s">
        <v>84</v>
      </c>
      <c r="B105">
        <v>608</v>
      </c>
      <c r="C105">
        <v>97020</v>
      </c>
      <c r="D105">
        <v>5.8034445373</v>
      </c>
      <c r="E105">
        <v>5.2692799701</v>
      </c>
      <c r="F105">
        <v>6.3917591566</v>
      </c>
      <c r="G105">
        <v>0.0299139694</v>
      </c>
      <c r="H105">
        <v>6.2667491239</v>
      </c>
      <c r="I105">
        <v>0.2541502372</v>
      </c>
      <c r="J105">
        <v>0.107</v>
      </c>
      <c r="K105">
        <v>0.0104</v>
      </c>
      <c r="L105">
        <v>0.2035</v>
      </c>
      <c r="M105">
        <v>1.1128962321</v>
      </c>
      <c r="N105">
        <v>1.0104622844</v>
      </c>
      <c r="O105">
        <v>1.2257142523</v>
      </c>
      <c r="P105">
        <v>528</v>
      </c>
      <c r="Q105">
        <v>98016</v>
      </c>
      <c r="R105">
        <v>5.3567235787</v>
      </c>
      <c r="S105">
        <v>4.8415527179</v>
      </c>
      <c r="T105">
        <v>5.9267117742</v>
      </c>
      <c r="U105">
        <v>0.0604442258</v>
      </c>
      <c r="V105">
        <v>5.3868756121</v>
      </c>
      <c r="W105">
        <v>0.2344336699</v>
      </c>
      <c r="X105">
        <v>0.0969</v>
      </c>
      <c r="Y105">
        <v>-0.0043</v>
      </c>
      <c r="Z105">
        <v>0.198</v>
      </c>
      <c r="AA105">
        <v>1.1017112346</v>
      </c>
      <c r="AB105">
        <v>0.9957566307</v>
      </c>
      <c r="AC105">
        <v>1.2189400573</v>
      </c>
      <c r="AD105">
        <v>0.0511472747</v>
      </c>
      <c r="AE105">
        <v>0.1287</v>
      </c>
      <c r="AF105">
        <v>-0.0006</v>
      </c>
      <c r="AG105">
        <v>0.258</v>
      </c>
      <c r="AH105">
        <v>0.0004265641</v>
      </c>
      <c r="AI105">
        <v>0.1107</v>
      </c>
      <c r="AJ105">
        <v>0.0491</v>
      </c>
      <c r="AK105">
        <v>0.1723</v>
      </c>
      <c r="AL105" t="s">
        <v>300</v>
      </c>
    </row>
    <row r="106" spans="1:38" ht="12.75">
      <c r="A106" t="s">
        <v>85</v>
      </c>
      <c r="B106">
        <v>430</v>
      </c>
      <c r="C106">
        <v>87101</v>
      </c>
      <c r="D106">
        <v>5.2680531601</v>
      </c>
      <c r="E106">
        <v>4.7286934492</v>
      </c>
      <c r="F106">
        <v>5.8689328025</v>
      </c>
      <c r="G106">
        <v>0.853515239</v>
      </c>
      <c r="H106">
        <v>4.9367975109</v>
      </c>
      <c r="I106">
        <v>0.2380735164</v>
      </c>
      <c r="J106">
        <v>0.0102</v>
      </c>
      <c r="K106">
        <v>-0.0978</v>
      </c>
      <c r="L106">
        <v>0.1182</v>
      </c>
      <c r="M106">
        <v>1.0102270255</v>
      </c>
      <c r="N106">
        <v>0.9067968322</v>
      </c>
      <c r="O106">
        <v>1.1254545745</v>
      </c>
      <c r="P106">
        <v>382</v>
      </c>
      <c r="Q106">
        <v>84878</v>
      </c>
      <c r="R106">
        <v>4.767748099</v>
      </c>
      <c r="S106">
        <v>4.2549404223</v>
      </c>
      <c r="T106">
        <v>5.3423596288</v>
      </c>
      <c r="U106">
        <v>0.7354946161</v>
      </c>
      <c r="V106">
        <v>4.5005772992</v>
      </c>
      <c r="W106">
        <v>0.2302695667</v>
      </c>
      <c r="X106">
        <v>-0.0196</v>
      </c>
      <c r="Y106">
        <v>-0.1334</v>
      </c>
      <c r="Z106">
        <v>0.0942</v>
      </c>
      <c r="AA106">
        <v>0.9805773188</v>
      </c>
      <c r="AB106">
        <v>0.8751087483</v>
      </c>
      <c r="AC106">
        <v>1.0987570174</v>
      </c>
      <c r="AD106">
        <v>0.0489753811</v>
      </c>
      <c r="AE106">
        <v>0.1484</v>
      </c>
      <c r="AF106">
        <v>0.0007</v>
      </c>
      <c r="AG106">
        <v>0.2961</v>
      </c>
      <c r="AH106">
        <v>0.7420689588</v>
      </c>
      <c r="AI106">
        <v>-0.0116</v>
      </c>
      <c r="AJ106">
        <v>-0.0806</v>
      </c>
      <c r="AK106">
        <v>0.0574</v>
      </c>
      <c r="AL106" t="s">
        <v>301</v>
      </c>
    </row>
    <row r="107" spans="1:38" ht="12.75">
      <c r="A107" t="s">
        <v>99</v>
      </c>
      <c r="B107">
        <v>208</v>
      </c>
      <c r="C107">
        <v>38831</v>
      </c>
      <c r="D107">
        <v>4.8977713961</v>
      </c>
      <c r="E107">
        <v>4.217679683</v>
      </c>
      <c r="F107">
        <v>5.6875264247</v>
      </c>
      <c r="G107">
        <v>0.4110177919</v>
      </c>
      <c r="H107">
        <v>5.3565450285</v>
      </c>
      <c r="I107">
        <v>0.3714095723</v>
      </c>
      <c r="J107">
        <v>-0.0627</v>
      </c>
      <c r="K107">
        <v>-0.2122</v>
      </c>
      <c r="L107">
        <v>0.0868</v>
      </c>
      <c r="M107">
        <v>0.9392200266</v>
      </c>
      <c r="N107">
        <v>0.8088023927</v>
      </c>
      <c r="O107">
        <v>1.0906672214</v>
      </c>
      <c r="P107">
        <v>229</v>
      </c>
      <c r="Q107">
        <v>43119</v>
      </c>
      <c r="R107">
        <v>4.6372067056</v>
      </c>
      <c r="S107">
        <v>4.0198435953</v>
      </c>
      <c r="T107">
        <v>5.3493837561</v>
      </c>
      <c r="U107">
        <v>0.5157388619</v>
      </c>
      <c r="V107">
        <v>5.3108838331</v>
      </c>
      <c r="W107">
        <v>0.3509530822</v>
      </c>
      <c r="X107">
        <v>-0.0474</v>
      </c>
      <c r="Y107">
        <v>-0.1902</v>
      </c>
      <c r="Z107">
        <v>0.0955</v>
      </c>
      <c r="AA107">
        <v>0.9537290192</v>
      </c>
      <c r="AB107">
        <v>0.8267566517</v>
      </c>
      <c r="AC107">
        <v>1.1002016616</v>
      </c>
      <c r="AD107">
        <v>0.3106905804</v>
      </c>
      <c r="AE107">
        <v>0.1033</v>
      </c>
      <c r="AF107">
        <v>-0.0964</v>
      </c>
      <c r="AG107">
        <v>0.3029</v>
      </c>
      <c r="AH107">
        <v>0.6847496046</v>
      </c>
      <c r="AI107">
        <v>-0.0196</v>
      </c>
      <c r="AJ107">
        <v>-0.114</v>
      </c>
      <c r="AK107">
        <v>0.0749</v>
      </c>
      <c r="AL107" t="s">
        <v>302</v>
      </c>
    </row>
    <row r="108" spans="1:38" ht="12.75">
      <c r="A108" t="s">
        <v>100</v>
      </c>
      <c r="B108">
        <v>195</v>
      </c>
      <c r="C108">
        <v>37074</v>
      </c>
      <c r="D108">
        <v>5.4674962173</v>
      </c>
      <c r="E108">
        <v>4.7054584993</v>
      </c>
      <c r="F108">
        <v>6.352944116</v>
      </c>
      <c r="G108">
        <v>0.5365113047</v>
      </c>
      <c r="H108">
        <v>5.2597507687</v>
      </c>
      <c r="I108">
        <v>0.3766585759</v>
      </c>
      <c r="J108">
        <v>0.0473</v>
      </c>
      <c r="K108">
        <v>-0.1028</v>
      </c>
      <c r="L108">
        <v>0.1974</v>
      </c>
      <c r="M108">
        <v>1.0484731783</v>
      </c>
      <c r="N108">
        <v>0.9023411873</v>
      </c>
      <c r="O108">
        <v>1.2182708948</v>
      </c>
      <c r="P108">
        <v>174</v>
      </c>
      <c r="Q108">
        <v>35954</v>
      </c>
      <c r="R108">
        <v>4.8808102346</v>
      </c>
      <c r="S108">
        <v>4.1595487156</v>
      </c>
      <c r="T108">
        <v>5.7271377679</v>
      </c>
      <c r="U108">
        <v>0.9626222268</v>
      </c>
      <c r="V108">
        <v>4.8395171608</v>
      </c>
      <c r="W108">
        <v>0.3668828491</v>
      </c>
      <c r="X108">
        <v>0.0038</v>
      </c>
      <c r="Y108">
        <v>-0.1561</v>
      </c>
      <c r="Z108">
        <v>0.1637</v>
      </c>
      <c r="AA108">
        <v>1.0038306794</v>
      </c>
      <c r="AB108">
        <v>0.8554896446</v>
      </c>
      <c r="AC108">
        <v>1.1778938988</v>
      </c>
      <c r="AD108">
        <v>0.135408251</v>
      </c>
      <c r="AE108">
        <v>0.1621</v>
      </c>
      <c r="AF108">
        <v>-0.0507</v>
      </c>
      <c r="AG108">
        <v>0.3749</v>
      </c>
      <c r="AH108">
        <v>0.2453749047</v>
      </c>
      <c r="AI108">
        <v>0.0564</v>
      </c>
      <c r="AJ108">
        <v>-0.0388</v>
      </c>
      <c r="AK108">
        <v>0.1516</v>
      </c>
      <c r="AL108" t="s">
        <v>303</v>
      </c>
    </row>
    <row r="109" spans="1:38" ht="12.75">
      <c r="A109" t="s">
        <v>103</v>
      </c>
      <c r="B109">
        <v>428</v>
      </c>
      <c r="C109">
        <v>108332</v>
      </c>
      <c r="D109">
        <v>4.1681749103</v>
      </c>
      <c r="E109">
        <v>3.7388876458</v>
      </c>
      <c r="F109">
        <v>4.6467515818</v>
      </c>
      <c r="G109">
        <v>5.35801E-05</v>
      </c>
      <c r="H109">
        <v>3.9508178562</v>
      </c>
      <c r="I109">
        <v>0.1909699892</v>
      </c>
      <c r="J109">
        <v>-0.224</v>
      </c>
      <c r="K109">
        <v>-0.3327</v>
      </c>
      <c r="L109">
        <v>-0.1153</v>
      </c>
      <c r="M109">
        <v>0.7993091211</v>
      </c>
      <c r="N109">
        <v>0.7169869457</v>
      </c>
      <c r="O109">
        <v>0.8910832685</v>
      </c>
      <c r="P109">
        <v>367</v>
      </c>
      <c r="Q109">
        <v>105660</v>
      </c>
      <c r="R109">
        <v>3.4864719898</v>
      </c>
      <c r="S109">
        <v>3.1036039305</v>
      </c>
      <c r="T109">
        <v>3.9165715754</v>
      </c>
      <c r="U109" s="4">
        <v>2.0960211E-08</v>
      </c>
      <c r="V109">
        <v>3.4734052622</v>
      </c>
      <c r="W109">
        <v>0.1813102788</v>
      </c>
      <c r="X109">
        <v>-0.3326</v>
      </c>
      <c r="Y109">
        <v>-0.4489</v>
      </c>
      <c r="Z109">
        <v>-0.2163</v>
      </c>
      <c r="AA109">
        <v>0.7170587214</v>
      </c>
      <c r="AB109">
        <v>0.6383146839</v>
      </c>
      <c r="AC109">
        <v>0.8055168131</v>
      </c>
      <c r="AD109">
        <v>0.0030110741</v>
      </c>
      <c r="AE109">
        <v>0.2272</v>
      </c>
      <c r="AF109">
        <v>0.0771</v>
      </c>
      <c r="AG109">
        <v>0.3773</v>
      </c>
      <c r="AH109" s="4">
        <v>4.930776E-13</v>
      </c>
      <c r="AI109">
        <v>-0.2568</v>
      </c>
      <c r="AJ109">
        <v>-0.3264</v>
      </c>
      <c r="AK109">
        <v>-0.1871</v>
      </c>
      <c r="AL109" t="s">
        <v>304</v>
      </c>
    </row>
    <row r="110" spans="1:38" ht="12.75">
      <c r="A110" t="s">
        <v>104</v>
      </c>
      <c r="B110">
        <v>309</v>
      </c>
      <c r="C110">
        <v>90373</v>
      </c>
      <c r="D110">
        <v>3.8540992299</v>
      </c>
      <c r="E110">
        <v>3.407856394</v>
      </c>
      <c r="F110">
        <v>4.3587754755</v>
      </c>
      <c r="G110" s="4">
        <v>1.4667454E-06</v>
      </c>
      <c r="H110">
        <v>3.419162803</v>
      </c>
      <c r="I110">
        <v>0.1945093759</v>
      </c>
      <c r="J110">
        <v>-0.3023</v>
      </c>
      <c r="K110">
        <v>-0.4254</v>
      </c>
      <c r="L110">
        <v>-0.1793</v>
      </c>
      <c r="M110">
        <v>0.7390804691</v>
      </c>
      <c r="N110">
        <v>0.6535068124</v>
      </c>
      <c r="O110">
        <v>0.8358595955</v>
      </c>
      <c r="P110">
        <v>260</v>
      </c>
      <c r="Q110">
        <v>83908</v>
      </c>
      <c r="R110">
        <v>3.3251578568</v>
      </c>
      <c r="S110">
        <v>2.906323459</v>
      </c>
      <c r="T110">
        <v>3.8043510741</v>
      </c>
      <c r="U110" s="4">
        <v>3.170658E-08</v>
      </c>
      <c r="V110">
        <v>3.0986318349</v>
      </c>
      <c r="W110">
        <v>0.1921689886</v>
      </c>
      <c r="X110">
        <v>-0.38</v>
      </c>
      <c r="Y110">
        <v>-0.5146</v>
      </c>
      <c r="Z110">
        <v>-0.2453</v>
      </c>
      <c r="AA110">
        <v>0.6838814275</v>
      </c>
      <c r="AB110">
        <v>0.5977402341</v>
      </c>
      <c r="AC110">
        <v>0.7824365504</v>
      </c>
      <c r="AD110">
        <v>0.027554785</v>
      </c>
      <c r="AE110">
        <v>0.1962</v>
      </c>
      <c r="AF110">
        <v>0.0217</v>
      </c>
      <c r="AG110">
        <v>0.3708</v>
      </c>
      <c r="AH110" s="4">
        <v>4.329926E-16</v>
      </c>
      <c r="AI110">
        <v>-0.3315</v>
      </c>
      <c r="AJ110">
        <v>-0.4115</v>
      </c>
      <c r="AK110">
        <v>-0.2516</v>
      </c>
      <c r="AL110" t="s">
        <v>305</v>
      </c>
    </row>
    <row r="111" spans="1:38" ht="12.75">
      <c r="A111" t="s">
        <v>101</v>
      </c>
      <c r="B111">
        <v>378</v>
      </c>
      <c r="C111">
        <v>76038</v>
      </c>
      <c r="D111">
        <v>5.221473869</v>
      </c>
      <c r="E111">
        <v>4.6599372044</v>
      </c>
      <c r="F111">
        <v>5.8506774165</v>
      </c>
      <c r="G111">
        <v>0.9822171008</v>
      </c>
      <c r="H111">
        <v>4.9711986112</v>
      </c>
      <c r="I111">
        <v>0.2556908663</v>
      </c>
      <c r="J111">
        <v>0.0013</v>
      </c>
      <c r="K111">
        <v>-0.1125</v>
      </c>
      <c r="L111">
        <v>0.1151</v>
      </c>
      <c r="M111">
        <v>1.0012947582</v>
      </c>
      <c r="N111">
        <v>0.8936118065</v>
      </c>
      <c r="O111">
        <v>1.1219538345</v>
      </c>
      <c r="P111">
        <v>345</v>
      </c>
      <c r="Q111">
        <v>72067</v>
      </c>
      <c r="R111">
        <v>4.8900775165</v>
      </c>
      <c r="S111">
        <v>4.3427074167</v>
      </c>
      <c r="T111">
        <v>5.5064400668</v>
      </c>
      <c r="U111">
        <v>0.9247559526</v>
      </c>
      <c r="V111">
        <v>4.7872119</v>
      </c>
      <c r="W111">
        <v>0.2577348248</v>
      </c>
      <c r="X111">
        <v>0.0057</v>
      </c>
      <c r="Y111">
        <v>-0.113</v>
      </c>
      <c r="Z111">
        <v>0.1244</v>
      </c>
      <c r="AA111">
        <v>1.0057366707</v>
      </c>
      <c r="AB111">
        <v>0.893159686</v>
      </c>
      <c r="AC111">
        <v>1.1325032541</v>
      </c>
      <c r="AD111">
        <v>0.1505663969</v>
      </c>
      <c r="AE111">
        <v>0.1142</v>
      </c>
      <c r="AF111">
        <v>-0.0415</v>
      </c>
      <c r="AG111">
        <v>0.2698</v>
      </c>
      <c r="AH111">
        <v>0.981617338</v>
      </c>
      <c r="AI111">
        <v>0.0009</v>
      </c>
      <c r="AJ111">
        <v>-0.0715</v>
      </c>
      <c r="AK111">
        <v>0.0732</v>
      </c>
      <c r="AL111" t="s">
        <v>306</v>
      </c>
    </row>
    <row r="112" spans="1:38" ht="12.75">
      <c r="A112" t="s">
        <v>102</v>
      </c>
      <c r="B112">
        <v>152</v>
      </c>
      <c r="C112">
        <v>38598</v>
      </c>
      <c r="D112">
        <v>4.3251620915</v>
      </c>
      <c r="E112">
        <v>3.6582755783</v>
      </c>
      <c r="F112">
        <v>5.1136188943</v>
      </c>
      <c r="G112">
        <v>0.0285885144</v>
      </c>
      <c r="H112">
        <v>3.9380278771</v>
      </c>
      <c r="I112">
        <v>0.3194162393</v>
      </c>
      <c r="J112">
        <v>-0.187</v>
      </c>
      <c r="K112">
        <v>-0.3545</v>
      </c>
      <c r="L112">
        <v>-0.0196</v>
      </c>
      <c r="M112">
        <v>0.8294137325</v>
      </c>
      <c r="N112">
        <v>0.7015283908</v>
      </c>
      <c r="O112">
        <v>0.9806119734</v>
      </c>
      <c r="P112">
        <v>129</v>
      </c>
      <c r="Q112">
        <v>33981</v>
      </c>
      <c r="R112">
        <v>4.0123157381</v>
      </c>
      <c r="S112">
        <v>3.343583102</v>
      </c>
      <c r="T112">
        <v>4.8147981046</v>
      </c>
      <c r="U112">
        <v>0.0388998228</v>
      </c>
      <c r="V112">
        <v>3.7962390748</v>
      </c>
      <c r="W112">
        <v>0.3342402134</v>
      </c>
      <c r="X112">
        <v>-0.1921</v>
      </c>
      <c r="Y112">
        <v>-0.3744</v>
      </c>
      <c r="Z112">
        <v>-0.0098</v>
      </c>
      <c r="AA112">
        <v>0.8252084059</v>
      </c>
      <c r="AB112">
        <v>0.6876709267</v>
      </c>
      <c r="AC112">
        <v>0.9902540398</v>
      </c>
      <c r="AD112">
        <v>0.3161134649</v>
      </c>
      <c r="AE112">
        <v>0.1237</v>
      </c>
      <c r="AF112">
        <v>-0.1181</v>
      </c>
      <c r="AG112">
        <v>0.3655</v>
      </c>
      <c r="AH112">
        <v>0.0118068161</v>
      </c>
      <c r="AI112">
        <v>-0.1362</v>
      </c>
      <c r="AJ112">
        <v>-0.2422</v>
      </c>
      <c r="AK112">
        <v>-0.0302</v>
      </c>
      <c r="AL112" t="s">
        <v>307</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26"/>
  <sheetViews>
    <sheetView workbookViewId="0" topLeftCell="A1">
      <selection activeCell="G26" sqref="G26:K26"/>
    </sheetView>
  </sheetViews>
  <sheetFormatPr defaultColWidth="9.140625" defaultRowHeight="12.75"/>
  <cols>
    <col min="1" max="1" width="12.421875" style="0" customWidth="1"/>
    <col min="2" max="5" width="8.00390625" style="0" customWidth="1"/>
    <col min="7" max="7" width="18.140625" style="0" customWidth="1"/>
    <col min="8" max="11" width="8.00390625" style="0" customWidth="1"/>
  </cols>
  <sheetData>
    <row r="1" spans="1:5" ht="15.75" thickBot="1">
      <c r="A1" s="16" t="s">
        <v>416</v>
      </c>
      <c r="B1" s="16"/>
      <c r="C1" s="16"/>
      <c r="D1" s="16"/>
      <c r="E1" s="16"/>
    </row>
    <row r="2" spans="1:11" ht="13.5" thickBot="1">
      <c r="A2" s="62" t="s">
        <v>141</v>
      </c>
      <c r="B2" s="56" t="s">
        <v>411</v>
      </c>
      <c r="C2" s="56"/>
      <c r="D2" s="56"/>
      <c r="E2" s="57"/>
      <c r="G2" s="62" t="s">
        <v>141</v>
      </c>
      <c r="H2" s="56" t="s">
        <v>411</v>
      </c>
      <c r="I2" s="56"/>
      <c r="J2" s="56"/>
      <c r="K2" s="57"/>
    </row>
    <row r="3" spans="1:11" ht="12.75">
      <c r="A3" s="63"/>
      <c r="B3" s="17" t="s">
        <v>142</v>
      </c>
      <c r="C3" s="18" t="s">
        <v>417</v>
      </c>
      <c r="D3" s="19" t="s">
        <v>142</v>
      </c>
      <c r="E3" s="28" t="s">
        <v>417</v>
      </c>
      <c r="G3" s="63"/>
      <c r="H3" s="17" t="s">
        <v>142</v>
      </c>
      <c r="I3" s="18" t="s">
        <v>417</v>
      </c>
      <c r="J3" s="19" t="s">
        <v>142</v>
      </c>
      <c r="K3" s="28" t="s">
        <v>417</v>
      </c>
    </row>
    <row r="4" spans="1:11" ht="12.75">
      <c r="A4" s="63"/>
      <c r="B4" s="17" t="s">
        <v>143</v>
      </c>
      <c r="C4" s="18" t="s">
        <v>418</v>
      </c>
      <c r="D4" s="19" t="s">
        <v>143</v>
      </c>
      <c r="E4" s="35" t="s">
        <v>418</v>
      </c>
      <c r="G4" s="63"/>
      <c r="H4" s="17" t="s">
        <v>143</v>
      </c>
      <c r="I4" s="18" t="s">
        <v>418</v>
      </c>
      <c r="J4" s="19" t="s">
        <v>143</v>
      </c>
      <c r="K4" s="35" t="s">
        <v>418</v>
      </c>
    </row>
    <row r="5" spans="1:11" ht="12.75">
      <c r="A5" s="63"/>
      <c r="B5" s="20" t="s">
        <v>144</v>
      </c>
      <c r="C5" s="21" t="s">
        <v>321</v>
      </c>
      <c r="D5" s="22" t="s">
        <v>144</v>
      </c>
      <c r="E5" s="36" t="s">
        <v>321</v>
      </c>
      <c r="G5" s="63"/>
      <c r="H5" s="20" t="s">
        <v>144</v>
      </c>
      <c r="I5" s="21" t="s">
        <v>321</v>
      </c>
      <c r="J5" s="22" t="s">
        <v>144</v>
      </c>
      <c r="K5" s="36" t="s">
        <v>321</v>
      </c>
    </row>
    <row r="6" spans="1:11" ht="13.5" thickBot="1">
      <c r="A6" s="64"/>
      <c r="B6" s="58" t="s">
        <v>408</v>
      </c>
      <c r="C6" s="59"/>
      <c r="D6" s="60" t="s">
        <v>410</v>
      </c>
      <c r="E6" s="61"/>
      <c r="G6" s="64"/>
      <c r="H6" s="58" t="s">
        <v>408</v>
      </c>
      <c r="I6" s="59"/>
      <c r="J6" s="60" t="s">
        <v>410</v>
      </c>
      <c r="K6" s="61"/>
    </row>
    <row r="7" spans="1:11" ht="12.75">
      <c r="A7" s="24" t="s">
        <v>145</v>
      </c>
      <c r="B7" s="46">
        <f>'orig. data'!B4/8</f>
        <v>88.75</v>
      </c>
      <c r="C7" s="37">
        <f>'orig. data'!H4</f>
        <v>6.2208125608</v>
      </c>
      <c r="D7" s="50">
        <f>'orig. data'!P4/8</f>
        <v>100.375</v>
      </c>
      <c r="E7" s="40">
        <f>'orig. data'!V4</f>
        <v>6.1738836265</v>
      </c>
      <c r="G7" s="30" t="s">
        <v>160</v>
      </c>
      <c r="H7" s="46">
        <f>'orig. data'!B19/8</f>
        <v>86.375</v>
      </c>
      <c r="I7" s="37">
        <f>'orig. data'!H19</f>
        <v>4.6634047579</v>
      </c>
      <c r="J7" s="50">
        <f>'orig. data'!P19/8</f>
        <v>86.5</v>
      </c>
      <c r="K7" s="40">
        <f>'orig. data'!V19</f>
        <v>4.0387533559</v>
      </c>
    </row>
    <row r="8" spans="1:11" ht="12.75">
      <c r="A8" s="25" t="s">
        <v>146</v>
      </c>
      <c r="B8" s="47">
        <f>'orig. data'!B5/8</f>
        <v>152.375</v>
      </c>
      <c r="C8" s="37">
        <f>'orig. data'!H5</f>
        <v>5.3508329127</v>
      </c>
      <c r="D8" s="50">
        <f>'orig. data'!P5/8</f>
        <v>159.25</v>
      </c>
      <c r="E8" s="40">
        <f>'orig. data'!V5</f>
        <v>5.3114095247</v>
      </c>
      <c r="G8" s="31" t="s">
        <v>161</v>
      </c>
      <c r="H8" s="47">
        <f>'orig. data'!B20/8</f>
        <v>72.875</v>
      </c>
      <c r="I8" s="37">
        <f>'orig. data'!H20</f>
        <v>5.9582818073</v>
      </c>
      <c r="J8" s="50">
        <f>'orig. data'!P20/8</f>
        <v>62.625</v>
      </c>
      <c r="K8" s="40">
        <f>'orig. data'!V20</f>
        <v>4.7831358659</v>
      </c>
    </row>
    <row r="9" spans="1:11" ht="12.75">
      <c r="A9" s="25" t="s">
        <v>147</v>
      </c>
      <c r="B9" s="47">
        <f>'orig. data'!B7/8</f>
        <v>127.25</v>
      </c>
      <c r="C9" s="37">
        <f>'orig. data'!H7</f>
        <v>5.1496327472</v>
      </c>
      <c r="D9" s="50">
        <f>'orig. data'!P7/8</f>
        <v>133.625</v>
      </c>
      <c r="E9" s="40">
        <f>'orig. data'!V7</f>
        <v>5.476518594</v>
      </c>
      <c r="G9" s="31" t="s">
        <v>166</v>
      </c>
      <c r="H9" s="47">
        <f>'orig. data'!B25/8</f>
        <v>59.75</v>
      </c>
      <c r="I9" s="37">
        <f>'orig. data'!H25</f>
        <v>5.6136889453</v>
      </c>
      <c r="J9" s="50">
        <f>'orig. data'!P25/8</f>
        <v>62.625</v>
      </c>
      <c r="K9" s="40">
        <f>'orig. data'!V25</f>
        <v>5.6192377577</v>
      </c>
    </row>
    <row r="10" spans="1:11" ht="12.75">
      <c r="A10" s="25" t="s">
        <v>108</v>
      </c>
      <c r="B10" s="47">
        <f>'orig. data'!B6/8</f>
        <v>84.125</v>
      </c>
      <c r="C10" s="37">
        <f>'orig. data'!H6</f>
        <v>5.3317488612</v>
      </c>
      <c r="D10" s="50">
        <f>'orig. data'!P6/8</f>
        <v>96.125</v>
      </c>
      <c r="E10" s="40">
        <f>'orig. data'!V6</f>
        <v>5.8632021165</v>
      </c>
      <c r="G10" s="31" t="s">
        <v>162</v>
      </c>
      <c r="H10" s="47">
        <f>'orig. data'!B21/8</f>
        <v>101.125</v>
      </c>
      <c r="I10" s="37">
        <f>'orig. data'!H21</f>
        <v>4.3039011752</v>
      </c>
      <c r="J10" s="50">
        <f>'orig. data'!P21/8</f>
        <v>79.125</v>
      </c>
      <c r="K10" s="40">
        <f>'orig. data'!V21</f>
        <v>3.4714414983</v>
      </c>
    </row>
    <row r="11" spans="1:11" ht="12.75">
      <c r="A11" s="25" t="s">
        <v>155</v>
      </c>
      <c r="B11" s="47">
        <f>'orig. data'!B8/8</f>
        <v>1102.875</v>
      </c>
      <c r="C11" s="37">
        <f>'orig. data'!H8</f>
        <v>4.957404417</v>
      </c>
      <c r="D11" s="50">
        <f>'orig. data'!P8/8</f>
        <v>1006.375</v>
      </c>
      <c r="E11" s="40">
        <f>'orig. data'!V8</f>
        <v>4.3718654089</v>
      </c>
      <c r="G11" s="31" t="s">
        <v>165</v>
      </c>
      <c r="H11" s="47">
        <f>'orig. data'!B24/8</f>
        <v>75.5</v>
      </c>
      <c r="I11" s="37">
        <f>'orig. data'!H24</f>
        <v>4.7940693235</v>
      </c>
      <c r="J11" s="50">
        <f>'orig. data'!P24/8</f>
        <v>72.25</v>
      </c>
      <c r="K11" s="40">
        <f>'orig. data'!V24</f>
        <v>4.2978451289</v>
      </c>
    </row>
    <row r="12" spans="1:11" ht="12.75">
      <c r="A12" s="25" t="s">
        <v>148</v>
      </c>
      <c r="B12" s="47">
        <f>'orig. data'!B9/8</f>
        <v>82.75</v>
      </c>
      <c r="C12" s="37">
        <f>'orig. data'!H9</f>
        <v>5.5608289163</v>
      </c>
      <c r="D12" s="50">
        <f>'orig. data'!P9/8</f>
        <v>96.625</v>
      </c>
      <c r="E12" s="40">
        <f>'orig. data'!V9</f>
        <v>6.5662057015</v>
      </c>
      <c r="G12" s="31" t="s">
        <v>163</v>
      </c>
      <c r="H12" s="47">
        <f>'orig. data'!B22/8</f>
        <v>110</v>
      </c>
      <c r="I12" s="37">
        <f>'orig. data'!H22</f>
        <v>5.425935974</v>
      </c>
      <c r="J12" s="50">
        <f>'orig. data'!P22/8</f>
        <v>100</v>
      </c>
      <c r="K12" s="40">
        <f>'orig. data'!V22</f>
        <v>4.5783353173</v>
      </c>
    </row>
    <row r="13" spans="1:11" ht="12.75">
      <c r="A13" s="25" t="s">
        <v>149</v>
      </c>
      <c r="B13" s="47">
        <f>'orig. data'!B10/8</f>
        <v>129.125</v>
      </c>
      <c r="C13" s="37">
        <f>'orig. data'!H10</f>
        <v>5.6479259045</v>
      </c>
      <c r="D13" s="50">
        <f>'orig. data'!P10/8</f>
        <v>126.875</v>
      </c>
      <c r="E13" s="40">
        <f>'orig. data'!V10</f>
        <v>5.151107615</v>
      </c>
      <c r="G13" s="31" t="s">
        <v>167</v>
      </c>
      <c r="H13" s="47">
        <f>'orig. data'!B26/8</f>
        <v>97.5</v>
      </c>
      <c r="I13" s="37">
        <f>'orig. data'!H26</f>
        <v>5.215402823</v>
      </c>
      <c r="J13" s="50">
        <f>'orig. data'!P26/8</f>
        <v>91.75</v>
      </c>
      <c r="K13" s="40">
        <f>'orig. data'!V26</f>
        <v>4.4181203125</v>
      </c>
    </row>
    <row r="14" spans="1:11" ht="12.75">
      <c r="A14" s="25" t="s">
        <v>150</v>
      </c>
      <c r="B14" s="47">
        <f>'orig. data'!B11/8</f>
        <v>68.125</v>
      </c>
      <c r="C14" s="37">
        <f>'orig. data'!H11</f>
        <v>6.3392732518</v>
      </c>
      <c r="D14" s="50">
        <f>'orig. data'!P11/8</f>
        <v>67.625</v>
      </c>
      <c r="E14" s="40">
        <f>'orig. data'!V11</f>
        <v>5.5409889795</v>
      </c>
      <c r="G14" s="31" t="s">
        <v>164</v>
      </c>
      <c r="H14" s="47">
        <f>'orig. data'!B23/8</f>
        <v>161.25</v>
      </c>
      <c r="I14" s="37">
        <f>'orig. data'!H23</f>
        <v>5.1698226631</v>
      </c>
      <c r="J14" s="50">
        <f>'orig. data'!P23/8</f>
        <v>149.75</v>
      </c>
      <c r="K14" s="40">
        <f>'orig. data'!V23</f>
        <v>4.5896338637</v>
      </c>
    </row>
    <row r="15" spans="1:11" ht="12.75">
      <c r="A15" s="25" t="s">
        <v>151</v>
      </c>
      <c r="B15" s="47">
        <f>'orig. data'!B12/8</f>
        <v>1.125</v>
      </c>
      <c r="C15" s="37">
        <f>'orig. data'!H12</f>
        <v>3.5629453682</v>
      </c>
      <c r="D15" s="50">
        <f>'orig. data'!P12/8</f>
        <v>1.25</v>
      </c>
      <c r="E15" s="40">
        <f>'orig. data'!V12</f>
        <v>4.1288191577</v>
      </c>
      <c r="G15" s="31" t="s">
        <v>168</v>
      </c>
      <c r="H15" s="47">
        <f>'orig. data'!B27/8</f>
        <v>129.75</v>
      </c>
      <c r="I15" s="37">
        <f>'orig. data'!H27</f>
        <v>5.637597015</v>
      </c>
      <c r="J15" s="50">
        <f>'orig. data'!P27/8</f>
        <v>113.75</v>
      </c>
      <c r="K15" s="40">
        <f>'orig. data'!V27</f>
        <v>4.9755596138</v>
      </c>
    </row>
    <row r="16" spans="1:11" ht="12.75">
      <c r="A16" s="25" t="s">
        <v>152</v>
      </c>
      <c r="B16" s="47">
        <f>'orig. data'!B13/8</f>
        <v>48.5</v>
      </c>
      <c r="C16" s="37">
        <f>'orig. data'!H13</f>
        <v>7.0094302128</v>
      </c>
      <c r="D16" s="50">
        <f>'orig. data'!P13/8</f>
        <v>42</v>
      </c>
      <c r="E16" s="40">
        <f>'orig. data'!V13</f>
        <v>5.8651026393</v>
      </c>
      <c r="G16" s="31" t="s">
        <v>169</v>
      </c>
      <c r="H16" s="47">
        <f>'orig. data'!B28/8</f>
        <v>50.375</v>
      </c>
      <c r="I16" s="37">
        <f>'orig. data'!H28</f>
        <v>5.3092681642</v>
      </c>
      <c r="J16" s="50">
        <f>'orig. data'!P28/8</f>
        <v>50.375</v>
      </c>
      <c r="K16" s="40">
        <f>'orig. data'!V28</f>
        <v>5.0965563467</v>
      </c>
    </row>
    <row r="17" spans="1:11" ht="12.75">
      <c r="A17" s="25" t="s">
        <v>153</v>
      </c>
      <c r="B17" s="47">
        <f>'orig. data'!B14/8</f>
        <v>48.25</v>
      </c>
      <c r="C17" s="37">
        <f>'orig. data'!H14</f>
        <v>5.1869868444</v>
      </c>
      <c r="D17" s="50">
        <f>'orig. data'!P14/8</f>
        <v>50.125</v>
      </c>
      <c r="E17" s="40">
        <f>'orig. data'!V14</f>
        <v>4.7892605907</v>
      </c>
      <c r="G17" s="31" t="s">
        <v>171</v>
      </c>
      <c r="H17" s="53">
        <f>'orig. data'!B30/8</f>
        <v>66.25</v>
      </c>
      <c r="I17" s="37">
        <f>'orig. data'!H30</f>
        <v>4.6233294951</v>
      </c>
      <c r="J17" s="50">
        <f>'orig. data'!P30/8</f>
        <v>59.25</v>
      </c>
      <c r="K17" s="40">
        <f>'orig. data'!V30</f>
        <v>4.4696741098</v>
      </c>
    </row>
    <row r="18" spans="1:11" ht="12.75">
      <c r="A18" s="26"/>
      <c r="B18" s="48"/>
      <c r="C18" s="38"/>
      <c r="D18" s="51"/>
      <c r="E18" s="41"/>
      <c r="G18" s="31" t="s">
        <v>170</v>
      </c>
      <c r="H18" s="47">
        <f>'orig. data'!B29/8</f>
        <v>92.125</v>
      </c>
      <c r="I18" s="37">
        <f>'orig. data'!H29</f>
        <v>3.7090158778</v>
      </c>
      <c r="J18" s="50">
        <f>'orig. data'!P29/8</f>
        <v>78.375</v>
      </c>
      <c r="K18" s="40">
        <f>'orig. data'!V29</f>
        <v>3.3075202566</v>
      </c>
    </row>
    <row r="19" spans="1:11" ht="12.75">
      <c r="A19" s="25" t="s">
        <v>158</v>
      </c>
      <c r="B19" s="47">
        <f>'orig. data'!B15/8</f>
        <v>368.375</v>
      </c>
      <c r="C19" s="37">
        <f>'orig. data'!H15</f>
        <v>5.4611290657</v>
      </c>
      <c r="D19" s="50">
        <f>'orig. data'!P15/8</f>
        <v>393.25</v>
      </c>
      <c r="E19" s="40">
        <f>'orig. data'!V15</f>
        <v>5.5669395281</v>
      </c>
      <c r="G19" s="32"/>
      <c r="H19" s="48"/>
      <c r="I19" s="38"/>
      <c r="J19" s="51"/>
      <c r="K19" s="41"/>
    </row>
    <row r="20" spans="1:11" ht="12.75">
      <c r="A20" s="25" t="s">
        <v>159</v>
      </c>
      <c r="B20" s="47">
        <f>'orig. data'!B16/8</f>
        <v>280</v>
      </c>
      <c r="C20" s="37">
        <f>'orig. data'!H16</f>
        <v>5.7744162426</v>
      </c>
      <c r="D20" s="50">
        <f>'orig. data'!P16/8</f>
        <v>291.125</v>
      </c>
      <c r="E20" s="40">
        <f>'orig. data'!V16</f>
        <v>5.6473612105</v>
      </c>
      <c r="G20" s="31" t="s">
        <v>172</v>
      </c>
      <c r="H20" s="47">
        <f>'orig. data'!B31/8</f>
        <v>564.125</v>
      </c>
      <c r="I20" s="37">
        <f>'orig. data'!H31</f>
        <v>5.306883191</v>
      </c>
      <c r="J20" s="50">
        <f>'orig. data'!P31/8</f>
        <v>520.625</v>
      </c>
      <c r="K20" s="40">
        <f>'orig. data'!V31</f>
        <v>4.5266474443</v>
      </c>
    </row>
    <row r="21" spans="1:11" ht="12.75">
      <c r="A21" s="25" t="s">
        <v>154</v>
      </c>
      <c r="B21" s="47">
        <f>'orig. data'!B17/8</f>
        <v>97.875</v>
      </c>
      <c r="C21" s="37">
        <f>'orig. data'!H17</f>
        <v>5.9185015533</v>
      </c>
      <c r="D21" s="50">
        <f>'orig. data'!P17/8</f>
        <v>93.375</v>
      </c>
      <c r="E21" s="40">
        <f>'orig. data'!V17</f>
        <v>5.2077886767</v>
      </c>
      <c r="G21" s="31" t="s">
        <v>173</v>
      </c>
      <c r="H21" s="47">
        <f>'orig. data'!B32/8</f>
        <v>330.875</v>
      </c>
      <c r="I21" s="37">
        <f>'orig. data'!H32</f>
        <v>4.8213267665</v>
      </c>
      <c r="J21" s="50">
        <f>'orig. data'!P32/8</f>
        <v>301.375</v>
      </c>
      <c r="K21" s="40">
        <f>'orig. data'!V32</f>
        <v>4.2903867576</v>
      </c>
    </row>
    <row r="22" spans="1:11" ht="12.75">
      <c r="A22" s="26"/>
      <c r="B22" s="48"/>
      <c r="C22" s="38"/>
      <c r="D22" s="51"/>
      <c r="E22" s="41"/>
      <c r="G22" s="31" t="s">
        <v>174</v>
      </c>
      <c r="H22" s="47">
        <f>'orig. data'!B33/8</f>
        <v>207.875</v>
      </c>
      <c r="I22" s="37">
        <f>'orig. data'!H33</f>
        <v>4.372426631</v>
      </c>
      <c r="J22" s="50">
        <f>'orig. data'!P33/8</f>
        <v>184.375</v>
      </c>
      <c r="K22" s="40">
        <f>'orig. data'!V33</f>
        <v>4.1030690957</v>
      </c>
    </row>
    <row r="23" spans="1:11" ht="13.5" thickBot="1">
      <c r="A23" s="27" t="s">
        <v>156</v>
      </c>
      <c r="B23" s="49">
        <f>'orig. data'!B18/8</f>
        <v>1933.25</v>
      </c>
      <c r="C23" s="39">
        <f>'orig. data'!H18</f>
        <v>5.2147220647</v>
      </c>
      <c r="D23" s="52">
        <f>'orig. data'!P18/8</f>
        <v>1880.25</v>
      </c>
      <c r="E23" s="42">
        <f>'orig. data'!V18</f>
        <v>4.8621847637</v>
      </c>
      <c r="G23" s="26"/>
      <c r="H23" s="48"/>
      <c r="I23" s="38"/>
      <c r="J23" s="51"/>
      <c r="K23" s="41"/>
    </row>
    <row r="24" spans="1:11" ht="13.5" thickBot="1">
      <c r="A24" s="23" t="s">
        <v>157</v>
      </c>
      <c r="C24" s="29"/>
      <c r="G24" s="27" t="s">
        <v>155</v>
      </c>
      <c r="H24" s="49">
        <f>'orig. data'!B8/8</f>
        <v>1102.875</v>
      </c>
      <c r="I24" s="43">
        <f>'orig. data'!H8</f>
        <v>4.957404417</v>
      </c>
      <c r="J24" s="52">
        <f>'orig. data'!P8/8</f>
        <v>1006.375</v>
      </c>
      <c r="K24" s="42">
        <f>'orig. data'!V8</f>
        <v>4.3718654089</v>
      </c>
    </row>
    <row r="25" spans="1:9" ht="12.75">
      <c r="A25" s="55" t="s">
        <v>419</v>
      </c>
      <c r="B25" s="55"/>
      <c r="C25" s="55"/>
      <c r="D25" s="55"/>
      <c r="E25" s="55"/>
      <c r="G25" s="23" t="s">
        <v>157</v>
      </c>
      <c r="I25" s="29"/>
    </row>
    <row r="26" spans="7:11" ht="12.75">
      <c r="G26" s="55" t="s">
        <v>419</v>
      </c>
      <c r="H26" s="55"/>
      <c r="I26" s="55"/>
      <c r="J26" s="55"/>
      <c r="K26" s="55"/>
    </row>
  </sheetData>
  <mergeCells count="10">
    <mergeCell ref="A25:E25"/>
    <mergeCell ref="G26:K26"/>
    <mergeCell ref="B2:E2"/>
    <mergeCell ref="B6:C6"/>
    <mergeCell ref="D6:E6"/>
    <mergeCell ref="A2:A6"/>
    <mergeCell ref="G2:G6"/>
    <mergeCell ref="H2:K2"/>
    <mergeCell ref="H6:I6"/>
    <mergeCell ref="J6:K6"/>
  </mergeCells>
  <printOptions/>
  <pageMargins left="0.21" right="0.14"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elaineb</dc:creator>
  <cp:keywords/>
  <dc:description/>
  <cp:lastModifiedBy>elaineb</cp:lastModifiedBy>
  <cp:lastPrinted>2006-09-12T15:29:30Z</cp:lastPrinted>
  <dcterms:created xsi:type="dcterms:W3CDTF">2006-01-23T20:42:54Z</dcterms:created>
  <dcterms:modified xsi:type="dcterms:W3CDTF">2008-04-09T17:06:13Z</dcterms:modified>
  <cp:category/>
  <cp:version/>
  <cp:contentType/>
  <cp:contentStatus/>
</cp:coreProperties>
</file>