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3990" windowWidth="15180" windowHeight="11640"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wpg comm areas" sheetId="8" r:id="rId8"/>
    <sheet name="agg rha " sheetId="9" r:id="rId9"/>
  </sheets>
  <definedNames/>
  <calcPr fullCalcOnLoad="1"/>
</workbook>
</file>

<file path=xl/sharedStrings.xml><?xml version="1.0" encoding="utf-8"?>
<sst xmlns="http://schemas.openxmlformats.org/spreadsheetml/2006/main" count="482" uniqueCount="318">
  <si>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</si>
  <si>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</si>
  <si>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</si>
  <si>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</si>
  <si>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</si>
  <si>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</si>
  <si>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</si>
  <si>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</si>
  <si>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</si>
  <si>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</si>
  <si>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</si>
  <si>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</si>
  <si>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</si>
  <si>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</si>
  <si>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</si>
  <si>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</si>
  <si>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</si>
  <si>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</si>
  <si>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</si>
  <si>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</si>
  <si>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</si>
  <si>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</si>
  <si>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</si>
  <si>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</si>
  <si>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</si>
  <si>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</si>
  <si>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</si>
  <si>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</si>
  <si>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</si>
  <si>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</si>
  <si>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</si>
  <si>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</si>
  <si>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</si>
  <si>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</si>
  <si>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</si>
  <si>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</si>
  <si>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</si>
  <si>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</si>
  <si>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</si>
  <si>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</si>
  <si>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</si>
  <si>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</si>
  <si>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</si>
  <si>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</si>
  <si>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</si>
  <si>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</si>
  <si>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</si>
  <si>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</si>
  <si>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</si>
  <si>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</si>
  <si>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</si>
  <si>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</si>
  <si>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</si>
  <si>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</si>
  <si>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</si>
  <si>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</si>
  <si>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</si>
  <si>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</si>
  <si>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</si>
  <si>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</si>
  <si>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</si>
  <si>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</si>
  <si>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</si>
  <si>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</si>
  <si>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</si>
  <si>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</si>
  <si>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</si>
  <si>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</si>
  <si>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</si>
  <si>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</si>
  <si>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</si>
  <si>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</si>
  <si>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</si>
  <si>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</si>
  <si>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</si>
  <si>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</si>
  <si>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</si>
  <si>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</si>
  <si>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</si>
  <si>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</si>
  <si>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</si>
  <si>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</si>
  <si>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</si>
  <si>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</si>
  <si>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</si>
  <si>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</si>
  <si>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</si>
  <si>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</si>
  <si>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</si>
  <si>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</si>
  <si>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</si>
  <si>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</si>
  <si>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</si>
  <si>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</si>
  <si>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</si>
  <si>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</si>
  <si>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</si>
  <si>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</si>
  <si>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</si>
  <si>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</si>
  <si>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</si>
  <si>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</si>
  <si>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</si>
  <si>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</si>
  <si>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</si>
  <si>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</si>
  <si>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</si>
  <si>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</si>
  <si>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</si>
  <si>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</si>
  <si>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</si>
  <si>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</si>
  <si>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T1_Lci_adj</t>
  </si>
  <si>
    <t>T1_Uci_adj</t>
  </si>
  <si>
    <t>T1prob</t>
  </si>
  <si>
    <t>T1_crd_rate</t>
  </si>
  <si>
    <t>T1_estimate</t>
  </si>
  <si>
    <t>T1_Lci_est</t>
  </si>
  <si>
    <t>T1_Uci_est</t>
  </si>
  <si>
    <t>T1_rate_ratio</t>
  </si>
  <si>
    <t>T1_Lci_ratio</t>
  </si>
  <si>
    <t>T1_Uci_ratio</t>
  </si>
  <si>
    <t>T2count</t>
  </si>
  <si>
    <t>T2pop</t>
  </si>
  <si>
    <t>T2_adj_rate</t>
  </si>
  <si>
    <t>T2_Lci_adj</t>
  </si>
  <si>
    <t>T2_Uci_adj</t>
  </si>
  <si>
    <t>T2prob</t>
  </si>
  <si>
    <t>T2_crd_rate</t>
  </si>
  <si>
    <t>T2_estimate</t>
  </si>
  <si>
    <t>T2_Lci_est</t>
  </si>
  <si>
    <t>T2_Uci_est</t>
  </si>
  <si>
    <t>T2_rate_ratio</t>
  </si>
  <si>
    <t>T2_Lci_ratio</t>
  </si>
  <si>
    <t>T2_Uci_ratio</t>
  </si>
  <si>
    <t>T1T2prob</t>
  </si>
  <si>
    <t>T1T2_estimate</t>
  </si>
  <si>
    <t>T1T2_Lci_est</t>
  </si>
  <si>
    <t>T1T2_Uci_est</t>
  </si>
  <si>
    <t>ALLprob</t>
  </si>
  <si>
    <t>ALL_estimate</t>
  </si>
  <si>
    <t>ALL_Lci_est</t>
  </si>
  <si>
    <t>ALL_Uci_est</t>
  </si>
  <si>
    <t>T1 avg</t>
  </si>
  <si>
    <t>T2 avg</t>
  </si>
  <si>
    <t>T1 adj</t>
  </si>
  <si>
    <t>T2 adj</t>
  </si>
  <si>
    <t>T1 count</t>
  </si>
  <si>
    <t>T1 pop</t>
  </si>
  <si>
    <t>T1 prob</t>
  </si>
  <si>
    <t>T2 count</t>
  </si>
  <si>
    <t>T2 pop</t>
  </si>
  <si>
    <t>T2 prob</t>
  </si>
  <si>
    <t>CI work</t>
  </si>
  <si>
    <t>BDN North End</t>
  </si>
  <si>
    <t>1988/89-1995/96</t>
  </si>
  <si>
    <t>1996/97-2003/04</t>
  </si>
  <si>
    <t>Mb Avg 88/89-95/96</t>
  </si>
  <si>
    <t>Mb Avg 96/97-03/04</t>
  </si>
  <si>
    <t>t</t>
  </si>
  <si>
    <t>Suppression</t>
  </si>
  <si>
    <t>T1T2 prob</t>
  </si>
  <si>
    <t>Central (1,2,t)</t>
  </si>
  <si>
    <t>Assiniboine (1,2,t)</t>
  </si>
  <si>
    <t>Churchill (1,2)</t>
  </si>
  <si>
    <t>South (1,2,t)</t>
  </si>
  <si>
    <t>Manitoba (t)</t>
  </si>
  <si>
    <t>Assiniboine South (1,2)</t>
  </si>
  <si>
    <t>River Heights (1,2,t)</t>
  </si>
  <si>
    <t>St. James - Assiniboia (1,2,t)</t>
  </si>
  <si>
    <t>T1_crd_std_dev</t>
  </si>
  <si>
    <t>T2_crd_std_dev</t>
  </si>
  <si>
    <t>WL Wpg Most Healthy</t>
  </si>
  <si>
    <t>WA Wpg Avg Health</t>
  </si>
  <si>
    <t>WH Wpg Least Healthy</t>
  </si>
  <si>
    <t>CE Seven Regions (1,2)</t>
  </si>
  <si>
    <t>BDN West (1,2)</t>
  </si>
  <si>
    <t>BDN Southwest (1,2)</t>
  </si>
  <si>
    <t>AS East 2 (1,2,t)</t>
  </si>
  <si>
    <t>NE Springfield (1,2)</t>
  </si>
  <si>
    <t>NE Northern Remote (1,2)</t>
  </si>
  <si>
    <t>BW Lynn/Leaf/SIL (1,2)</t>
  </si>
  <si>
    <t>BW Thick Por/Pik/Wab (1,2)</t>
  </si>
  <si>
    <t>BW Island Lake (1,2)</t>
  </si>
  <si>
    <t>BW Cross Lake (1,2)</t>
  </si>
  <si>
    <t>BW Norway House (1,2,t)</t>
  </si>
  <si>
    <t>BW Tad/Broch/Lac Br (1,2)</t>
  </si>
  <si>
    <t>BW Oxford H &amp; Gods (1,2,t)</t>
  </si>
  <si>
    <t>BW Sha/York/Split/War (1,2)</t>
  </si>
  <si>
    <t>Fort Garry S (1,2)</t>
  </si>
  <si>
    <t>Fort Garry N (1,2,t)</t>
  </si>
  <si>
    <t>River Heights W (1,2,t)</t>
  </si>
  <si>
    <t>St. Vital South (1,2,t)</t>
  </si>
  <si>
    <t>River East N (1,2)</t>
  </si>
  <si>
    <t>St. James - Assiniboia W (1,2,t)</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</si>
  <si>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</si>
  <si>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</si>
  <si>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</si>
  <si>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</si>
  <si>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</si>
  <si>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</si>
  <si>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</si>
  <si>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</si>
  <si>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</si>
  <si>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</si>
  <si>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</si>
  <si>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</si>
  <si>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</si>
  <si>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</si>
  <si>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</si>
  <si>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</si>
  <si>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</si>
  <si>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Rate</t>
  </si>
  <si>
    <t>per 1000</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</si>
  <si>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</si>
  <si>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</si>
  <si>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</si>
  <si>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</si>
  <si>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</si>
  <si>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</si>
  <si>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</si>
  <si>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</si>
  <si>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</si>
  <si>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</si>
  <si>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</si>
  <si>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</si>
  <si>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</si>
  <si>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</si>
  <si>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</si>
  <si>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</si>
  <si>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</si>
  <si>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sex</t>
  </si>
  <si>
    <t>Injury Crude and Adjusted Rates to Compare to MB 8 Year Average, T1=1988/89-1995/96, T2=1996/97-2003/04, per 1000</t>
  </si>
  <si>
    <t>1 Male</t>
  </si>
  <si>
    <t>male</t>
  </si>
  <si>
    <t>South Eastman (2,t)</t>
  </si>
  <si>
    <t>Brandon (1,2,t)</t>
  </si>
  <si>
    <t>Winnipeg (1,2,t)</t>
  </si>
  <si>
    <t>Parkland (1,2,t)</t>
  </si>
  <si>
    <t>Interlake  (1,t)</t>
  </si>
  <si>
    <t>North Eastman (1,2,t)</t>
  </si>
  <si>
    <t>Nor-Man (1,2,t)</t>
  </si>
  <si>
    <t>Burntwood (1,2,t)</t>
  </si>
  <si>
    <t>Mid (1,2,t)</t>
  </si>
  <si>
    <t>North (1,2,t)</t>
  </si>
  <si>
    <t>Fort Garry (1,2,t)</t>
  </si>
  <si>
    <t>St. Vital (1,2,t)</t>
  </si>
  <si>
    <t>River East (1,2,t)</t>
  </si>
  <si>
    <t>St. Boniface (1,2,t)</t>
  </si>
  <si>
    <t>Transcona (1,2,t)</t>
  </si>
  <si>
    <t>Seven Oaks (1,2,t)</t>
  </si>
  <si>
    <t>Inkster (1,2,t)</t>
  </si>
  <si>
    <t>Downtown (1,2,t)</t>
  </si>
  <si>
    <t>Point Douglas (1,2,t)</t>
  </si>
  <si>
    <t>Wpg Most Healthy (1,2,t)</t>
  </si>
  <si>
    <t>Wpg Average Health (1,2,t)</t>
  </si>
  <si>
    <t>Wpg Least Healthy (1,2,t)</t>
  </si>
  <si>
    <t>Winnipeg Overall (1,2,t)</t>
  </si>
  <si>
    <t>SE Northern (2,t)</t>
  </si>
  <si>
    <t>SE Central (t)</t>
  </si>
  <si>
    <t>SE Western (2,t)</t>
  </si>
  <si>
    <t>CE Altona</t>
  </si>
  <si>
    <t>CE Cartier/SFX (2,t)</t>
  </si>
  <si>
    <t>CE Red River (t)</t>
  </si>
  <si>
    <t>CE Louise/Pembina (1,2,t)</t>
  </si>
  <si>
    <t>CE Morden/Winkler (2,t)</t>
  </si>
  <si>
    <t>CE Carman</t>
  </si>
  <si>
    <t>CE Swan Lake (1,2,t)</t>
  </si>
  <si>
    <t>CE Portage (1,2,t)</t>
  </si>
  <si>
    <t>BDN Rural (1)</t>
  </si>
  <si>
    <t>BDN Southeast (1)</t>
  </si>
  <si>
    <t>BDN Central (2)</t>
  </si>
  <si>
    <t>AS West 1 (1,t)</t>
  </si>
  <si>
    <t>AS West 2 (2)</t>
  </si>
  <si>
    <t>AS North 1 (1,2,t)</t>
  </si>
  <si>
    <t>PL West (1,2,t)</t>
  </si>
  <si>
    <t>PL Central (t)</t>
  </si>
  <si>
    <t>PL East (1,2,t)</t>
  </si>
  <si>
    <t>PL North (1,2,t)</t>
  </si>
  <si>
    <t>IL Southeast (1,2,t)</t>
  </si>
  <si>
    <t>IL Northeast (1,2,t)</t>
  </si>
  <si>
    <t>IL Northwest (1,2,t)</t>
  </si>
  <si>
    <t>NE Iron Rose (t)</t>
  </si>
  <si>
    <t>NE Brokenhead (t)</t>
  </si>
  <si>
    <t>NE Blue Water (1,2,t)</t>
  </si>
  <si>
    <t>NM F Flon/Snow L/Cran (1,2,t)</t>
  </si>
  <si>
    <t>NM The Pas/OCN/Kelsey (1,2,t)</t>
  </si>
  <si>
    <t>NM Nor-Man Other (1,2,t)</t>
  </si>
  <si>
    <t>BW Thompson (1,2,t)</t>
  </si>
  <si>
    <t>BW Gillam/Fox Lake (1,2)</t>
  </si>
  <si>
    <t>BW Nelson House (1,2,t)</t>
  </si>
  <si>
    <t>River Heights E (1,2,t)</t>
  </si>
  <si>
    <t>St. Vital North (1,2,t)</t>
  </si>
  <si>
    <t>River East E (1,2,t)</t>
  </si>
  <si>
    <t>River East W (1,2,t)</t>
  </si>
  <si>
    <t>River East S (1)</t>
  </si>
  <si>
    <t>St. Boniface E (1,2,t)</t>
  </si>
  <si>
    <t>St. Boniface W (1,2,t)</t>
  </si>
  <si>
    <t>Seven Oaks W (1,2,t)</t>
  </si>
  <si>
    <t>Seven Oaks E (1,2)</t>
  </si>
  <si>
    <t>Seven Oaks N (2,t)</t>
  </si>
  <si>
    <t>St. James - Assiniboia E (1,2,t)</t>
  </si>
  <si>
    <t>Inkster West (1,2,t)</t>
  </si>
  <si>
    <t>Inkster East (t)</t>
  </si>
  <si>
    <t>Downtown W (t)</t>
  </si>
  <si>
    <t>Downtown E (1,2,t)</t>
  </si>
  <si>
    <t>Point Douglas N</t>
  </si>
  <si>
    <t>Point Douglas S (1,2,t)</t>
  </si>
  <si>
    <t>Injury Hosp. or Death Rates - Males</t>
  </si>
  <si>
    <t>SE Southern</t>
  </si>
  <si>
    <t>BDN East</t>
  </si>
  <si>
    <t>AS North 2 (2)</t>
  </si>
  <si>
    <t>AS East 1</t>
  </si>
  <si>
    <t>IL Southwest (t)</t>
  </si>
  <si>
    <t>NE Winnipeg River</t>
  </si>
  <si>
    <t>Appendix Table 3.7: Injury Hospitalization or Death Rates for Males</t>
  </si>
  <si>
    <t>Crude</t>
  </si>
  <si>
    <t>Source: Manitoba Centre for Health Policy,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</si>
</sst>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9">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12.5"/>
      <name val="Univers 45 Light"/>
      <family val="2"/>
    </font>
    <font>
      <sz val="8.25"/>
      <name val="Univers 45 Light"/>
      <family val="0"/>
    </font>
    <font>
      <sz val="8.5"/>
      <name val="Univers 45 Light"/>
      <family val="0"/>
    </font>
    <font>
      <sz val="6"/>
      <name val="Univers 45 Light"/>
      <family val="2"/>
    </font>
    <font>
      <sz val="5.5"/>
      <name val="Arial MT"/>
      <family val="3"/>
    </font>
    <font>
      <b/>
      <sz val="20"/>
      <name val="Arial"/>
      <family val="2"/>
    </font>
    <font>
      <u val="single"/>
      <sz val="10"/>
      <color indexed="12"/>
      <name val="Arial"/>
      <family val="0"/>
    </font>
    <font>
      <u val="single"/>
      <sz val="10"/>
      <color indexed="36"/>
      <name val="Arial"/>
      <family val="0"/>
    </font>
    <font>
      <b/>
      <sz val="8"/>
      <name val="Arial"/>
      <family val="2"/>
    </font>
    <font>
      <b/>
      <sz val="10.75"/>
      <name val="Univers 45 Light"/>
      <family val="2"/>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2">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174"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2" fontId="8" fillId="0" borderId="3" xfId="0" applyNumberFormat="1" applyFont="1" applyBorder="1" applyAlignment="1">
      <alignment horizontal="center"/>
    </xf>
    <xf numFmtId="0" fontId="8" fillId="0" borderId="4" xfId="0" applyFont="1" applyBorder="1" applyAlignment="1">
      <alignment horizontal="center"/>
    </xf>
    <xf numFmtId="1" fontId="8" fillId="0" borderId="4" xfId="0" applyNumberFormat="1" applyFont="1" applyBorder="1" applyAlignment="1">
      <alignment horizontal="center"/>
    </xf>
    <xf numFmtId="0" fontId="8" fillId="0" borderId="5" xfId="0" applyFont="1" applyBorder="1" applyAlignment="1">
      <alignment horizontal="center"/>
    </xf>
    <xf numFmtId="1" fontId="8" fillId="0" borderId="6" xfId="0" applyNumberFormat="1" applyFont="1" applyBorder="1" applyAlignment="1">
      <alignment horizontal="center"/>
    </xf>
    <xf numFmtId="0" fontId="4" fillId="0" borderId="0" xfId="0" applyFont="1" applyAlignment="1">
      <alignment/>
    </xf>
    <xf numFmtId="0" fontId="17" fillId="0" borderId="7" xfId="0" applyFont="1" applyBorder="1" applyAlignment="1">
      <alignment/>
    </xf>
    <xf numFmtId="0" fontId="17" fillId="0" borderId="8" xfId="0" applyFont="1" applyBorder="1" applyAlignment="1">
      <alignment/>
    </xf>
    <xf numFmtId="0" fontId="17" fillId="2" borderId="8" xfId="0" applyFont="1" applyFill="1" applyBorder="1" applyAlignment="1">
      <alignment/>
    </xf>
    <xf numFmtId="0" fontId="17" fillId="0" borderId="9" xfId="0" applyFont="1" applyBorder="1" applyAlignment="1">
      <alignment/>
    </xf>
    <xf numFmtId="2" fontId="8" fillId="0" borderId="10" xfId="0" applyNumberFormat="1" applyFont="1" applyBorder="1" applyAlignment="1">
      <alignment horizontal="center"/>
    </xf>
    <xf numFmtId="1" fontId="0" fillId="0" borderId="0" xfId="0" applyNumberFormat="1" applyAlignment="1">
      <alignment/>
    </xf>
    <xf numFmtId="2" fontId="4" fillId="0" borderId="11" xfId="0" applyNumberFormat="1" applyFont="1" applyFill="1" applyBorder="1" applyAlignment="1" quotePrefix="1">
      <alignment horizontal="center"/>
    </xf>
    <xf numFmtId="2" fontId="4" fillId="2" borderId="11" xfId="0" applyNumberFormat="1" applyFont="1" applyFill="1" applyBorder="1" applyAlignment="1" quotePrefix="1">
      <alignment horizontal="center"/>
    </xf>
    <xf numFmtId="2" fontId="4" fillId="0" borderId="12" xfId="0" applyNumberFormat="1" applyFont="1" applyFill="1" applyBorder="1" applyAlignment="1" quotePrefix="1">
      <alignment horizontal="center"/>
    </xf>
    <xf numFmtId="2" fontId="4" fillId="0" borderId="3" xfId="0" applyNumberFormat="1" applyFont="1" applyFill="1" applyBorder="1" applyAlignment="1">
      <alignment horizontal="center"/>
    </xf>
    <xf numFmtId="2" fontId="4" fillId="2" borderId="3" xfId="0" applyNumberFormat="1" applyFont="1" applyFill="1" applyBorder="1" applyAlignment="1">
      <alignment horizontal="center"/>
    </xf>
    <xf numFmtId="2" fontId="4" fillId="0" borderId="13" xfId="0" applyNumberFormat="1" applyFont="1" applyFill="1" applyBorder="1" applyAlignment="1">
      <alignment horizontal="center"/>
    </xf>
    <xf numFmtId="0" fontId="17" fillId="0" borderId="14" xfId="0" applyFont="1" applyBorder="1" applyAlignment="1">
      <alignment/>
    </xf>
    <xf numFmtId="0" fontId="17" fillId="0" borderId="15" xfId="0" applyFont="1" applyBorder="1" applyAlignment="1">
      <alignment/>
    </xf>
    <xf numFmtId="0" fontId="0" fillId="2" borderId="15" xfId="0" applyFill="1" applyBorder="1" applyAlignment="1">
      <alignment/>
    </xf>
    <xf numFmtId="2" fontId="4" fillId="0" borderId="16" xfId="0" applyNumberFormat="1" applyFont="1" applyFill="1" applyBorder="1" applyAlignment="1" quotePrefix="1">
      <alignment horizontal="center"/>
    </xf>
    <xf numFmtId="176" fontId="4" fillId="0" borderId="17" xfId="0" applyNumberFormat="1" applyFont="1" applyFill="1" applyBorder="1" applyAlignment="1" quotePrefix="1">
      <alignment horizontal="center"/>
    </xf>
    <xf numFmtId="176" fontId="4" fillId="0" borderId="18" xfId="0" applyNumberFormat="1" applyFont="1" applyFill="1" applyBorder="1" applyAlignment="1" quotePrefix="1">
      <alignment horizontal="center"/>
    </xf>
    <xf numFmtId="176" fontId="4" fillId="2" borderId="18" xfId="0" applyNumberFormat="1" applyFont="1" applyFill="1" applyBorder="1" applyAlignment="1" quotePrefix="1">
      <alignment horizontal="center"/>
    </xf>
    <xf numFmtId="176" fontId="4" fillId="0" borderId="19" xfId="0" applyNumberFormat="1" applyFont="1" applyFill="1" applyBorder="1" applyAlignment="1" quotePrefix="1">
      <alignment horizontal="center"/>
    </xf>
    <xf numFmtId="176" fontId="4" fillId="0" borderId="2" xfId="0" applyNumberFormat="1" applyFont="1" applyFill="1" applyBorder="1" applyAlignment="1" quotePrefix="1">
      <alignment horizontal="center"/>
    </xf>
    <xf numFmtId="176" fontId="4" fillId="2" borderId="2" xfId="0" applyNumberFormat="1" applyFont="1" applyFill="1" applyBorder="1" applyAlignment="1" quotePrefix="1">
      <alignment horizontal="center"/>
    </xf>
    <xf numFmtId="176" fontId="4" fillId="0" borderId="16" xfId="0" applyNumberFormat="1" applyFont="1" applyFill="1" applyBorder="1" applyAlignment="1" quotePrefix="1">
      <alignment horizontal="center"/>
    </xf>
    <xf numFmtId="176" fontId="2" fillId="0" borderId="18"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475"/>
          <c:w val="0.983"/>
          <c:h val="0.7802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data'!$B$4:$B$19</c:f>
              <c:strCache>
                <c:ptCount val="16"/>
                <c:pt idx="0">
                  <c:v>South Eastman (2,t)</c:v>
                </c:pt>
                <c:pt idx="1">
                  <c:v>Central (1,2,t)</c:v>
                </c:pt>
                <c:pt idx="2">
                  <c:v>Assiniboine (1,2,t)</c:v>
                </c:pt>
                <c:pt idx="3">
                  <c:v>Brandon (1,2,t)</c:v>
                </c:pt>
                <c:pt idx="4">
                  <c:v>Winnipeg (1,2,t)</c:v>
                </c:pt>
                <c:pt idx="5">
                  <c:v>Parkland (1,2,t)</c:v>
                </c:pt>
                <c:pt idx="6">
                  <c:v>Interlake  (1,t)</c:v>
                </c:pt>
                <c:pt idx="7">
                  <c:v>North Eastman (1,2,t)</c:v>
                </c:pt>
                <c:pt idx="8">
                  <c:v>Churchill (1,2)</c:v>
                </c:pt>
                <c:pt idx="9">
                  <c:v>Nor-Man (1,2,t)</c:v>
                </c:pt>
                <c:pt idx="10">
                  <c:v>Burntwood (1,2,t)</c:v>
                </c:pt>
                <c:pt idx="12">
                  <c:v>South (1,2,t)</c:v>
                </c:pt>
                <c:pt idx="13">
                  <c:v>Mid (1,2,t)</c:v>
                </c:pt>
                <c:pt idx="14">
                  <c:v>North (1,2,t)</c:v>
                </c:pt>
                <c:pt idx="15">
                  <c:v>Manitoba (t)</c:v>
                </c:pt>
              </c:strCache>
            </c:strRef>
          </c:cat>
          <c:val>
            <c:numRef>
              <c:f>'graph data'!$H$4:$H$19</c:f>
              <c:numCache>
                <c:ptCount val="16"/>
                <c:pt idx="0">
                  <c:v>12.395777292</c:v>
                </c:pt>
                <c:pt idx="1">
                  <c:v>12.395777292</c:v>
                </c:pt>
                <c:pt idx="2">
                  <c:v>12.395777292</c:v>
                </c:pt>
                <c:pt idx="3">
                  <c:v>12.395777292</c:v>
                </c:pt>
                <c:pt idx="4">
                  <c:v>12.395777292</c:v>
                </c:pt>
                <c:pt idx="5">
                  <c:v>12.395777292</c:v>
                </c:pt>
                <c:pt idx="6">
                  <c:v>12.395777292</c:v>
                </c:pt>
                <c:pt idx="7">
                  <c:v>12.395777292</c:v>
                </c:pt>
                <c:pt idx="8">
                  <c:v>12.395777292</c:v>
                </c:pt>
                <c:pt idx="9">
                  <c:v>12.395777292</c:v>
                </c:pt>
                <c:pt idx="10">
                  <c:v>12.395777292</c:v>
                </c:pt>
                <c:pt idx="12">
                  <c:v>12.395777292</c:v>
                </c:pt>
                <c:pt idx="13">
                  <c:v>12.395777292</c:v>
                </c:pt>
                <c:pt idx="14">
                  <c:v>12.395777292</c:v>
                </c:pt>
                <c:pt idx="15">
                  <c:v>12.395777292</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(2,t)</c:v>
                </c:pt>
                <c:pt idx="1">
                  <c:v>Central (1,2,t)</c:v>
                </c:pt>
                <c:pt idx="2">
                  <c:v>Assiniboine (1,2,t)</c:v>
                </c:pt>
                <c:pt idx="3">
                  <c:v>Brandon (1,2,t)</c:v>
                </c:pt>
                <c:pt idx="4">
                  <c:v>Winnipeg (1,2,t)</c:v>
                </c:pt>
                <c:pt idx="5">
                  <c:v>Parkland (1,2,t)</c:v>
                </c:pt>
                <c:pt idx="6">
                  <c:v>Interlake  (1,t)</c:v>
                </c:pt>
                <c:pt idx="7">
                  <c:v>North Eastman (1,2,t)</c:v>
                </c:pt>
                <c:pt idx="8">
                  <c:v>Churchill (1,2)</c:v>
                </c:pt>
                <c:pt idx="9">
                  <c:v>Nor-Man (1,2,t)</c:v>
                </c:pt>
                <c:pt idx="10">
                  <c:v>Burntwood (1,2,t)</c:v>
                </c:pt>
                <c:pt idx="12">
                  <c:v>South (1,2,t)</c:v>
                </c:pt>
                <c:pt idx="13">
                  <c:v>Mid (1,2,t)</c:v>
                </c:pt>
                <c:pt idx="14">
                  <c:v>North (1,2,t)</c:v>
                </c:pt>
                <c:pt idx="15">
                  <c:v>Manitoba (t)</c:v>
                </c:pt>
              </c:strCache>
            </c:strRef>
          </c:cat>
          <c:val>
            <c:numRef>
              <c:f>'graph data'!$I$4:$I$19</c:f>
              <c:numCache>
                <c:ptCount val="16"/>
                <c:pt idx="0">
                  <c:v>12.415123097</c:v>
                </c:pt>
                <c:pt idx="1">
                  <c:v>14.151417913</c:v>
                </c:pt>
                <c:pt idx="2">
                  <c:v>15.419649766</c:v>
                </c:pt>
                <c:pt idx="3">
                  <c:v>9.9426951695</c:v>
                </c:pt>
                <c:pt idx="4">
                  <c:v>10.007562357</c:v>
                </c:pt>
                <c:pt idx="5">
                  <c:v>18.847937629</c:v>
                </c:pt>
                <c:pt idx="6">
                  <c:v>13.754779376</c:v>
                </c:pt>
                <c:pt idx="7">
                  <c:v>15.647551516</c:v>
                </c:pt>
                <c:pt idx="8">
                  <c:v>24.552966329</c:v>
                </c:pt>
                <c:pt idx="9">
                  <c:v>26.764436401</c:v>
                </c:pt>
                <c:pt idx="10">
                  <c:v>29.881100364</c:v>
                </c:pt>
                <c:pt idx="12">
                  <c:v>14.168943204</c:v>
                </c:pt>
                <c:pt idx="13">
                  <c:v>15.68607309</c:v>
                </c:pt>
                <c:pt idx="14">
                  <c:v>28.092518986</c:v>
                </c:pt>
                <c:pt idx="15">
                  <c:v>12.395777292</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(2,t)</c:v>
                </c:pt>
                <c:pt idx="1">
                  <c:v>Central (1,2,t)</c:v>
                </c:pt>
                <c:pt idx="2">
                  <c:v>Assiniboine (1,2,t)</c:v>
                </c:pt>
                <c:pt idx="3">
                  <c:v>Brandon (1,2,t)</c:v>
                </c:pt>
                <c:pt idx="4">
                  <c:v>Winnipeg (1,2,t)</c:v>
                </c:pt>
                <c:pt idx="5">
                  <c:v>Parkland (1,2,t)</c:v>
                </c:pt>
                <c:pt idx="6">
                  <c:v>Interlake  (1,t)</c:v>
                </c:pt>
                <c:pt idx="7">
                  <c:v>North Eastman (1,2,t)</c:v>
                </c:pt>
                <c:pt idx="8">
                  <c:v>Churchill (1,2)</c:v>
                </c:pt>
                <c:pt idx="9">
                  <c:v>Nor-Man (1,2,t)</c:v>
                </c:pt>
                <c:pt idx="10">
                  <c:v>Burntwood (1,2,t)</c:v>
                </c:pt>
                <c:pt idx="12">
                  <c:v>South (1,2,t)</c:v>
                </c:pt>
                <c:pt idx="13">
                  <c:v>Mid (1,2,t)</c:v>
                </c:pt>
                <c:pt idx="14">
                  <c:v>North (1,2,t)</c:v>
                </c:pt>
                <c:pt idx="15">
                  <c:v>Manitoba (t)</c:v>
                </c:pt>
              </c:strCache>
            </c:strRef>
          </c:cat>
          <c:val>
            <c:numRef>
              <c:f>'graph data'!$J$4:$J$19</c:f>
              <c:numCache>
                <c:ptCount val="16"/>
                <c:pt idx="0">
                  <c:v>8.7971564962</c:v>
                </c:pt>
                <c:pt idx="1">
                  <c:v>11.043396068</c:v>
                </c:pt>
                <c:pt idx="2">
                  <c:v>12.588890595</c:v>
                </c:pt>
                <c:pt idx="3">
                  <c:v>8.6363632125</c:v>
                </c:pt>
                <c:pt idx="4">
                  <c:v>7.7381673074</c:v>
                </c:pt>
                <c:pt idx="5">
                  <c:v>13.324356665</c:v>
                </c:pt>
                <c:pt idx="6">
                  <c:v>9.8008808714</c:v>
                </c:pt>
                <c:pt idx="7">
                  <c:v>11.876188656</c:v>
                </c:pt>
                <c:pt idx="8">
                  <c:v>21.688336297</c:v>
                </c:pt>
                <c:pt idx="9">
                  <c:v>18.227368915</c:v>
                </c:pt>
                <c:pt idx="10">
                  <c:v>25.423322829</c:v>
                </c:pt>
                <c:pt idx="12">
                  <c:v>11.126043245</c:v>
                </c:pt>
                <c:pt idx="13">
                  <c:v>11.293704191</c:v>
                </c:pt>
                <c:pt idx="14">
                  <c:v>22.567636396</c:v>
                </c:pt>
                <c:pt idx="15">
                  <c:v>9.6834307214</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data'!$B$4:$B$19</c:f>
              <c:strCache>
                <c:ptCount val="16"/>
                <c:pt idx="0">
                  <c:v>South Eastman (2,t)</c:v>
                </c:pt>
                <c:pt idx="1">
                  <c:v>Central (1,2,t)</c:v>
                </c:pt>
                <c:pt idx="2">
                  <c:v>Assiniboine (1,2,t)</c:v>
                </c:pt>
                <c:pt idx="3">
                  <c:v>Brandon (1,2,t)</c:v>
                </c:pt>
                <c:pt idx="4">
                  <c:v>Winnipeg (1,2,t)</c:v>
                </c:pt>
                <c:pt idx="5">
                  <c:v>Parkland (1,2,t)</c:v>
                </c:pt>
                <c:pt idx="6">
                  <c:v>Interlake  (1,t)</c:v>
                </c:pt>
                <c:pt idx="7">
                  <c:v>North Eastman (1,2,t)</c:v>
                </c:pt>
                <c:pt idx="8">
                  <c:v>Churchill (1,2)</c:v>
                </c:pt>
                <c:pt idx="9">
                  <c:v>Nor-Man (1,2,t)</c:v>
                </c:pt>
                <c:pt idx="10">
                  <c:v>Burntwood (1,2,t)</c:v>
                </c:pt>
                <c:pt idx="12">
                  <c:v>South (1,2,t)</c:v>
                </c:pt>
                <c:pt idx="13">
                  <c:v>Mid (1,2,t)</c:v>
                </c:pt>
                <c:pt idx="14">
                  <c:v>North (1,2,t)</c:v>
                </c:pt>
                <c:pt idx="15">
                  <c:v>Manitoba (t)</c:v>
                </c:pt>
              </c:strCache>
            </c:strRef>
          </c:cat>
          <c:val>
            <c:numRef>
              <c:f>'graph data'!$K$4:$K$19</c:f>
              <c:numCache>
                <c:ptCount val="16"/>
                <c:pt idx="0">
                  <c:v>9.6834307214</c:v>
                </c:pt>
                <c:pt idx="1">
                  <c:v>9.6834307214</c:v>
                </c:pt>
                <c:pt idx="2">
                  <c:v>9.6834307214</c:v>
                </c:pt>
                <c:pt idx="3">
                  <c:v>9.6834307214</c:v>
                </c:pt>
                <c:pt idx="4">
                  <c:v>9.6834307214</c:v>
                </c:pt>
                <c:pt idx="5">
                  <c:v>9.6834307214</c:v>
                </c:pt>
                <c:pt idx="6">
                  <c:v>9.6834307214</c:v>
                </c:pt>
                <c:pt idx="7">
                  <c:v>9.6834307214</c:v>
                </c:pt>
                <c:pt idx="8">
                  <c:v>9.6834307214</c:v>
                </c:pt>
                <c:pt idx="9">
                  <c:v>9.6834307214</c:v>
                </c:pt>
                <c:pt idx="10">
                  <c:v>9.6834307214</c:v>
                </c:pt>
                <c:pt idx="12">
                  <c:v>9.6834307214</c:v>
                </c:pt>
                <c:pt idx="13">
                  <c:v>9.6834307214</c:v>
                </c:pt>
                <c:pt idx="14">
                  <c:v>9.6834307214</c:v>
                </c:pt>
                <c:pt idx="15">
                  <c:v>9.6834307214</c:v>
                </c:pt>
              </c:numCache>
            </c:numRef>
          </c:val>
        </c:ser>
        <c:axId val="61425065"/>
        <c:axId val="33206250"/>
      </c:barChart>
      <c:catAx>
        <c:axId val="61425065"/>
        <c:scaling>
          <c:orientation val="maxMin"/>
        </c:scaling>
        <c:axPos val="l"/>
        <c:delete val="0"/>
        <c:numFmt formatCode="General" sourceLinked="1"/>
        <c:majorTickMark val="none"/>
        <c:minorTickMark val="none"/>
        <c:tickLblPos val="nextTo"/>
        <c:crossAx val="33206250"/>
        <c:crosses val="autoZero"/>
        <c:auto val="1"/>
        <c:lblOffset val="100"/>
        <c:noMultiLvlLbl val="0"/>
      </c:catAx>
      <c:valAx>
        <c:axId val="33206250"/>
        <c:scaling>
          <c:orientation val="minMax"/>
          <c:max val="60"/>
        </c:scaling>
        <c:axPos val="t"/>
        <c:majorGridlines/>
        <c:delete val="0"/>
        <c:numFmt formatCode="0" sourceLinked="0"/>
        <c:majorTickMark val="none"/>
        <c:minorTickMark val="none"/>
        <c:tickLblPos val="nextTo"/>
        <c:crossAx val="61425065"/>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675"/>
          <c:y val="0.119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Figure 5.10: Injury Hospitalization or Death Rates for Males by District</a:t>
            </a:r>
            <a:r>
              <a:rPr lang="en-US" cap="none" sz="1250" b="1" i="0" u="none" baseline="0"/>
              <a:t>
</a:t>
            </a:r>
            <a:r>
              <a:rPr lang="en-US" cap="none" sz="800" b="0" i="0" u="none" baseline="0"/>
              <a:t>Age-adjusted rate of injuries per 1,000 males</a:t>
            </a:r>
          </a:p>
        </c:rich>
      </c:tx>
      <c:layout>
        <c:manualLayout>
          <c:xMode val="factor"/>
          <c:yMode val="factor"/>
          <c:x val="-0.0015"/>
          <c:y val="-0.02"/>
        </c:manualLayout>
      </c:layout>
      <c:spPr>
        <a:noFill/>
        <a:ln>
          <a:noFill/>
        </a:ln>
      </c:spPr>
    </c:title>
    <c:plotArea>
      <c:layout>
        <c:manualLayout>
          <c:xMode val="edge"/>
          <c:yMode val="edge"/>
          <c:x val="0.013"/>
          <c:y val="0.05125"/>
          <c:w val="0.987"/>
          <c:h val="0.9292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data'!$B$40:$B$101</c:f>
              <c:strCache>
                <c:ptCount val="62"/>
                <c:pt idx="0">
                  <c:v>SE Northern (2,t)</c:v>
                </c:pt>
                <c:pt idx="1">
                  <c:v>SE Central (t)</c:v>
                </c:pt>
                <c:pt idx="2">
                  <c:v>SE Western (2,t)</c:v>
                </c:pt>
                <c:pt idx="3">
                  <c:v>SE Southern</c:v>
                </c:pt>
                <c:pt idx="5">
                  <c:v>CE Altona</c:v>
                </c:pt>
                <c:pt idx="6">
                  <c:v>CE Cartier/SFX (2,t)</c:v>
                </c:pt>
                <c:pt idx="7">
                  <c:v>CE Red River (t)</c:v>
                </c:pt>
                <c:pt idx="8">
                  <c:v>CE Louise/Pembina (1,2,t)</c:v>
                </c:pt>
                <c:pt idx="9">
                  <c:v>CE Carman</c:v>
                </c:pt>
                <c:pt idx="10">
                  <c:v>CE Morden/Winkler (2,t)</c:v>
                </c:pt>
                <c:pt idx="11">
                  <c:v>CE Swan Lake (1,2,t)</c:v>
                </c:pt>
                <c:pt idx="12">
                  <c:v>CE Portage (1,2,t)</c:v>
                </c:pt>
                <c:pt idx="13">
                  <c:v>CE Seven Regions (1,2)</c:v>
                </c:pt>
                <c:pt idx="15">
                  <c:v>AS East 2 (1,2,t)</c:v>
                </c:pt>
                <c:pt idx="16">
                  <c:v>AS West 1 (1,t)</c:v>
                </c:pt>
                <c:pt idx="17">
                  <c:v>AS North 2 (2)</c:v>
                </c:pt>
                <c:pt idx="18">
                  <c:v>AS West 2 (2)</c:v>
                </c:pt>
                <c:pt idx="19">
                  <c:v>AS North 1 (1,2,t)</c:v>
                </c:pt>
                <c:pt idx="20">
                  <c:v>AS East 1</c:v>
                </c:pt>
                <c:pt idx="22">
                  <c:v>BDN Rural (1)</c:v>
                </c:pt>
                <c:pt idx="23">
                  <c:v>BDN Southeast (1)</c:v>
                </c:pt>
                <c:pt idx="24">
                  <c:v>BDN West (1,2)</c:v>
                </c:pt>
                <c:pt idx="25">
                  <c:v>BDN East</c:v>
                </c:pt>
                <c:pt idx="26">
                  <c:v>BDN North End</c:v>
                </c:pt>
                <c:pt idx="27">
                  <c:v>BDN Southwest (1,2)</c:v>
                </c:pt>
                <c:pt idx="28">
                  <c:v>BDN Central (2)</c:v>
                </c:pt>
                <c:pt idx="30">
                  <c:v>PL West (1,2,t)</c:v>
                </c:pt>
                <c:pt idx="31">
                  <c:v>PL Central (t)</c:v>
                </c:pt>
                <c:pt idx="32">
                  <c:v>PL East (1,2,t)</c:v>
                </c:pt>
                <c:pt idx="33">
                  <c:v>PL North (1,2,t)</c:v>
                </c:pt>
                <c:pt idx="35">
                  <c:v>IL Southwest (t)</c:v>
                </c:pt>
                <c:pt idx="36">
                  <c:v>IL Southeast (1,2,t)</c:v>
                </c:pt>
                <c:pt idx="37">
                  <c:v>IL Northeast (1,2,t)</c:v>
                </c:pt>
                <c:pt idx="38">
                  <c:v>IL Northwest (1,2,t)</c:v>
                </c:pt>
                <c:pt idx="40">
                  <c:v>NE Springfield (1,2)</c:v>
                </c:pt>
                <c:pt idx="41">
                  <c:v>NE Iron Rose (t)</c:v>
                </c:pt>
                <c:pt idx="42">
                  <c:v>NE Winnipeg River</c:v>
                </c:pt>
                <c:pt idx="43">
                  <c:v>NE Brokenhead (t)</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(1,2,t)</c:v>
                </c:pt>
              </c:strCache>
            </c:strRef>
          </c:cat>
          <c:val>
            <c:numRef>
              <c:f>'graph data'!$H$40:$H$101</c:f>
              <c:numCache>
                <c:ptCount val="62"/>
                <c:pt idx="0">
                  <c:v>12.395777292</c:v>
                </c:pt>
                <c:pt idx="1">
                  <c:v>12.395777292</c:v>
                </c:pt>
                <c:pt idx="2">
                  <c:v>12.395777292</c:v>
                </c:pt>
                <c:pt idx="3">
                  <c:v>12.395777292</c:v>
                </c:pt>
                <c:pt idx="5">
                  <c:v>12.395777292</c:v>
                </c:pt>
                <c:pt idx="6">
                  <c:v>12.395777292</c:v>
                </c:pt>
                <c:pt idx="7">
                  <c:v>12.395777292</c:v>
                </c:pt>
                <c:pt idx="8">
                  <c:v>12.395777292</c:v>
                </c:pt>
                <c:pt idx="9">
                  <c:v>12.395777292</c:v>
                </c:pt>
                <c:pt idx="10">
                  <c:v>12.395777292</c:v>
                </c:pt>
                <c:pt idx="11">
                  <c:v>12.395777292</c:v>
                </c:pt>
                <c:pt idx="12">
                  <c:v>12.395777292</c:v>
                </c:pt>
                <c:pt idx="13">
                  <c:v>12.395777292</c:v>
                </c:pt>
                <c:pt idx="15">
                  <c:v>12.395777292</c:v>
                </c:pt>
                <c:pt idx="16">
                  <c:v>12.395777292</c:v>
                </c:pt>
                <c:pt idx="17">
                  <c:v>12.395777292</c:v>
                </c:pt>
                <c:pt idx="18">
                  <c:v>12.395777292</c:v>
                </c:pt>
                <c:pt idx="19">
                  <c:v>12.395777292</c:v>
                </c:pt>
                <c:pt idx="20">
                  <c:v>12.395777292</c:v>
                </c:pt>
                <c:pt idx="22">
                  <c:v>12.395777292</c:v>
                </c:pt>
                <c:pt idx="23">
                  <c:v>12.395777292</c:v>
                </c:pt>
                <c:pt idx="24">
                  <c:v>12.395777292</c:v>
                </c:pt>
                <c:pt idx="25">
                  <c:v>12.395777292</c:v>
                </c:pt>
                <c:pt idx="26">
                  <c:v>12.395777292</c:v>
                </c:pt>
                <c:pt idx="27">
                  <c:v>12.395777292</c:v>
                </c:pt>
                <c:pt idx="28">
                  <c:v>12.395777292</c:v>
                </c:pt>
                <c:pt idx="30">
                  <c:v>12.395777292</c:v>
                </c:pt>
                <c:pt idx="31">
                  <c:v>12.395777292</c:v>
                </c:pt>
                <c:pt idx="32">
                  <c:v>12.395777292</c:v>
                </c:pt>
                <c:pt idx="33">
                  <c:v>12.395777292</c:v>
                </c:pt>
                <c:pt idx="35">
                  <c:v>12.395777292</c:v>
                </c:pt>
                <c:pt idx="36">
                  <c:v>12.395777292</c:v>
                </c:pt>
                <c:pt idx="37">
                  <c:v>12.395777292</c:v>
                </c:pt>
                <c:pt idx="38">
                  <c:v>12.395777292</c:v>
                </c:pt>
                <c:pt idx="40">
                  <c:v>12.395777292</c:v>
                </c:pt>
                <c:pt idx="41">
                  <c:v>12.395777292</c:v>
                </c:pt>
                <c:pt idx="42">
                  <c:v>12.395777292</c:v>
                </c:pt>
                <c:pt idx="43">
                  <c:v>12.395777292</c:v>
                </c:pt>
                <c:pt idx="44">
                  <c:v>12.395777292</c:v>
                </c:pt>
                <c:pt idx="45">
                  <c:v>12.395777292</c:v>
                </c:pt>
                <c:pt idx="47">
                  <c:v>12.395777292</c:v>
                </c:pt>
                <c:pt idx="48">
                  <c:v>12.395777292</c:v>
                </c:pt>
                <c:pt idx="49">
                  <c:v>12.395777292</c:v>
                </c:pt>
                <c:pt idx="51">
                  <c:v>12.395777292</c:v>
                </c:pt>
                <c:pt idx="52">
                  <c:v>12.395777292</c:v>
                </c:pt>
                <c:pt idx="53">
                  <c:v>12.395777292</c:v>
                </c:pt>
                <c:pt idx="54">
                  <c:v>12.395777292</c:v>
                </c:pt>
                <c:pt idx="55">
                  <c:v>12.395777292</c:v>
                </c:pt>
                <c:pt idx="56">
                  <c:v>12.395777292</c:v>
                </c:pt>
                <c:pt idx="57">
                  <c:v>12.395777292</c:v>
                </c:pt>
                <c:pt idx="58">
                  <c:v>12.395777292</c:v>
                </c:pt>
                <c:pt idx="59">
                  <c:v>12.395777292</c:v>
                </c:pt>
                <c:pt idx="60">
                  <c:v>12.395777292</c:v>
                </c:pt>
                <c:pt idx="61">
                  <c:v>12.395777292</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(2,t)</c:v>
                </c:pt>
                <c:pt idx="1">
                  <c:v>SE Central (t)</c:v>
                </c:pt>
                <c:pt idx="2">
                  <c:v>SE Western (2,t)</c:v>
                </c:pt>
                <c:pt idx="3">
                  <c:v>SE Southern</c:v>
                </c:pt>
                <c:pt idx="5">
                  <c:v>CE Altona</c:v>
                </c:pt>
                <c:pt idx="6">
                  <c:v>CE Cartier/SFX (2,t)</c:v>
                </c:pt>
                <c:pt idx="7">
                  <c:v>CE Red River (t)</c:v>
                </c:pt>
                <c:pt idx="8">
                  <c:v>CE Louise/Pembina (1,2,t)</c:v>
                </c:pt>
                <c:pt idx="9">
                  <c:v>CE Carman</c:v>
                </c:pt>
                <c:pt idx="10">
                  <c:v>CE Morden/Winkler (2,t)</c:v>
                </c:pt>
                <c:pt idx="11">
                  <c:v>CE Swan Lake (1,2,t)</c:v>
                </c:pt>
                <c:pt idx="12">
                  <c:v>CE Portage (1,2,t)</c:v>
                </c:pt>
                <c:pt idx="13">
                  <c:v>CE Seven Regions (1,2)</c:v>
                </c:pt>
                <c:pt idx="15">
                  <c:v>AS East 2 (1,2,t)</c:v>
                </c:pt>
                <c:pt idx="16">
                  <c:v>AS West 1 (1,t)</c:v>
                </c:pt>
                <c:pt idx="17">
                  <c:v>AS North 2 (2)</c:v>
                </c:pt>
                <c:pt idx="18">
                  <c:v>AS West 2 (2)</c:v>
                </c:pt>
                <c:pt idx="19">
                  <c:v>AS North 1 (1,2,t)</c:v>
                </c:pt>
                <c:pt idx="20">
                  <c:v>AS East 1</c:v>
                </c:pt>
                <c:pt idx="22">
                  <c:v>BDN Rural (1)</c:v>
                </c:pt>
                <c:pt idx="23">
                  <c:v>BDN Southeast (1)</c:v>
                </c:pt>
                <c:pt idx="24">
                  <c:v>BDN West (1,2)</c:v>
                </c:pt>
                <c:pt idx="25">
                  <c:v>BDN East</c:v>
                </c:pt>
                <c:pt idx="26">
                  <c:v>BDN North End</c:v>
                </c:pt>
                <c:pt idx="27">
                  <c:v>BDN Southwest (1,2)</c:v>
                </c:pt>
                <c:pt idx="28">
                  <c:v>BDN Central (2)</c:v>
                </c:pt>
                <c:pt idx="30">
                  <c:v>PL West (1,2,t)</c:v>
                </c:pt>
                <c:pt idx="31">
                  <c:v>PL Central (t)</c:v>
                </c:pt>
                <c:pt idx="32">
                  <c:v>PL East (1,2,t)</c:v>
                </c:pt>
                <c:pt idx="33">
                  <c:v>PL North (1,2,t)</c:v>
                </c:pt>
                <c:pt idx="35">
                  <c:v>IL Southwest (t)</c:v>
                </c:pt>
                <c:pt idx="36">
                  <c:v>IL Southeast (1,2,t)</c:v>
                </c:pt>
                <c:pt idx="37">
                  <c:v>IL Northeast (1,2,t)</c:v>
                </c:pt>
                <c:pt idx="38">
                  <c:v>IL Northwest (1,2,t)</c:v>
                </c:pt>
                <c:pt idx="40">
                  <c:v>NE Springfield (1,2)</c:v>
                </c:pt>
                <c:pt idx="41">
                  <c:v>NE Iron Rose (t)</c:v>
                </c:pt>
                <c:pt idx="42">
                  <c:v>NE Winnipeg River</c:v>
                </c:pt>
                <c:pt idx="43">
                  <c:v>NE Brokenhead (t)</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(1,2,t)</c:v>
                </c:pt>
              </c:strCache>
            </c:strRef>
          </c:cat>
          <c:val>
            <c:numRef>
              <c:f>'graph data'!$I$40:$I$101</c:f>
              <c:numCache>
                <c:ptCount val="62"/>
                <c:pt idx="0">
                  <c:v>11.687425529</c:v>
                </c:pt>
                <c:pt idx="1">
                  <c:v>12.446699859</c:v>
                </c:pt>
                <c:pt idx="2">
                  <c:v>12.312286917</c:v>
                </c:pt>
                <c:pt idx="3">
                  <c:v>13.774779875</c:v>
                </c:pt>
                <c:pt idx="5">
                  <c:v>10.586273645</c:v>
                </c:pt>
                <c:pt idx="6">
                  <c:v>12.613672423</c:v>
                </c:pt>
                <c:pt idx="7">
                  <c:v>13.275008575</c:v>
                </c:pt>
                <c:pt idx="8">
                  <c:v>19.282961213</c:v>
                </c:pt>
                <c:pt idx="9">
                  <c:v>12.982516468</c:v>
                </c:pt>
                <c:pt idx="10">
                  <c:v>11.487986495</c:v>
                </c:pt>
                <c:pt idx="11">
                  <c:v>22.501843386</c:v>
                </c:pt>
                <c:pt idx="12">
                  <c:v>14.417829339</c:v>
                </c:pt>
                <c:pt idx="13">
                  <c:v>22.818526899</c:v>
                </c:pt>
                <c:pt idx="15">
                  <c:v>14.66457973</c:v>
                </c:pt>
                <c:pt idx="16">
                  <c:v>16.605999982</c:v>
                </c:pt>
                <c:pt idx="17">
                  <c:v>14.419541516</c:v>
                </c:pt>
                <c:pt idx="18">
                  <c:v>14.096765564</c:v>
                </c:pt>
                <c:pt idx="19">
                  <c:v>19.245021917</c:v>
                </c:pt>
                <c:pt idx="20">
                  <c:v>13.481936115</c:v>
                </c:pt>
                <c:pt idx="22">
                  <c:v>9.6581166868</c:v>
                </c:pt>
                <c:pt idx="23">
                  <c:v>8.3722229068</c:v>
                </c:pt>
                <c:pt idx="24">
                  <c:v>7.8168331214</c:v>
                </c:pt>
                <c:pt idx="25">
                  <c:v>10.10579347</c:v>
                </c:pt>
                <c:pt idx="26">
                  <c:v>10.655360051</c:v>
                </c:pt>
                <c:pt idx="27">
                  <c:v>7.4383411572</c:v>
                </c:pt>
                <c:pt idx="28">
                  <c:v>12.895899231</c:v>
                </c:pt>
                <c:pt idx="30">
                  <c:v>17.591826361</c:v>
                </c:pt>
                <c:pt idx="31">
                  <c:v>13.605236139</c:v>
                </c:pt>
                <c:pt idx="32">
                  <c:v>21.643811663</c:v>
                </c:pt>
                <c:pt idx="33">
                  <c:v>22.904661152</c:v>
                </c:pt>
                <c:pt idx="35">
                  <c:v>12.375230085</c:v>
                </c:pt>
                <c:pt idx="36">
                  <c:v>10.604687579</c:v>
                </c:pt>
                <c:pt idx="37">
                  <c:v>18.23210052</c:v>
                </c:pt>
                <c:pt idx="38">
                  <c:v>18.523390156</c:v>
                </c:pt>
                <c:pt idx="40">
                  <c:v>8.9402119517</c:v>
                </c:pt>
                <c:pt idx="41">
                  <c:v>13.621129415</c:v>
                </c:pt>
                <c:pt idx="42">
                  <c:v>12.716499853</c:v>
                </c:pt>
                <c:pt idx="43">
                  <c:v>14.227663735</c:v>
                </c:pt>
                <c:pt idx="44">
                  <c:v>18.800918818</c:v>
                </c:pt>
                <c:pt idx="45">
                  <c:v>43.619104334</c:v>
                </c:pt>
                <c:pt idx="47">
                  <c:v>22.274220563</c:v>
                </c:pt>
                <c:pt idx="48">
                  <c:v>24.921431669</c:v>
                </c:pt>
                <c:pt idx="49">
                  <c:v>40.865412799</c:v>
                </c:pt>
                <c:pt idx="51">
                  <c:v>20.697016633</c:v>
                </c:pt>
                <c:pt idx="52">
                  <c:v>22.011534944</c:v>
                </c:pt>
                <c:pt idx="53">
                  <c:v>29.648975446</c:v>
                </c:pt>
                <c:pt idx="54">
                  <c:v>32.373906126</c:v>
                </c:pt>
                <c:pt idx="55">
                  <c:v>35.416355323</c:v>
                </c:pt>
                <c:pt idx="56">
                  <c:v>23.717204599</c:v>
                </c:pt>
                <c:pt idx="57">
                  <c:v>37.061209606</c:v>
                </c:pt>
                <c:pt idx="58">
                  <c:v>49.364873931</c:v>
                </c:pt>
                <c:pt idx="59">
                  <c:v>34.80225286</c:v>
                </c:pt>
                <c:pt idx="60">
                  <c:v>58.897844673</c:v>
                </c:pt>
                <c:pt idx="61">
                  <c:v>57.897886285</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(2,t)</c:v>
                </c:pt>
                <c:pt idx="1">
                  <c:v>SE Central (t)</c:v>
                </c:pt>
                <c:pt idx="2">
                  <c:v>SE Western (2,t)</c:v>
                </c:pt>
                <c:pt idx="3">
                  <c:v>SE Southern</c:v>
                </c:pt>
                <c:pt idx="5">
                  <c:v>CE Altona</c:v>
                </c:pt>
                <c:pt idx="6">
                  <c:v>CE Cartier/SFX (2,t)</c:v>
                </c:pt>
                <c:pt idx="7">
                  <c:v>CE Red River (t)</c:v>
                </c:pt>
                <c:pt idx="8">
                  <c:v>CE Louise/Pembina (1,2,t)</c:v>
                </c:pt>
                <c:pt idx="9">
                  <c:v>CE Carman</c:v>
                </c:pt>
                <c:pt idx="10">
                  <c:v>CE Morden/Winkler (2,t)</c:v>
                </c:pt>
                <c:pt idx="11">
                  <c:v>CE Swan Lake (1,2,t)</c:v>
                </c:pt>
                <c:pt idx="12">
                  <c:v>CE Portage (1,2,t)</c:v>
                </c:pt>
                <c:pt idx="13">
                  <c:v>CE Seven Regions (1,2)</c:v>
                </c:pt>
                <c:pt idx="15">
                  <c:v>AS East 2 (1,2,t)</c:v>
                </c:pt>
                <c:pt idx="16">
                  <c:v>AS West 1 (1,t)</c:v>
                </c:pt>
                <c:pt idx="17">
                  <c:v>AS North 2 (2)</c:v>
                </c:pt>
                <c:pt idx="18">
                  <c:v>AS West 2 (2)</c:v>
                </c:pt>
                <c:pt idx="19">
                  <c:v>AS North 1 (1,2,t)</c:v>
                </c:pt>
                <c:pt idx="20">
                  <c:v>AS East 1</c:v>
                </c:pt>
                <c:pt idx="22">
                  <c:v>BDN Rural (1)</c:v>
                </c:pt>
                <c:pt idx="23">
                  <c:v>BDN Southeast (1)</c:v>
                </c:pt>
                <c:pt idx="24">
                  <c:v>BDN West (1,2)</c:v>
                </c:pt>
                <c:pt idx="25">
                  <c:v>BDN East</c:v>
                </c:pt>
                <c:pt idx="26">
                  <c:v>BDN North End</c:v>
                </c:pt>
                <c:pt idx="27">
                  <c:v>BDN Southwest (1,2)</c:v>
                </c:pt>
                <c:pt idx="28">
                  <c:v>BDN Central (2)</c:v>
                </c:pt>
                <c:pt idx="30">
                  <c:v>PL West (1,2,t)</c:v>
                </c:pt>
                <c:pt idx="31">
                  <c:v>PL Central (t)</c:v>
                </c:pt>
                <c:pt idx="32">
                  <c:v>PL East (1,2,t)</c:v>
                </c:pt>
                <c:pt idx="33">
                  <c:v>PL North (1,2,t)</c:v>
                </c:pt>
                <c:pt idx="35">
                  <c:v>IL Southwest (t)</c:v>
                </c:pt>
                <c:pt idx="36">
                  <c:v>IL Southeast (1,2,t)</c:v>
                </c:pt>
                <c:pt idx="37">
                  <c:v>IL Northeast (1,2,t)</c:v>
                </c:pt>
                <c:pt idx="38">
                  <c:v>IL Northwest (1,2,t)</c:v>
                </c:pt>
                <c:pt idx="40">
                  <c:v>NE Springfield (1,2)</c:v>
                </c:pt>
                <c:pt idx="41">
                  <c:v>NE Iron Rose (t)</c:v>
                </c:pt>
                <c:pt idx="42">
                  <c:v>NE Winnipeg River</c:v>
                </c:pt>
                <c:pt idx="43">
                  <c:v>NE Brokenhead (t)</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(1,2,t)</c:v>
                </c:pt>
              </c:strCache>
            </c:strRef>
          </c:cat>
          <c:val>
            <c:numRef>
              <c:f>'graph data'!$J$40:$J$101</c:f>
              <c:numCache>
                <c:ptCount val="62"/>
                <c:pt idx="0">
                  <c:v>8.0608641785</c:v>
                </c:pt>
                <c:pt idx="1">
                  <c:v>8.9146498185</c:v>
                </c:pt>
                <c:pt idx="2">
                  <c:v>7.7810530898</c:v>
                </c:pt>
                <c:pt idx="3">
                  <c:v>10.478506851</c:v>
                </c:pt>
                <c:pt idx="5">
                  <c:v>8.5822125611</c:v>
                </c:pt>
                <c:pt idx="6">
                  <c:v>7.5239726907</c:v>
                </c:pt>
                <c:pt idx="7">
                  <c:v>9.8740720439</c:v>
                </c:pt>
                <c:pt idx="8">
                  <c:v>14.287056811</c:v>
                </c:pt>
                <c:pt idx="9">
                  <c:v>11.080474632</c:v>
                </c:pt>
                <c:pt idx="10">
                  <c:v>7.8539846716</c:v>
                </c:pt>
                <c:pt idx="11">
                  <c:v>16.463874786</c:v>
                </c:pt>
                <c:pt idx="12">
                  <c:v>11.659795245</c:v>
                </c:pt>
                <c:pt idx="13">
                  <c:v>19.614307538</c:v>
                </c:pt>
                <c:pt idx="15">
                  <c:v>11.385098506</c:v>
                </c:pt>
                <c:pt idx="16">
                  <c:v>11.315323886</c:v>
                </c:pt>
                <c:pt idx="17">
                  <c:v>13.190786893</c:v>
                </c:pt>
                <c:pt idx="18">
                  <c:v>12.330867994</c:v>
                </c:pt>
                <c:pt idx="19">
                  <c:v>15.408453841</c:v>
                </c:pt>
                <c:pt idx="20">
                  <c:v>10.661323702</c:v>
                </c:pt>
                <c:pt idx="22">
                  <c:v>8.0470036123</c:v>
                </c:pt>
                <c:pt idx="23">
                  <c:v>7.8136484477</c:v>
                </c:pt>
                <c:pt idx="24">
                  <c:v>7.1996941952</c:v>
                </c:pt>
                <c:pt idx="25">
                  <c:v>8.9159331646</c:v>
                </c:pt>
                <c:pt idx="26">
                  <c:v>8.1923301282</c:v>
                </c:pt>
                <c:pt idx="27">
                  <c:v>5.2352249411</c:v>
                </c:pt>
                <c:pt idx="28">
                  <c:v>12.14331386</c:v>
                </c:pt>
                <c:pt idx="30">
                  <c:v>12.943245433</c:v>
                </c:pt>
                <c:pt idx="31">
                  <c:v>9.6797184337</c:v>
                </c:pt>
                <c:pt idx="32">
                  <c:v>16.477207611</c:v>
                </c:pt>
                <c:pt idx="33">
                  <c:v>14.74540655</c:v>
                </c:pt>
                <c:pt idx="35">
                  <c:v>8.2651100187</c:v>
                </c:pt>
                <c:pt idx="36">
                  <c:v>7.5397445914</c:v>
                </c:pt>
                <c:pt idx="37">
                  <c:v>12.338200559</c:v>
                </c:pt>
                <c:pt idx="38">
                  <c:v>13.818402266</c:v>
                </c:pt>
                <c:pt idx="40">
                  <c:v>7.0387097056</c:v>
                </c:pt>
                <c:pt idx="41">
                  <c:v>9.149856186</c:v>
                </c:pt>
                <c:pt idx="42">
                  <c:v>9.4463184524</c:v>
                </c:pt>
                <c:pt idx="43">
                  <c:v>8.3537245807</c:v>
                </c:pt>
                <c:pt idx="44">
                  <c:v>14.451822267</c:v>
                </c:pt>
                <c:pt idx="45">
                  <c:v>36.959195214</c:v>
                </c:pt>
                <c:pt idx="47">
                  <c:v>12.640929504</c:v>
                </c:pt>
                <c:pt idx="48">
                  <c:v>17.028028429</c:v>
                </c:pt>
                <c:pt idx="49">
                  <c:v>28.623497091</c:v>
                </c:pt>
                <c:pt idx="51">
                  <c:v>13.737978182</c:v>
                </c:pt>
                <c:pt idx="52">
                  <c:v>20.963544409</c:v>
                </c:pt>
                <c:pt idx="53">
                  <c:v>25.199559845</c:v>
                </c:pt>
                <c:pt idx="54">
                  <c:v>21.33184128</c:v>
                </c:pt>
                <c:pt idx="55">
                  <c:v>31.228641984</c:v>
                </c:pt>
                <c:pt idx="56">
                  <c:v>25.082847884</c:v>
                </c:pt>
                <c:pt idx="57">
                  <c:v>28.014250149</c:v>
                </c:pt>
                <c:pt idx="58">
                  <c:v>37.628250541</c:v>
                </c:pt>
                <c:pt idx="59">
                  <c:v>32.321480237</c:v>
                </c:pt>
                <c:pt idx="60">
                  <c:v>49.211207204</c:v>
                </c:pt>
                <c:pt idx="61">
                  <c:v>39.395086414</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data'!$B$40:$B$101</c:f>
              <c:strCache>
                <c:ptCount val="62"/>
                <c:pt idx="0">
                  <c:v>SE Northern (2,t)</c:v>
                </c:pt>
                <c:pt idx="1">
                  <c:v>SE Central (t)</c:v>
                </c:pt>
                <c:pt idx="2">
                  <c:v>SE Western (2,t)</c:v>
                </c:pt>
                <c:pt idx="3">
                  <c:v>SE Southern</c:v>
                </c:pt>
                <c:pt idx="5">
                  <c:v>CE Altona</c:v>
                </c:pt>
                <c:pt idx="6">
                  <c:v>CE Cartier/SFX (2,t)</c:v>
                </c:pt>
                <c:pt idx="7">
                  <c:v>CE Red River (t)</c:v>
                </c:pt>
                <c:pt idx="8">
                  <c:v>CE Louise/Pembina (1,2,t)</c:v>
                </c:pt>
                <c:pt idx="9">
                  <c:v>CE Carman</c:v>
                </c:pt>
                <c:pt idx="10">
                  <c:v>CE Morden/Winkler (2,t)</c:v>
                </c:pt>
                <c:pt idx="11">
                  <c:v>CE Swan Lake (1,2,t)</c:v>
                </c:pt>
                <c:pt idx="12">
                  <c:v>CE Portage (1,2,t)</c:v>
                </c:pt>
                <c:pt idx="13">
                  <c:v>CE Seven Regions (1,2)</c:v>
                </c:pt>
                <c:pt idx="15">
                  <c:v>AS East 2 (1,2,t)</c:v>
                </c:pt>
                <c:pt idx="16">
                  <c:v>AS West 1 (1,t)</c:v>
                </c:pt>
                <c:pt idx="17">
                  <c:v>AS North 2 (2)</c:v>
                </c:pt>
                <c:pt idx="18">
                  <c:v>AS West 2 (2)</c:v>
                </c:pt>
                <c:pt idx="19">
                  <c:v>AS North 1 (1,2,t)</c:v>
                </c:pt>
                <c:pt idx="20">
                  <c:v>AS East 1</c:v>
                </c:pt>
                <c:pt idx="22">
                  <c:v>BDN Rural (1)</c:v>
                </c:pt>
                <c:pt idx="23">
                  <c:v>BDN Southeast (1)</c:v>
                </c:pt>
                <c:pt idx="24">
                  <c:v>BDN West (1,2)</c:v>
                </c:pt>
                <c:pt idx="25">
                  <c:v>BDN East</c:v>
                </c:pt>
                <c:pt idx="26">
                  <c:v>BDN North End</c:v>
                </c:pt>
                <c:pt idx="27">
                  <c:v>BDN Southwest (1,2)</c:v>
                </c:pt>
                <c:pt idx="28">
                  <c:v>BDN Central (2)</c:v>
                </c:pt>
                <c:pt idx="30">
                  <c:v>PL West (1,2,t)</c:v>
                </c:pt>
                <c:pt idx="31">
                  <c:v>PL Central (t)</c:v>
                </c:pt>
                <c:pt idx="32">
                  <c:v>PL East (1,2,t)</c:v>
                </c:pt>
                <c:pt idx="33">
                  <c:v>PL North (1,2,t)</c:v>
                </c:pt>
                <c:pt idx="35">
                  <c:v>IL Southwest (t)</c:v>
                </c:pt>
                <c:pt idx="36">
                  <c:v>IL Southeast (1,2,t)</c:v>
                </c:pt>
                <c:pt idx="37">
                  <c:v>IL Northeast (1,2,t)</c:v>
                </c:pt>
                <c:pt idx="38">
                  <c:v>IL Northwest (1,2,t)</c:v>
                </c:pt>
                <c:pt idx="40">
                  <c:v>NE Springfield (1,2)</c:v>
                </c:pt>
                <c:pt idx="41">
                  <c:v>NE Iron Rose (t)</c:v>
                </c:pt>
                <c:pt idx="42">
                  <c:v>NE Winnipeg River</c:v>
                </c:pt>
                <c:pt idx="43">
                  <c:v>NE Brokenhead (t)</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(1,2,t)</c:v>
                </c:pt>
              </c:strCache>
            </c:strRef>
          </c:cat>
          <c:val>
            <c:numRef>
              <c:f>'graph data'!$K$40:$K$101</c:f>
              <c:numCache>
                <c:ptCount val="62"/>
                <c:pt idx="0">
                  <c:v>9.6834307214</c:v>
                </c:pt>
                <c:pt idx="1">
                  <c:v>9.6834307214</c:v>
                </c:pt>
                <c:pt idx="2">
                  <c:v>9.6834307214</c:v>
                </c:pt>
                <c:pt idx="3">
                  <c:v>9.6834307214</c:v>
                </c:pt>
                <c:pt idx="5">
                  <c:v>9.6834307214</c:v>
                </c:pt>
                <c:pt idx="6">
                  <c:v>9.6834307214</c:v>
                </c:pt>
                <c:pt idx="7">
                  <c:v>9.6834307214</c:v>
                </c:pt>
                <c:pt idx="8">
                  <c:v>9.6834307214</c:v>
                </c:pt>
                <c:pt idx="9">
                  <c:v>9.6834307214</c:v>
                </c:pt>
                <c:pt idx="10">
                  <c:v>9.6834307214</c:v>
                </c:pt>
                <c:pt idx="11">
                  <c:v>9.6834307214</c:v>
                </c:pt>
                <c:pt idx="12">
                  <c:v>9.6834307214</c:v>
                </c:pt>
                <c:pt idx="13">
                  <c:v>9.6834307214</c:v>
                </c:pt>
                <c:pt idx="15">
                  <c:v>9.6834307214</c:v>
                </c:pt>
                <c:pt idx="16">
                  <c:v>9.6834307214</c:v>
                </c:pt>
                <c:pt idx="17">
                  <c:v>9.6834307214</c:v>
                </c:pt>
                <c:pt idx="18">
                  <c:v>9.6834307214</c:v>
                </c:pt>
                <c:pt idx="19">
                  <c:v>9.6834307214</c:v>
                </c:pt>
                <c:pt idx="20">
                  <c:v>9.6834307214</c:v>
                </c:pt>
                <c:pt idx="22">
                  <c:v>9.6834307214</c:v>
                </c:pt>
                <c:pt idx="23">
                  <c:v>9.6834307214</c:v>
                </c:pt>
                <c:pt idx="24">
                  <c:v>9.6834307214</c:v>
                </c:pt>
                <c:pt idx="25">
                  <c:v>9.6834307214</c:v>
                </c:pt>
                <c:pt idx="26">
                  <c:v>9.6834307214</c:v>
                </c:pt>
                <c:pt idx="27">
                  <c:v>9.6834307214</c:v>
                </c:pt>
                <c:pt idx="28">
                  <c:v>9.6834307214</c:v>
                </c:pt>
                <c:pt idx="30">
                  <c:v>9.6834307214</c:v>
                </c:pt>
                <c:pt idx="31">
                  <c:v>9.6834307214</c:v>
                </c:pt>
                <c:pt idx="32">
                  <c:v>9.6834307214</c:v>
                </c:pt>
                <c:pt idx="33">
                  <c:v>9.6834307214</c:v>
                </c:pt>
                <c:pt idx="35">
                  <c:v>9.6834307214</c:v>
                </c:pt>
                <c:pt idx="36">
                  <c:v>9.6834307214</c:v>
                </c:pt>
                <c:pt idx="37">
                  <c:v>9.6834307214</c:v>
                </c:pt>
                <c:pt idx="38">
                  <c:v>9.6834307214</c:v>
                </c:pt>
                <c:pt idx="40">
                  <c:v>9.6834307214</c:v>
                </c:pt>
                <c:pt idx="41">
                  <c:v>9.6834307214</c:v>
                </c:pt>
                <c:pt idx="42">
                  <c:v>9.6834307214</c:v>
                </c:pt>
                <c:pt idx="43">
                  <c:v>9.6834307214</c:v>
                </c:pt>
                <c:pt idx="44">
                  <c:v>9.6834307214</c:v>
                </c:pt>
                <c:pt idx="45">
                  <c:v>9.6834307214</c:v>
                </c:pt>
                <c:pt idx="47">
                  <c:v>9.6834307214</c:v>
                </c:pt>
                <c:pt idx="48">
                  <c:v>9.6834307214</c:v>
                </c:pt>
                <c:pt idx="49">
                  <c:v>9.6834307214</c:v>
                </c:pt>
                <c:pt idx="51">
                  <c:v>9.6834307214</c:v>
                </c:pt>
                <c:pt idx="52">
                  <c:v>9.6834307214</c:v>
                </c:pt>
                <c:pt idx="53">
                  <c:v>9.6834307214</c:v>
                </c:pt>
                <c:pt idx="54">
                  <c:v>9.6834307214</c:v>
                </c:pt>
                <c:pt idx="55">
                  <c:v>9.6834307214</c:v>
                </c:pt>
                <c:pt idx="56">
                  <c:v>9.6834307214</c:v>
                </c:pt>
                <c:pt idx="57">
                  <c:v>9.6834307214</c:v>
                </c:pt>
                <c:pt idx="58">
                  <c:v>9.6834307214</c:v>
                </c:pt>
                <c:pt idx="59">
                  <c:v>9.6834307214</c:v>
                </c:pt>
                <c:pt idx="60">
                  <c:v>9.6834307214</c:v>
                </c:pt>
                <c:pt idx="61">
                  <c:v>9.6834307214</c:v>
                </c:pt>
              </c:numCache>
            </c:numRef>
          </c:val>
        </c:ser>
        <c:axId val="10922603"/>
        <c:axId val="38880556"/>
      </c:barChart>
      <c:catAx>
        <c:axId val="10922603"/>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38880556"/>
        <c:crosses val="autoZero"/>
        <c:auto val="1"/>
        <c:lblOffset val="100"/>
        <c:noMultiLvlLbl val="0"/>
      </c:catAx>
      <c:valAx>
        <c:axId val="38880556"/>
        <c:scaling>
          <c:orientation val="minMax"/>
          <c:max val="60"/>
        </c:scaling>
        <c:axPos val="t"/>
        <c:majorGridlines/>
        <c:delete val="0"/>
        <c:numFmt formatCode="0" sourceLinked="0"/>
        <c:majorTickMark val="none"/>
        <c:minorTickMark val="none"/>
        <c:tickLblPos val="nextTo"/>
        <c:crossAx val="10922603"/>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86"/>
          <c:y val="0.061"/>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5.11: Injury Hospitalization or Death Rates for Males
by Winnipeg Community Areas</a:t>
            </a:r>
            <a:r>
              <a:rPr lang="en-US" cap="none" sz="800" b="1" i="0" u="none" baseline="0"/>
              <a:t>
</a:t>
            </a:r>
            <a:r>
              <a:rPr lang="en-US" cap="none" sz="800" b="0" i="0" u="none" baseline="0"/>
              <a:t>Age-adjusted rate of injuries per 1,000 males</a:t>
            </a:r>
          </a:p>
        </c:rich>
      </c:tx>
      <c:layout>
        <c:manualLayout>
          <c:xMode val="factor"/>
          <c:yMode val="factor"/>
          <c:x val="0.005"/>
          <c:y val="-0.0195"/>
        </c:manualLayout>
      </c:layout>
      <c:spPr>
        <a:noFill/>
        <a:ln>
          <a:noFill/>
        </a:ln>
      </c:spPr>
    </c:title>
    <c:plotArea>
      <c:layout>
        <c:manualLayout>
          <c:xMode val="edge"/>
          <c:yMode val="edge"/>
          <c:x val="0.017"/>
          <c:y val="0.1275"/>
          <c:w val="0.983"/>
          <c:h val="0.7662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data'!$B$21:$B$38</c:f>
              <c:strCache>
                <c:ptCount val="18"/>
                <c:pt idx="0">
                  <c:v>Fort Garry (1,2,t)</c:v>
                </c:pt>
                <c:pt idx="1">
                  <c:v>Assiniboine South (1,2)</c:v>
                </c:pt>
                <c:pt idx="2">
                  <c:v>Transcona (1,2,t)</c:v>
                </c:pt>
                <c:pt idx="3">
                  <c:v>River Heights (1,2,t)</c:v>
                </c:pt>
                <c:pt idx="4">
                  <c:v>St. Boniface (1,2,t)</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data'!$H$21:$H$38</c:f>
              <c:numCache>
                <c:ptCount val="18"/>
                <c:pt idx="0">
                  <c:v>12.395777292</c:v>
                </c:pt>
                <c:pt idx="1">
                  <c:v>12.395777292</c:v>
                </c:pt>
                <c:pt idx="2">
                  <c:v>12.395777292</c:v>
                </c:pt>
                <c:pt idx="3">
                  <c:v>12.395777292</c:v>
                </c:pt>
                <c:pt idx="4">
                  <c:v>12.395777292</c:v>
                </c:pt>
                <c:pt idx="5">
                  <c:v>12.395777292</c:v>
                </c:pt>
                <c:pt idx="6">
                  <c:v>12.395777292</c:v>
                </c:pt>
                <c:pt idx="7">
                  <c:v>12.395777292</c:v>
                </c:pt>
                <c:pt idx="8">
                  <c:v>12.395777292</c:v>
                </c:pt>
                <c:pt idx="9">
                  <c:v>12.395777292</c:v>
                </c:pt>
                <c:pt idx="10">
                  <c:v>12.395777292</c:v>
                </c:pt>
                <c:pt idx="11">
                  <c:v>12.395777292</c:v>
                </c:pt>
                <c:pt idx="13">
                  <c:v>12.395777292</c:v>
                </c:pt>
                <c:pt idx="14">
                  <c:v>12.395777292</c:v>
                </c:pt>
                <c:pt idx="15">
                  <c:v>12.395777292</c:v>
                </c:pt>
                <c:pt idx="16">
                  <c:v>12.395777292</c:v>
                </c:pt>
                <c:pt idx="17">
                  <c:v>12.395777292</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(1,2)</c:v>
                </c:pt>
                <c:pt idx="2">
                  <c:v>Transcona (1,2,t)</c:v>
                </c:pt>
                <c:pt idx="3">
                  <c:v>River Heights (1,2,t)</c:v>
                </c:pt>
                <c:pt idx="4">
                  <c:v>St. Boniface (1,2,t)</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data'!$I$21:$I$38</c:f>
              <c:numCache>
                <c:ptCount val="18"/>
                <c:pt idx="0">
                  <c:v>6.2935462638</c:v>
                </c:pt>
                <c:pt idx="1">
                  <c:v>6.4617684122</c:v>
                </c:pt>
                <c:pt idx="2">
                  <c:v>7.9976667314</c:v>
                </c:pt>
                <c:pt idx="3">
                  <c:v>8.7279041189</c:v>
                </c:pt>
                <c:pt idx="4">
                  <c:v>7.9826264517</c:v>
                </c:pt>
                <c:pt idx="5">
                  <c:v>7.3172015764</c:v>
                </c:pt>
                <c:pt idx="6">
                  <c:v>7.745824638</c:v>
                </c:pt>
                <c:pt idx="7">
                  <c:v>8.4885449845</c:v>
                </c:pt>
                <c:pt idx="8">
                  <c:v>8.3852858086</c:v>
                </c:pt>
                <c:pt idx="9">
                  <c:v>10.312494348</c:v>
                </c:pt>
                <c:pt idx="10">
                  <c:v>15.469421945</c:v>
                </c:pt>
                <c:pt idx="11">
                  <c:v>15.090188732</c:v>
                </c:pt>
                <c:pt idx="13">
                  <c:v>7.32608234</c:v>
                </c:pt>
                <c:pt idx="14">
                  <c:v>9.2810125168</c:v>
                </c:pt>
                <c:pt idx="15">
                  <c:v>14.119774772</c:v>
                </c:pt>
                <c:pt idx="16">
                  <c:v>10.007562357</c:v>
                </c:pt>
                <c:pt idx="17">
                  <c:v>12.395777292</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(1,2)</c:v>
                </c:pt>
                <c:pt idx="2">
                  <c:v>Transcona (1,2,t)</c:v>
                </c:pt>
                <c:pt idx="3">
                  <c:v>River Heights (1,2,t)</c:v>
                </c:pt>
                <c:pt idx="4">
                  <c:v>St. Boniface (1,2,t)</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data'!$J$21:$J$38</c:f>
              <c:numCache>
                <c:ptCount val="18"/>
                <c:pt idx="0">
                  <c:v>4.9939504117</c:v>
                </c:pt>
                <c:pt idx="1">
                  <c:v>5.4590057955</c:v>
                </c:pt>
                <c:pt idx="2">
                  <c:v>5.9277440569</c:v>
                </c:pt>
                <c:pt idx="3">
                  <c:v>6.6832192715</c:v>
                </c:pt>
                <c:pt idx="4">
                  <c:v>5.5677189987</c:v>
                </c:pt>
                <c:pt idx="5">
                  <c:v>5.705398737</c:v>
                </c:pt>
                <c:pt idx="6">
                  <c:v>5.6624557729</c:v>
                </c:pt>
                <c:pt idx="7">
                  <c:v>6.653622849</c:v>
                </c:pt>
                <c:pt idx="8">
                  <c:v>6.5782936538</c:v>
                </c:pt>
                <c:pt idx="9">
                  <c:v>6.7580908883</c:v>
                </c:pt>
                <c:pt idx="10">
                  <c:v>12.608624821</c:v>
                </c:pt>
                <c:pt idx="11">
                  <c:v>11.574295559</c:v>
                </c:pt>
                <c:pt idx="13">
                  <c:v>5.6258680155</c:v>
                </c:pt>
                <c:pt idx="14">
                  <c:v>7.1290496641</c:v>
                </c:pt>
                <c:pt idx="15">
                  <c:v>11.032936751</c:v>
                </c:pt>
                <c:pt idx="16">
                  <c:v>7.7381673074</c:v>
                </c:pt>
                <c:pt idx="17">
                  <c:v>9.6834307214</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data'!$B$21:$B$38</c:f>
              <c:strCache>
                <c:ptCount val="18"/>
                <c:pt idx="0">
                  <c:v>Fort Garry (1,2,t)</c:v>
                </c:pt>
                <c:pt idx="1">
                  <c:v>Assiniboine South (1,2)</c:v>
                </c:pt>
                <c:pt idx="2">
                  <c:v>Transcona (1,2,t)</c:v>
                </c:pt>
                <c:pt idx="3">
                  <c:v>River Heights (1,2,t)</c:v>
                </c:pt>
                <c:pt idx="4">
                  <c:v>St. Boniface (1,2,t)</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data'!$K$21:$K$38</c:f>
              <c:numCache>
                <c:ptCount val="18"/>
                <c:pt idx="0">
                  <c:v>9.6834307214</c:v>
                </c:pt>
                <c:pt idx="1">
                  <c:v>9.6834307214</c:v>
                </c:pt>
                <c:pt idx="2">
                  <c:v>9.6834307214</c:v>
                </c:pt>
                <c:pt idx="3">
                  <c:v>9.6834307214</c:v>
                </c:pt>
                <c:pt idx="4">
                  <c:v>9.6834307214</c:v>
                </c:pt>
                <c:pt idx="5">
                  <c:v>9.6834307214</c:v>
                </c:pt>
                <c:pt idx="6">
                  <c:v>9.6834307214</c:v>
                </c:pt>
                <c:pt idx="7">
                  <c:v>9.6834307214</c:v>
                </c:pt>
                <c:pt idx="8">
                  <c:v>9.6834307214</c:v>
                </c:pt>
                <c:pt idx="9">
                  <c:v>9.6834307214</c:v>
                </c:pt>
                <c:pt idx="10">
                  <c:v>9.6834307214</c:v>
                </c:pt>
                <c:pt idx="11">
                  <c:v>9.6834307214</c:v>
                </c:pt>
                <c:pt idx="13">
                  <c:v>9.6834307214</c:v>
                </c:pt>
                <c:pt idx="14">
                  <c:v>9.6834307214</c:v>
                </c:pt>
                <c:pt idx="15">
                  <c:v>9.6834307214</c:v>
                </c:pt>
                <c:pt idx="16">
                  <c:v>9.6834307214</c:v>
                </c:pt>
                <c:pt idx="17">
                  <c:v>9.6834307214</c:v>
                </c:pt>
              </c:numCache>
            </c:numRef>
          </c:val>
        </c:ser>
        <c:axId val="44208173"/>
        <c:axId val="54958958"/>
      </c:barChart>
      <c:catAx>
        <c:axId val="44208173"/>
        <c:scaling>
          <c:orientation val="maxMin"/>
        </c:scaling>
        <c:axPos val="l"/>
        <c:delete val="0"/>
        <c:numFmt formatCode="General" sourceLinked="1"/>
        <c:majorTickMark val="none"/>
        <c:minorTickMark val="none"/>
        <c:tickLblPos val="nextTo"/>
        <c:crossAx val="54958958"/>
        <c:crosses val="autoZero"/>
        <c:auto val="1"/>
        <c:lblOffset val="100"/>
        <c:noMultiLvlLbl val="0"/>
      </c:catAx>
      <c:valAx>
        <c:axId val="54958958"/>
        <c:scaling>
          <c:orientation val="minMax"/>
          <c:max val="60"/>
        </c:scaling>
        <c:axPos val="t"/>
        <c:majorGridlines/>
        <c:delete val="0"/>
        <c:numFmt formatCode="0" sourceLinked="0"/>
        <c:majorTickMark val="none"/>
        <c:minorTickMark val="none"/>
        <c:tickLblPos val="nextTo"/>
        <c:crossAx val="44208173"/>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675"/>
          <c:y val="0.145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5.12: Injury Hospitalization or Death Rates for Males
by Winnipeg Neighbourhood Clusters</a:t>
            </a:r>
            <a:r>
              <a:rPr lang="en-US" cap="none" sz="800" b="1" i="0" u="none" baseline="0"/>
              <a:t>
</a:t>
            </a:r>
            <a:r>
              <a:rPr lang="en-US" cap="none" sz="800" b="0" i="0" u="none" baseline="0"/>
              <a:t>Age-adjusted rate of injuries per 1,000 males</a:t>
            </a:r>
          </a:p>
        </c:rich>
      </c:tx>
      <c:layout>
        <c:manualLayout>
          <c:xMode val="factor"/>
          <c:yMode val="factor"/>
          <c:x val="0.00675"/>
          <c:y val="-0.02"/>
        </c:manualLayout>
      </c:layout>
      <c:spPr>
        <a:noFill/>
        <a:ln>
          <a:noFill/>
        </a:ln>
      </c:spPr>
    </c:title>
    <c:plotArea>
      <c:layout>
        <c:manualLayout>
          <c:xMode val="edge"/>
          <c:yMode val="edge"/>
          <c:x val="0.017"/>
          <c:y val="0.0765"/>
          <c:w val="0.983"/>
          <c:h val="0.901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data'!$B$103:$B$138</c:f>
              <c:strCache>
                <c:ptCount val="36"/>
                <c:pt idx="0">
                  <c:v>Fort Garry S (1,2)</c:v>
                </c:pt>
                <c:pt idx="1">
                  <c:v>Fort Garry N (1,2,t)</c:v>
                </c:pt>
                <c:pt idx="3">
                  <c:v>Assiniboine South (1,2)</c:v>
                </c:pt>
                <c:pt idx="5">
                  <c:v>Transcona (1,2,t)</c:v>
                </c:pt>
                <c:pt idx="7">
                  <c:v>River Heights W (1,2,t)</c:v>
                </c:pt>
                <c:pt idx="8">
                  <c:v>River Heights E (1,2,t)</c:v>
                </c:pt>
                <c:pt idx="10">
                  <c:v>St. Boniface E (1,2,t)</c:v>
                </c:pt>
                <c:pt idx="11">
                  <c:v>St. Boniface W (1,2,t)</c:v>
                </c:pt>
                <c:pt idx="13">
                  <c:v>St. Vital South (1,2,t)</c:v>
                </c:pt>
                <c:pt idx="14">
                  <c:v>St. Vital North (1,2,t)</c:v>
                </c:pt>
                <c:pt idx="16">
                  <c:v>Seven Oaks W (1,2,t)</c:v>
                </c:pt>
                <c:pt idx="17">
                  <c:v>Seven Oaks E (1,2)</c:v>
                </c:pt>
                <c:pt idx="18">
                  <c:v>Seven Oaks N (2,t)</c:v>
                </c:pt>
                <c:pt idx="20">
                  <c:v>River East N (1,2)</c:v>
                </c:pt>
                <c:pt idx="21">
                  <c:v>River East E (1,2,t)</c:v>
                </c:pt>
                <c:pt idx="22">
                  <c:v>River East W (1,2,t)</c:v>
                </c:pt>
                <c:pt idx="23">
                  <c:v>River East S (1)</c:v>
                </c:pt>
                <c:pt idx="25">
                  <c:v>St. James - Assiniboia W (1,2,t)</c:v>
                </c:pt>
                <c:pt idx="26">
                  <c:v>St. James - Assiniboia E (1,2,t)</c:v>
                </c:pt>
                <c:pt idx="28">
                  <c:v>Inkster West (1,2,t)</c:v>
                </c:pt>
                <c:pt idx="29">
                  <c:v>Inkster East (t)</c:v>
                </c:pt>
                <c:pt idx="31">
                  <c:v>Point Douglas N</c:v>
                </c:pt>
                <c:pt idx="32">
                  <c:v>Point Douglas S (1,2,t)</c:v>
                </c:pt>
                <c:pt idx="34">
                  <c:v>Downtown W (t)</c:v>
                </c:pt>
                <c:pt idx="35">
                  <c:v>Downtown E (1,2,t)</c:v>
                </c:pt>
              </c:strCache>
            </c:strRef>
          </c:cat>
          <c:val>
            <c:numRef>
              <c:f>'graph data'!$H$103:$H$138</c:f>
              <c:numCache>
                <c:ptCount val="36"/>
                <c:pt idx="0">
                  <c:v>12.395777292</c:v>
                </c:pt>
                <c:pt idx="1">
                  <c:v>12.395777292</c:v>
                </c:pt>
                <c:pt idx="3">
                  <c:v>12.395777292</c:v>
                </c:pt>
                <c:pt idx="5">
                  <c:v>12.395777292</c:v>
                </c:pt>
                <c:pt idx="7">
                  <c:v>12.395777292</c:v>
                </c:pt>
                <c:pt idx="8">
                  <c:v>12.395777292</c:v>
                </c:pt>
                <c:pt idx="10">
                  <c:v>12.395777292</c:v>
                </c:pt>
                <c:pt idx="11">
                  <c:v>12.395777292</c:v>
                </c:pt>
                <c:pt idx="13">
                  <c:v>12.395777292</c:v>
                </c:pt>
                <c:pt idx="14">
                  <c:v>12.395777292</c:v>
                </c:pt>
                <c:pt idx="16">
                  <c:v>12.395777292</c:v>
                </c:pt>
                <c:pt idx="17">
                  <c:v>12.395777292</c:v>
                </c:pt>
                <c:pt idx="18">
                  <c:v>12.395777292</c:v>
                </c:pt>
                <c:pt idx="20">
                  <c:v>12.395777292</c:v>
                </c:pt>
                <c:pt idx="21">
                  <c:v>12.395777292</c:v>
                </c:pt>
                <c:pt idx="22">
                  <c:v>12.395777292</c:v>
                </c:pt>
                <c:pt idx="23">
                  <c:v>12.395777292</c:v>
                </c:pt>
                <c:pt idx="25">
                  <c:v>12.395777292</c:v>
                </c:pt>
                <c:pt idx="26">
                  <c:v>12.395777292</c:v>
                </c:pt>
                <c:pt idx="28">
                  <c:v>12.395777292</c:v>
                </c:pt>
                <c:pt idx="29">
                  <c:v>12.395777292</c:v>
                </c:pt>
                <c:pt idx="31">
                  <c:v>12.395777292</c:v>
                </c:pt>
                <c:pt idx="32">
                  <c:v>12.395777292</c:v>
                </c:pt>
                <c:pt idx="34">
                  <c:v>12.395777292</c:v>
                </c:pt>
                <c:pt idx="35">
                  <c:v>12.395777292</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(1,2,t)</c:v>
                </c:pt>
                <c:pt idx="3">
                  <c:v>Assiniboine South (1,2)</c:v>
                </c:pt>
                <c:pt idx="5">
                  <c:v>Transcona (1,2,t)</c:v>
                </c:pt>
                <c:pt idx="7">
                  <c:v>River Heights W (1,2,t)</c:v>
                </c:pt>
                <c:pt idx="8">
                  <c:v>River Heights E (1,2,t)</c:v>
                </c:pt>
                <c:pt idx="10">
                  <c:v>St. Boniface E (1,2,t)</c:v>
                </c:pt>
                <c:pt idx="11">
                  <c:v>St. Boniface W (1,2,t)</c:v>
                </c:pt>
                <c:pt idx="13">
                  <c:v>St. Vital South (1,2,t)</c:v>
                </c:pt>
                <c:pt idx="14">
                  <c:v>St. Vital North (1,2,t)</c:v>
                </c:pt>
                <c:pt idx="16">
                  <c:v>Seven Oaks W (1,2,t)</c:v>
                </c:pt>
                <c:pt idx="17">
                  <c:v>Seven Oaks E (1,2)</c:v>
                </c:pt>
                <c:pt idx="18">
                  <c:v>Seven Oaks N (2,t)</c:v>
                </c:pt>
                <c:pt idx="20">
                  <c:v>River East N (1,2)</c:v>
                </c:pt>
                <c:pt idx="21">
                  <c:v>River East E (1,2,t)</c:v>
                </c:pt>
                <c:pt idx="22">
                  <c:v>River East W (1,2,t)</c:v>
                </c:pt>
                <c:pt idx="23">
                  <c:v>River East S (1)</c:v>
                </c:pt>
                <c:pt idx="25">
                  <c:v>St. James - Assiniboia W (1,2,t)</c:v>
                </c:pt>
                <c:pt idx="26">
                  <c:v>St. James - Assiniboia E (1,2,t)</c:v>
                </c:pt>
                <c:pt idx="28">
                  <c:v>Inkster West (1,2,t)</c:v>
                </c:pt>
                <c:pt idx="29">
                  <c:v>Inkster East (t)</c:v>
                </c:pt>
                <c:pt idx="31">
                  <c:v>Point Douglas N</c:v>
                </c:pt>
                <c:pt idx="32">
                  <c:v>Point Douglas S (1,2,t)</c:v>
                </c:pt>
                <c:pt idx="34">
                  <c:v>Downtown W (t)</c:v>
                </c:pt>
                <c:pt idx="35">
                  <c:v>Downtown E (1,2,t)</c:v>
                </c:pt>
              </c:strCache>
            </c:strRef>
          </c:cat>
          <c:val>
            <c:numRef>
              <c:f>'graph data'!$I$103:$I$138</c:f>
              <c:numCache>
                <c:ptCount val="36"/>
                <c:pt idx="0">
                  <c:v>6.0014875727</c:v>
                </c:pt>
                <c:pt idx="1">
                  <c:v>6.6749795268</c:v>
                </c:pt>
                <c:pt idx="3">
                  <c:v>6.5370570089</c:v>
                </c:pt>
                <c:pt idx="5">
                  <c:v>8.0386680513</c:v>
                </c:pt>
                <c:pt idx="7">
                  <c:v>7.8009917709</c:v>
                </c:pt>
                <c:pt idx="8">
                  <c:v>10.263605425</c:v>
                </c:pt>
                <c:pt idx="10">
                  <c:v>6.9059538291</c:v>
                </c:pt>
                <c:pt idx="11">
                  <c:v>9.6517454039</c:v>
                </c:pt>
                <c:pt idx="13">
                  <c:v>6.3450648534</c:v>
                </c:pt>
                <c:pt idx="14">
                  <c:v>8.2683963227</c:v>
                </c:pt>
                <c:pt idx="16">
                  <c:v>7.4186903587</c:v>
                </c:pt>
                <c:pt idx="17">
                  <c:v>7.7522896849</c:v>
                </c:pt>
                <c:pt idx="18">
                  <c:v>9.3440169684</c:v>
                </c:pt>
                <c:pt idx="20">
                  <c:v>6.2444251213</c:v>
                </c:pt>
                <c:pt idx="21">
                  <c:v>8.4556816766</c:v>
                </c:pt>
                <c:pt idx="22">
                  <c:v>7.859906293</c:v>
                </c:pt>
                <c:pt idx="23">
                  <c:v>10.265749186</c:v>
                </c:pt>
                <c:pt idx="25">
                  <c:v>7.6722599788</c:v>
                </c:pt>
                <c:pt idx="26">
                  <c:v>9.1335704936</c:v>
                </c:pt>
                <c:pt idx="28">
                  <c:v>7.2446093906</c:v>
                </c:pt>
                <c:pt idx="29">
                  <c:v>13.407887601</c:v>
                </c:pt>
                <c:pt idx="31">
                  <c:v>10.905924383</c:v>
                </c:pt>
                <c:pt idx="32">
                  <c:v>22.618151519</c:v>
                </c:pt>
                <c:pt idx="34">
                  <c:v>11.838306583</c:v>
                </c:pt>
                <c:pt idx="35">
                  <c:v>18.546953726</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(1,2,t)</c:v>
                </c:pt>
                <c:pt idx="3">
                  <c:v>Assiniboine South (1,2)</c:v>
                </c:pt>
                <c:pt idx="5">
                  <c:v>Transcona (1,2,t)</c:v>
                </c:pt>
                <c:pt idx="7">
                  <c:v>River Heights W (1,2,t)</c:v>
                </c:pt>
                <c:pt idx="8">
                  <c:v>River Heights E (1,2,t)</c:v>
                </c:pt>
                <c:pt idx="10">
                  <c:v>St. Boniface E (1,2,t)</c:v>
                </c:pt>
                <c:pt idx="11">
                  <c:v>St. Boniface W (1,2,t)</c:v>
                </c:pt>
                <c:pt idx="13">
                  <c:v>St. Vital South (1,2,t)</c:v>
                </c:pt>
                <c:pt idx="14">
                  <c:v>St. Vital North (1,2,t)</c:v>
                </c:pt>
                <c:pt idx="16">
                  <c:v>Seven Oaks W (1,2,t)</c:v>
                </c:pt>
                <c:pt idx="17">
                  <c:v>Seven Oaks E (1,2)</c:v>
                </c:pt>
                <c:pt idx="18">
                  <c:v>Seven Oaks N (2,t)</c:v>
                </c:pt>
                <c:pt idx="20">
                  <c:v>River East N (1,2)</c:v>
                </c:pt>
                <c:pt idx="21">
                  <c:v>River East E (1,2,t)</c:v>
                </c:pt>
                <c:pt idx="22">
                  <c:v>River East W (1,2,t)</c:v>
                </c:pt>
                <c:pt idx="23">
                  <c:v>River East S (1)</c:v>
                </c:pt>
                <c:pt idx="25">
                  <c:v>St. James - Assiniboia W (1,2,t)</c:v>
                </c:pt>
                <c:pt idx="26">
                  <c:v>St. James - Assiniboia E (1,2,t)</c:v>
                </c:pt>
                <c:pt idx="28">
                  <c:v>Inkster West (1,2,t)</c:v>
                </c:pt>
                <c:pt idx="29">
                  <c:v>Inkster East (t)</c:v>
                </c:pt>
                <c:pt idx="31">
                  <c:v>Point Douglas N</c:v>
                </c:pt>
                <c:pt idx="32">
                  <c:v>Point Douglas S (1,2,t)</c:v>
                </c:pt>
                <c:pt idx="34">
                  <c:v>Downtown W (t)</c:v>
                </c:pt>
                <c:pt idx="35">
                  <c:v>Downtown E (1,2,t)</c:v>
                </c:pt>
              </c:strCache>
            </c:strRef>
          </c:cat>
          <c:val>
            <c:numRef>
              <c:f>'graph data'!$J$103:$J$138</c:f>
              <c:numCache>
                <c:ptCount val="36"/>
                <c:pt idx="0">
                  <c:v>4.9799842454</c:v>
                </c:pt>
                <c:pt idx="1">
                  <c:v>4.8431754895</c:v>
                </c:pt>
                <c:pt idx="3">
                  <c:v>5.4966499669</c:v>
                </c:pt>
                <c:pt idx="5">
                  <c:v>5.869001602</c:v>
                </c:pt>
                <c:pt idx="7">
                  <c:v>6.0731084254</c:v>
                </c:pt>
                <c:pt idx="8">
                  <c:v>7.6139553753</c:v>
                </c:pt>
                <c:pt idx="10">
                  <c:v>4.5877923151</c:v>
                </c:pt>
                <c:pt idx="11">
                  <c:v>7.1467261693</c:v>
                </c:pt>
                <c:pt idx="13">
                  <c:v>4.7424328316</c:v>
                </c:pt>
                <c:pt idx="14">
                  <c:v>6.5752282482</c:v>
                </c:pt>
                <c:pt idx="16">
                  <c:v>4.5489451411</c:v>
                </c:pt>
                <c:pt idx="17">
                  <c:v>6.3841277624</c:v>
                </c:pt>
                <c:pt idx="18">
                  <c:v>4.0303749576</c:v>
                </c:pt>
                <c:pt idx="20">
                  <c:v>4.9921977256</c:v>
                </c:pt>
                <c:pt idx="21">
                  <c:v>6.0055797038</c:v>
                </c:pt>
                <c:pt idx="22">
                  <c:v>6.1208376977</c:v>
                </c:pt>
                <c:pt idx="23">
                  <c:v>8.6882793016</c:v>
                </c:pt>
                <c:pt idx="25">
                  <c:v>5.6870407416</c:v>
                </c:pt>
                <c:pt idx="26">
                  <c:v>7.3608027607</c:v>
                </c:pt>
                <c:pt idx="28">
                  <c:v>4.1084119582</c:v>
                </c:pt>
                <c:pt idx="29">
                  <c:v>9.6190544091</c:v>
                </c:pt>
                <c:pt idx="31">
                  <c:v>9.0740682227</c:v>
                </c:pt>
                <c:pt idx="32">
                  <c:v>18.210352218</c:v>
                </c:pt>
                <c:pt idx="34">
                  <c:v>9.0808606777</c:v>
                </c:pt>
                <c:pt idx="35">
                  <c:v>13.847867406</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data'!$B$103:$B$138</c:f>
              <c:strCache>
                <c:ptCount val="36"/>
                <c:pt idx="0">
                  <c:v>Fort Garry S (1,2)</c:v>
                </c:pt>
                <c:pt idx="1">
                  <c:v>Fort Garry N (1,2,t)</c:v>
                </c:pt>
                <c:pt idx="3">
                  <c:v>Assiniboine South (1,2)</c:v>
                </c:pt>
                <c:pt idx="5">
                  <c:v>Transcona (1,2,t)</c:v>
                </c:pt>
                <c:pt idx="7">
                  <c:v>River Heights W (1,2,t)</c:v>
                </c:pt>
                <c:pt idx="8">
                  <c:v>River Heights E (1,2,t)</c:v>
                </c:pt>
                <c:pt idx="10">
                  <c:v>St. Boniface E (1,2,t)</c:v>
                </c:pt>
                <c:pt idx="11">
                  <c:v>St. Boniface W (1,2,t)</c:v>
                </c:pt>
                <c:pt idx="13">
                  <c:v>St. Vital South (1,2,t)</c:v>
                </c:pt>
                <c:pt idx="14">
                  <c:v>St. Vital North (1,2,t)</c:v>
                </c:pt>
                <c:pt idx="16">
                  <c:v>Seven Oaks W (1,2,t)</c:v>
                </c:pt>
                <c:pt idx="17">
                  <c:v>Seven Oaks E (1,2)</c:v>
                </c:pt>
                <c:pt idx="18">
                  <c:v>Seven Oaks N (2,t)</c:v>
                </c:pt>
                <c:pt idx="20">
                  <c:v>River East N (1,2)</c:v>
                </c:pt>
                <c:pt idx="21">
                  <c:v>River East E (1,2,t)</c:v>
                </c:pt>
                <c:pt idx="22">
                  <c:v>River East W (1,2,t)</c:v>
                </c:pt>
                <c:pt idx="23">
                  <c:v>River East S (1)</c:v>
                </c:pt>
                <c:pt idx="25">
                  <c:v>St. James - Assiniboia W (1,2,t)</c:v>
                </c:pt>
                <c:pt idx="26">
                  <c:v>St. James - Assiniboia E (1,2,t)</c:v>
                </c:pt>
                <c:pt idx="28">
                  <c:v>Inkster West (1,2,t)</c:v>
                </c:pt>
                <c:pt idx="29">
                  <c:v>Inkster East (t)</c:v>
                </c:pt>
                <c:pt idx="31">
                  <c:v>Point Douglas N</c:v>
                </c:pt>
                <c:pt idx="32">
                  <c:v>Point Douglas S (1,2,t)</c:v>
                </c:pt>
                <c:pt idx="34">
                  <c:v>Downtown W (t)</c:v>
                </c:pt>
                <c:pt idx="35">
                  <c:v>Downtown E (1,2,t)</c:v>
                </c:pt>
              </c:strCache>
            </c:strRef>
          </c:cat>
          <c:val>
            <c:numRef>
              <c:f>'graph data'!$K$103:$K$138</c:f>
              <c:numCache>
                <c:ptCount val="36"/>
                <c:pt idx="0">
                  <c:v>9.6834307214</c:v>
                </c:pt>
                <c:pt idx="1">
                  <c:v>9.6834307214</c:v>
                </c:pt>
                <c:pt idx="3">
                  <c:v>9.6834307214</c:v>
                </c:pt>
                <c:pt idx="5">
                  <c:v>9.6834307214</c:v>
                </c:pt>
                <c:pt idx="7">
                  <c:v>9.6834307214</c:v>
                </c:pt>
                <c:pt idx="8">
                  <c:v>9.6834307214</c:v>
                </c:pt>
                <c:pt idx="10">
                  <c:v>9.6834307214</c:v>
                </c:pt>
                <c:pt idx="11">
                  <c:v>9.6834307214</c:v>
                </c:pt>
                <c:pt idx="13">
                  <c:v>9.6834307214</c:v>
                </c:pt>
                <c:pt idx="14">
                  <c:v>9.6834307214</c:v>
                </c:pt>
                <c:pt idx="16">
                  <c:v>9.6834307214</c:v>
                </c:pt>
                <c:pt idx="17">
                  <c:v>9.6834307214</c:v>
                </c:pt>
                <c:pt idx="18">
                  <c:v>9.6834307214</c:v>
                </c:pt>
                <c:pt idx="20">
                  <c:v>9.6834307214</c:v>
                </c:pt>
                <c:pt idx="21">
                  <c:v>9.6834307214</c:v>
                </c:pt>
                <c:pt idx="22">
                  <c:v>9.6834307214</c:v>
                </c:pt>
                <c:pt idx="23">
                  <c:v>9.6834307214</c:v>
                </c:pt>
                <c:pt idx="25">
                  <c:v>9.6834307214</c:v>
                </c:pt>
                <c:pt idx="26">
                  <c:v>9.6834307214</c:v>
                </c:pt>
                <c:pt idx="28">
                  <c:v>9.6834307214</c:v>
                </c:pt>
                <c:pt idx="29">
                  <c:v>9.6834307214</c:v>
                </c:pt>
                <c:pt idx="31">
                  <c:v>9.6834307214</c:v>
                </c:pt>
                <c:pt idx="32">
                  <c:v>9.6834307214</c:v>
                </c:pt>
                <c:pt idx="34">
                  <c:v>9.6834307214</c:v>
                </c:pt>
                <c:pt idx="35">
                  <c:v>9.6834307214</c:v>
                </c:pt>
              </c:numCache>
            </c:numRef>
          </c:val>
        </c:ser>
        <c:axId val="15562479"/>
        <c:axId val="4928176"/>
      </c:barChart>
      <c:catAx>
        <c:axId val="15562479"/>
        <c:scaling>
          <c:orientation val="maxMin"/>
        </c:scaling>
        <c:axPos val="l"/>
        <c:delete val="0"/>
        <c:numFmt formatCode="General" sourceLinked="1"/>
        <c:majorTickMark val="none"/>
        <c:minorTickMark val="none"/>
        <c:tickLblPos val="nextTo"/>
        <c:txPr>
          <a:bodyPr/>
          <a:lstStyle/>
          <a:p>
            <a:pPr>
              <a:defRPr lang="en-US" cap="none" sz="600" b="0" i="0" u="none" baseline="0"/>
            </a:pPr>
          </a:p>
        </c:txPr>
        <c:crossAx val="4928176"/>
        <c:crosses val="autoZero"/>
        <c:auto val="1"/>
        <c:lblOffset val="100"/>
        <c:noMultiLvlLbl val="0"/>
      </c:catAx>
      <c:valAx>
        <c:axId val="4928176"/>
        <c:scaling>
          <c:orientation val="minMax"/>
          <c:max val="60"/>
        </c:scaling>
        <c:axPos val="t"/>
        <c:majorGridlines/>
        <c:delete val="0"/>
        <c:numFmt formatCode="0" sourceLinked="0"/>
        <c:majorTickMark val="none"/>
        <c:minorTickMark val="none"/>
        <c:tickLblPos val="nextTo"/>
        <c:crossAx val="15562479"/>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325"/>
          <c:y val="0.088"/>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Injury Hospitalization or Death Rates for Males 
by Aggregate Winnipeg Areas</a:t>
            </a:r>
            <a:r>
              <a:rPr lang="en-US" cap="none" sz="800" b="0" i="0" u="none" baseline="0"/>
              <a:t>
Age-adjusted rate of injuries per 1000 males</a:t>
            </a:r>
          </a:p>
        </c:rich>
      </c:tx>
      <c:layout>
        <c:manualLayout>
          <c:xMode val="factor"/>
          <c:yMode val="factor"/>
          <c:x val="0.00675"/>
          <c:y val="-0.01925"/>
        </c:manualLayout>
      </c:layout>
      <c:spPr>
        <a:noFill/>
        <a:ln>
          <a:noFill/>
        </a:ln>
      </c:spPr>
    </c:title>
    <c:plotArea>
      <c:layout>
        <c:manualLayout>
          <c:xMode val="edge"/>
          <c:yMode val="edge"/>
          <c:x val="0.017"/>
          <c:y val="0.1365"/>
          <c:w val="0.983"/>
          <c:h val="0.827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data'!$H$34:$H$38</c:f>
              <c:numCache>
                <c:ptCount val="5"/>
                <c:pt idx="0">
                  <c:v>12.395777292</c:v>
                </c:pt>
                <c:pt idx="1">
                  <c:v>12.395777292</c:v>
                </c:pt>
                <c:pt idx="2">
                  <c:v>12.395777292</c:v>
                </c:pt>
                <c:pt idx="3">
                  <c:v>12.395777292</c:v>
                </c:pt>
                <c:pt idx="4">
                  <c:v>12.395777292</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data'!$I$34:$I$38</c:f>
              <c:numCache>
                <c:ptCount val="5"/>
                <c:pt idx="0">
                  <c:v>7.32608234</c:v>
                </c:pt>
                <c:pt idx="1">
                  <c:v>9.2810125168</c:v>
                </c:pt>
                <c:pt idx="2">
                  <c:v>14.119774772</c:v>
                </c:pt>
                <c:pt idx="3">
                  <c:v>10.007562357</c:v>
                </c:pt>
                <c:pt idx="4">
                  <c:v>12.395777292</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data'!$J$34:$J$38</c:f>
              <c:numCache>
                <c:ptCount val="5"/>
                <c:pt idx="0">
                  <c:v>5.6258680155</c:v>
                </c:pt>
                <c:pt idx="1">
                  <c:v>7.1290496641</c:v>
                </c:pt>
                <c:pt idx="2">
                  <c:v>11.032936751</c:v>
                </c:pt>
                <c:pt idx="3">
                  <c:v>7.7381673074</c:v>
                </c:pt>
                <c:pt idx="4">
                  <c:v>9.6834307214</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data'!$K$34:$K$38</c:f>
              <c:numCache>
                <c:ptCount val="5"/>
                <c:pt idx="0">
                  <c:v>9.6834307214</c:v>
                </c:pt>
                <c:pt idx="1">
                  <c:v>9.6834307214</c:v>
                </c:pt>
                <c:pt idx="2">
                  <c:v>9.6834307214</c:v>
                </c:pt>
                <c:pt idx="3">
                  <c:v>9.6834307214</c:v>
                </c:pt>
                <c:pt idx="4">
                  <c:v>9.6834307214</c:v>
                </c:pt>
              </c:numCache>
            </c:numRef>
          </c:val>
        </c:ser>
        <c:axId val="51895985"/>
        <c:axId val="17795826"/>
      </c:barChart>
      <c:catAx>
        <c:axId val="51895985"/>
        <c:scaling>
          <c:orientation val="maxMin"/>
        </c:scaling>
        <c:axPos val="l"/>
        <c:delete val="0"/>
        <c:numFmt formatCode="General" sourceLinked="1"/>
        <c:majorTickMark val="none"/>
        <c:minorTickMark val="none"/>
        <c:tickLblPos val="nextTo"/>
        <c:crossAx val="17795826"/>
        <c:crosses val="autoZero"/>
        <c:auto val="1"/>
        <c:lblOffset val="100"/>
        <c:noMultiLvlLbl val="0"/>
      </c:catAx>
      <c:valAx>
        <c:axId val="17795826"/>
        <c:scaling>
          <c:orientation val="minMax"/>
          <c:max val="60"/>
        </c:scaling>
        <c:axPos val="t"/>
        <c:majorGridlines/>
        <c:delete val="0"/>
        <c:numFmt formatCode="0" sourceLinked="0"/>
        <c:majorTickMark val="none"/>
        <c:minorTickMark val="none"/>
        <c:tickLblPos val="nextTo"/>
        <c:crossAx val="51895985"/>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325"/>
          <c:y val="0.157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Injury Hospitalization or Death Rates for Males       by Aggregate RHA Areas</a:t>
            </a:r>
            <a:r>
              <a:rPr lang="en-US" cap="none" sz="800" b="1" i="0" u="none" baseline="0"/>
              <a:t>
</a:t>
            </a:r>
            <a:r>
              <a:rPr lang="en-US" cap="none" sz="800" b="0" i="0" u="none" baseline="0"/>
              <a:t>Age-adjusted rate of injuries per 1000 males</a:t>
            </a:r>
          </a:p>
        </c:rich>
      </c:tx>
      <c:layout>
        <c:manualLayout>
          <c:xMode val="factor"/>
          <c:yMode val="factor"/>
          <c:x val="0"/>
          <c:y val="-0.01925"/>
        </c:manualLayout>
      </c:layout>
      <c:spPr>
        <a:noFill/>
        <a:ln>
          <a:noFill/>
        </a:ln>
      </c:spPr>
    </c:title>
    <c:plotArea>
      <c:layout>
        <c:manualLayout>
          <c:xMode val="edge"/>
          <c:yMode val="edge"/>
          <c:x val="0.017"/>
          <c:y val="0.1345"/>
          <c:w val="0.983"/>
          <c:h val="0.8247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data'!$B$16:$B$19</c:f>
              <c:strCache>
                <c:ptCount val="4"/>
                <c:pt idx="0">
                  <c:v>South (1,2,t)</c:v>
                </c:pt>
                <c:pt idx="1">
                  <c:v>Mid (1,2,t)</c:v>
                </c:pt>
                <c:pt idx="2">
                  <c:v>North (1,2,t)</c:v>
                </c:pt>
                <c:pt idx="3">
                  <c:v>Manitoba (t)</c:v>
                </c:pt>
              </c:strCache>
            </c:strRef>
          </c:cat>
          <c:val>
            <c:numRef>
              <c:f>'graph data'!$H$16:$H$19</c:f>
              <c:numCache>
                <c:ptCount val="4"/>
                <c:pt idx="0">
                  <c:v>12.395777292</c:v>
                </c:pt>
                <c:pt idx="1">
                  <c:v>12.395777292</c:v>
                </c:pt>
                <c:pt idx="2">
                  <c:v>12.395777292</c:v>
                </c:pt>
                <c:pt idx="3">
                  <c:v>12.395777292</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(1,2,t)</c:v>
                </c:pt>
                <c:pt idx="2">
                  <c:v>North (1,2,t)</c:v>
                </c:pt>
                <c:pt idx="3">
                  <c:v>Manitoba (t)</c:v>
                </c:pt>
              </c:strCache>
            </c:strRef>
          </c:cat>
          <c:val>
            <c:numRef>
              <c:f>'graph data'!$I$16:$I$19</c:f>
              <c:numCache>
                <c:ptCount val="4"/>
                <c:pt idx="0">
                  <c:v>14.168943204</c:v>
                </c:pt>
                <c:pt idx="1">
                  <c:v>15.68607309</c:v>
                </c:pt>
                <c:pt idx="2">
                  <c:v>28.092518986</c:v>
                </c:pt>
                <c:pt idx="3">
                  <c:v>12.395777292</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(1,2,t)</c:v>
                </c:pt>
                <c:pt idx="2">
                  <c:v>North (1,2,t)</c:v>
                </c:pt>
                <c:pt idx="3">
                  <c:v>Manitoba (t)</c:v>
                </c:pt>
              </c:strCache>
            </c:strRef>
          </c:cat>
          <c:val>
            <c:numRef>
              <c:f>'graph data'!$J$16:$J$19</c:f>
              <c:numCache>
                <c:ptCount val="4"/>
                <c:pt idx="0">
                  <c:v>11.126043245</c:v>
                </c:pt>
                <c:pt idx="1">
                  <c:v>11.293704191</c:v>
                </c:pt>
                <c:pt idx="2">
                  <c:v>22.567636396</c:v>
                </c:pt>
                <c:pt idx="3">
                  <c:v>9.6834307214</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data'!$B$16:$B$19</c:f>
              <c:strCache>
                <c:ptCount val="4"/>
                <c:pt idx="0">
                  <c:v>South (1,2,t)</c:v>
                </c:pt>
                <c:pt idx="1">
                  <c:v>Mid (1,2,t)</c:v>
                </c:pt>
                <c:pt idx="2">
                  <c:v>North (1,2,t)</c:v>
                </c:pt>
                <c:pt idx="3">
                  <c:v>Manitoba (t)</c:v>
                </c:pt>
              </c:strCache>
            </c:strRef>
          </c:cat>
          <c:val>
            <c:numRef>
              <c:f>'graph data'!$K$16:$K$19</c:f>
              <c:numCache>
                <c:ptCount val="4"/>
                <c:pt idx="0">
                  <c:v>9.6834307214</c:v>
                </c:pt>
                <c:pt idx="1">
                  <c:v>9.6834307214</c:v>
                </c:pt>
                <c:pt idx="2">
                  <c:v>9.6834307214</c:v>
                </c:pt>
                <c:pt idx="3">
                  <c:v>9.6834307214</c:v>
                </c:pt>
              </c:numCache>
            </c:numRef>
          </c:val>
        </c:ser>
        <c:axId val="15878003"/>
        <c:axId val="25437236"/>
      </c:barChart>
      <c:catAx>
        <c:axId val="15878003"/>
        <c:scaling>
          <c:orientation val="maxMin"/>
        </c:scaling>
        <c:axPos val="l"/>
        <c:delete val="0"/>
        <c:numFmt formatCode="General" sourceLinked="1"/>
        <c:majorTickMark val="none"/>
        <c:minorTickMark val="none"/>
        <c:tickLblPos val="nextTo"/>
        <c:crossAx val="25437236"/>
        <c:crosses val="autoZero"/>
        <c:auto val="1"/>
        <c:lblOffset val="100"/>
        <c:noMultiLvlLbl val="0"/>
      </c:catAx>
      <c:valAx>
        <c:axId val="25437236"/>
        <c:scaling>
          <c:orientation val="minMax"/>
          <c:max val="60"/>
        </c:scaling>
        <c:axPos val="t"/>
        <c:majorGridlines>
          <c:spPr>
            <a:ln w="12700">
              <a:solidFill/>
            </a:ln>
          </c:spPr>
        </c:majorGridlines>
        <c:delete val="0"/>
        <c:numFmt formatCode="0" sourceLinked="0"/>
        <c:majorTickMark val="none"/>
        <c:minorTickMark val="none"/>
        <c:tickLblPos val="nextTo"/>
        <c:crossAx val="15878003"/>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65"/>
          <c:y val="0.13"/>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0.20425</cdr:x>
      <cdr:y>0.88275</cdr:y>
    </cdr:from>
    <cdr:to>
      <cdr:x>0.957</cdr:x>
      <cdr:y>0.996</cdr:y>
    </cdr:to>
    <cdr:grpSp>
      <cdr:nvGrpSpPr>
        <cdr:cNvPr id="1" name="Group 3"/>
        <cdr:cNvGrpSpPr>
          <a:grpSpLocks/>
        </cdr:cNvGrpSpPr>
      </cdr:nvGrpSpPr>
      <cdr:grpSpPr>
        <a:xfrm>
          <a:off x="1162050" y="4019550"/>
          <a:ext cx="4295775" cy="514350"/>
          <a:chOff x="1152901" y="3962429"/>
          <a:chExt cx="4461532" cy="504796"/>
        </a:xfrm>
        <a:solidFill>
          <a:srgbClr val="FFFFFF"/>
        </a:solidFill>
      </cdr:grpSpPr>
      <cdr:sp>
        <cdr:nvSpPr>
          <cdr:cNvPr id="2" name="TextBox 4"/>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cdr:x>
      <cdr:y>0</cdr:y>
    </cdr:from>
    <cdr:to>
      <cdr:x>0.9915</cdr:x>
      <cdr:y>0.07675</cdr:y>
    </cdr:to>
    <cdr:sp>
      <cdr:nvSpPr>
        <cdr:cNvPr id="4" name="TextBox 6"/>
        <cdr:cNvSpPr txBox="1">
          <a:spLocks noChangeArrowheads="1"/>
        </cdr:cNvSpPr>
      </cdr:nvSpPr>
      <cdr:spPr>
        <a:xfrm>
          <a:off x="0" y="0"/>
          <a:ext cx="5657850" cy="3524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5.9: Injury Hospitalization or Death Rates for Males by RHA</a:t>
          </a:r>
          <a:r>
            <a:rPr lang="en-US" cap="none" sz="800" b="0" i="0" u="none" baseline="0">
              <a:latin typeface="Univers 45 Light"/>
              <a:ea typeface="Univers 45 Light"/>
              <a:cs typeface="Univers 45 Light"/>
            </a:rPr>
            <a:t>
Age-adjusted rate of injuries per 1,000 males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0.6265</cdr:x>
      <cdr:y>0.97025</cdr:y>
    </cdr:from>
    <cdr:to>
      <cdr:x>1</cdr:x>
      <cdr:y>1</cdr:y>
    </cdr:to>
    <cdr:sp>
      <cdr:nvSpPr>
        <cdr:cNvPr id="1" name="TextBox 1"/>
        <cdr:cNvSpPr txBox="1">
          <a:spLocks noChangeArrowheads="1"/>
        </cdr:cNvSpPr>
      </cdr:nvSpPr>
      <cdr:spPr>
        <a:xfrm>
          <a:off x="3571875" y="4419600"/>
          <a:ext cx="2133600" cy="133350"/>
        </a:xfrm>
        <a:prstGeom prst="rect">
          <a:avLst/>
        </a:prstGeom>
        <a:noFill/>
        <a:ln w="9525" cmpd="sng">
          <a:noFill/>
        </a:ln>
      </cdr:spPr>
      <cdr:txBody>
        <a:bodyPr vertOverflow="clip" wrap="square"/>
        <a:p>
          <a:pPr algn="r">
            <a:defRPr/>
          </a:pPr>
          <a:r>
            <a:rPr lang="en-US" cap="none" sz="700" b="0" i="0" u="none" baseline="0"/>
            <a:t>Source: Manitoba Centre for Health Policy, 2008</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0.6435</cdr:x>
      <cdr:y>0.9815</cdr:y>
    </cdr:from>
    <cdr:to>
      <cdr:x>0.986</cdr:x>
      <cdr:y>0.99725</cdr:y>
    </cdr:to>
    <cdr:sp>
      <cdr:nvSpPr>
        <cdr:cNvPr id="1" name="TextBox 1"/>
        <cdr:cNvSpPr txBox="1">
          <a:spLocks noChangeArrowheads="1"/>
        </cdr:cNvSpPr>
      </cdr:nvSpPr>
      <cdr:spPr>
        <a:xfrm>
          <a:off x="4724400" y="9705975"/>
          <a:ext cx="2514600" cy="152400"/>
        </a:xfrm>
        <a:prstGeom prst="rect">
          <a:avLst/>
        </a:prstGeom>
        <a:noFill/>
        <a:ln w="9525" cmpd="sng">
          <a:noFill/>
        </a:ln>
      </cdr:spPr>
      <cdr:txBody>
        <a:bodyPr vertOverflow="clip" wrap="square"/>
        <a:p>
          <a:pPr algn="l">
            <a:defRPr/>
          </a:pPr>
          <a:r>
            <a:rPr lang="en-US" cap="none" sz="800" b="0" i="0" u="none" baseline="0"/>
            <a:t>Source: Manitoba Centre for Health Policy, 2008</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0.63125</cdr:x>
      <cdr:y>0.9835</cdr:y>
    </cdr:from>
    <cdr:to>
      <cdr:x>1</cdr:x>
      <cdr:y>1</cdr:y>
    </cdr:to>
    <cdr:sp>
      <cdr:nvSpPr>
        <cdr:cNvPr id="1" name="TextBox 1"/>
        <cdr:cNvSpPr txBox="1">
          <a:spLocks noChangeArrowheads="1"/>
        </cdr:cNvSpPr>
      </cdr:nvSpPr>
      <cdr:spPr>
        <a:xfrm>
          <a:off x="3600450" y="8077200"/>
          <a:ext cx="2105025"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cdr:x>
      <cdr:y>0.97025</cdr:y>
    </cdr:from>
    <cdr:to>
      <cdr:x>0.99975</cdr:x>
      <cdr:y>1</cdr:y>
    </cdr:to>
    <cdr:sp>
      <cdr:nvSpPr>
        <cdr:cNvPr id="1" name="TextBox 1"/>
        <cdr:cNvSpPr txBox="1">
          <a:spLocks noChangeArrowheads="1"/>
        </cdr:cNvSpPr>
      </cdr:nvSpPr>
      <cdr:spPr>
        <a:xfrm>
          <a:off x="3705225" y="4419600"/>
          <a:ext cx="2000250" cy="133350"/>
        </a:xfrm>
        <a:prstGeom prst="rect">
          <a:avLst/>
        </a:prstGeom>
        <a:noFill/>
        <a:ln w="9525" cmpd="sng">
          <a:noFill/>
        </a:ln>
      </cdr:spPr>
      <cdr:txBody>
        <a:bodyPr vertOverflow="clip" wrap="square"/>
        <a:p>
          <a:pPr algn="l">
            <a:defRPr/>
          </a:pPr>
          <a:r>
            <a:rPr lang="en-US" cap="none" sz="700" b="0" i="0" u="none" baseline="0"/>
            <a:t>Source: Manitoba Centre for Health Policy, 2008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45"/>
  <sheetViews>
    <sheetView workbookViewId="0" topLeftCell="A1">
      <pane xSplit="7" ySplit="3" topLeftCell="H105" activePane="bottomRight" state="frozen"/>
      <selection pane="topLeft" activeCell="A1" sqref="A1"/>
      <selection pane="topRight" activeCell="G1" sqref="G1"/>
      <selection pane="bottomLeft" activeCell="A2" sqref="A2"/>
      <selection pane="bottomRight" activeCell="E138" sqref="E138"/>
    </sheetView>
  </sheetViews>
  <sheetFormatPr defaultColWidth="9.140625" defaultRowHeight="12.75"/>
  <cols>
    <col min="1" max="1" width="24.57421875" style="2" customWidth="1"/>
    <col min="2" max="2" width="27.28125" style="2" customWidth="1"/>
    <col min="3" max="5" width="2.8515625" style="2" customWidth="1"/>
    <col min="6" max="7" width="7.851562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9.28125" style="2" bestFit="1" customWidth="1"/>
    <col min="21" max="16384" width="9.140625" style="2" customWidth="1"/>
  </cols>
  <sheetData>
    <row r="1" spans="3:20" ht="12.75">
      <c r="C1" s="51" t="s">
        <v>153</v>
      </c>
      <c r="D1" s="51"/>
      <c r="E1" s="51"/>
      <c r="F1" s="51" t="s">
        <v>160</v>
      </c>
      <c r="G1" s="51"/>
      <c r="H1" s="6" t="s">
        <v>143</v>
      </c>
      <c r="I1" s="3" t="s">
        <v>145</v>
      </c>
      <c r="J1" s="3" t="s">
        <v>146</v>
      </c>
      <c r="K1" s="6" t="s">
        <v>144</v>
      </c>
      <c r="L1" s="6" t="s">
        <v>147</v>
      </c>
      <c r="M1" s="6" t="s">
        <v>148</v>
      </c>
      <c r="N1" s="6" t="s">
        <v>149</v>
      </c>
      <c r="O1" s="7"/>
      <c r="P1" s="6" t="s">
        <v>150</v>
      </c>
      <c r="Q1" s="6" t="s">
        <v>151</v>
      </c>
      <c r="R1" s="6" t="s">
        <v>152</v>
      </c>
      <c r="S1" s="7"/>
      <c r="T1" s="6" t="s">
        <v>161</v>
      </c>
    </row>
    <row r="2" spans="3:20" ht="12.75">
      <c r="C2" s="14"/>
      <c r="D2" s="14"/>
      <c r="E2" s="14"/>
      <c r="F2" s="15" t="s">
        <v>147</v>
      </c>
      <c r="G2" s="15" t="s">
        <v>150</v>
      </c>
      <c r="H2" s="6"/>
      <c r="I2" s="3" t="s">
        <v>234</v>
      </c>
      <c r="J2" s="3" t="s">
        <v>234</v>
      </c>
      <c r="K2" s="6"/>
      <c r="L2" s="6"/>
      <c r="M2" s="6"/>
      <c r="N2" s="6"/>
      <c r="O2" s="7"/>
      <c r="P2" s="6"/>
      <c r="Q2" s="6"/>
      <c r="R2" s="6"/>
      <c r="S2" s="7"/>
      <c r="T2" s="6"/>
    </row>
    <row r="3" spans="2:27" ht="12.75">
      <c r="B3" s="5" t="s">
        <v>0</v>
      </c>
      <c r="C3" s="14">
        <v>1</v>
      </c>
      <c r="D3" s="14">
        <v>2</v>
      </c>
      <c r="E3" s="14" t="s">
        <v>159</v>
      </c>
      <c r="F3" s="15" t="s">
        <v>148</v>
      </c>
      <c r="G3" s="15" t="s">
        <v>151</v>
      </c>
      <c r="H3" s="2" t="s">
        <v>157</v>
      </c>
      <c r="I3" s="11" t="s">
        <v>155</v>
      </c>
      <c r="J3" s="11" t="s">
        <v>156</v>
      </c>
      <c r="K3" s="2" t="s">
        <v>158</v>
      </c>
      <c r="U3" s="6"/>
      <c r="V3" s="6"/>
      <c r="W3" s="6"/>
      <c r="X3" s="6"/>
      <c r="Y3" s="6"/>
      <c r="Z3" s="6"/>
      <c r="AA3" s="6"/>
    </row>
    <row r="4" spans="1:27" ht="12.75">
      <c r="A4" s="2">
        <v>1</v>
      </c>
      <c r="B4" t="s">
        <v>235</v>
      </c>
      <c r="C4">
        <f>IF(AND(N4&lt;=0.01,N4&gt;0),"1","")</f>
      </c>
      <c r="D4" t="str">
        <f>IF(AND(R4&lt;=0.01,R4&gt;0),"2","")</f>
        <v>2</v>
      </c>
      <c r="E4" t="str">
        <f>IF(AND(T4&lt;=0.01,T4&gt;0),"t","")</f>
        <v>t</v>
      </c>
      <c r="F4" t="str">
        <f aca="true" t="shared" si="0" ref="F4:F14">IF(AND(L4&gt;0,L4&lt;=5),"T1c"," ")&amp;IF(AND(M4&gt;0,M4&lt;=5),"T1p"," ")</f>
        <v>  </v>
      </c>
      <c r="G4" t="str">
        <f aca="true" t="shared" si="1" ref="G4:G14">IF(AND(P4&gt;0,P4&lt;=5),"T2c"," ")&amp;IF(AND(Q4&gt;0,Q4&lt;=5),"T2p"," ")</f>
        <v>  </v>
      </c>
      <c r="H4" s="13">
        <f aca="true" t="shared" si="2" ref="H4:H14">I$19</f>
        <v>12.395777292</v>
      </c>
      <c r="I4" s="3">
        <f>'orig. data'!E4</f>
        <v>12.415123097</v>
      </c>
      <c r="J4" s="3">
        <f>'orig. data'!S4</f>
        <v>8.7971564962</v>
      </c>
      <c r="K4" s="13">
        <f aca="true" t="shared" si="3" ref="K4:K14">J$19</f>
        <v>9.6834307214</v>
      </c>
      <c r="L4" s="6">
        <f>'orig. data'!C4</f>
        <v>2389</v>
      </c>
      <c r="M4" s="6">
        <f>'orig. data'!D4</f>
        <v>201425</v>
      </c>
      <c r="N4" s="12">
        <f>'orig. data'!H4</f>
        <v>0.9634244848</v>
      </c>
      <c r="O4" s="8"/>
      <c r="P4" s="6">
        <f>'orig. data'!Q4</f>
        <v>1910</v>
      </c>
      <c r="Q4" s="6">
        <f>'orig. data'!R4</f>
        <v>220140</v>
      </c>
      <c r="R4" s="12">
        <f>'orig. data'!V4</f>
        <v>0.0070508466</v>
      </c>
      <c r="S4" s="8"/>
      <c r="T4" s="12">
        <f>'orig. data'!AE4</f>
        <v>8.308925E-15</v>
      </c>
      <c r="U4" s="3"/>
      <c r="V4" s="3"/>
      <c r="W4" s="3"/>
      <c r="X4" s="3"/>
      <c r="Y4" s="3"/>
      <c r="Z4" s="3"/>
      <c r="AA4" s="3"/>
    </row>
    <row r="5" spans="1:27" ht="12.75">
      <c r="A5" s="2">
        <v>2</v>
      </c>
      <c r="B5" t="s">
        <v>162</v>
      </c>
      <c r="C5" t="str">
        <f aca="true" t="shared" si="4" ref="C5:C38">IF(AND(N5&lt;=0.01,N5&gt;0),"1","")</f>
        <v>1</v>
      </c>
      <c r="D5" t="str">
        <f aca="true" t="shared" si="5" ref="D5:D38">IF(AND(R5&lt;=0.01,R5&gt;0),"2","")</f>
        <v>2</v>
      </c>
      <c r="E5" t="str">
        <f aca="true" t="shared" si="6" ref="E5:E38">IF(AND(T5&lt;=0.01,T5&gt;0),"t","")</f>
        <v>t</v>
      </c>
      <c r="F5" t="str">
        <f t="shared" si="0"/>
        <v>  </v>
      </c>
      <c r="G5" t="str">
        <f t="shared" si="1"/>
        <v>  </v>
      </c>
      <c r="H5" s="13">
        <f t="shared" si="2"/>
        <v>12.395777292</v>
      </c>
      <c r="I5" s="3">
        <f>'orig. data'!E5</f>
        <v>14.151417913</v>
      </c>
      <c r="J5" s="3">
        <f>'orig. data'!S5</f>
        <v>11.043396068</v>
      </c>
      <c r="K5" s="13">
        <f t="shared" si="3"/>
        <v>9.6834307214</v>
      </c>
      <c r="L5" s="6">
        <f>'orig. data'!C5</f>
        <v>5415</v>
      </c>
      <c r="M5" s="6">
        <f>'orig. data'!D5</f>
        <v>375887</v>
      </c>
      <c r="N5" s="12">
        <f>'orig. data'!H5</f>
        <v>8.3236207E-06</v>
      </c>
      <c r="O5" s="9"/>
      <c r="P5" s="6">
        <f>'orig. data'!Q5</f>
        <v>4382</v>
      </c>
      <c r="Q5" s="6">
        <f>'orig. data'!R5</f>
        <v>388717</v>
      </c>
      <c r="R5" s="12">
        <f>'orig. data'!V5</f>
        <v>1.75165E-05</v>
      </c>
      <c r="S5" s="9"/>
      <c r="T5" s="12">
        <f>'orig. data'!AE5</f>
        <v>1.572824E-11</v>
      </c>
      <c r="U5" s="1"/>
      <c r="V5" s="1"/>
      <c r="W5" s="1"/>
      <c r="X5" s="1"/>
      <c r="Y5" s="1"/>
      <c r="Z5" s="1"/>
      <c r="AA5" s="1"/>
    </row>
    <row r="6" spans="1:27" ht="12.75">
      <c r="A6" s="2">
        <v>3</v>
      </c>
      <c r="B6" t="s">
        <v>163</v>
      </c>
      <c r="C6" t="str">
        <f t="shared" si="4"/>
        <v>1</v>
      </c>
      <c r="D6" t="str">
        <f t="shared" si="5"/>
        <v>2</v>
      </c>
      <c r="E6" t="str">
        <f t="shared" si="6"/>
        <v>t</v>
      </c>
      <c r="F6" t="str">
        <f t="shared" si="0"/>
        <v>  </v>
      </c>
      <c r="G6" t="str">
        <f t="shared" si="1"/>
        <v>  </v>
      </c>
      <c r="H6" s="13">
        <f t="shared" si="2"/>
        <v>12.395777292</v>
      </c>
      <c r="I6" s="3">
        <f>'orig. data'!E7</f>
        <v>15.419649766</v>
      </c>
      <c r="J6" s="3">
        <f>'orig. data'!S7</f>
        <v>12.588890595</v>
      </c>
      <c r="K6" s="13">
        <f t="shared" si="3"/>
        <v>9.6834307214</v>
      </c>
      <c r="L6" s="6">
        <f>'orig. data'!C7</f>
        <v>4906</v>
      </c>
      <c r="M6" s="6">
        <f>'orig. data'!D7</f>
        <v>297824</v>
      </c>
      <c r="N6" s="12">
        <f>'orig. data'!H7</f>
        <v>2.840358E-13</v>
      </c>
      <c r="O6" s="9"/>
      <c r="P6" s="6">
        <f>'orig. data'!Q7</f>
        <v>3942</v>
      </c>
      <c r="Q6" s="6">
        <f>'orig. data'!R7</f>
        <v>284748</v>
      </c>
      <c r="R6" s="12">
        <f>'orig. data'!V7</f>
        <v>1.910766E-17</v>
      </c>
      <c r="S6" s="9"/>
      <c r="T6" s="12">
        <f>'orig. data'!AE7</f>
        <v>9.8068083E-08</v>
      </c>
      <c r="U6" s="1"/>
      <c r="V6" s="1"/>
      <c r="W6" s="1"/>
      <c r="X6" s="1"/>
      <c r="Y6" s="1"/>
      <c r="Z6" s="1"/>
      <c r="AA6" s="1"/>
    </row>
    <row r="7" spans="1:27" ht="12.75">
      <c r="A7" s="2">
        <v>4</v>
      </c>
      <c r="B7" t="s">
        <v>236</v>
      </c>
      <c r="C7" t="str">
        <f t="shared" si="4"/>
        <v>1</v>
      </c>
      <c r="D7" t="str">
        <f t="shared" si="5"/>
        <v>2</v>
      </c>
      <c r="E7" t="str">
        <f t="shared" si="6"/>
        <v>t</v>
      </c>
      <c r="F7" t="str">
        <f t="shared" si="0"/>
        <v>  </v>
      </c>
      <c r="G7" t="str">
        <f t="shared" si="1"/>
        <v>  </v>
      </c>
      <c r="H7" s="13">
        <f t="shared" si="2"/>
        <v>12.395777292</v>
      </c>
      <c r="I7" s="3">
        <f>'orig. data'!E6</f>
        <v>9.9426951695</v>
      </c>
      <c r="J7" s="3">
        <f>'orig. data'!S6</f>
        <v>8.6363632125</v>
      </c>
      <c r="K7" s="13">
        <f t="shared" si="3"/>
        <v>9.6834307214</v>
      </c>
      <c r="L7" s="6">
        <f>'orig. data'!C6</f>
        <v>1758</v>
      </c>
      <c r="M7" s="6">
        <f>'orig. data'!D6</f>
        <v>181117</v>
      </c>
      <c r="N7" s="12">
        <f>'orig. data'!H6</f>
        <v>1.0077028E-09</v>
      </c>
      <c r="O7" s="9"/>
      <c r="P7" s="6">
        <f>'orig. data'!Q6</f>
        <v>1593</v>
      </c>
      <c r="Q7" s="6">
        <f>'orig. data'!R6</f>
        <v>180164</v>
      </c>
      <c r="R7" s="12">
        <f>'orig. data'!V6</f>
        <v>0.001891827</v>
      </c>
      <c r="S7" s="9"/>
      <c r="T7" s="12">
        <f>'orig. data'!AE6</f>
        <v>0.0072695499</v>
      </c>
      <c r="U7" s="1"/>
      <c r="V7" s="1"/>
      <c r="W7" s="1"/>
      <c r="X7" s="1"/>
      <c r="Y7" s="1"/>
      <c r="Z7" s="1"/>
      <c r="AA7" s="1"/>
    </row>
    <row r="8" spans="1:27" ht="12.75">
      <c r="A8" s="2">
        <v>5</v>
      </c>
      <c r="B8" t="s">
        <v>237</v>
      </c>
      <c r="C8" t="str">
        <f t="shared" si="4"/>
        <v>1</v>
      </c>
      <c r="D8" t="str">
        <f t="shared" si="5"/>
        <v>2</v>
      </c>
      <c r="E8" t="str">
        <f t="shared" si="6"/>
        <v>t</v>
      </c>
      <c r="F8" t="str">
        <f t="shared" si="0"/>
        <v>  </v>
      </c>
      <c r="G8" t="str">
        <f t="shared" si="1"/>
        <v>  </v>
      </c>
      <c r="H8" s="13">
        <f t="shared" si="2"/>
        <v>12.395777292</v>
      </c>
      <c r="I8" s="3">
        <f>'orig. data'!E8</f>
        <v>10.007562357</v>
      </c>
      <c r="J8" s="3">
        <f>'orig. data'!S8</f>
        <v>7.7381673074</v>
      </c>
      <c r="K8" s="13">
        <f t="shared" si="3"/>
        <v>9.6834307214</v>
      </c>
      <c r="L8" s="6">
        <f>'orig. data'!C8</f>
        <v>23039</v>
      </c>
      <c r="M8" s="6">
        <f>'orig. data'!D8</f>
        <v>2506295</v>
      </c>
      <c r="N8" s="12">
        <f>'orig. data'!H8</f>
        <v>7.837447E-25</v>
      </c>
      <c r="O8" s="9"/>
      <c r="P8" s="6">
        <f>'orig. data'!Q8</f>
        <v>18003</v>
      </c>
      <c r="Q8" s="6">
        <f>'orig. data'!R8</f>
        <v>2523194</v>
      </c>
      <c r="R8" s="12">
        <f>'orig. data'!V8</f>
        <v>9.224306E-26</v>
      </c>
      <c r="S8" s="9"/>
      <c r="T8" s="12">
        <f>'orig. data'!AE8</f>
        <v>2.748563E-39</v>
      </c>
      <c r="U8" s="1"/>
      <c r="V8" s="1"/>
      <c r="W8" s="1"/>
      <c r="X8" s="1"/>
      <c r="Y8" s="1"/>
      <c r="Z8" s="1"/>
      <c r="AA8" s="1"/>
    </row>
    <row r="9" spans="1:27" ht="12.75">
      <c r="A9" s="2">
        <v>6</v>
      </c>
      <c r="B9" t="s">
        <v>238</v>
      </c>
      <c r="C9" t="str">
        <f t="shared" si="4"/>
        <v>1</v>
      </c>
      <c r="D9" t="str">
        <f t="shared" si="5"/>
        <v>2</v>
      </c>
      <c r="E9" t="str">
        <f t="shared" si="6"/>
        <v>t</v>
      </c>
      <c r="F9" t="str">
        <f t="shared" si="0"/>
        <v>  </v>
      </c>
      <c r="G9" t="str">
        <f t="shared" si="1"/>
        <v>  </v>
      </c>
      <c r="H9" s="13">
        <f t="shared" si="2"/>
        <v>12.395777292</v>
      </c>
      <c r="I9" s="3">
        <f>'orig. data'!E9</f>
        <v>18.847937629</v>
      </c>
      <c r="J9" s="3">
        <f>'orig. data'!S9</f>
        <v>13.324356665</v>
      </c>
      <c r="K9" s="13">
        <f t="shared" si="3"/>
        <v>9.6834307214</v>
      </c>
      <c r="L9" s="6">
        <f>'orig. data'!C9</f>
        <v>3687</v>
      </c>
      <c r="M9" s="6">
        <f>'orig. data'!D9</f>
        <v>186162</v>
      </c>
      <c r="N9" s="12">
        <f>'orig. data'!H9</f>
        <v>2.078077E-41</v>
      </c>
      <c r="O9" s="9"/>
      <c r="P9" s="6">
        <f>'orig. data'!Q9</f>
        <v>2574</v>
      </c>
      <c r="Q9" s="6">
        <f>'orig. data'!R9</f>
        <v>176297</v>
      </c>
      <c r="R9" s="12">
        <f>'orig. data'!V9</f>
        <v>6.370404E-22</v>
      </c>
      <c r="S9" s="9"/>
      <c r="T9" s="12">
        <f>'orig. data'!AE9</f>
        <v>1.687117E-18</v>
      </c>
      <c r="U9" s="1"/>
      <c r="V9" s="1"/>
      <c r="W9" s="1"/>
      <c r="X9" s="1"/>
      <c r="Y9" s="1"/>
      <c r="Z9" s="1"/>
      <c r="AA9" s="1"/>
    </row>
    <row r="10" spans="1:20" ht="12.75">
      <c r="A10" s="2">
        <v>7</v>
      </c>
      <c r="B10" t="s">
        <v>239</v>
      </c>
      <c r="C10" t="str">
        <f t="shared" si="4"/>
        <v>1</v>
      </c>
      <c r="D10">
        <f t="shared" si="5"/>
      </c>
      <c r="E10" t="str">
        <f t="shared" si="6"/>
        <v>t</v>
      </c>
      <c r="F10" t="str">
        <f t="shared" si="0"/>
        <v>  </v>
      </c>
      <c r="G10" t="str">
        <f t="shared" si="1"/>
        <v>  </v>
      </c>
      <c r="H10" s="13">
        <f t="shared" si="2"/>
        <v>12.395777292</v>
      </c>
      <c r="I10" s="3">
        <f>'orig. data'!E10</f>
        <v>13.754779376</v>
      </c>
      <c r="J10" s="3">
        <f>'orig. data'!S10</f>
        <v>9.8008808714</v>
      </c>
      <c r="K10" s="13">
        <f t="shared" si="3"/>
        <v>9.6834307214</v>
      </c>
      <c r="L10" s="6">
        <f>'orig. data'!C10</f>
        <v>4042</v>
      </c>
      <c r="M10" s="6">
        <f>'orig. data'!D10</f>
        <v>294574</v>
      </c>
      <c r="N10" s="12">
        <f>'orig. data'!H10</f>
        <v>0.0007761393</v>
      </c>
      <c r="P10" s="6">
        <f>'orig. data'!Q10</f>
        <v>3017</v>
      </c>
      <c r="Q10" s="6">
        <f>'orig. data'!R10</f>
        <v>302204</v>
      </c>
      <c r="R10" s="12">
        <f>'orig. data'!V10</f>
        <v>0.7094030296</v>
      </c>
      <c r="T10" s="12">
        <f>'orig. data'!AE10</f>
        <v>1.810511E-18</v>
      </c>
    </row>
    <row r="11" spans="1:27" ht="12.75">
      <c r="A11" s="2">
        <v>8</v>
      </c>
      <c r="B11" t="s">
        <v>240</v>
      </c>
      <c r="C11" t="str">
        <f t="shared" si="4"/>
        <v>1</v>
      </c>
      <c r="D11" t="str">
        <f t="shared" si="5"/>
        <v>2</v>
      </c>
      <c r="E11" t="str">
        <f t="shared" si="6"/>
        <v>t</v>
      </c>
      <c r="F11" t="str">
        <f t="shared" si="0"/>
        <v>  </v>
      </c>
      <c r="G11" t="str">
        <f t="shared" si="1"/>
        <v>  </v>
      </c>
      <c r="H11" s="13">
        <f t="shared" si="2"/>
        <v>12.395777292</v>
      </c>
      <c r="I11" s="3">
        <f>'orig. data'!E11</f>
        <v>15.647551516</v>
      </c>
      <c r="J11" s="3">
        <f>'orig. data'!S11</f>
        <v>11.876188656</v>
      </c>
      <c r="K11" s="13">
        <f t="shared" si="3"/>
        <v>9.6834307214</v>
      </c>
      <c r="L11" s="6">
        <f>'orig. data'!C11</f>
        <v>2329</v>
      </c>
      <c r="M11" s="6">
        <f>'orig. data'!D11</f>
        <v>148967</v>
      </c>
      <c r="N11" s="12">
        <f>'orig. data'!H11</f>
        <v>6.853701E-12</v>
      </c>
      <c r="O11" s="9"/>
      <c r="P11" s="6">
        <f>'orig. data'!Q11</f>
        <v>1927</v>
      </c>
      <c r="Q11" s="6">
        <f>'orig. data'!R11</f>
        <v>159706</v>
      </c>
      <c r="R11" s="12">
        <f>'orig. data'!V11</f>
        <v>7.3246384E-09</v>
      </c>
      <c r="S11" s="9"/>
      <c r="T11" s="12">
        <f>'orig. data'!AE11</f>
        <v>7.32607E-10</v>
      </c>
      <c r="U11" s="1"/>
      <c r="V11" s="1"/>
      <c r="W11" s="1"/>
      <c r="X11" s="1"/>
      <c r="Y11" s="1"/>
      <c r="Z11" s="1"/>
      <c r="AA11" s="1"/>
    </row>
    <row r="12" spans="1:27" ht="12.75">
      <c r="A12" s="2">
        <v>9</v>
      </c>
      <c r="B12" t="s">
        <v>164</v>
      </c>
      <c r="C12" t="str">
        <f t="shared" si="4"/>
        <v>1</v>
      </c>
      <c r="D12" t="str">
        <f t="shared" si="5"/>
        <v>2</v>
      </c>
      <c r="E12">
        <f t="shared" si="6"/>
      </c>
      <c r="F12" t="str">
        <f t="shared" si="0"/>
        <v>  </v>
      </c>
      <c r="G12" t="str">
        <f t="shared" si="1"/>
        <v>  </v>
      </c>
      <c r="H12" s="13">
        <f t="shared" si="2"/>
        <v>12.395777292</v>
      </c>
      <c r="I12" s="3">
        <f>'orig. data'!E12</f>
        <v>24.552966329</v>
      </c>
      <c r="J12" s="3">
        <f>'orig. data'!S12</f>
        <v>21.688336297</v>
      </c>
      <c r="K12" s="13">
        <f t="shared" si="3"/>
        <v>9.6834307214</v>
      </c>
      <c r="L12" s="6">
        <f>'orig. data'!C12</f>
        <v>116</v>
      </c>
      <c r="M12" s="6">
        <f>'orig. data'!D12</f>
        <v>4965</v>
      </c>
      <c r="N12" s="12">
        <f>'orig. data'!H12</f>
        <v>1.509532E-11</v>
      </c>
      <c r="O12" s="9"/>
      <c r="P12" s="6">
        <f>'orig. data'!Q12</f>
        <v>90</v>
      </c>
      <c r="Q12" s="6">
        <f>'orig. data'!R12</f>
        <v>4311</v>
      </c>
      <c r="R12" s="12">
        <f>'orig. data'!V12</f>
        <v>2.741481E-12</v>
      </c>
      <c r="S12" s="9"/>
      <c r="T12" s="12">
        <f>'orig. data'!AE12</f>
        <v>0.4996145658</v>
      </c>
      <c r="U12" s="1"/>
      <c r="V12" s="1"/>
      <c r="W12" s="1"/>
      <c r="X12" s="1"/>
      <c r="Y12" s="1"/>
      <c r="Z12" s="1"/>
      <c r="AA12" s="1"/>
    </row>
    <row r="13" spans="1:27" ht="12.75">
      <c r="A13" s="2">
        <v>10</v>
      </c>
      <c r="B13" t="s">
        <v>241</v>
      </c>
      <c r="C13" t="str">
        <f t="shared" si="4"/>
        <v>1</v>
      </c>
      <c r="D13" t="str">
        <f t="shared" si="5"/>
        <v>2</v>
      </c>
      <c r="E13" t="str">
        <f t="shared" si="6"/>
        <v>t</v>
      </c>
      <c r="F13" t="str">
        <f t="shared" si="0"/>
        <v>  </v>
      </c>
      <c r="G13" t="str">
        <f t="shared" si="1"/>
        <v>  </v>
      </c>
      <c r="H13" s="13">
        <f t="shared" si="2"/>
        <v>12.395777292</v>
      </c>
      <c r="I13" s="3">
        <f>'orig. data'!E13</f>
        <v>26.764436401</v>
      </c>
      <c r="J13" s="3">
        <f>'orig. data'!S13</f>
        <v>18.227368915</v>
      </c>
      <c r="K13" s="13">
        <f t="shared" si="3"/>
        <v>9.6834307214</v>
      </c>
      <c r="L13" s="6">
        <f>'orig. data'!C13</f>
        <v>2799</v>
      </c>
      <c r="M13" s="6">
        <f>'orig. data'!D13</f>
        <v>105636</v>
      </c>
      <c r="N13" s="12">
        <f>'orig. data'!H13</f>
        <v>2.74926E-117</v>
      </c>
      <c r="O13" s="9"/>
      <c r="P13" s="6">
        <f>'orig. data'!Q13</f>
        <v>1829</v>
      </c>
      <c r="Q13" s="6">
        <f>'orig. data'!R13</f>
        <v>102797</v>
      </c>
      <c r="R13" s="12">
        <f>'orig. data'!V13</f>
        <v>5.676477E-68</v>
      </c>
      <c r="S13" s="9"/>
      <c r="T13" s="12">
        <f>'orig. data'!AE13</f>
        <v>3.317099E-18</v>
      </c>
      <c r="U13" s="1"/>
      <c r="V13" s="1"/>
      <c r="W13" s="1"/>
      <c r="X13" s="1"/>
      <c r="Y13" s="1"/>
      <c r="Z13" s="1"/>
      <c r="AA13" s="1"/>
    </row>
    <row r="14" spans="1:27" ht="12.75">
      <c r="A14" s="2">
        <v>11</v>
      </c>
      <c r="B14" t="s">
        <v>242</v>
      </c>
      <c r="C14" t="str">
        <f t="shared" si="4"/>
        <v>1</v>
      </c>
      <c r="D14" t="str">
        <f t="shared" si="5"/>
        <v>2</v>
      </c>
      <c r="E14" t="str">
        <f t="shared" si="6"/>
        <v>t</v>
      </c>
      <c r="F14" t="str">
        <f t="shared" si="0"/>
        <v>  </v>
      </c>
      <c r="G14" t="str">
        <f t="shared" si="1"/>
        <v>  </v>
      </c>
      <c r="H14" s="13">
        <f t="shared" si="2"/>
        <v>12.395777292</v>
      </c>
      <c r="I14" s="3">
        <f>'orig. data'!E14</f>
        <v>29.881100364</v>
      </c>
      <c r="J14" s="3">
        <f>'orig. data'!S14</f>
        <v>25.423322829</v>
      </c>
      <c r="K14" s="13">
        <f t="shared" si="3"/>
        <v>9.6834307214</v>
      </c>
      <c r="L14" s="6">
        <f>'orig. data'!C14</f>
        <v>5048</v>
      </c>
      <c r="M14" s="6">
        <f>'orig. data'!D14</f>
        <v>176738</v>
      </c>
      <c r="N14" s="12">
        <f>'orig. data'!H14</f>
        <v>1.70706E-171</v>
      </c>
      <c r="O14" s="9"/>
      <c r="P14" s="6">
        <f>'orig. data'!Q14</f>
        <v>4569</v>
      </c>
      <c r="Q14" s="6">
        <f>'orig. data'!R14</f>
        <v>184630</v>
      </c>
      <c r="R14" s="12">
        <f>'orig. data'!V14</f>
        <v>1.64903E-201</v>
      </c>
      <c r="S14" s="9"/>
      <c r="T14" s="12">
        <f>'orig. data'!AE14</f>
        <v>0.0001088584</v>
      </c>
      <c r="U14" s="1"/>
      <c r="V14" s="1"/>
      <c r="W14" s="1"/>
      <c r="X14" s="1"/>
      <c r="Y14" s="1"/>
      <c r="Z14" s="1"/>
      <c r="AA14" s="1"/>
    </row>
    <row r="15" spans="2:27" ht="12.75">
      <c r="B15"/>
      <c r="C15"/>
      <c r="D15"/>
      <c r="E15"/>
      <c r="F15"/>
      <c r="G15"/>
      <c r="H15" s="13"/>
      <c r="I15" s="3"/>
      <c r="J15" s="3"/>
      <c r="K15" s="13"/>
      <c r="L15" s="6"/>
      <c r="M15" s="6"/>
      <c r="N15" s="12"/>
      <c r="O15" s="9"/>
      <c r="P15" s="6"/>
      <c r="Q15" s="6"/>
      <c r="R15" s="12"/>
      <c r="S15" s="9"/>
      <c r="T15" s="12"/>
      <c r="U15" s="1"/>
      <c r="V15" s="1"/>
      <c r="W15" s="1"/>
      <c r="X15" s="1"/>
      <c r="Y15" s="1"/>
      <c r="Z15" s="1"/>
      <c r="AA15" s="1"/>
    </row>
    <row r="16" spans="1:27" ht="12.75">
      <c r="A16" s="2">
        <v>12</v>
      </c>
      <c r="B16" t="s">
        <v>165</v>
      </c>
      <c r="C16" t="str">
        <f t="shared" si="4"/>
        <v>1</v>
      </c>
      <c r="D16" t="str">
        <f t="shared" si="5"/>
        <v>2</v>
      </c>
      <c r="E16" t="str">
        <f t="shared" si="6"/>
        <v>t</v>
      </c>
      <c r="F16" t="str">
        <f>IF(AND(L16&gt;0,L16&lt;=5),"T1c"," ")&amp;IF(AND(M16&gt;0,M16&lt;=5),"T1p"," ")</f>
        <v>  </v>
      </c>
      <c r="G16" t="str">
        <f>IF(AND(P16&gt;0,P16&lt;=5),"T2c"," ")&amp;IF(AND(Q16&gt;0,Q16&lt;=5),"T2p"," ")</f>
        <v>  </v>
      </c>
      <c r="H16" s="13">
        <f>I$19</f>
        <v>12.395777292</v>
      </c>
      <c r="I16" s="3">
        <f>'orig. data'!E15</f>
        <v>14.168943204</v>
      </c>
      <c r="J16" s="3">
        <f>'orig. data'!S15</f>
        <v>11.126043245</v>
      </c>
      <c r="K16" s="13">
        <f>J$19</f>
        <v>9.6834307214</v>
      </c>
      <c r="L16" s="6">
        <f>'orig. data'!C15</f>
        <v>12710</v>
      </c>
      <c r="M16" s="6">
        <f>'orig. data'!D15</f>
        <v>875136</v>
      </c>
      <c r="N16" s="12">
        <f>'orig. data'!H15</f>
        <v>7.8746316E-08</v>
      </c>
      <c r="O16" s="9"/>
      <c r="P16" s="6">
        <f>'orig. data'!Q15</f>
        <v>10234</v>
      </c>
      <c r="Q16" s="6">
        <f>'orig. data'!R15</f>
        <v>893605</v>
      </c>
      <c r="R16" s="12">
        <f>'orig. data'!V15</f>
        <v>4.9105369E-08</v>
      </c>
      <c r="S16" s="9"/>
      <c r="T16" s="12">
        <f>'orig. data'!AE15</f>
        <v>9.870421E-17</v>
      </c>
      <c r="U16" s="1"/>
      <c r="V16" s="1"/>
      <c r="W16" s="1"/>
      <c r="X16" s="1"/>
      <c r="Y16" s="1"/>
      <c r="Z16" s="1"/>
      <c r="AA16" s="1"/>
    </row>
    <row r="17" spans="1:20" ht="12.75">
      <c r="A17" s="2">
        <v>13</v>
      </c>
      <c r="B17" t="s">
        <v>243</v>
      </c>
      <c r="C17" t="str">
        <f t="shared" si="4"/>
        <v>1</v>
      </c>
      <c r="D17" t="str">
        <f t="shared" si="5"/>
        <v>2</v>
      </c>
      <c r="E17" t="str">
        <f t="shared" si="6"/>
        <v>t</v>
      </c>
      <c r="F17" t="str">
        <f>IF(AND(L17&gt;0,L17&lt;=5),"T1c"," ")&amp;IF(AND(M17&gt;0,M17&lt;=5),"T1p"," ")</f>
        <v>  </v>
      </c>
      <c r="G17" t="str">
        <f>IF(AND(P17&gt;0,P17&lt;=5),"T2c"," ")&amp;IF(AND(Q17&gt;0,Q17&lt;=5),"T2p"," ")</f>
        <v>  </v>
      </c>
      <c r="H17" s="13">
        <f>I$19</f>
        <v>12.395777292</v>
      </c>
      <c r="I17" s="3">
        <f>'orig. data'!E16</f>
        <v>15.68607309</v>
      </c>
      <c r="J17" s="3">
        <f>'orig. data'!S16</f>
        <v>11.293704191</v>
      </c>
      <c r="K17" s="13">
        <f>J$19</f>
        <v>9.6834307214</v>
      </c>
      <c r="L17" s="6">
        <f>'orig. data'!C16</f>
        <v>10058</v>
      </c>
      <c r="M17" s="6">
        <f>'orig. data'!D16</f>
        <v>629703</v>
      </c>
      <c r="N17" s="12">
        <f>'orig. data'!H16</f>
        <v>2.018555E-20</v>
      </c>
      <c r="P17" s="6">
        <f>'orig. data'!Q16</f>
        <v>7518</v>
      </c>
      <c r="Q17" s="6">
        <f>'orig. data'!R16</f>
        <v>638207</v>
      </c>
      <c r="R17" s="12">
        <f>'orig. data'!V16</f>
        <v>4.6160935E-09</v>
      </c>
      <c r="T17" s="12">
        <f>'orig. data'!AE16</f>
        <v>1.908801E-28</v>
      </c>
    </row>
    <row r="18" spans="1:20" ht="12.75">
      <c r="A18" s="2">
        <v>14</v>
      </c>
      <c r="B18" t="s">
        <v>244</v>
      </c>
      <c r="C18" t="str">
        <f t="shared" si="4"/>
        <v>1</v>
      </c>
      <c r="D18" t="str">
        <f t="shared" si="5"/>
        <v>2</v>
      </c>
      <c r="E18" t="str">
        <f t="shared" si="6"/>
        <v>t</v>
      </c>
      <c r="F18" t="str">
        <f>IF(AND(L18&gt;0,L18&lt;=5),"T1c"," ")&amp;IF(AND(M18&gt;0,M18&lt;=5),"T1p"," ")</f>
        <v>  </v>
      </c>
      <c r="G18" t="str">
        <f>IF(AND(P18&gt;0,P18&lt;=5),"T2c"," ")&amp;IF(AND(Q18&gt;0,Q18&lt;=5),"T2p"," ")</f>
        <v>  </v>
      </c>
      <c r="H18" s="13">
        <f>I$19</f>
        <v>12.395777292</v>
      </c>
      <c r="I18" s="3">
        <f>'orig. data'!E17</f>
        <v>28.092518986</v>
      </c>
      <c r="J18" s="3">
        <f>'orig. data'!S17</f>
        <v>22.567636396</v>
      </c>
      <c r="K18" s="13">
        <f>J$19</f>
        <v>9.6834307214</v>
      </c>
      <c r="L18" s="6">
        <f>'orig. data'!C17</f>
        <v>7963</v>
      </c>
      <c r="M18" s="6">
        <f>'orig. data'!D17</f>
        <v>287339</v>
      </c>
      <c r="N18" s="12">
        <f>'orig. data'!H17</f>
        <v>2.25768E-202</v>
      </c>
      <c r="P18" s="6">
        <f>'orig. data'!Q17</f>
        <v>6488</v>
      </c>
      <c r="Q18" s="6">
        <f>'orig. data'!R17</f>
        <v>291738</v>
      </c>
      <c r="R18" s="12">
        <f>'orig. data'!V17</f>
        <v>6.49942E-206</v>
      </c>
      <c r="T18" s="12">
        <f>'orig. data'!AE17</f>
        <v>5.351403E-11</v>
      </c>
    </row>
    <row r="19" spans="1:20" ht="12.75">
      <c r="A19" s="2">
        <v>15</v>
      </c>
      <c r="B19" t="s">
        <v>166</v>
      </c>
      <c r="C19">
        <f t="shared" si="4"/>
      </c>
      <c r="D19">
        <f t="shared" si="5"/>
      </c>
      <c r="E19" t="str">
        <f t="shared" si="6"/>
        <v>t</v>
      </c>
      <c r="F19" t="str">
        <f>IF(AND(L19&gt;0,L19&lt;=5),"T1c"," ")&amp;IF(AND(M19&gt;0,M19&lt;=5),"T1p"," ")</f>
        <v>  </v>
      </c>
      <c r="G19" t="str">
        <f>IF(AND(P19&gt;0,P19&lt;=5),"T2c"," ")&amp;IF(AND(Q19&gt;0,Q19&lt;=5),"T2p"," ")</f>
        <v>  </v>
      </c>
      <c r="H19" s="13">
        <f>I$19</f>
        <v>12.395777292</v>
      </c>
      <c r="I19" s="3">
        <f>'orig. data'!E18</f>
        <v>12.395777292</v>
      </c>
      <c r="J19" s="3">
        <f>'orig. data'!S18</f>
        <v>9.6834307214</v>
      </c>
      <c r="K19" s="13">
        <f>J$19</f>
        <v>9.6834307214</v>
      </c>
      <c r="L19" s="6">
        <f>'orig. data'!C18</f>
        <v>55528</v>
      </c>
      <c r="M19" s="6">
        <f>'orig. data'!D18</f>
        <v>4479590</v>
      </c>
      <c r="N19" s="12" t="str">
        <f>'orig. data'!H18</f>
        <v> </v>
      </c>
      <c r="P19" s="6">
        <f>'orig. data'!Q18</f>
        <v>43836</v>
      </c>
      <c r="Q19" s="6">
        <f>'orig. data'!R18</f>
        <v>4526908</v>
      </c>
      <c r="R19" s="12" t="str">
        <f>'orig. data'!V18</f>
        <v> </v>
      </c>
      <c r="T19" s="12">
        <f>'orig. data'!AE18</f>
        <v>1.346193E-17</v>
      </c>
    </row>
    <row r="20" spans="2:20" ht="12.75">
      <c r="B20"/>
      <c r="C20"/>
      <c r="D20"/>
      <c r="E20"/>
      <c r="F20"/>
      <c r="G20"/>
      <c r="H20" s="13"/>
      <c r="I20" s="3"/>
      <c r="J20" s="3"/>
      <c r="K20" s="13"/>
      <c r="L20" s="6"/>
      <c r="M20" s="6"/>
      <c r="N20" s="12"/>
      <c r="P20" s="6"/>
      <c r="Q20" s="6"/>
      <c r="R20" s="12"/>
      <c r="T20" s="12"/>
    </row>
    <row r="21" spans="1:20" ht="12.75">
      <c r="A21" s="2">
        <v>16</v>
      </c>
      <c r="B21" t="s">
        <v>245</v>
      </c>
      <c r="C21" t="str">
        <f t="shared" si="4"/>
        <v>1</v>
      </c>
      <c r="D21" t="str">
        <f t="shared" si="5"/>
        <v>2</v>
      </c>
      <c r="E21" t="str">
        <f t="shared" si="6"/>
        <v>t</v>
      </c>
      <c r="F21" t="str">
        <f aca="true" t="shared" si="7" ref="F21:F32">IF(AND(L21&gt;0,L21&lt;=5),"T1c"," ")&amp;IF(AND(M21&gt;0,M21&lt;=5),"T1p"," ")</f>
        <v>  </v>
      </c>
      <c r="G21" t="str">
        <f aca="true" t="shared" si="8" ref="G21:G32">IF(AND(P21&gt;0,P21&lt;=5),"T2c"," ")&amp;IF(AND(Q21&gt;0,Q21&lt;=5),"T2p"," ")</f>
        <v>  </v>
      </c>
      <c r="H21" s="13">
        <f aca="true" t="shared" si="9" ref="H21:H32">I$19</f>
        <v>12.395777292</v>
      </c>
      <c r="I21" s="3">
        <f>'orig. data'!E19</f>
        <v>6.2935462638</v>
      </c>
      <c r="J21" s="3">
        <f>'orig. data'!S19</f>
        <v>4.9939504117</v>
      </c>
      <c r="K21" s="13">
        <f aca="true" t="shared" si="10" ref="K21:K32">J$19</f>
        <v>9.6834307214</v>
      </c>
      <c r="L21" s="6">
        <f>'orig. data'!C19</f>
        <v>1284</v>
      </c>
      <c r="M21" s="6">
        <f>'orig. data'!D19</f>
        <v>219851</v>
      </c>
      <c r="N21" s="12">
        <f>'orig. data'!H19</f>
        <v>6.514755E-66</v>
      </c>
      <c r="P21" s="6">
        <f>'orig. data'!Q19</f>
        <v>1162</v>
      </c>
      <c r="Q21" s="6">
        <f>'orig. data'!R19</f>
        <v>239920</v>
      </c>
      <c r="R21" s="12">
        <f>'orig. data'!V19</f>
        <v>6.270426E-61</v>
      </c>
      <c r="T21" s="12">
        <f>'orig. data'!AE19</f>
        <v>2.59085E-05</v>
      </c>
    </row>
    <row r="22" spans="1:20" ht="12.75">
      <c r="A22" s="2">
        <v>17</v>
      </c>
      <c r="B22" t="s">
        <v>167</v>
      </c>
      <c r="C22" t="str">
        <f t="shared" si="4"/>
        <v>1</v>
      </c>
      <c r="D22" t="str">
        <f t="shared" si="5"/>
        <v>2</v>
      </c>
      <c r="E22">
        <f t="shared" si="6"/>
      </c>
      <c r="F22" t="str">
        <f t="shared" si="7"/>
        <v>  </v>
      </c>
      <c r="G22" t="str">
        <f t="shared" si="8"/>
        <v>  </v>
      </c>
      <c r="H22" s="13">
        <f t="shared" si="9"/>
        <v>12.395777292</v>
      </c>
      <c r="I22" s="3">
        <f>'orig. data'!E20</f>
        <v>6.4617684122</v>
      </c>
      <c r="J22" s="3">
        <f>'orig. data'!S20</f>
        <v>5.4590057955</v>
      </c>
      <c r="K22" s="13">
        <f t="shared" si="10"/>
        <v>9.6834307214</v>
      </c>
      <c r="L22" s="6">
        <f>'orig. data'!C20</f>
        <v>859</v>
      </c>
      <c r="M22" s="6">
        <f>'orig. data'!D20</f>
        <v>140819</v>
      </c>
      <c r="N22" s="12">
        <f>'orig. data'!H20</f>
        <v>1.609107E-49</v>
      </c>
      <c r="P22" s="6">
        <f>'orig. data'!Q20</f>
        <v>766</v>
      </c>
      <c r="Q22" s="6">
        <f>'orig. data'!R20</f>
        <v>140067</v>
      </c>
      <c r="R22" s="12">
        <f>'orig. data'!V20</f>
        <v>1.182487E-36</v>
      </c>
      <c r="T22" s="12">
        <f>'orig. data'!AE20</f>
        <v>0.0105906588</v>
      </c>
    </row>
    <row r="23" spans="1:20" ht="12.75">
      <c r="A23" s="2">
        <v>18</v>
      </c>
      <c r="B23" t="s">
        <v>249</v>
      </c>
      <c r="C23" t="str">
        <f t="shared" si="4"/>
        <v>1</v>
      </c>
      <c r="D23" t="str">
        <f t="shared" si="5"/>
        <v>2</v>
      </c>
      <c r="E23" t="str">
        <f t="shared" si="6"/>
        <v>t</v>
      </c>
      <c r="F23" t="str">
        <f t="shared" si="7"/>
        <v>  </v>
      </c>
      <c r="G23" t="str">
        <f t="shared" si="8"/>
        <v>  </v>
      </c>
      <c r="H23" s="13">
        <f t="shared" si="9"/>
        <v>12.395777292</v>
      </c>
      <c r="I23" s="3">
        <f>'orig. data'!E25</f>
        <v>7.9976667314</v>
      </c>
      <c r="J23" s="3">
        <f>'orig. data'!S25</f>
        <v>5.9277440569</v>
      </c>
      <c r="K23" s="13">
        <f t="shared" si="10"/>
        <v>9.6834307214</v>
      </c>
      <c r="L23" s="6">
        <f>'orig. data'!C25</f>
        <v>1001</v>
      </c>
      <c r="M23" s="6">
        <f>'orig. data'!D25</f>
        <v>133233</v>
      </c>
      <c r="N23" s="12">
        <f>'orig. data'!H25</f>
        <v>6.646181E-25</v>
      </c>
      <c r="P23" s="6">
        <f>'orig. data'!Q25</f>
        <v>755</v>
      </c>
      <c r="Q23" s="6">
        <f>'orig. data'!R25</f>
        <v>132702</v>
      </c>
      <c r="R23" s="12">
        <f>'orig. data'!V25</f>
        <v>9.489248E-27</v>
      </c>
      <c r="T23" s="12">
        <f>'orig. data'!AE25</f>
        <v>9.4669114E-07</v>
      </c>
    </row>
    <row r="24" spans="1:20" ht="12.75">
      <c r="A24" s="2">
        <v>19</v>
      </c>
      <c r="B24" t="s">
        <v>168</v>
      </c>
      <c r="C24" t="str">
        <f t="shared" si="4"/>
        <v>1</v>
      </c>
      <c r="D24" t="str">
        <f t="shared" si="5"/>
        <v>2</v>
      </c>
      <c r="E24" t="str">
        <f t="shared" si="6"/>
        <v>t</v>
      </c>
      <c r="F24" t="str">
        <f t="shared" si="7"/>
        <v>  </v>
      </c>
      <c r="G24" t="str">
        <f t="shared" si="8"/>
        <v>  </v>
      </c>
      <c r="H24" s="13">
        <f t="shared" si="9"/>
        <v>12.395777292</v>
      </c>
      <c r="I24" s="3">
        <f>'orig. data'!E21</f>
        <v>8.7279041189</v>
      </c>
      <c r="J24" s="3">
        <f>'orig. data'!S21</f>
        <v>6.6832192715</v>
      </c>
      <c r="K24" s="13">
        <f t="shared" si="10"/>
        <v>9.6834307214</v>
      </c>
      <c r="L24" s="6">
        <f>'orig. data'!C21</f>
        <v>1946</v>
      </c>
      <c r="M24" s="6">
        <f>'orig. data'!D21</f>
        <v>217681</v>
      </c>
      <c r="N24" s="12">
        <f>'orig. data'!H21</f>
        <v>4.863075E-23</v>
      </c>
      <c r="P24" s="6">
        <f>'orig. data'!Q21</f>
        <v>1470</v>
      </c>
      <c r="Q24" s="6">
        <f>'orig. data'!R21</f>
        <v>209965</v>
      </c>
      <c r="R24" s="12">
        <f>'orig. data'!V21</f>
        <v>6.633429E-23</v>
      </c>
      <c r="T24" s="12">
        <f>'orig. data'!AE21</f>
        <v>3.6076147E-08</v>
      </c>
    </row>
    <row r="25" spans="1:20" ht="12.75">
      <c r="A25" s="2">
        <v>20</v>
      </c>
      <c r="B25" t="s">
        <v>248</v>
      </c>
      <c r="C25" t="str">
        <f t="shared" si="4"/>
        <v>1</v>
      </c>
      <c r="D25" t="str">
        <f t="shared" si="5"/>
        <v>2</v>
      </c>
      <c r="E25" t="str">
        <f t="shared" si="6"/>
        <v>t</v>
      </c>
      <c r="F25" t="str">
        <f t="shared" si="7"/>
        <v>  </v>
      </c>
      <c r="G25" t="str">
        <f t="shared" si="8"/>
        <v>  </v>
      </c>
      <c r="H25" s="13">
        <f t="shared" si="9"/>
        <v>12.395777292</v>
      </c>
      <c r="I25" s="3">
        <f>'orig. data'!E24</f>
        <v>7.9826264517</v>
      </c>
      <c r="J25" s="3">
        <f>'orig. data'!S24</f>
        <v>5.5677189987</v>
      </c>
      <c r="K25" s="13">
        <f t="shared" si="10"/>
        <v>9.6834307214</v>
      </c>
      <c r="L25" s="6">
        <f>'orig. data'!C24</f>
        <v>1361</v>
      </c>
      <c r="M25" s="6">
        <f>'orig. data'!D24</f>
        <v>173922</v>
      </c>
      <c r="N25" s="12">
        <f>'orig. data'!H24</f>
        <v>4.890035E-30</v>
      </c>
      <c r="P25" s="6">
        <f>'orig. data'!Q24</f>
        <v>1016</v>
      </c>
      <c r="Q25" s="6">
        <f>'orig. data'!R24</f>
        <v>182228</v>
      </c>
      <c r="R25" s="12">
        <f>'orig. data'!V24</f>
        <v>1.708488E-40</v>
      </c>
      <c r="T25" s="12">
        <f>'orig. data'!AE24</f>
        <v>1.572072E-11</v>
      </c>
    </row>
    <row r="26" spans="1:20" ht="12.75">
      <c r="A26" s="2">
        <v>21</v>
      </c>
      <c r="B26" t="s">
        <v>246</v>
      </c>
      <c r="C26" t="str">
        <f t="shared" si="4"/>
        <v>1</v>
      </c>
      <c r="D26" t="str">
        <f t="shared" si="5"/>
        <v>2</v>
      </c>
      <c r="E26" t="str">
        <f t="shared" si="6"/>
        <v>t</v>
      </c>
      <c r="F26" t="str">
        <f t="shared" si="7"/>
        <v>  </v>
      </c>
      <c r="G26" t="str">
        <f t="shared" si="8"/>
        <v>  </v>
      </c>
      <c r="H26" s="13">
        <f t="shared" si="9"/>
        <v>12.395777292</v>
      </c>
      <c r="I26" s="3">
        <f>'orig. data'!E22</f>
        <v>7.3172015764</v>
      </c>
      <c r="J26" s="3">
        <f>'orig. data'!S22</f>
        <v>5.705398737</v>
      </c>
      <c r="K26" s="13">
        <f t="shared" si="10"/>
        <v>9.6834307214</v>
      </c>
      <c r="L26" s="6">
        <f>'orig. data'!C22</f>
        <v>1566</v>
      </c>
      <c r="M26" s="6">
        <f>'orig. data'!D22</f>
        <v>225623</v>
      </c>
      <c r="N26" s="12">
        <f>'orig. data'!H22</f>
        <v>4.288044E-45</v>
      </c>
      <c r="P26" s="6">
        <f>'orig. data'!Q22</f>
        <v>1311</v>
      </c>
      <c r="Q26" s="6">
        <f>'orig. data'!R22</f>
        <v>232495</v>
      </c>
      <c r="R26" s="12">
        <f>'orig. data'!V22</f>
        <v>2.18941E-42</v>
      </c>
      <c r="T26" s="12">
        <f>'orig. data'!AE22</f>
        <v>1.3382391E-06</v>
      </c>
    </row>
    <row r="27" spans="1:23" ht="12.75">
      <c r="A27" s="2">
        <v>22</v>
      </c>
      <c r="B27" t="s">
        <v>250</v>
      </c>
      <c r="C27" t="str">
        <f t="shared" si="4"/>
        <v>1</v>
      </c>
      <c r="D27" t="str">
        <f t="shared" si="5"/>
        <v>2</v>
      </c>
      <c r="E27" t="str">
        <f t="shared" si="6"/>
        <v>t</v>
      </c>
      <c r="F27" t="str">
        <f t="shared" si="7"/>
        <v>  </v>
      </c>
      <c r="G27" t="str">
        <f t="shared" si="8"/>
        <v>  </v>
      </c>
      <c r="H27" s="13">
        <f t="shared" si="9"/>
        <v>12.395777292</v>
      </c>
      <c r="I27" s="3">
        <f>'orig. data'!E26</f>
        <v>7.745824638</v>
      </c>
      <c r="J27" s="3">
        <f>'orig. data'!S26</f>
        <v>5.6624557729</v>
      </c>
      <c r="K27" s="13">
        <f t="shared" si="10"/>
        <v>9.6834307214</v>
      </c>
      <c r="L27" s="6">
        <f>'orig. data'!C26</f>
        <v>1576</v>
      </c>
      <c r="M27" s="6">
        <f>'orig. data'!D26</f>
        <v>206907</v>
      </c>
      <c r="N27" s="12">
        <f>'orig. data'!H26</f>
        <v>6.221511E-37</v>
      </c>
      <c r="P27" s="6">
        <f>'orig. data'!Q26</f>
        <v>1265</v>
      </c>
      <c r="Q27" s="6">
        <f>'orig. data'!R26</f>
        <v>220926</v>
      </c>
      <c r="R27" s="12">
        <f>'orig. data'!V26</f>
        <v>4.686205E-43</v>
      </c>
      <c r="T27" s="12">
        <f>'orig. data'!AE26</f>
        <v>4.981341E-10</v>
      </c>
      <c r="U27" s="1"/>
      <c r="V27" s="1"/>
      <c r="W27" s="1"/>
    </row>
    <row r="28" spans="1:23" ht="12.75">
      <c r="A28" s="2">
        <v>23</v>
      </c>
      <c r="B28" t="s">
        <v>247</v>
      </c>
      <c r="C28" t="str">
        <f t="shared" si="4"/>
        <v>1</v>
      </c>
      <c r="D28" t="str">
        <f t="shared" si="5"/>
        <v>2</v>
      </c>
      <c r="E28" t="str">
        <f t="shared" si="6"/>
        <v>t</v>
      </c>
      <c r="F28" t="str">
        <f t="shared" si="7"/>
        <v>  </v>
      </c>
      <c r="G28" t="str">
        <f t="shared" si="8"/>
        <v>  </v>
      </c>
      <c r="H28" s="13">
        <f t="shared" si="9"/>
        <v>12.395777292</v>
      </c>
      <c r="I28" s="3">
        <f>'orig. data'!E23</f>
        <v>8.4885449845</v>
      </c>
      <c r="J28" s="3">
        <f>'orig. data'!S23</f>
        <v>6.653622849</v>
      </c>
      <c r="K28" s="13">
        <f t="shared" si="10"/>
        <v>9.6834307214</v>
      </c>
      <c r="L28" s="6">
        <f>'orig. data'!C23</f>
        <v>2880</v>
      </c>
      <c r="M28" s="6">
        <f>'orig. data'!D23</f>
        <v>350160</v>
      </c>
      <c r="N28" s="12">
        <f>'orig. data'!H23</f>
        <v>1.127244E-30</v>
      </c>
      <c r="P28" s="6">
        <f>'orig. data'!Q23</f>
        <v>2350</v>
      </c>
      <c r="Q28" s="6">
        <f>'orig. data'!R23</f>
        <v>356531</v>
      </c>
      <c r="R28" s="12">
        <f>'orig. data'!V23</f>
        <v>2.44434E-28</v>
      </c>
      <c r="T28" s="12">
        <f>'orig. data'!AE23</f>
        <v>1.6040974E-08</v>
      </c>
      <c r="U28" s="1"/>
      <c r="V28" s="1"/>
      <c r="W28" s="1"/>
    </row>
    <row r="29" spans="1:23" ht="12.75">
      <c r="A29" s="2">
        <v>24</v>
      </c>
      <c r="B29" t="s">
        <v>169</v>
      </c>
      <c r="C29" t="str">
        <f t="shared" si="4"/>
        <v>1</v>
      </c>
      <c r="D29" t="str">
        <f t="shared" si="5"/>
        <v>2</v>
      </c>
      <c r="E29" t="str">
        <f t="shared" si="6"/>
        <v>t</v>
      </c>
      <c r="F29" t="str">
        <f t="shared" si="7"/>
        <v>  </v>
      </c>
      <c r="G29" t="str">
        <f t="shared" si="8"/>
        <v>  </v>
      </c>
      <c r="H29" s="13">
        <f t="shared" si="9"/>
        <v>12.395777292</v>
      </c>
      <c r="I29" s="3">
        <f>'orig. data'!E27</f>
        <v>8.3852858086</v>
      </c>
      <c r="J29" s="3">
        <f>'orig. data'!S27</f>
        <v>6.5782936538</v>
      </c>
      <c r="K29" s="13">
        <f t="shared" si="10"/>
        <v>9.6834307214</v>
      </c>
      <c r="L29" s="6">
        <f>'orig. data'!C27</f>
        <v>2001</v>
      </c>
      <c r="M29" s="6">
        <f>'orig. data'!D27</f>
        <v>241359</v>
      </c>
      <c r="N29" s="12">
        <f>'orig. data'!H27</f>
        <v>8.116909E-29</v>
      </c>
      <c r="P29" s="6">
        <f>'orig. data'!Q27</f>
        <v>1548</v>
      </c>
      <c r="Q29" s="6">
        <f>'orig. data'!R27</f>
        <v>227820</v>
      </c>
      <c r="R29" s="12">
        <f>'orig. data'!V27</f>
        <v>1.507538E-25</v>
      </c>
      <c r="T29" s="12">
        <f>'orig. data'!AE27</f>
        <v>4.1752548E-07</v>
      </c>
      <c r="U29" s="1"/>
      <c r="V29" s="1"/>
      <c r="W29" s="1"/>
    </row>
    <row r="30" spans="1:23" ht="12.75">
      <c r="A30" s="2">
        <v>25</v>
      </c>
      <c r="B30" t="s">
        <v>251</v>
      </c>
      <c r="C30" t="str">
        <f>IF(AND(N30&lt;=0.01,N30&gt;0),"1","")</f>
        <v>1</v>
      </c>
      <c r="D30" t="str">
        <f t="shared" si="5"/>
        <v>2</v>
      </c>
      <c r="E30" t="str">
        <f t="shared" si="6"/>
        <v>t</v>
      </c>
      <c r="F30" t="str">
        <f t="shared" si="7"/>
        <v>  </v>
      </c>
      <c r="G30" t="str">
        <f t="shared" si="8"/>
        <v>  </v>
      </c>
      <c r="H30" s="13">
        <f t="shared" si="9"/>
        <v>12.395777292</v>
      </c>
      <c r="I30" s="3">
        <f>'orig. data'!E28</f>
        <v>10.312494348</v>
      </c>
      <c r="J30" s="3">
        <f>'orig. data'!S28</f>
        <v>6.7580908883</v>
      </c>
      <c r="K30" s="13">
        <f t="shared" si="10"/>
        <v>9.6834307214</v>
      </c>
      <c r="L30" s="6">
        <f>'orig. data'!C28</f>
        <v>1184</v>
      </c>
      <c r="M30" s="6">
        <f>'orig. data'!D28</f>
        <v>121589</v>
      </c>
      <c r="N30" s="12">
        <f>'orig. data'!H28</f>
        <v>5.8635619E-06</v>
      </c>
      <c r="O30" s="9"/>
      <c r="P30" s="6">
        <f>'orig. data'!Q28</f>
        <v>817</v>
      </c>
      <c r="Q30" s="6">
        <f>'orig. data'!R28</f>
        <v>124538</v>
      </c>
      <c r="R30" s="12">
        <f>'orig. data'!V28</f>
        <v>9.808205E-16</v>
      </c>
      <c r="T30" s="12">
        <f>'orig. data'!AE28</f>
        <v>1.652178E-13</v>
      </c>
      <c r="U30" s="1"/>
      <c r="V30" s="1"/>
      <c r="W30" s="1"/>
    </row>
    <row r="31" spans="1:23" ht="12.75">
      <c r="A31" s="2">
        <v>26</v>
      </c>
      <c r="B31" t="s">
        <v>253</v>
      </c>
      <c r="C31" t="str">
        <f t="shared" si="4"/>
        <v>1</v>
      </c>
      <c r="D31" t="str">
        <f t="shared" si="5"/>
        <v>2</v>
      </c>
      <c r="E31" t="str">
        <f t="shared" si="6"/>
        <v>t</v>
      </c>
      <c r="F31" t="str">
        <f t="shared" si="7"/>
        <v>  </v>
      </c>
      <c r="G31" t="str">
        <f t="shared" si="8"/>
        <v>  </v>
      </c>
      <c r="H31" s="13">
        <f t="shared" si="9"/>
        <v>12.395777292</v>
      </c>
      <c r="I31" s="3">
        <f>'orig. data'!E30</f>
        <v>15.469421945</v>
      </c>
      <c r="J31" s="3">
        <f>'orig. data'!S30</f>
        <v>12.608624821</v>
      </c>
      <c r="K31" s="13">
        <f t="shared" si="10"/>
        <v>9.6834307214</v>
      </c>
      <c r="L31" s="6">
        <f>'orig. data'!C30</f>
        <v>2793</v>
      </c>
      <c r="M31" s="6">
        <f>'orig. data'!D30</f>
        <v>174409</v>
      </c>
      <c r="N31" s="12">
        <f>'orig. data'!H30</f>
        <v>1.467152E-11</v>
      </c>
      <c r="O31" s="9"/>
      <c r="P31" s="6">
        <f>'orig. data'!Q30</f>
        <v>2133</v>
      </c>
      <c r="Q31" s="6">
        <f>'orig. data'!R30</f>
        <v>163617</v>
      </c>
      <c r="R31" s="12">
        <f>'orig. data'!V30</f>
        <v>2.103042E-14</v>
      </c>
      <c r="T31" s="12">
        <f>'orig. data'!AE30</f>
        <v>4.1269795E-06</v>
      </c>
      <c r="U31" s="1"/>
      <c r="V31" s="1"/>
      <c r="W31" s="1"/>
    </row>
    <row r="32" spans="1:23" ht="12.75">
      <c r="A32" s="2">
        <v>27</v>
      </c>
      <c r="B32" t="s">
        <v>252</v>
      </c>
      <c r="C32" t="str">
        <f t="shared" si="4"/>
        <v>1</v>
      </c>
      <c r="D32" t="str">
        <f t="shared" si="5"/>
        <v>2</v>
      </c>
      <c r="E32" t="str">
        <f t="shared" si="6"/>
        <v>t</v>
      </c>
      <c r="F32" t="str">
        <f t="shared" si="7"/>
        <v>  </v>
      </c>
      <c r="G32" t="str">
        <f t="shared" si="8"/>
        <v>  </v>
      </c>
      <c r="H32" s="13">
        <f t="shared" si="9"/>
        <v>12.395777292</v>
      </c>
      <c r="I32" s="3">
        <f>'orig. data'!E29</f>
        <v>15.090188732</v>
      </c>
      <c r="J32" s="3">
        <f>'orig. data'!S29</f>
        <v>11.574295559</v>
      </c>
      <c r="K32" s="13">
        <f t="shared" si="10"/>
        <v>9.6834307214</v>
      </c>
      <c r="L32" s="6">
        <f>'orig. data'!C29</f>
        <v>4588</v>
      </c>
      <c r="M32" s="6">
        <f>'orig. data'!D29</f>
        <v>300742</v>
      </c>
      <c r="N32" s="12">
        <f>'orig. data'!H29</f>
        <v>1.408942E-10</v>
      </c>
      <c r="O32" s="9"/>
      <c r="P32" s="6">
        <f>'orig. data'!Q29</f>
        <v>3410</v>
      </c>
      <c r="Q32" s="6">
        <f>'orig. data'!R29</f>
        <v>292385</v>
      </c>
      <c r="R32" s="12">
        <f>'orig. data'!V29</f>
        <v>2.5187302E-08</v>
      </c>
      <c r="T32" s="12">
        <f>'orig. data'!AE29</f>
        <v>8.235392E-12</v>
      </c>
      <c r="U32" s="1"/>
      <c r="V32" s="1"/>
      <c r="W32" s="1"/>
    </row>
    <row r="33" spans="2:23" ht="12.75">
      <c r="B33"/>
      <c r="C33"/>
      <c r="D33"/>
      <c r="E33"/>
      <c r="F33"/>
      <c r="G33"/>
      <c r="H33" s="13"/>
      <c r="I33" s="3"/>
      <c r="J33" s="3"/>
      <c r="K33" s="13"/>
      <c r="L33" s="6"/>
      <c r="M33" s="6"/>
      <c r="N33" s="12"/>
      <c r="O33" s="9"/>
      <c r="P33" s="6"/>
      <c r="Q33" s="6"/>
      <c r="R33" s="12"/>
      <c r="T33" s="12"/>
      <c r="U33" s="1"/>
      <c r="V33" s="1"/>
      <c r="W33" s="1"/>
    </row>
    <row r="34" spans="1:23" ht="12.75">
      <c r="A34" s="2">
        <v>28</v>
      </c>
      <c r="B34" t="s">
        <v>254</v>
      </c>
      <c r="C34" t="str">
        <f t="shared" si="4"/>
        <v>1</v>
      </c>
      <c r="D34" t="str">
        <f t="shared" si="5"/>
        <v>2</v>
      </c>
      <c r="E34" t="str">
        <f t="shared" si="6"/>
        <v>t</v>
      </c>
      <c r="F34" t="str">
        <f>IF(AND(L34&gt;0,L34&lt;=5),"T1c"," ")&amp;IF(AND(M34&gt;0,M34&lt;=5),"T1p"," ")</f>
        <v>  </v>
      </c>
      <c r="G34" t="str">
        <f>IF(AND(P34&gt;0,P34&lt;=5),"T2c"," ")&amp;IF(AND(Q34&gt;0,Q34&lt;=5),"T2p"," ")</f>
        <v>  </v>
      </c>
      <c r="H34" s="13">
        <f>I$19</f>
        <v>12.395777292</v>
      </c>
      <c r="I34" s="3">
        <f>'orig. data'!E31</f>
        <v>7.32608234</v>
      </c>
      <c r="J34" s="3">
        <f>'orig. data'!S31</f>
        <v>5.6258680155</v>
      </c>
      <c r="K34" s="13">
        <f>J$19</f>
        <v>9.6834307214</v>
      </c>
      <c r="L34" s="6">
        <f>'orig. data'!C31</f>
        <v>8212</v>
      </c>
      <c r="M34" s="6">
        <f>'orig. data'!D31</f>
        <v>1208735</v>
      </c>
      <c r="N34" s="12">
        <f>'orig. data'!H31</f>
        <v>8.834175E-89</v>
      </c>
      <c r="O34" s="9"/>
      <c r="P34" s="6">
        <f>'orig. data'!Q31</f>
        <v>6617</v>
      </c>
      <c r="Q34" s="6">
        <f>'orig. data'!R31</f>
        <v>1245069</v>
      </c>
      <c r="R34" s="12">
        <f>'orig. data'!V31</f>
        <v>1.180283E-90</v>
      </c>
      <c r="T34" s="12">
        <f>'orig. data'!AE31</f>
        <v>7.492936E-17</v>
      </c>
      <c r="U34" s="1"/>
      <c r="V34" s="1"/>
      <c r="W34" s="1"/>
    </row>
    <row r="35" spans="1:23" ht="12.75">
      <c r="A35" s="2">
        <v>29</v>
      </c>
      <c r="B35" s="16" t="s">
        <v>255</v>
      </c>
      <c r="C35" t="str">
        <f t="shared" si="4"/>
        <v>1</v>
      </c>
      <c r="D35" t="str">
        <f t="shared" si="5"/>
        <v>2</v>
      </c>
      <c r="E35" t="str">
        <f t="shared" si="6"/>
        <v>t</v>
      </c>
      <c r="F35" t="str">
        <f>IF(AND(L35&gt;0,L35&lt;=5),"T1c"," ")&amp;IF(AND(M35&gt;0,M35&lt;=5),"T1p"," ")</f>
        <v>  </v>
      </c>
      <c r="G35" t="str">
        <f>IF(AND(P35&gt;0,P35&lt;=5),"T2c"," ")&amp;IF(AND(Q35&gt;0,Q35&lt;=5),"T2p"," ")</f>
        <v>  </v>
      </c>
      <c r="H35" s="13">
        <f>I$19</f>
        <v>12.395777292</v>
      </c>
      <c r="I35" s="3">
        <f>'orig. data'!E32</f>
        <v>9.2810125168</v>
      </c>
      <c r="J35" s="3">
        <f>'orig. data'!S32</f>
        <v>7.1290496641</v>
      </c>
      <c r="K35" s="13">
        <f>J$19</f>
        <v>9.6834307214</v>
      </c>
      <c r="L35" s="6">
        <f>'orig. data'!C32</f>
        <v>6942</v>
      </c>
      <c r="M35" s="6">
        <f>'orig. data'!D32</f>
        <v>755655</v>
      </c>
      <c r="N35" s="12">
        <f>'orig. data'!H32</f>
        <v>1.703903E-27</v>
      </c>
      <c r="O35" s="9"/>
      <c r="P35" s="6">
        <f>'orig. data'!Q32</f>
        <v>5399</v>
      </c>
      <c r="Q35" s="6">
        <f>'orig. data'!R32</f>
        <v>756533</v>
      </c>
      <c r="R35" s="12">
        <f>'orig. data'!V32</f>
        <v>7.334228E-29</v>
      </c>
      <c r="T35" s="12">
        <f>'orig. data'!AE32</f>
        <v>5.558574E-16</v>
      </c>
      <c r="U35" s="1"/>
      <c r="V35" s="1"/>
      <c r="W35" s="1"/>
    </row>
    <row r="36" spans="1:23" ht="12.75">
      <c r="A36" s="2">
        <v>30</v>
      </c>
      <c r="B36" t="s">
        <v>256</v>
      </c>
      <c r="C36" t="str">
        <f t="shared" si="4"/>
        <v>1</v>
      </c>
      <c r="D36" t="str">
        <f t="shared" si="5"/>
        <v>2</v>
      </c>
      <c r="E36" t="str">
        <f t="shared" si="6"/>
        <v>t</v>
      </c>
      <c r="F36" t="str">
        <f>IF(AND(L36&gt;0,L36&lt;=5),"T1c"," ")&amp;IF(AND(M36&gt;0,M36&lt;=5),"T1p"," ")</f>
        <v>  </v>
      </c>
      <c r="G36" t="str">
        <f>IF(AND(P36&gt;0,P36&lt;=5),"T2c"," ")&amp;IF(AND(Q36&gt;0,Q36&lt;=5),"T2p"," ")</f>
        <v>  </v>
      </c>
      <c r="H36" s="13">
        <f>I$19</f>
        <v>12.395777292</v>
      </c>
      <c r="I36" s="3">
        <f>'orig. data'!E33</f>
        <v>14.119774772</v>
      </c>
      <c r="J36" s="3">
        <f>'orig. data'!S33</f>
        <v>11.032936751</v>
      </c>
      <c r="K36" s="13">
        <f>J$19</f>
        <v>9.6834307214</v>
      </c>
      <c r="L36" s="6">
        <f>'orig. data'!C33</f>
        <v>7885</v>
      </c>
      <c r="M36" s="6">
        <f>'orig. data'!D33</f>
        <v>541905</v>
      </c>
      <c r="N36" s="12">
        <f>'orig. data'!H33</f>
        <v>6.0097683E-07</v>
      </c>
      <c r="O36" s="9"/>
      <c r="P36" s="6">
        <f>'orig. data'!Q33</f>
        <v>5987</v>
      </c>
      <c r="Q36" s="6">
        <f>'orig. data'!R33</f>
        <v>521592</v>
      </c>
      <c r="R36" s="12">
        <f>'orig. data'!V33</f>
        <v>1.3589604E-06</v>
      </c>
      <c r="T36" s="12">
        <f>'orig. data'!AE33</f>
        <v>8.308544E-15</v>
      </c>
      <c r="U36" s="1"/>
      <c r="V36" s="1"/>
      <c r="W36" s="1"/>
    </row>
    <row r="37" spans="1:23" ht="12.75">
      <c r="A37" s="2">
        <v>31</v>
      </c>
      <c r="B37" t="s">
        <v>257</v>
      </c>
      <c r="C37" t="str">
        <f t="shared" si="4"/>
        <v>1</v>
      </c>
      <c r="D37" t="str">
        <f t="shared" si="5"/>
        <v>2</v>
      </c>
      <c r="E37" t="str">
        <f t="shared" si="6"/>
        <v>t</v>
      </c>
      <c r="F37" t="str">
        <f>IF(AND(L37&gt;0,L37&lt;=5),"T1c"," ")&amp;IF(AND(M37&gt;0,M37&lt;=5),"T1p"," ")</f>
        <v>  </v>
      </c>
      <c r="G37" t="str">
        <f>IF(AND(P37&gt;0,P37&lt;=5),"T2c"," ")&amp;IF(AND(Q37&gt;0,Q37&lt;=5),"T2p"," ")</f>
        <v>  </v>
      </c>
      <c r="H37" s="13">
        <f aca="true" t="shared" si="11" ref="H37:N37">H8</f>
        <v>12.395777292</v>
      </c>
      <c r="I37" s="3">
        <f t="shared" si="11"/>
        <v>10.007562357</v>
      </c>
      <c r="J37" s="3">
        <f t="shared" si="11"/>
        <v>7.7381673074</v>
      </c>
      <c r="K37" s="13">
        <f t="shared" si="11"/>
        <v>9.6834307214</v>
      </c>
      <c r="L37" s="6">
        <f t="shared" si="11"/>
        <v>23039</v>
      </c>
      <c r="M37" s="6">
        <f t="shared" si="11"/>
        <v>2506295</v>
      </c>
      <c r="N37" s="12">
        <f t="shared" si="11"/>
        <v>7.837447E-25</v>
      </c>
      <c r="O37" s="9"/>
      <c r="P37" s="6">
        <f>P8</f>
        <v>18003</v>
      </c>
      <c r="Q37" s="6">
        <f>Q8</f>
        <v>2523194</v>
      </c>
      <c r="R37" s="12">
        <f>R8</f>
        <v>9.224306E-26</v>
      </c>
      <c r="T37" s="12">
        <f>T8</f>
        <v>2.748563E-39</v>
      </c>
      <c r="U37" s="1"/>
      <c r="V37" s="1"/>
      <c r="W37" s="1"/>
    </row>
    <row r="38" spans="1:23" ht="12.75">
      <c r="A38" s="2">
        <v>32</v>
      </c>
      <c r="B38" t="str">
        <f>B19</f>
        <v>Manitoba (t)</v>
      </c>
      <c r="C38">
        <f t="shared" si="4"/>
      </c>
      <c r="D38">
        <f t="shared" si="5"/>
      </c>
      <c r="E38" t="str">
        <f t="shared" si="6"/>
        <v>t</v>
      </c>
      <c r="F38" t="str">
        <f>IF(AND(L38&gt;0,L38&lt;=5),"T1c"," ")&amp;IF(AND(M38&gt;0,M38&lt;=5),"T1p"," ")</f>
        <v>  </v>
      </c>
      <c r="G38" t="str">
        <f>IF(AND(P38&gt;0,P38&lt;=5),"T2c"," ")&amp;IF(AND(Q38&gt;0,Q38&lt;=5),"T2p"," ")</f>
        <v>  </v>
      </c>
      <c r="H38" s="13">
        <f aca="true" t="shared" si="12" ref="H38:N38">H19</f>
        <v>12.395777292</v>
      </c>
      <c r="I38" s="3">
        <f t="shared" si="12"/>
        <v>12.395777292</v>
      </c>
      <c r="J38" s="3">
        <f t="shared" si="12"/>
        <v>9.6834307214</v>
      </c>
      <c r="K38" s="13">
        <f t="shared" si="12"/>
        <v>9.6834307214</v>
      </c>
      <c r="L38" s="6">
        <f t="shared" si="12"/>
        <v>55528</v>
      </c>
      <c r="M38" s="6">
        <f t="shared" si="12"/>
        <v>4479590</v>
      </c>
      <c r="N38" s="12" t="str">
        <f t="shared" si="12"/>
        <v> </v>
      </c>
      <c r="O38" s="9"/>
      <c r="P38" s="6">
        <f>P19</f>
        <v>43836</v>
      </c>
      <c r="Q38" s="6">
        <f>Q19</f>
        <v>4526908</v>
      </c>
      <c r="R38" s="12" t="str">
        <f>R19</f>
        <v> </v>
      </c>
      <c r="T38" s="12">
        <f>T19</f>
        <v>1.346193E-17</v>
      </c>
      <c r="U38" s="1"/>
      <c r="V38" s="1"/>
      <c r="W38" s="1"/>
    </row>
    <row r="39" spans="2:23" ht="12.75">
      <c r="B39"/>
      <c r="C39"/>
      <c r="D39"/>
      <c r="E39"/>
      <c r="F39"/>
      <c r="G39"/>
      <c r="H39" s="13"/>
      <c r="I39" s="3"/>
      <c r="J39" s="3"/>
      <c r="K39" s="13"/>
      <c r="L39" s="6"/>
      <c r="M39" s="6"/>
      <c r="N39" s="12"/>
      <c r="O39" s="9"/>
      <c r="P39" s="6"/>
      <c r="Q39" s="6"/>
      <c r="R39" s="12"/>
      <c r="T39" s="12"/>
      <c r="U39" s="1"/>
      <c r="V39" s="1"/>
      <c r="W39" s="1"/>
    </row>
    <row r="40" spans="1:23" ht="12.75">
      <c r="A40" s="2">
        <v>33</v>
      </c>
      <c r="B40" t="s">
        <v>258</v>
      </c>
      <c r="C40">
        <f>IF(AND(N40&lt;=0.005,N40&gt;0),"1","")</f>
      </c>
      <c r="D40" t="str">
        <f>IF(AND(R40&lt;=0.005,R40&gt;0),"2","")</f>
        <v>2</v>
      </c>
      <c r="E40" t="str">
        <f>IF(AND(T40&lt;=0.005,T40&gt;0),"t","")</f>
        <v>t</v>
      </c>
      <c r="F40" t="str">
        <f>IF(AND(L40&gt;0,L40&lt;=5),"T1c"," ")&amp;IF(AND(M40&gt;0,M40&lt;=5),"T1p"," ")</f>
        <v>  </v>
      </c>
      <c r="G40" t="str">
        <f>IF(AND(P40&gt;0,P40&lt;=5),"T2c"," ")&amp;IF(AND(Q40&gt;0,Q40&lt;=5),"T2p"," ")</f>
        <v>  </v>
      </c>
      <c r="H40" s="13">
        <f>I$19</f>
        <v>12.395777292</v>
      </c>
      <c r="I40" s="3">
        <f>'orig. data'!E34</f>
        <v>11.687425529</v>
      </c>
      <c r="J40" s="3">
        <f>'orig. data'!S34</f>
        <v>8.0608641785</v>
      </c>
      <c r="K40" s="13">
        <f>J$19</f>
        <v>9.6834307214</v>
      </c>
      <c r="L40" s="6">
        <f>'orig. data'!C34</f>
        <v>657</v>
      </c>
      <c r="M40" s="6">
        <f>'orig. data'!D34</f>
        <v>60478</v>
      </c>
      <c r="N40" s="12">
        <f>'orig. data'!H34</f>
        <v>0.3119420097</v>
      </c>
      <c r="O40" s="9"/>
      <c r="P40" s="6">
        <f>'orig. data'!Q34</f>
        <v>517</v>
      </c>
      <c r="Q40" s="6">
        <f>'orig. data'!R34</f>
        <v>65146</v>
      </c>
      <c r="R40" s="12">
        <f>'orig. data'!V34</f>
        <v>0.002925737</v>
      </c>
      <c r="T40" s="12">
        <f>'orig. data'!AE34</f>
        <v>6.2342951E-06</v>
      </c>
      <c r="U40" s="1"/>
      <c r="V40" s="1"/>
      <c r="W40" s="1"/>
    </row>
    <row r="41" spans="1:23" ht="12.75">
      <c r="A41" s="2">
        <v>34</v>
      </c>
      <c r="B41" t="s">
        <v>259</v>
      </c>
      <c r="C41">
        <f aca="true" t="shared" si="13" ref="C41:C119">IF(AND(N41&lt;=0.005,N41&gt;0),"1","")</f>
      </c>
      <c r="D41">
        <f aca="true" t="shared" si="14" ref="D41:D119">IF(AND(R41&lt;=0.005,R41&gt;0),"2","")</f>
      </c>
      <c r="E41" t="str">
        <f aca="true" t="shared" si="15" ref="E41:E119">IF(AND(T41&lt;=0.005,T41&gt;0),"t","")</f>
        <v>t</v>
      </c>
      <c r="F41" t="str">
        <f>IF(AND(L41&gt;0,L41&lt;=5),"T1c"," ")&amp;IF(AND(M41&gt;0,M41&lt;=5),"T1p"," ")</f>
        <v>  </v>
      </c>
      <c r="G41" t="str">
        <f>IF(AND(P41&gt;0,P41&lt;=5),"T2c"," ")&amp;IF(AND(Q41&gt;0,Q41&lt;=5),"T2p"," ")</f>
        <v>  </v>
      </c>
      <c r="H41" s="13">
        <f>I$19</f>
        <v>12.395777292</v>
      </c>
      <c r="I41" s="3">
        <f>'orig. data'!E35</f>
        <v>12.446699859</v>
      </c>
      <c r="J41" s="3">
        <f>'orig. data'!S35</f>
        <v>8.9146498185</v>
      </c>
      <c r="K41" s="13">
        <f>J$19</f>
        <v>9.6834307214</v>
      </c>
      <c r="L41" s="6">
        <f>'orig. data'!C35</f>
        <v>898</v>
      </c>
      <c r="M41" s="6">
        <f>'orig. data'!D35</f>
        <v>75030</v>
      </c>
      <c r="N41" s="12">
        <f>'orig. data'!H35</f>
        <v>0.9394375037</v>
      </c>
      <c r="O41" s="9"/>
      <c r="P41" s="6">
        <f>'orig. data'!Q35</f>
        <v>786</v>
      </c>
      <c r="Q41" s="6">
        <f>'orig. data'!R35</f>
        <v>87493</v>
      </c>
      <c r="R41" s="12">
        <f>'orig. data'!V35</f>
        <v>0.1363553126</v>
      </c>
      <c r="T41" s="12">
        <f>'orig. data'!AE35</f>
        <v>6.0485355E-06</v>
      </c>
      <c r="U41" s="1"/>
      <c r="V41" s="1"/>
      <c r="W41" s="1"/>
    </row>
    <row r="42" spans="1:20" ht="12.75">
      <c r="A42" s="2">
        <v>35</v>
      </c>
      <c r="B42" t="s">
        <v>260</v>
      </c>
      <c r="C42">
        <f t="shared" si="13"/>
      </c>
      <c r="D42" t="str">
        <f t="shared" si="14"/>
        <v>2</v>
      </c>
      <c r="E42" t="str">
        <f t="shared" si="15"/>
        <v>t</v>
      </c>
      <c r="F42" t="str">
        <f>IF(AND(L42&gt;0,L42&lt;=5),"T1c"," ")&amp;IF(AND(M42&gt;0,M42&lt;=5),"T1p"," ")</f>
        <v>  </v>
      </c>
      <c r="G42" t="str">
        <f>IF(AND(P42&gt;0,P42&lt;=5),"T2c"," ")&amp;IF(AND(Q42&gt;0,Q42&lt;=5),"T2p"," ")</f>
        <v>  </v>
      </c>
      <c r="H42" s="13">
        <f>I$19</f>
        <v>12.395777292</v>
      </c>
      <c r="I42" s="3">
        <f>'orig. data'!E36</f>
        <v>12.312286917</v>
      </c>
      <c r="J42" s="3">
        <f>'orig. data'!S36</f>
        <v>7.7810530898</v>
      </c>
      <c r="K42" s="13">
        <f>J$19</f>
        <v>9.6834307214</v>
      </c>
      <c r="L42" s="6">
        <f>'orig. data'!C36</f>
        <v>499</v>
      </c>
      <c r="M42" s="6">
        <f>'orig. data'!D36</f>
        <v>43191</v>
      </c>
      <c r="N42" s="12">
        <f>'orig. data'!H36</f>
        <v>0.9136435595</v>
      </c>
      <c r="O42" s="9"/>
      <c r="P42" s="6">
        <f>'orig. data'!Q36</f>
        <v>335</v>
      </c>
      <c r="Q42" s="6">
        <f>'orig. data'!R36</f>
        <v>43627</v>
      </c>
      <c r="R42" s="12">
        <f>'orig. data'!V36</f>
        <v>0.0016621563</v>
      </c>
      <c r="T42" s="12">
        <f>'orig. data'!AE36</f>
        <v>4.7200743E-07</v>
      </c>
    </row>
    <row r="43" spans="1:20" ht="12.75">
      <c r="A43" s="2">
        <v>36</v>
      </c>
      <c r="B43" t="s">
        <v>309</v>
      </c>
      <c r="C43">
        <f t="shared" si="13"/>
      </c>
      <c r="D43">
        <f t="shared" si="14"/>
      </c>
      <c r="E43">
        <f t="shared" si="15"/>
      </c>
      <c r="F43" t="str">
        <f>IF(AND(L43&gt;0,L43&lt;=5),"T1c"," ")&amp;IF(AND(M43&gt;0,M43&lt;=5),"T1p"," ")</f>
        <v>  </v>
      </c>
      <c r="G43" t="str">
        <f>IF(AND(P43&gt;0,P43&lt;=5),"T2c"," ")&amp;IF(AND(Q43&gt;0,Q43&lt;=5),"T2p"," ")</f>
        <v>  </v>
      </c>
      <c r="H43" s="13">
        <f>I$19</f>
        <v>12.395777292</v>
      </c>
      <c r="I43" s="3">
        <f>'orig. data'!E37</f>
        <v>13.774779875</v>
      </c>
      <c r="J43" s="3">
        <f>'orig. data'!S37</f>
        <v>10.478506851</v>
      </c>
      <c r="K43" s="13">
        <f>J$19</f>
        <v>9.6834307214</v>
      </c>
      <c r="L43" s="6">
        <f>'orig. data'!C37</f>
        <v>335</v>
      </c>
      <c r="M43" s="6">
        <f>'orig. data'!D37</f>
        <v>22726</v>
      </c>
      <c r="N43" s="12">
        <f>'orig. data'!H37</f>
        <v>0.1264022391</v>
      </c>
      <c r="O43" s="9"/>
      <c r="P43" s="6">
        <f>'orig. data'!Q37</f>
        <v>272</v>
      </c>
      <c r="Q43" s="6">
        <f>'orig. data'!R37</f>
        <v>23895</v>
      </c>
      <c r="R43" s="12">
        <f>'orig. data'!V37</f>
        <v>0.283493225</v>
      </c>
      <c r="T43" s="12">
        <f>'orig. data'!AE37</f>
        <v>0.0098723379</v>
      </c>
    </row>
    <row r="44" spans="2:20" ht="12.75">
      <c r="B44"/>
      <c r="C44"/>
      <c r="D44"/>
      <c r="E44"/>
      <c r="F44"/>
      <c r="G44"/>
      <c r="H44" s="13"/>
      <c r="I44" s="3"/>
      <c r="J44" s="3"/>
      <c r="K44" s="13"/>
      <c r="L44" s="6"/>
      <c r="M44" s="6"/>
      <c r="N44" s="12"/>
      <c r="O44" s="9"/>
      <c r="P44" s="6"/>
      <c r="Q44" s="6"/>
      <c r="R44" s="12"/>
      <c r="T44" s="12"/>
    </row>
    <row r="45" spans="1:20" ht="12.75">
      <c r="A45" s="2">
        <v>37</v>
      </c>
      <c r="B45" t="s">
        <v>261</v>
      </c>
      <c r="C45">
        <f t="shared" si="13"/>
      </c>
      <c r="D45">
        <f t="shared" si="14"/>
      </c>
      <c r="E45">
        <f t="shared" si="15"/>
      </c>
      <c r="F45" t="str">
        <f aca="true" t="shared" si="16" ref="F45:F53">IF(AND(L45&gt;0,L45&lt;=5),"T1c"," ")&amp;IF(AND(M45&gt;0,M45&lt;=5),"T1p"," ")</f>
        <v>  </v>
      </c>
      <c r="G45" t="str">
        <f aca="true" t="shared" si="17" ref="G45:G53">IF(AND(P45&gt;0,P45&lt;=5),"T2c"," ")&amp;IF(AND(Q45&gt;0,Q45&lt;=5),"T2p"," ")</f>
        <v>  </v>
      </c>
      <c r="H45" s="13">
        <f aca="true" t="shared" si="18" ref="H45:H53">I$19</f>
        <v>12.395777292</v>
      </c>
      <c r="I45" s="3">
        <f>'orig. data'!E38</f>
        <v>10.586273645</v>
      </c>
      <c r="J45" s="3">
        <f>'orig. data'!S38</f>
        <v>8.5822125611</v>
      </c>
      <c r="K45" s="13">
        <f aca="true" t="shared" si="19" ref="K45:K53">J$19</f>
        <v>9.6834307214</v>
      </c>
      <c r="L45" s="6">
        <f>'orig. data'!C38</f>
        <v>350</v>
      </c>
      <c r="M45" s="6">
        <f>'orig. data'!D38</f>
        <v>33150</v>
      </c>
      <c r="N45" s="12">
        <f>'orig. data'!H38</f>
        <v>0.0210528589</v>
      </c>
      <c r="O45" s="9"/>
      <c r="P45" s="6">
        <f>'orig. data'!Q38</f>
        <v>303</v>
      </c>
      <c r="Q45" s="6">
        <f>'orig. data'!R38</f>
        <v>34477</v>
      </c>
      <c r="R45" s="12">
        <f>'orig. data'!V38</f>
        <v>0.0921100171</v>
      </c>
      <c r="T45" s="12">
        <f>'orig. data'!AE38</f>
        <v>0.0532422248</v>
      </c>
    </row>
    <row r="46" spans="1:20" ht="12.75">
      <c r="A46" s="2">
        <v>38</v>
      </c>
      <c r="B46" t="s">
        <v>262</v>
      </c>
      <c r="C46">
        <f t="shared" si="13"/>
      </c>
      <c r="D46" t="str">
        <f t="shared" si="14"/>
        <v>2</v>
      </c>
      <c r="E46" t="str">
        <f t="shared" si="15"/>
        <v>t</v>
      </c>
      <c r="F46" t="str">
        <f t="shared" si="16"/>
        <v>  </v>
      </c>
      <c r="G46" t="str">
        <f t="shared" si="17"/>
        <v>  </v>
      </c>
      <c r="H46" s="13">
        <f t="shared" si="18"/>
        <v>12.395777292</v>
      </c>
      <c r="I46" s="3">
        <f>'orig. data'!E39</f>
        <v>12.613672423</v>
      </c>
      <c r="J46" s="3">
        <f>'orig. data'!S39</f>
        <v>7.5239726907</v>
      </c>
      <c r="K46" s="13">
        <f t="shared" si="19"/>
        <v>9.6834307214</v>
      </c>
      <c r="L46" s="6">
        <f>'orig. data'!C39</f>
        <v>350</v>
      </c>
      <c r="M46" s="6">
        <f>'orig. data'!D39</f>
        <v>27368</v>
      </c>
      <c r="N46" s="12">
        <f>'orig. data'!H39</f>
        <v>0.8051869224</v>
      </c>
      <c r="P46" s="6">
        <f>'orig. data'!Q39</f>
        <v>199</v>
      </c>
      <c r="Q46" s="6">
        <f>'orig. data'!R39</f>
        <v>26713</v>
      </c>
      <c r="R46" s="12">
        <f>'orig. data'!V39</f>
        <v>0.0024381153</v>
      </c>
      <c r="T46" s="12">
        <f>'orig. data'!AE39</f>
        <v>2.022923E-06</v>
      </c>
    </row>
    <row r="47" spans="1:20" ht="12.75">
      <c r="A47" s="2">
        <v>39</v>
      </c>
      <c r="B47" t="s">
        <v>263</v>
      </c>
      <c r="C47">
        <f t="shared" si="13"/>
      </c>
      <c r="D47">
        <f t="shared" si="14"/>
      </c>
      <c r="E47" t="str">
        <f t="shared" si="15"/>
        <v>t</v>
      </c>
      <c r="F47" t="str">
        <f t="shared" si="16"/>
        <v>  </v>
      </c>
      <c r="G47" t="str">
        <f t="shared" si="17"/>
        <v>  </v>
      </c>
      <c r="H47" s="13">
        <f t="shared" si="18"/>
        <v>12.395777292</v>
      </c>
      <c r="I47" s="3">
        <f>'orig. data'!E40</f>
        <v>13.275008575</v>
      </c>
      <c r="J47" s="3">
        <f>'orig. data'!S40</f>
        <v>9.8740720439</v>
      </c>
      <c r="K47" s="13">
        <f t="shared" si="19"/>
        <v>9.6834307214</v>
      </c>
      <c r="L47" s="6">
        <f>'orig. data'!C40</f>
        <v>618</v>
      </c>
      <c r="M47" s="6">
        <f>'orig. data'!D40</f>
        <v>47235</v>
      </c>
      <c r="N47" s="12">
        <f>'orig. data'!H40</f>
        <v>0.2390035366</v>
      </c>
      <c r="P47" s="6">
        <f>'orig. data'!Q40</f>
        <v>507</v>
      </c>
      <c r="Q47" s="6">
        <f>'orig. data'!R40</f>
        <v>50686</v>
      </c>
      <c r="R47" s="12">
        <f>'orig. data'!V40</f>
        <v>0.7492707159</v>
      </c>
      <c r="T47" s="12">
        <f>'orig. data'!AE40</f>
        <v>0.0004197022</v>
      </c>
    </row>
    <row r="48" spans="1:20" ht="12.75">
      <c r="A48" s="2">
        <v>40</v>
      </c>
      <c r="B48" t="s">
        <v>264</v>
      </c>
      <c r="C48" t="str">
        <f t="shared" si="13"/>
        <v>1</v>
      </c>
      <c r="D48" t="str">
        <f t="shared" si="14"/>
        <v>2</v>
      </c>
      <c r="E48" t="str">
        <f t="shared" si="15"/>
        <v>t</v>
      </c>
      <c r="F48" t="str">
        <f t="shared" si="16"/>
        <v>  </v>
      </c>
      <c r="G48" t="str">
        <f t="shared" si="17"/>
        <v>  </v>
      </c>
      <c r="H48" s="13">
        <f t="shared" si="18"/>
        <v>12.395777292</v>
      </c>
      <c r="I48" s="3">
        <f>'orig. data'!E41</f>
        <v>19.282961213</v>
      </c>
      <c r="J48" s="3">
        <f>'orig. data'!S41</f>
        <v>14.287056811</v>
      </c>
      <c r="K48" s="13">
        <f t="shared" si="19"/>
        <v>9.6834307214</v>
      </c>
      <c r="L48" s="6">
        <f>'orig. data'!C41</f>
        <v>421</v>
      </c>
      <c r="M48" s="6">
        <f>'orig. data'!D41</f>
        <v>20440</v>
      </c>
      <c r="N48" s="12">
        <f>'orig. data'!H41</f>
        <v>5.806407E-12</v>
      </c>
      <c r="P48" s="6">
        <f>'orig. data'!Q41</f>
        <v>305</v>
      </c>
      <c r="Q48" s="6">
        <f>'orig. data'!R41</f>
        <v>18942</v>
      </c>
      <c r="R48" s="12">
        <f>'orig. data'!V41</f>
        <v>4.6253232E-08</v>
      </c>
      <c r="T48" s="12">
        <f>'orig. data'!AE41</f>
        <v>0.0023056361</v>
      </c>
    </row>
    <row r="49" spans="1:20" ht="12.75">
      <c r="A49" s="2">
        <v>41</v>
      </c>
      <c r="B49" t="s">
        <v>266</v>
      </c>
      <c r="C49">
        <f t="shared" si="13"/>
      </c>
      <c r="D49">
        <f t="shared" si="14"/>
      </c>
      <c r="E49">
        <f t="shared" si="15"/>
      </c>
      <c r="F49" t="str">
        <f t="shared" si="16"/>
        <v>  </v>
      </c>
      <c r="G49" t="str">
        <f t="shared" si="17"/>
        <v>  </v>
      </c>
      <c r="H49" s="13">
        <f t="shared" si="18"/>
        <v>12.395777292</v>
      </c>
      <c r="I49" s="3">
        <f>'orig. data'!E43</f>
        <v>12.982516468</v>
      </c>
      <c r="J49" s="3">
        <f>'orig. data'!S43</f>
        <v>11.080474632</v>
      </c>
      <c r="K49" s="13">
        <f t="shared" si="19"/>
        <v>9.6834307214</v>
      </c>
      <c r="L49" s="6">
        <f>'orig. data'!C43</f>
        <v>544</v>
      </c>
      <c r="M49" s="6">
        <f>'orig. data'!D43</f>
        <v>40688</v>
      </c>
      <c r="N49" s="12">
        <f>'orig. data'!H43</f>
        <v>0.4394491009</v>
      </c>
      <c r="P49" s="6">
        <f>'orig. data'!Q43</f>
        <v>488</v>
      </c>
      <c r="Q49" s="6">
        <f>'orig. data'!R43</f>
        <v>41242</v>
      </c>
      <c r="R49" s="12">
        <f>'orig. data'!V43</f>
        <v>0.0276750142</v>
      </c>
      <c r="T49" s="12">
        <f>'orig. data'!AE43</f>
        <v>0.1019625993</v>
      </c>
    </row>
    <row r="50" spans="1:20" ht="12.75">
      <c r="A50" s="2">
        <v>42</v>
      </c>
      <c r="B50" t="s">
        <v>265</v>
      </c>
      <c r="C50">
        <f t="shared" si="13"/>
      </c>
      <c r="D50" t="str">
        <f t="shared" si="14"/>
        <v>2</v>
      </c>
      <c r="E50" t="str">
        <f t="shared" si="15"/>
        <v>t</v>
      </c>
      <c r="F50" t="str">
        <f t="shared" si="16"/>
        <v>  </v>
      </c>
      <c r="G50" t="str">
        <f t="shared" si="17"/>
        <v>  </v>
      </c>
      <c r="H50" s="13">
        <f t="shared" si="18"/>
        <v>12.395777292</v>
      </c>
      <c r="I50" s="3">
        <f>'orig. data'!E42</f>
        <v>11.487986495</v>
      </c>
      <c r="J50" s="3">
        <f>'orig. data'!S42</f>
        <v>7.8539846716</v>
      </c>
      <c r="K50" s="13">
        <f t="shared" si="19"/>
        <v>9.6834307214</v>
      </c>
      <c r="L50" s="6">
        <f>'orig. data'!C42</f>
        <v>828</v>
      </c>
      <c r="M50" s="6">
        <f>'orig. data'!D42</f>
        <v>70296</v>
      </c>
      <c r="N50" s="12">
        <f>'orig. data'!H42</f>
        <v>0.1600549089</v>
      </c>
      <c r="P50" s="6">
        <f>'orig. data'!Q42</f>
        <v>652</v>
      </c>
      <c r="Q50" s="6">
        <f>'orig. data'!R42</f>
        <v>79218</v>
      </c>
      <c r="R50" s="12">
        <f>'orig. data'!V42</f>
        <v>0.0002553182</v>
      </c>
      <c r="T50" s="12">
        <f>'orig. data'!AE42</f>
        <v>3.3326378E-07</v>
      </c>
    </row>
    <row r="51" spans="1:20" ht="12.75">
      <c r="A51" s="2">
        <v>43</v>
      </c>
      <c r="B51" t="s">
        <v>267</v>
      </c>
      <c r="C51" t="str">
        <f t="shared" si="13"/>
        <v>1</v>
      </c>
      <c r="D51" t="str">
        <f t="shared" si="14"/>
        <v>2</v>
      </c>
      <c r="E51" t="str">
        <f t="shared" si="15"/>
        <v>t</v>
      </c>
      <c r="F51" t="str">
        <f t="shared" si="16"/>
        <v>  </v>
      </c>
      <c r="G51" t="str">
        <f t="shared" si="17"/>
        <v>  </v>
      </c>
      <c r="H51" s="13">
        <f t="shared" si="18"/>
        <v>12.395777292</v>
      </c>
      <c r="I51" s="3">
        <f>'orig. data'!E44</f>
        <v>22.501843386</v>
      </c>
      <c r="J51" s="3">
        <f>'orig. data'!S44</f>
        <v>16.463874786</v>
      </c>
      <c r="K51" s="13">
        <f t="shared" si="19"/>
        <v>9.6834307214</v>
      </c>
      <c r="L51" s="6">
        <f>'orig. data'!C44</f>
        <v>344</v>
      </c>
      <c r="M51" s="6">
        <f>'orig. data'!D44</f>
        <v>14680</v>
      </c>
      <c r="N51" s="12">
        <f>'orig. data'!H44</f>
        <v>2.843141E-18</v>
      </c>
      <c r="P51" s="6">
        <f>'orig. data'!Q44</f>
        <v>256</v>
      </c>
      <c r="Q51" s="6">
        <f>'orig. data'!R44</f>
        <v>14614</v>
      </c>
      <c r="R51" s="12">
        <f>'orig. data'!V44</f>
        <v>1.740214E-12</v>
      </c>
      <c r="T51" s="12">
        <f>'orig. data'!AE44</f>
        <v>0.0029461895</v>
      </c>
    </row>
    <row r="52" spans="1:20" ht="12.75">
      <c r="A52" s="2">
        <v>44</v>
      </c>
      <c r="B52" t="s">
        <v>268</v>
      </c>
      <c r="C52" t="str">
        <f t="shared" si="13"/>
        <v>1</v>
      </c>
      <c r="D52" t="str">
        <f t="shared" si="14"/>
        <v>2</v>
      </c>
      <c r="E52" t="str">
        <f t="shared" si="15"/>
        <v>t</v>
      </c>
      <c r="F52" t="str">
        <f t="shared" si="16"/>
        <v>  </v>
      </c>
      <c r="G52" t="str">
        <f t="shared" si="17"/>
        <v>  </v>
      </c>
      <c r="H52" s="13">
        <f t="shared" si="18"/>
        <v>12.395777292</v>
      </c>
      <c r="I52" s="3">
        <f>'orig. data'!E45</f>
        <v>14.417829339</v>
      </c>
      <c r="J52" s="3">
        <f>'orig. data'!S45</f>
        <v>11.659795245</v>
      </c>
      <c r="K52" s="13">
        <f t="shared" si="19"/>
        <v>9.6834307214</v>
      </c>
      <c r="L52" s="6">
        <f>'orig. data'!C45</f>
        <v>1444</v>
      </c>
      <c r="M52" s="6">
        <f>'orig. data'!D45</f>
        <v>99470</v>
      </c>
      <c r="N52" s="12">
        <f>'orig. data'!H45</f>
        <v>0.0019875965</v>
      </c>
      <c r="P52" s="6">
        <f>'orig. data'!Q45</f>
        <v>1191</v>
      </c>
      <c r="Q52" s="6">
        <f>'orig. data'!R45</f>
        <v>98938</v>
      </c>
      <c r="R52" s="12">
        <f>'orig. data'!V45</f>
        <v>0.0002363587</v>
      </c>
      <c r="T52" s="12">
        <f>'orig. data'!AE45</f>
        <v>0.0020488008</v>
      </c>
    </row>
    <row r="53" spans="1:20" ht="12.75">
      <c r="A53" s="2">
        <v>45</v>
      </c>
      <c r="B53" t="s">
        <v>175</v>
      </c>
      <c r="C53" t="str">
        <f t="shared" si="13"/>
        <v>1</v>
      </c>
      <c r="D53" t="str">
        <f t="shared" si="14"/>
        <v>2</v>
      </c>
      <c r="E53">
        <f t="shared" si="15"/>
      </c>
      <c r="F53" t="str">
        <f t="shared" si="16"/>
        <v>  </v>
      </c>
      <c r="G53" t="str">
        <f t="shared" si="17"/>
        <v>  </v>
      </c>
      <c r="H53" s="13">
        <f t="shared" si="18"/>
        <v>12.395777292</v>
      </c>
      <c r="I53" s="3">
        <f>'orig. data'!E46</f>
        <v>22.818526899</v>
      </c>
      <c r="J53" s="3">
        <f>'orig. data'!S46</f>
        <v>19.614307538</v>
      </c>
      <c r="K53" s="13">
        <f t="shared" si="19"/>
        <v>9.6834307214</v>
      </c>
      <c r="L53" s="6">
        <f>'orig. data'!C46</f>
        <v>516</v>
      </c>
      <c r="M53" s="6">
        <f>'orig. data'!D46</f>
        <v>22560</v>
      </c>
      <c r="N53" s="12">
        <f>'orig. data'!H46</f>
        <v>1.176247E-23</v>
      </c>
      <c r="P53" s="6">
        <f>'orig. data'!Q46</f>
        <v>481</v>
      </c>
      <c r="Q53" s="6">
        <f>'orig. data'!R46</f>
        <v>23887</v>
      </c>
      <c r="R53" s="12">
        <f>'orig. data'!V46</f>
        <v>8.221884E-30</v>
      </c>
      <c r="T53" s="12">
        <f>'orig. data'!AE46</f>
        <v>0.1314898801</v>
      </c>
    </row>
    <row r="54" spans="2:20" ht="12.75">
      <c r="B54"/>
      <c r="C54"/>
      <c r="D54"/>
      <c r="E54"/>
      <c r="F54"/>
      <c r="G54"/>
      <c r="H54" s="13"/>
      <c r="I54" s="3"/>
      <c r="J54" s="3"/>
      <c r="K54" s="13"/>
      <c r="L54" s="6"/>
      <c r="M54" s="6"/>
      <c r="N54" s="12"/>
      <c r="P54" s="6"/>
      <c r="Q54" s="6"/>
      <c r="R54" s="12"/>
      <c r="T54" s="12"/>
    </row>
    <row r="55" spans="1:20" ht="12.75">
      <c r="A55" s="2">
        <v>46</v>
      </c>
      <c r="B55" t="s">
        <v>178</v>
      </c>
      <c r="C55" t="str">
        <f t="shared" si="13"/>
        <v>1</v>
      </c>
      <c r="D55" t="str">
        <f t="shared" si="14"/>
        <v>2</v>
      </c>
      <c r="E55" t="str">
        <f t="shared" si="15"/>
        <v>t</v>
      </c>
      <c r="F55" t="str">
        <f aca="true" t="shared" si="20" ref="F55:F60">IF(AND(L55&gt;0,L55&lt;=5),"T1c"," ")&amp;IF(AND(M55&gt;0,M55&lt;=5),"T1p"," ")</f>
        <v>  </v>
      </c>
      <c r="G55" t="str">
        <f aca="true" t="shared" si="21" ref="G55:G60">IF(AND(P55&gt;0,P55&lt;=5),"T2c"," ")&amp;IF(AND(Q55&gt;0,Q55&lt;=5),"T2p"," ")</f>
        <v>  </v>
      </c>
      <c r="H55" s="13">
        <f aca="true" t="shared" si="22" ref="H55:H60">I$19</f>
        <v>12.395777292</v>
      </c>
      <c r="I55" s="3">
        <f>'orig. data'!E54</f>
        <v>14.66457973</v>
      </c>
      <c r="J55" s="3">
        <f>'orig. data'!S54</f>
        <v>11.385098506</v>
      </c>
      <c r="K55" s="13">
        <f aca="true" t="shared" si="23" ref="K55:K60">J$19</f>
        <v>9.6834307214</v>
      </c>
      <c r="L55" s="6">
        <f>'orig. data'!C54</f>
        <v>883</v>
      </c>
      <c r="M55" s="6">
        <f>'orig. data'!D54</f>
        <v>56725</v>
      </c>
      <c r="N55" s="12">
        <f>'orig. data'!H54</f>
        <v>0.0014877263</v>
      </c>
      <c r="P55" s="6">
        <f>'orig. data'!Q54</f>
        <v>680</v>
      </c>
      <c r="Q55" s="6">
        <f>'orig. data'!R54</f>
        <v>53812</v>
      </c>
      <c r="R55" s="12">
        <f>'orig. data'!V54</f>
        <v>0.0041249001</v>
      </c>
      <c r="T55" s="12">
        <f>'orig. data'!AE54</f>
        <v>0.0009463296</v>
      </c>
    </row>
    <row r="56" spans="1:20" ht="12.75">
      <c r="A56" s="2">
        <v>47</v>
      </c>
      <c r="B56" t="s">
        <v>272</v>
      </c>
      <c r="C56" t="str">
        <f t="shared" si="13"/>
        <v>1</v>
      </c>
      <c r="D56">
        <f t="shared" si="14"/>
      </c>
      <c r="E56" t="str">
        <f t="shared" si="15"/>
        <v>t</v>
      </c>
      <c r="F56" t="str">
        <f t="shared" si="20"/>
        <v>  </v>
      </c>
      <c r="G56" t="str">
        <f t="shared" si="21"/>
        <v>  </v>
      </c>
      <c r="H56" s="13">
        <f t="shared" si="22"/>
        <v>12.395777292</v>
      </c>
      <c r="I56" s="3">
        <f>'orig. data'!E56</f>
        <v>16.605999982</v>
      </c>
      <c r="J56" s="3">
        <f>'orig. data'!S56</f>
        <v>11.315323886</v>
      </c>
      <c r="K56" s="13">
        <f t="shared" si="23"/>
        <v>9.6834307214</v>
      </c>
      <c r="L56" s="6">
        <f>'orig. data'!C56</f>
        <v>670</v>
      </c>
      <c r="M56" s="6">
        <f>'orig. data'!D56</f>
        <v>37690</v>
      </c>
      <c r="N56" s="12">
        <f>'orig. data'!H56</f>
        <v>1.9625963E-07</v>
      </c>
      <c r="P56" s="6">
        <f>'orig. data'!Q56</f>
        <v>457</v>
      </c>
      <c r="Q56" s="6">
        <f>'orig. data'!R56</f>
        <v>36331</v>
      </c>
      <c r="R56" s="12">
        <f>'orig. data'!V56</f>
        <v>0.0124242291</v>
      </c>
      <c r="T56" s="12">
        <f>'orig. data'!AE56</f>
        <v>2.1355164E-06</v>
      </c>
    </row>
    <row r="57" spans="1:20" ht="12.75">
      <c r="A57" s="2">
        <v>48</v>
      </c>
      <c r="B57" t="s">
        <v>311</v>
      </c>
      <c r="C57">
        <f t="shared" si="13"/>
      </c>
      <c r="D57" t="str">
        <f t="shared" si="14"/>
        <v>2</v>
      </c>
      <c r="E57">
        <f t="shared" si="15"/>
      </c>
      <c r="F57" t="str">
        <f t="shared" si="20"/>
        <v>  </v>
      </c>
      <c r="G57" t="str">
        <f t="shared" si="21"/>
        <v>  </v>
      </c>
      <c r="H57" s="13">
        <f t="shared" si="22"/>
        <v>12.395777292</v>
      </c>
      <c r="I57" s="3">
        <f>'orig. data'!E55</f>
        <v>14.419541516</v>
      </c>
      <c r="J57" s="3">
        <f>'orig. data'!S55</f>
        <v>13.190786893</v>
      </c>
      <c r="K57" s="13">
        <f t="shared" si="23"/>
        <v>9.6834307214</v>
      </c>
      <c r="L57" s="6">
        <f>'orig. data'!C55</f>
        <v>646</v>
      </c>
      <c r="M57" s="6">
        <f>'orig. data'!D55</f>
        <v>41123</v>
      </c>
      <c r="N57" s="12">
        <f>'orig. data'!H55</f>
        <v>0.0080749214</v>
      </c>
      <c r="P57" s="6">
        <f>'orig. data'!Q55</f>
        <v>583</v>
      </c>
      <c r="Q57" s="6">
        <f>'orig. data'!R55</f>
        <v>40162</v>
      </c>
      <c r="R57" s="12">
        <f>'orig. data'!V55</f>
        <v>1.139371E-07</v>
      </c>
      <c r="T57" s="12">
        <f>'orig. data'!AE55</f>
        <v>0.4461422618</v>
      </c>
    </row>
    <row r="58" spans="1:20" ht="12.75">
      <c r="A58" s="2">
        <v>49</v>
      </c>
      <c r="B58" t="s">
        <v>273</v>
      </c>
      <c r="C58">
        <f t="shared" si="13"/>
      </c>
      <c r="D58" t="str">
        <f t="shared" si="14"/>
        <v>2</v>
      </c>
      <c r="E58">
        <f t="shared" si="15"/>
      </c>
      <c r="F58" t="str">
        <f t="shared" si="20"/>
        <v>  </v>
      </c>
      <c r="G58" t="str">
        <f t="shared" si="21"/>
        <v>  </v>
      </c>
      <c r="H58" s="13">
        <f t="shared" si="22"/>
        <v>12.395777292</v>
      </c>
      <c r="I58" s="3">
        <f>'orig. data'!E57</f>
        <v>14.096765564</v>
      </c>
      <c r="J58" s="3">
        <f>'orig. data'!S57</f>
        <v>12.330867994</v>
      </c>
      <c r="K58" s="13">
        <f t="shared" si="23"/>
        <v>9.6834307214</v>
      </c>
      <c r="L58" s="6">
        <f>'orig. data'!C57</f>
        <v>956</v>
      </c>
      <c r="M58" s="6">
        <f>'orig. data'!D57</f>
        <v>63331</v>
      </c>
      <c r="N58" s="12">
        <f>'orig. data'!H57</f>
        <v>0.0143304291</v>
      </c>
      <c r="P58" s="6">
        <f>'orig. data'!Q57</f>
        <v>808</v>
      </c>
      <c r="Q58" s="6">
        <f>'orig. data'!R57</f>
        <v>58882</v>
      </c>
      <c r="R58" s="12">
        <f>'orig. data'!V57</f>
        <v>7.382044E-06</v>
      </c>
      <c r="T58" s="12">
        <f>'orig. data'!AE57</f>
        <v>0.1197934676</v>
      </c>
    </row>
    <row r="59" spans="1:20" ht="12.75">
      <c r="A59" s="2">
        <v>50</v>
      </c>
      <c r="B59" t="s">
        <v>274</v>
      </c>
      <c r="C59" t="str">
        <f t="shared" si="13"/>
        <v>1</v>
      </c>
      <c r="D59" t="str">
        <f t="shared" si="14"/>
        <v>2</v>
      </c>
      <c r="E59" t="str">
        <f t="shared" si="15"/>
        <v>t</v>
      </c>
      <c r="F59" t="str">
        <f t="shared" si="20"/>
        <v>  </v>
      </c>
      <c r="G59" t="str">
        <f t="shared" si="21"/>
        <v>  </v>
      </c>
      <c r="H59" s="13">
        <f t="shared" si="22"/>
        <v>12.395777292</v>
      </c>
      <c r="I59" s="3">
        <f>'orig. data'!E58</f>
        <v>19.245021917</v>
      </c>
      <c r="J59" s="3">
        <f>'orig. data'!S58</f>
        <v>15.408453841</v>
      </c>
      <c r="K59" s="13">
        <f t="shared" si="23"/>
        <v>9.6834307214</v>
      </c>
      <c r="L59" s="6">
        <f>'orig. data'!C58</f>
        <v>1126</v>
      </c>
      <c r="M59" s="6">
        <f>'orig. data'!D58</f>
        <v>55724</v>
      </c>
      <c r="N59" s="12">
        <f>'orig. data'!H58</f>
        <v>3.248018E-18</v>
      </c>
      <c r="P59" s="6">
        <f>'orig. data'!Q58</f>
        <v>921</v>
      </c>
      <c r="Q59" s="6">
        <f>'orig. data'!R58</f>
        <v>53610</v>
      </c>
      <c r="R59" s="12">
        <f>'orig. data'!V58</f>
        <v>1.206686E-18</v>
      </c>
      <c r="T59" s="12">
        <f>'orig. data'!AE58</f>
        <v>0.0020722337</v>
      </c>
    </row>
    <row r="60" spans="1:20" ht="12.75">
      <c r="A60" s="2">
        <v>51</v>
      </c>
      <c r="B60" t="s">
        <v>312</v>
      </c>
      <c r="C60">
        <f t="shared" si="13"/>
      </c>
      <c r="D60">
        <f t="shared" si="14"/>
      </c>
      <c r="E60">
        <f t="shared" si="15"/>
      </c>
      <c r="F60" t="str">
        <f t="shared" si="20"/>
        <v>  </v>
      </c>
      <c r="G60" t="str">
        <f t="shared" si="21"/>
        <v>  </v>
      </c>
      <c r="H60" s="13">
        <f t="shared" si="22"/>
        <v>12.395777292</v>
      </c>
      <c r="I60" s="3">
        <f>'orig. data'!E59</f>
        <v>13.481936115</v>
      </c>
      <c r="J60" s="3">
        <f>'orig. data'!S59</f>
        <v>10.661323702</v>
      </c>
      <c r="K60" s="13">
        <f t="shared" si="23"/>
        <v>9.6834307214</v>
      </c>
      <c r="L60" s="6">
        <f>'orig. data'!C59</f>
        <v>625</v>
      </c>
      <c r="M60" s="6">
        <f>'orig. data'!D59</f>
        <v>43231</v>
      </c>
      <c r="N60" s="12">
        <f>'orig. data'!H59</f>
        <v>0.1439306055</v>
      </c>
      <c r="P60" s="6">
        <f>'orig. data'!Q59</f>
        <v>493</v>
      </c>
      <c r="Q60" s="6">
        <f>'orig. data'!R59</f>
        <v>41951</v>
      </c>
      <c r="R60" s="12">
        <f>'orig. data'!V59</f>
        <v>0.1143647434</v>
      </c>
      <c r="T60" s="12">
        <f>'orig. data'!AE59</f>
        <v>0.0065009998</v>
      </c>
    </row>
    <row r="61" spans="2:20" ht="12.75">
      <c r="B61"/>
      <c r="C61"/>
      <c r="D61"/>
      <c r="E61"/>
      <c r="F61"/>
      <c r="G61"/>
      <c r="H61" s="13"/>
      <c r="I61" s="3"/>
      <c r="J61" s="3"/>
      <c r="K61" s="13"/>
      <c r="L61" s="6"/>
      <c r="M61" s="6"/>
      <c r="N61" s="12"/>
      <c r="P61" s="6"/>
      <c r="Q61" s="6"/>
      <c r="R61" s="12"/>
      <c r="T61" s="12"/>
    </row>
    <row r="62" spans="1:20" ht="12.75">
      <c r="A62" s="2">
        <v>52</v>
      </c>
      <c r="B62" t="s">
        <v>269</v>
      </c>
      <c r="C62" t="str">
        <f t="shared" si="13"/>
        <v>1</v>
      </c>
      <c r="D62">
        <f t="shared" si="14"/>
      </c>
      <c r="E62">
        <f t="shared" si="15"/>
      </c>
      <c r="F62" t="str">
        <f aca="true" t="shared" si="24" ref="F62:F68">IF(AND(L62&gt;0,L62&lt;=5),"T1c"," ")&amp;IF(AND(M62&gt;0,M62&lt;=5),"T1p"," ")</f>
        <v>  </v>
      </c>
      <c r="G62" t="str">
        <f aca="true" t="shared" si="25" ref="G62:G68">IF(AND(P62&gt;0,P62&lt;=5),"T2c"," ")&amp;IF(AND(Q62&gt;0,Q62&lt;=5),"T2p"," ")</f>
        <v>  </v>
      </c>
      <c r="H62" s="13">
        <f aca="true" t="shared" si="26" ref="H62:H68">I$19</f>
        <v>12.395777292</v>
      </c>
      <c r="I62" s="3">
        <f>'orig. data'!E47</f>
        <v>9.6581166868</v>
      </c>
      <c r="J62" s="3">
        <f>'orig. data'!S47</f>
        <v>8.0470036123</v>
      </c>
      <c r="K62" s="13">
        <f aca="true" t="shared" si="27" ref="K62:K68">J$19</f>
        <v>9.6834307214</v>
      </c>
      <c r="L62" s="6">
        <f>'orig. data'!C47</f>
        <v>218</v>
      </c>
      <c r="M62" s="6">
        <f>'orig. data'!D47</f>
        <v>23970</v>
      </c>
      <c r="N62" s="12">
        <f>'orig. data'!H47</f>
        <v>0.0021458077</v>
      </c>
      <c r="P62" s="6">
        <f>'orig. data'!Q47</f>
        <v>157</v>
      </c>
      <c r="Q62" s="6">
        <f>'orig. data'!R47</f>
        <v>19359</v>
      </c>
      <c r="R62" s="12">
        <f>'orig. data'!V47</f>
        <v>0.0430491569</v>
      </c>
      <c r="T62" s="12">
        <f>'orig. data'!AE47</f>
        <v>0.2018053428</v>
      </c>
    </row>
    <row r="63" spans="1:20" ht="12.75">
      <c r="A63" s="2">
        <v>53</v>
      </c>
      <c r="B63" t="s">
        <v>270</v>
      </c>
      <c r="C63" t="str">
        <f t="shared" si="13"/>
        <v>1</v>
      </c>
      <c r="D63">
        <f t="shared" si="14"/>
      </c>
      <c r="E63">
        <f t="shared" si="15"/>
      </c>
      <c r="F63" t="str">
        <f t="shared" si="24"/>
        <v>  </v>
      </c>
      <c r="G63" t="str">
        <f t="shared" si="25"/>
        <v>  </v>
      </c>
      <c r="H63" s="13">
        <f t="shared" si="26"/>
        <v>12.395777292</v>
      </c>
      <c r="I63" s="3">
        <f>'orig. data'!E48</f>
        <v>8.3722229068</v>
      </c>
      <c r="J63" s="3">
        <f>'orig. data'!S48</f>
        <v>7.8136484477</v>
      </c>
      <c r="K63" s="13">
        <f t="shared" si="27"/>
        <v>9.6834307214</v>
      </c>
      <c r="L63" s="6">
        <f>'orig. data'!C48</f>
        <v>105</v>
      </c>
      <c r="M63" s="6">
        <f>'orig. data'!D48</f>
        <v>13214</v>
      </c>
      <c r="N63" s="12">
        <f>'orig. data'!H48</f>
        <v>0.0002533782</v>
      </c>
      <c r="P63" s="6">
        <f>'orig. data'!Q48</f>
        <v>123</v>
      </c>
      <c r="Q63" s="6">
        <f>'orig. data'!R48</f>
        <v>15641</v>
      </c>
      <c r="R63" s="12">
        <f>'orig. data'!V48</f>
        <v>0.032612225</v>
      </c>
      <c r="T63" s="12">
        <f>'orig. data'!AE48</f>
        <v>0.8098690461</v>
      </c>
    </row>
    <row r="64" spans="1:20" ht="12.75">
      <c r="A64" s="2">
        <v>54</v>
      </c>
      <c r="B64" t="s">
        <v>176</v>
      </c>
      <c r="C64" t="str">
        <f t="shared" si="13"/>
        <v>1</v>
      </c>
      <c r="D64" t="str">
        <f t="shared" si="14"/>
        <v>2</v>
      </c>
      <c r="E64">
        <f t="shared" si="15"/>
      </c>
      <c r="F64" t="str">
        <f t="shared" si="24"/>
        <v>  </v>
      </c>
      <c r="G64" t="str">
        <f t="shared" si="25"/>
        <v>  </v>
      </c>
      <c r="H64" s="13">
        <f t="shared" si="26"/>
        <v>12.395777292</v>
      </c>
      <c r="I64" s="3">
        <f>'orig. data'!E49</f>
        <v>7.8168331214</v>
      </c>
      <c r="J64" s="3">
        <f>'orig. data'!S49</f>
        <v>7.1996941952</v>
      </c>
      <c r="K64" s="13">
        <f t="shared" si="27"/>
        <v>9.6834307214</v>
      </c>
      <c r="L64" s="6">
        <f>'orig. data'!C49</f>
        <v>364</v>
      </c>
      <c r="M64" s="6">
        <f>'orig. data'!D49</f>
        <v>46444</v>
      </c>
      <c r="N64" s="12">
        <f>'orig. data'!H49</f>
        <v>9.401237E-12</v>
      </c>
      <c r="P64" s="6">
        <f>'orig. data'!Q49</f>
        <v>349</v>
      </c>
      <c r="Q64" s="6">
        <f>'orig. data'!R49</f>
        <v>44504</v>
      </c>
      <c r="R64" s="12">
        <f>'orig. data'!V49</f>
        <v>1.39048E-05</v>
      </c>
      <c r="T64" s="12">
        <f>'orig. data'!AE49</f>
        <v>0.5882662733</v>
      </c>
    </row>
    <row r="65" spans="1:20" ht="12.75">
      <c r="A65" s="2">
        <v>55</v>
      </c>
      <c r="B65" t="s">
        <v>310</v>
      </c>
      <c r="C65">
        <f t="shared" si="13"/>
      </c>
      <c r="D65">
        <f t="shared" si="14"/>
      </c>
      <c r="E65">
        <f t="shared" si="15"/>
      </c>
      <c r="F65" t="str">
        <f t="shared" si="24"/>
        <v>  </v>
      </c>
      <c r="G65" t="str">
        <f t="shared" si="25"/>
        <v>  </v>
      </c>
      <c r="H65" s="13">
        <f t="shared" si="26"/>
        <v>12.395777292</v>
      </c>
      <c r="I65" s="3">
        <f>'orig. data'!E50</f>
        <v>10.10579347</v>
      </c>
      <c r="J65" s="3">
        <f>'orig. data'!S50</f>
        <v>8.9159331646</v>
      </c>
      <c r="K65" s="13">
        <f t="shared" si="27"/>
        <v>9.6834307214</v>
      </c>
      <c r="L65" s="6">
        <f>'orig. data'!C50</f>
        <v>241</v>
      </c>
      <c r="M65" s="6">
        <f>'orig. data'!D50</f>
        <v>23883</v>
      </c>
      <c r="N65" s="12">
        <f>'orig. data'!H50</f>
        <v>0.0084546984</v>
      </c>
      <c r="P65" s="6">
        <f>'orig. data'!Q50</f>
        <v>212</v>
      </c>
      <c r="Q65" s="6">
        <f>'orig. data'!R50</f>
        <v>22602</v>
      </c>
      <c r="R65" s="12">
        <f>'orig. data'!V50</f>
        <v>0.3068454763</v>
      </c>
      <c r="T65" s="12">
        <f>'orig. data'!AE50</f>
        <v>0.3877619912</v>
      </c>
    </row>
    <row r="66" spans="1:20" ht="12.75">
      <c r="A66" s="2">
        <v>56</v>
      </c>
      <c r="B66" t="s">
        <v>154</v>
      </c>
      <c r="C66">
        <f t="shared" si="13"/>
      </c>
      <c r="D66">
        <f t="shared" si="14"/>
      </c>
      <c r="E66">
        <f t="shared" si="15"/>
      </c>
      <c r="F66" t="str">
        <f t="shared" si="24"/>
        <v>  </v>
      </c>
      <c r="G66" t="str">
        <f t="shared" si="25"/>
        <v>  </v>
      </c>
      <c r="H66" s="13">
        <f t="shared" si="26"/>
        <v>12.395777292</v>
      </c>
      <c r="I66" s="3">
        <f>'orig. data'!E51</f>
        <v>10.655360051</v>
      </c>
      <c r="J66" s="3">
        <f>'orig. data'!S51</f>
        <v>8.1923301282</v>
      </c>
      <c r="K66" s="13">
        <f t="shared" si="27"/>
        <v>9.6834307214</v>
      </c>
      <c r="L66" s="6">
        <f>'orig. data'!C51</f>
        <v>175</v>
      </c>
      <c r="M66" s="6">
        <f>'orig. data'!D51</f>
        <v>17120</v>
      </c>
      <c r="N66" s="12">
        <f>'orig. data'!H51</f>
        <v>0.0853448192</v>
      </c>
      <c r="P66" s="6">
        <f>'orig. data'!Q51</f>
        <v>173</v>
      </c>
      <c r="Q66" s="6">
        <f>'orig. data'!R51</f>
        <v>20850</v>
      </c>
      <c r="R66" s="12">
        <f>'orig. data'!V51</f>
        <v>0.0582112996</v>
      </c>
      <c r="T66" s="12">
        <f>'orig. data'!AE51</f>
        <v>0.0531969593</v>
      </c>
    </row>
    <row r="67" spans="1:20" ht="12.75">
      <c r="A67" s="2">
        <v>57</v>
      </c>
      <c r="B67" t="s">
        <v>177</v>
      </c>
      <c r="C67" t="str">
        <f t="shared" si="13"/>
        <v>1</v>
      </c>
      <c r="D67" t="str">
        <f t="shared" si="14"/>
        <v>2</v>
      </c>
      <c r="E67">
        <f t="shared" si="15"/>
      </c>
      <c r="F67" t="str">
        <f t="shared" si="24"/>
        <v>  </v>
      </c>
      <c r="G67" t="str">
        <f t="shared" si="25"/>
        <v>  </v>
      </c>
      <c r="H67" s="13">
        <f t="shared" si="26"/>
        <v>12.395777292</v>
      </c>
      <c r="I67" s="3">
        <f>'orig. data'!E52</f>
        <v>7.4383411572</v>
      </c>
      <c r="J67" s="3">
        <f>'orig. data'!S52</f>
        <v>5.2352249411</v>
      </c>
      <c r="K67" s="13">
        <f t="shared" si="27"/>
        <v>9.6834307214</v>
      </c>
      <c r="L67" s="6">
        <f>'orig. data'!C52</f>
        <v>126</v>
      </c>
      <c r="M67" s="6">
        <f>'orig. data'!D52</f>
        <v>17405</v>
      </c>
      <c r="N67" s="12">
        <f>'orig. data'!H52</f>
        <v>4.079238E-07</v>
      </c>
      <c r="P67" s="6">
        <f>'orig. data'!Q52</f>
        <v>120</v>
      </c>
      <c r="Q67" s="6">
        <f>'orig. data'!R52</f>
        <v>22159</v>
      </c>
      <c r="R67" s="12">
        <f>'orig. data'!V52</f>
        <v>1.0627402E-09</v>
      </c>
      <c r="T67" s="12">
        <f>'orig. data'!AE52</f>
        <v>0.0207405347</v>
      </c>
    </row>
    <row r="68" spans="1:20" ht="12.75">
      <c r="A68" s="2">
        <v>58</v>
      </c>
      <c r="B68" t="s">
        <v>271</v>
      </c>
      <c r="C68">
        <f t="shared" si="13"/>
      </c>
      <c r="D68" t="str">
        <f t="shared" si="14"/>
        <v>2</v>
      </c>
      <c r="E68">
        <f t="shared" si="15"/>
      </c>
      <c r="F68" t="str">
        <f t="shared" si="24"/>
        <v>  </v>
      </c>
      <c r="G68" t="str">
        <f t="shared" si="25"/>
        <v>  </v>
      </c>
      <c r="H68" s="13">
        <f t="shared" si="26"/>
        <v>12.395777292</v>
      </c>
      <c r="I68" s="3">
        <f>'orig. data'!E53</f>
        <v>12.895899231</v>
      </c>
      <c r="J68" s="3">
        <f>'orig. data'!S53</f>
        <v>12.14331386</v>
      </c>
      <c r="K68" s="13">
        <f t="shared" si="27"/>
        <v>9.6834307214</v>
      </c>
      <c r="L68" s="6">
        <f>'orig. data'!C53</f>
        <v>529</v>
      </c>
      <c r="M68" s="6">
        <f>'orig. data'!D53</f>
        <v>39081</v>
      </c>
      <c r="N68" s="12">
        <f>'orig. data'!H53</f>
        <v>0.5123033542</v>
      </c>
      <c r="P68" s="6">
        <f>'orig. data'!Q53</f>
        <v>459</v>
      </c>
      <c r="Q68" s="6">
        <f>'orig. data'!R53</f>
        <v>35049</v>
      </c>
      <c r="R68" s="12">
        <f>'orig. data'!V53</f>
        <v>0.0003067941</v>
      </c>
      <c r="T68" s="12">
        <f>'orig. data'!AE53</f>
        <v>0.7451147317</v>
      </c>
    </row>
    <row r="69" spans="2:20" ht="12.75">
      <c r="B69"/>
      <c r="C69"/>
      <c r="D69"/>
      <c r="E69"/>
      <c r="F69"/>
      <c r="G69"/>
      <c r="H69" s="13"/>
      <c r="I69" s="3"/>
      <c r="J69" s="3"/>
      <c r="K69" s="13"/>
      <c r="L69" s="6"/>
      <c r="M69" s="6"/>
      <c r="N69" s="12"/>
      <c r="P69" s="6"/>
      <c r="Q69" s="6"/>
      <c r="R69" s="12"/>
      <c r="T69" s="12"/>
    </row>
    <row r="70" spans="1:20" ht="12.75">
      <c r="A70" s="2">
        <v>59</v>
      </c>
      <c r="B70" t="s">
        <v>275</v>
      </c>
      <c r="C70" t="str">
        <f t="shared" si="13"/>
        <v>1</v>
      </c>
      <c r="D70" t="str">
        <f t="shared" si="14"/>
        <v>2</v>
      </c>
      <c r="E70" t="str">
        <f t="shared" si="15"/>
        <v>t</v>
      </c>
      <c r="F70" t="str">
        <f>IF(AND(L70&gt;0,L70&lt;=5),"T1c"," ")&amp;IF(AND(M70&gt;0,M70&lt;=5),"T1p"," ")</f>
        <v>  </v>
      </c>
      <c r="G70" t="str">
        <f>IF(AND(P70&gt;0,P70&lt;=5),"T2c"," ")&amp;IF(AND(Q70&gt;0,Q70&lt;=5),"T2p"," ")</f>
        <v>  </v>
      </c>
      <c r="H70" s="13">
        <f>I$19</f>
        <v>12.395777292</v>
      </c>
      <c r="I70" s="3">
        <f>'orig. data'!E60</f>
        <v>17.591826361</v>
      </c>
      <c r="J70" s="3">
        <f>'orig. data'!S60</f>
        <v>12.943245433</v>
      </c>
      <c r="K70" s="13">
        <f>J$19</f>
        <v>9.6834307214</v>
      </c>
      <c r="L70" s="6">
        <f>'orig. data'!C60</f>
        <v>490</v>
      </c>
      <c r="M70" s="6">
        <f>'orig. data'!D60</f>
        <v>25790</v>
      </c>
      <c r="N70" s="12">
        <f>'orig. data'!H60</f>
        <v>1.0606723E-08</v>
      </c>
      <c r="P70" s="6">
        <f>'orig. data'!Q60</f>
        <v>352</v>
      </c>
      <c r="Q70" s="6">
        <f>'orig. data'!R60</f>
        <v>23744</v>
      </c>
      <c r="R70" s="12">
        <f>'orig. data'!V60</f>
        <v>1.90234E-05</v>
      </c>
      <c r="T70" s="12">
        <f>'orig. data'!AE60</f>
        <v>0.0009105333</v>
      </c>
    </row>
    <row r="71" spans="1:20" ht="12.75">
      <c r="A71" s="2">
        <v>60</v>
      </c>
      <c r="B71" t="s">
        <v>276</v>
      </c>
      <c r="C71">
        <f t="shared" si="13"/>
      </c>
      <c r="D71">
        <f t="shared" si="14"/>
      </c>
      <c r="E71" t="str">
        <f t="shared" si="15"/>
        <v>t</v>
      </c>
      <c r="F71" t="str">
        <f>IF(AND(L71&gt;0,L71&lt;=5),"T1c"," ")&amp;IF(AND(M71&gt;0,M71&lt;=5),"T1p"," ")</f>
        <v>  </v>
      </c>
      <c r="G71" t="str">
        <f>IF(AND(P71&gt;0,P71&lt;=5),"T2c"," ")&amp;IF(AND(Q71&gt;0,Q71&lt;=5),"T2p"," ")</f>
        <v>  </v>
      </c>
      <c r="H71" s="13">
        <f>I$19</f>
        <v>12.395777292</v>
      </c>
      <c r="I71" s="3">
        <f>'orig. data'!E61</f>
        <v>13.605236139</v>
      </c>
      <c r="J71" s="3">
        <f>'orig. data'!S61</f>
        <v>9.6797184337</v>
      </c>
      <c r="K71" s="13">
        <f>J$19</f>
        <v>9.6834307214</v>
      </c>
      <c r="L71" s="6">
        <f>'orig. data'!C61</f>
        <v>932</v>
      </c>
      <c r="M71" s="6">
        <f>'orig. data'!D61</f>
        <v>63220</v>
      </c>
      <c r="N71" s="12">
        <f>'orig. data'!H61</f>
        <v>0.0763884513</v>
      </c>
      <c r="P71" s="6">
        <f>'orig. data'!Q61</f>
        <v>630</v>
      </c>
      <c r="Q71" s="6">
        <f>'orig. data'!R61</f>
        <v>56959</v>
      </c>
      <c r="R71" s="12">
        <f>'orig. data'!V61</f>
        <v>0.9946635502</v>
      </c>
      <c r="T71" s="12">
        <f>'orig. data'!AE61</f>
        <v>4.2981115E-06</v>
      </c>
    </row>
    <row r="72" spans="1:20" ht="12.75">
      <c r="A72" s="2">
        <v>61</v>
      </c>
      <c r="B72" t="s">
        <v>277</v>
      </c>
      <c r="C72" t="str">
        <f t="shared" si="13"/>
        <v>1</v>
      </c>
      <c r="D72" t="str">
        <f t="shared" si="14"/>
        <v>2</v>
      </c>
      <c r="E72" t="str">
        <f t="shared" si="15"/>
        <v>t</v>
      </c>
      <c r="F72" t="str">
        <f>IF(AND(L72&gt;0,L72&lt;=5),"T1c"," ")&amp;IF(AND(M72&gt;0,M72&lt;=5),"T1p"," ")</f>
        <v>  </v>
      </c>
      <c r="G72" t="str">
        <f>IF(AND(P72&gt;0,P72&lt;=5),"T2c"," ")&amp;IF(AND(Q72&gt;0,Q72&lt;=5),"T2p"," ")</f>
        <v>  </v>
      </c>
      <c r="H72" s="13">
        <f>I$19</f>
        <v>12.395777292</v>
      </c>
      <c r="I72" s="3">
        <f>'orig. data'!E62</f>
        <v>21.643811663</v>
      </c>
      <c r="J72" s="3">
        <f>'orig. data'!S62</f>
        <v>16.477207611</v>
      </c>
      <c r="K72" s="13">
        <f>J$19</f>
        <v>9.6834307214</v>
      </c>
      <c r="L72" s="6">
        <f>'orig. data'!C62</f>
        <v>736</v>
      </c>
      <c r="M72" s="6">
        <f>'orig. data'!D62</f>
        <v>32833</v>
      </c>
      <c r="N72" s="12">
        <f>'orig. data'!H62</f>
        <v>8.211411E-24</v>
      </c>
      <c r="P72" s="6">
        <f>'orig. data'!Q62</f>
        <v>573</v>
      </c>
      <c r="Q72" s="6">
        <f>'orig. data'!R62</f>
        <v>32385</v>
      </c>
      <c r="R72" s="12">
        <f>'orig. data'!V62</f>
        <v>1.153068E-19</v>
      </c>
      <c r="T72" s="12">
        <f>'orig. data'!AE62</f>
        <v>0.0006557249</v>
      </c>
    </row>
    <row r="73" spans="1:20" ht="12.75">
      <c r="A73" s="2">
        <v>62</v>
      </c>
      <c r="B73" t="s">
        <v>278</v>
      </c>
      <c r="C73" t="str">
        <f t="shared" si="13"/>
        <v>1</v>
      </c>
      <c r="D73" t="str">
        <f t="shared" si="14"/>
        <v>2</v>
      </c>
      <c r="E73" t="str">
        <f t="shared" si="15"/>
        <v>t</v>
      </c>
      <c r="F73" t="str">
        <f>IF(AND(L73&gt;0,L73&lt;=5),"T1c"," ")&amp;IF(AND(M73&gt;0,M73&lt;=5),"T1p"," ")</f>
        <v>  </v>
      </c>
      <c r="G73" t="str">
        <f>IF(AND(P73&gt;0,P73&lt;=5),"T2c"," ")&amp;IF(AND(Q73&gt;0,Q73&lt;=5),"T2p"," ")</f>
        <v>  </v>
      </c>
      <c r="H73" s="13">
        <f>I$19</f>
        <v>12.395777292</v>
      </c>
      <c r="I73" s="3">
        <f>'orig. data'!E63</f>
        <v>22.904661152</v>
      </c>
      <c r="J73" s="3">
        <f>'orig. data'!S63</f>
        <v>14.74540655</v>
      </c>
      <c r="K73" s="13">
        <f>J$19</f>
        <v>9.6834307214</v>
      </c>
      <c r="L73" s="6">
        <f>'orig. data'!C63</f>
        <v>1529</v>
      </c>
      <c r="M73" s="6">
        <f>'orig. data'!D63</f>
        <v>64319</v>
      </c>
      <c r="N73" s="12">
        <f>'orig. data'!H63</f>
        <v>2.728063E-37</v>
      </c>
      <c r="P73" s="6">
        <f>'orig. data'!Q63</f>
        <v>1019</v>
      </c>
      <c r="Q73" s="6">
        <f>'orig. data'!R63</f>
        <v>63209</v>
      </c>
      <c r="R73" s="12">
        <f>'orig. data'!V63</f>
        <v>6.272555E-16</v>
      </c>
      <c r="T73" s="12">
        <f>'orig. data'!AE63</f>
        <v>3.273627E-12</v>
      </c>
    </row>
    <row r="74" spans="2:20" ht="12.75">
      <c r="B74"/>
      <c r="C74"/>
      <c r="D74"/>
      <c r="E74"/>
      <c r="F74"/>
      <c r="G74"/>
      <c r="H74" s="13"/>
      <c r="I74" s="3"/>
      <c r="J74" s="3"/>
      <c r="K74" s="13"/>
      <c r="L74" s="6"/>
      <c r="M74" s="6"/>
      <c r="N74" s="12"/>
      <c r="P74" s="6"/>
      <c r="Q74" s="6"/>
      <c r="R74" s="12"/>
      <c r="T74" s="12"/>
    </row>
    <row r="75" spans="1:20" ht="12.75">
      <c r="A75" s="2">
        <v>63</v>
      </c>
      <c r="B75" t="s">
        <v>313</v>
      </c>
      <c r="C75">
        <f t="shared" si="13"/>
      </c>
      <c r="D75">
        <f t="shared" si="14"/>
      </c>
      <c r="E75" t="str">
        <f t="shared" si="15"/>
        <v>t</v>
      </c>
      <c r="F75" t="str">
        <f>IF(AND(L75&gt;0,L75&lt;=5),"T1c"," ")&amp;IF(AND(M75&gt;0,M75&lt;=5),"T1p"," ")</f>
        <v>  </v>
      </c>
      <c r="G75" t="str">
        <f>IF(AND(P75&gt;0,P75&lt;=5),"T2c"," ")&amp;IF(AND(Q75&gt;0,Q75&lt;=5),"T2p"," ")</f>
        <v>  </v>
      </c>
      <c r="H75" s="13">
        <f>I$19</f>
        <v>12.395777292</v>
      </c>
      <c r="I75" s="3">
        <f>'orig. data'!E64</f>
        <v>12.375230085</v>
      </c>
      <c r="J75" s="3">
        <f>'orig. data'!S64</f>
        <v>8.2651100187</v>
      </c>
      <c r="K75" s="13">
        <f>J$19</f>
        <v>9.6834307214</v>
      </c>
      <c r="L75" s="6">
        <f>'orig. data'!C64</f>
        <v>869</v>
      </c>
      <c r="M75" s="6">
        <f>'orig. data'!D64</f>
        <v>71395</v>
      </c>
      <c r="N75" s="12">
        <f>'orig. data'!H64</f>
        <v>0.9754838184</v>
      </c>
      <c r="P75" s="6">
        <f>'orig. data'!Q64</f>
        <v>645</v>
      </c>
      <c r="Q75" s="6">
        <f>'orig. data'!R64</f>
        <v>76650</v>
      </c>
      <c r="R75" s="12">
        <f>'orig. data'!V64</f>
        <v>0.0057309387</v>
      </c>
      <c r="T75" s="12">
        <f>'orig. data'!AE64</f>
        <v>4.8500138E-08</v>
      </c>
    </row>
    <row r="76" spans="1:20" ht="12.75">
      <c r="A76" s="2">
        <v>64</v>
      </c>
      <c r="B76" t="s">
        <v>279</v>
      </c>
      <c r="C76" t="str">
        <f t="shared" si="13"/>
        <v>1</v>
      </c>
      <c r="D76" t="str">
        <f t="shared" si="14"/>
        <v>2</v>
      </c>
      <c r="E76" t="str">
        <f t="shared" si="15"/>
        <v>t</v>
      </c>
      <c r="F76" t="str">
        <f>IF(AND(L76&gt;0,L76&lt;=5),"T1c"," ")&amp;IF(AND(M76&gt;0,M76&lt;=5),"T1p"," ")</f>
        <v>  </v>
      </c>
      <c r="G76" t="str">
        <f>IF(AND(P76&gt;0,P76&lt;=5),"T2c"," ")&amp;IF(AND(Q76&gt;0,Q76&lt;=5),"T2p"," ")</f>
        <v>  </v>
      </c>
      <c r="H76" s="13">
        <f>I$19</f>
        <v>12.395777292</v>
      </c>
      <c r="I76" s="3">
        <f>'orig. data'!E65</f>
        <v>10.604687579</v>
      </c>
      <c r="J76" s="3">
        <f>'orig. data'!S65</f>
        <v>7.5397445914</v>
      </c>
      <c r="K76" s="13">
        <f>J$19</f>
        <v>9.6834307214</v>
      </c>
      <c r="L76" s="6">
        <f>'orig. data'!C65</f>
        <v>1245</v>
      </c>
      <c r="M76" s="6">
        <f>'orig. data'!D65</f>
        <v>119786</v>
      </c>
      <c r="N76" s="12">
        <f>'orig. data'!H65</f>
        <v>0.0019054158</v>
      </c>
      <c r="P76" s="6">
        <f>'orig. data'!Q65</f>
        <v>881</v>
      </c>
      <c r="Q76" s="6">
        <f>'orig. data'!R65</f>
        <v>115702</v>
      </c>
      <c r="R76" s="12">
        <f>'orig. data'!V65</f>
        <v>3.0662959E-06</v>
      </c>
      <c r="T76" s="12">
        <f>'orig. data'!AE65</f>
        <v>6.122085E-07</v>
      </c>
    </row>
    <row r="77" spans="1:20" ht="12.75">
      <c r="A77" s="2">
        <v>65</v>
      </c>
      <c r="B77" t="s">
        <v>280</v>
      </c>
      <c r="C77" t="str">
        <f t="shared" si="13"/>
        <v>1</v>
      </c>
      <c r="D77" t="str">
        <f t="shared" si="14"/>
        <v>2</v>
      </c>
      <c r="E77" t="str">
        <f t="shared" si="15"/>
        <v>t</v>
      </c>
      <c r="F77" t="str">
        <f>IF(AND(L77&gt;0,L77&lt;=5),"T1c"," ")&amp;IF(AND(M77&gt;0,M77&lt;=5),"T1p"," ")</f>
        <v>  </v>
      </c>
      <c r="G77" t="str">
        <f>IF(AND(P77&gt;0,P77&lt;=5),"T2c"," ")&amp;IF(AND(Q77&gt;0,Q77&lt;=5),"T2p"," ")</f>
        <v>  </v>
      </c>
      <c r="H77" s="13">
        <f>I$19</f>
        <v>12.395777292</v>
      </c>
      <c r="I77" s="3">
        <f>'orig. data'!E66</f>
        <v>18.23210052</v>
      </c>
      <c r="J77" s="3">
        <f>'orig. data'!S66</f>
        <v>12.338200559</v>
      </c>
      <c r="K77" s="13">
        <f>J$19</f>
        <v>9.6834307214</v>
      </c>
      <c r="L77" s="6">
        <f>'orig. data'!C66</f>
        <v>1191</v>
      </c>
      <c r="M77" s="6">
        <f>'orig. data'!D66</f>
        <v>64508</v>
      </c>
      <c r="N77" s="12">
        <f>'orig. data'!H66</f>
        <v>1.787127E-14</v>
      </c>
      <c r="P77" s="6">
        <f>'orig. data'!Q66</f>
        <v>932</v>
      </c>
      <c r="Q77" s="6">
        <f>'orig. data'!R66</f>
        <v>70749</v>
      </c>
      <c r="R77" s="12">
        <f>'orig. data'!V66</f>
        <v>4.0466586E-06</v>
      </c>
      <c r="T77" s="12">
        <f>'orig. data'!AE66</f>
        <v>4.237083E-09</v>
      </c>
    </row>
    <row r="78" spans="1:20" ht="12.75">
      <c r="A78" s="2">
        <v>66</v>
      </c>
      <c r="B78" t="s">
        <v>281</v>
      </c>
      <c r="C78" t="str">
        <f t="shared" si="13"/>
        <v>1</v>
      </c>
      <c r="D78" t="str">
        <f t="shared" si="14"/>
        <v>2</v>
      </c>
      <c r="E78" t="str">
        <f t="shared" si="15"/>
        <v>t</v>
      </c>
      <c r="F78" t="str">
        <f>IF(AND(L78&gt;0,L78&lt;=5),"T1c"," ")&amp;IF(AND(M78&gt;0,M78&lt;=5),"T1p"," ")</f>
        <v>  </v>
      </c>
      <c r="G78" t="str">
        <f>IF(AND(P78&gt;0,P78&lt;=5),"T2c"," ")&amp;IF(AND(Q78&gt;0,Q78&lt;=5),"T2p"," ")</f>
        <v>  </v>
      </c>
      <c r="H78" s="13">
        <f>I$19</f>
        <v>12.395777292</v>
      </c>
      <c r="I78" s="3">
        <f>'orig. data'!E67</f>
        <v>18.523390156</v>
      </c>
      <c r="J78" s="3">
        <f>'orig. data'!S67</f>
        <v>13.818402266</v>
      </c>
      <c r="K78" s="13">
        <f>J$19</f>
        <v>9.6834307214</v>
      </c>
      <c r="L78" s="6">
        <f>'orig. data'!C67</f>
        <v>737</v>
      </c>
      <c r="M78" s="6">
        <f>'orig. data'!D67</f>
        <v>38885</v>
      </c>
      <c r="N78" s="12">
        <f>'orig. data'!H67</f>
        <v>5.758871E-13</v>
      </c>
      <c r="P78" s="6">
        <f>'orig. data'!Q67</f>
        <v>559</v>
      </c>
      <c r="Q78" s="6">
        <f>'orig. data'!R67</f>
        <v>39103</v>
      </c>
      <c r="R78" s="12">
        <f>'orig. data'!V67</f>
        <v>2.0765747E-09</v>
      </c>
      <c r="T78" s="12">
        <f>'orig. data'!AE67</f>
        <v>0.0002608568</v>
      </c>
    </row>
    <row r="79" spans="2:20" ht="12.75">
      <c r="B79"/>
      <c r="C79"/>
      <c r="D79"/>
      <c r="E79"/>
      <c r="F79"/>
      <c r="G79"/>
      <c r="H79" s="13"/>
      <c r="I79" s="3"/>
      <c r="J79" s="3"/>
      <c r="K79" s="13"/>
      <c r="L79" s="6"/>
      <c r="M79" s="6"/>
      <c r="N79" s="12"/>
      <c r="P79" s="6"/>
      <c r="Q79" s="6"/>
      <c r="R79" s="12"/>
      <c r="T79" s="12"/>
    </row>
    <row r="80" spans="1:20" ht="12.75">
      <c r="A80" s="2">
        <v>67</v>
      </c>
      <c r="B80" t="s">
        <v>179</v>
      </c>
      <c r="C80" t="str">
        <f t="shared" si="13"/>
        <v>1</v>
      </c>
      <c r="D80" t="str">
        <f t="shared" si="14"/>
        <v>2</v>
      </c>
      <c r="E80">
        <f t="shared" si="15"/>
      </c>
      <c r="F80" t="str">
        <f aca="true" t="shared" si="28" ref="F80:F85">IF(AND(L80&gt;0,L80&lt;=5),"T1c"," ")&amp;IF(AND(M80&gt;0,M80&lt;=5),"T1p"," ")</f>
        <v>  </v>
      </c>
      <c r="G80" t="str">
        <f aca="true" t="shared" si="29" ref="G80:G85">IF(AND(P80&gt;0,P80&lt;=5),"T2c"," ")&amp;IF(AND(Q80&gt;0,Q80&lt;=5),"T2p"," ")</f>
        <v>  </v>
      </c>
      <c r="H80" s="13">
        <f aca="true" t="shared" si="30" ref="H80:H85">I$19</f>
        <v>12.395777292</v>
      </c>
      <c r="I80" s="3">
        <f>'orig. data'!E68</f>
        <v>8.9402119517</v>
      </c>
      <c r="J80" s="3">
        <f>'orig. data'!S68</f>
        <v>7.0387097056</v>
      </c>
      <c r="K80" s="13">
        <f aca="true" t="shared" si="31" ref="K80:K85">J$19</f>
        <v>9.6834307214</v>
      </c>
      <c r="L80" s="6">
        <f>'orig. data'!C68</f>
        <v>378</v>
      </c>
      <c r="M80" s="6">
        <f>'orig. data'!D68</f>
        <v>44375</v>
      </c>
      <c r="N80" s="12">
        <f>'orig. data'!H68</f>
        <v>1.059696E-06</v>
      </c>
      <c r="P80" s="6">
        <f>'orig. data'!Q68</f>
        <v>335</v>
      </c>
      <c r="Q80" s="6">
        <f>'orig. data'!R68</f>
        <v>48835</v>
      </c>
      <c r="R80" s="12">
        <f>'orig. data'!V68</f>
        <v>4.2010159E-06</v>
      </c>
      <c r="T80" s="12">
        <f>'orig. data'!AE68</f>
        <v>0.0196382603</v>
      </c>
    </row>
    <row r="81" spans="1:20" ht="12.75">
      <c r="A81" s="2">
        <v>68</v>
      </c>
      <c r="B81" t="s">
        <v>282</v>
      </c>
      <c r="C81">
        <f t="shared" si="13"/>
      </c>
      <c r="D81">
        <f t="shared" si="14"/>
      </c>
      <c r="E81" t="str">
        <f t="shared" si="15"/>
        <v>t</v>
      </c>
      <c r="F81" t="str">
        <f t="shared" si="28"/>
        <v>  </v>
      </c>
      <c r="G81" t="str">
        <f t="shared" si="29"/>
        <v>  </v>
      </c>
      <c r="H81" s="13">
        <f t="shared" si="30"/>
        <v>12.395777292</v>
      </c>
      <c r="I81" s="3">
        <f>'orig. data'!E69</f>
        <v>13.621129415</v>
      </c>
      <c r="J81" s="3">
        <f>'orig. data'!S69</f>
        <v>9.149856186</v>
      </c>
      <c r="K81" s="13">
        <f t="shared" si="31"/>
        <v>9.6834307214</v>
      </c>
      <c r="L81" s="6">
        <f>'orig. data'!C69</f>
        <v>176</v>
      </c>
      <c r="M81" s="6">
        <f>'orig. data'!D69</f>
        <v>12533</v>
      </c>
      <c r="N81" s="12">
        <f>'orig. data'!H69</f>
        <v>0.2754062054</v>
      </c>
      <c r="P81" s="6">
        <f>'orig. data'!Q69</f>
        <v>129</v>
      </c>
      <c r="Q81" s="6">
        <f>'orig. data'!R69</f>
        <v>12900</v>
      </c>
      <c r="R81" s="12">
        <f>'orig. data'!V69</f>
        <v>0.5652364034</v>
      </c>
      <c r="T81" s="12">
        <f>'orig. data'!AE69</f>
        <v>0.0036158197</v>
      </c>
    </row>
    <row r="82" spans="1:20" ht="12.75">
      <c r="A82" s="2">
        <v>69</v>
      </c>
      <c r="B82" t="s">
        <v>314</v>
      </c>
      <c r="C82">
        <f t="shared" si="13"/>
      </c>
      <c r="D82">
        <f t="shared" si="14"/>
      </c>
      <c r="E82">
        <f t="shared" si="15"/>
      </c>
      <c r="F82" t="str">
        <f t="shared" si="28"/>
        <v>  </v>
      </c>
      <c r="G82" t="str">
        <f t="shared" si="29"/>
        <v>  </v>
      </c>
      <c r="H82" s="13">
        <f t="shared" si="30"/>
        <v>12.395777292</v>
      </c>
      <c r="I82" s="3">
        <f>'orig. data'!E70</f>
        <v>12.716499853</v>
      </c>
      <c r="J82" s="3">
        <f>'orig. data'!S70</f>
        <v>9.4463184524</v>
      </c>
      <c r="K82" s="13">
        <f t="shared" si="31"/>
        <v>9.6834307214</v>
      </c>
      <c r="L82" s="6">
        <f>'orig. data'!C70</f>
        <v>307</v>
      </c>
      <c r="M82" s="6">
        <f>'orig. data'!D70</f>
        <v>23916</v>
      </c>
      <c r="N82" s="12">
        <f>'orig. data'!H70</f>
        <v>0.7201461234</v>
      </c>
      <c r="P82" s="6">
        <f>'orig. data'!Q70</f>
        <v>232</v>
      </c>
      <c r="Q82" s="6">
        <f>'orig. data'!R70</f>
        <v>23363</v>
      </c>
      <c r="R82" s="12">
        <f>'orig. data'!V70</f>
        <v>0.7529486571</v>
      </c>
      <c r="T82" s="12">
        <f>'orig. data'!AE70</f>
        <v>0.0075972542</v>
      </c>
    </row>
    <row r="83" spans="1:20" ht="12.75">
      <c r="A83" s="2">
        <v>70</v>
      </c>
      <c r="B83" t="s">
        <v>283</v>
      </c>
      <c r="C83">
        <f t="shared" si="13"/>
      </c>
      <c r="D83">
        <f t="shared" si="14"/>
      </c>
      <c r="E83" t="str">
        <f t="shared" si="15"/>
        <v>t</v>
      </c>
      <c r="F83" t="str">
        <f t="shared" si="28"/>
        <v>  </v>
      </c>
      <c r="G83" t="str">
        <f t="shared" si="29"/>
        <v>  </v>
      </c>
      <c r="H83" s="13">
        <f t="shared" si="30"/>
        <v>12.395777292</v>
      </c>
      <c r="I83" s="3">
        <f>'orig. data'!E71</f>
        <v>14.227663735</v>
      </c>
      <c r="J83" s="3">
        <f>'orig. data'!S71</f>
        <v>8.3537245807</v>
      </c>
      <c r="K83" s="13">
        <f t="shared" si="31"/>
        <v>9.6834307214</v>
      </c>
      <c r="L83" s="6">
        <f>'orig. data'!C71</f>
        <v>391</v>
      </c>
      <c r="M83" s="6">
        <f>'orig. data'!D71</f>
        <v>26197</v>
      </c>
      <c r="N83" s="12">
        <f>'orig. data'!H71</f>
        <v>0.0346923573</v>
      </c>
      <c r="P83" s="6">
        <f>'orig. data'!Q71</f>
        <v>250</v>
      </c>
      <c r="Q83" s="6">
        <f>'orig. data'!R71</f>
        <v>27788</v>
      </c>
      <c r="R83" s="12">
        <f>'orig. data'!V71</f>
        <v>0.0508265716</v>
      </c>
      <c r="T83" s="12">
        <f>'orig. data'!AE71</f>
        <v>5.1667372E-08</v>
      </c>
    </row>
    <row r="84" spans="1:20" ht="12.75">
      <c r="A84" s="2">
        <v>71</v>
      </c>
      <c r="B84" t="s">
        <v>284</v>
      </c>
      <c r="C84" t="str">
        <f t="shared" si="13"/>
        <v>1</v>
      </c>
      <c r="D84" t="str">
        <f t="shared" si="14"/>
        <v>2</v>
      </c>
      <c r="E84" t="str">
        <f t="shared" si="15"/>
        <v>t</v>
      </c>
      <c r="F84" t="str">
        <f t="shared" si="28"/>
        <v>  </v>
      </c>
      <c r="G84" t="str">
        <f t="shared" si="29"/>
        <v>  </v>
      </c>
      <c r="H84" s="13">
        <f t="shared" si="30"/>
        <v>12.395777292</v>
      </c>
      <c r="I84" s="3">
        <f>'orig. data'!E72</f>
        <v>18.800918818</v>
      </c>
      <c r="J84" s="3">
        <f>'orig. data'!S72</f>
        <v>14.451822267</v>
      </c>
      <c r="K84" s="13">
        <f t="shared" si="31"/>
        <v>9.6834307214</v>
      </c>
      <c r="L84" s="6">
        <f>'orig. data'!C72</f>
        <v>549</v>
      </c>
      <c r="M84" s="6">
        <f>'orig. data'!D72</f>
        <v>29124</v>
      </c>
      <c r="N84" s="12">
        <f>'orig. data'!H72</f>
        <v>7.272888E-12</v>
      </c>
      <c r="P84" s="6">
        <f>'orig. data'!Q72</f>
        <v>473</v>
      </c>
      <c r="Q84" s="6">
        <f>'orig. data'!R72</f>
        <v>32244</v>
      </c>
      <c r="R84" s="12">
        <f>'orig. data'!V72</f>
        <v>1.387381E-10</v>
      </c>
      <c r="T84" s="12">
        <f>'orig. data'!AE72</f>
        <v>0.0031078282</v>
      </c>
    </row>
    <row r="85" spans="1:20" ht="12.75">
      <c r="A85" s="2">
        <v>72</v>
      </c>
      <c r="B85" t="s">
        <v>180</v>
      </c>
      <c r="C85" t="str">
        <f t="shared" si="13"/>
        <v>1</v>
      </c>
      <c r="D85" t="str">
        <f t="shared" si="14"/>
        <v>2</v>
      </c>
      <c r="E85">
        <f t="shared" si="15"/>
      </c>
      <c r="F85" t="str">
        <f t="shared" si="28"/>
        <v>  </v>
      </c>
      <c r="G85" t="str">
        <f t="shared" si="29"/>
        <v>  </v>
      </c>
      <c r="H85" s="13">
        <f t="shared" si="30"/>
        <v>12.395777292</v>
      </c>
      <c r="I85" s="3">
        <f>'orig. data'!E73</f>
        <v>43.619104334</v>
      </c>
      <c r="J85" s="3">
        <f>'orig. data'!S73</f>
        <v>36.959195214</v>
      </c>
      <c r="K85" s="13">
        <f t="shared" si="31"/>
        <v>9.6834307214</v>
      </c>
      <c r="L85" s="6">
        <f>'orig. data'!C73</f>
        <v>528</v>
      </c>
      <c r="M85" s="6">
        <f>'orig. data'!D73</f>
        <v>12822</v>
      </c>
      <c r="N85" s="12">
        <f>'orig. data'!H73</f>
        <v>3.773349E-90</v>
      </c>
      <c r="P85" s="6">
        <f>'orig. data'!Q73</f>
        <v>508</v>
      </c>
      <c r="Q85" s="6">
        <f>'orig. data'!R73</f>
        <v>14555</v>
      </c>
      <c r="R85" s="12">
        <f>'orig. data'!V73</f>
        <v>4.629469E-99</v>
      </c>
      <c r="T85" s="12">
        <f>'orig. data'!AE73</f>
        <v>0.0992164648</v>
      </c>
    </row>
    <row r="86" spans="2:20" ht="12.75">
      <c r="B86"/>
      <c r="C86"/>
      <c r="D86"/>
      <c r="E86"/>
      <c r="F86"/>
      <c r="G86"/>
      <c r="H86" s="13"/>
      <c r="I86" s="3"/>
      <c r="J86" s="3"/>
      <c r="K86" s="13"/>
      <c r="L86" s="6"/>
      <c r="M86" s="6"/>
      <c r="N86" s="12"/>
      <c r="P86" s="6"/>
      <c r="Q86" s="6"/>
      <c r="R86" s="12"/>
      <c r="T86" s="12"/>
    </row>
    <row r="87" spans="1:20" ht="12.75">
      <c r="A87" s="2">
        <v>73</v>
      </c>
      <c r="B87" t="s">
        <v>285</v>
      </c>
      <c r="C87" t="str">
        <f t="shared" si="13"/>
        <v>1</v>
      </c>
      <c r="D87" t="str">
        <f t="shared" si="14"/>
        <v>2</v>
      </c>
      <c r="E87" t="str">
        <f t="shared" si="15"/>
        <v>t</v>
      </c>
      <c r="F87" t="str">
        <f>IF(AND(L87&gt;0,L87&lt;=5),"T1c"," ")&amp;IF(AND(M87&gt;0,M87&lt;=5),"T1p"," ")</f>
        <v>  </v>
      </c>
      <c r="G87" t="str">
        <f>IF(AND(P87&gt;0,P87&lt;=5),"T2c"," ")&amp;IF(AND(Q87&gt;0,Q87&lt;=5),"T2p"," ")</f>
        <v>  </v>
      </c>
      <c r="H87" s="13">
        <f>I$19</f>
        <v>12.395777292</v>
      </c>
      <c r="I87" s="3">
        <f>'orig. data'!E74</f>
        <v>22.274220563</v>
      </c>
      <c r="J87" s="3">
        <f>'orig. data'!S74</f>
        <v>12.640929504</v>
      </c>
      <c r="K87" s="13">
        <f>J$19</f>
        <v>9.6834307214</v>
      </c>
      <c r="L87" s="6">
        <f>'orig. data'!C74</f>
        <v>897</v>
      </c>
      <c r="M87" s="6">
        <f>'orig. data'!D74</f>
        <v>40422</v>
      </c>
      <c r="N87" s="12">
        <f>'orig. data'!H74</f>
        <v>2.527837E-27</v>
      </c>
      <c r="P87" s="6">
        <f>'orig. data'!Q74</f>
        <v>454</v>
      </c>
      <c r="Q87" s="6">
        <f>'orig. data'!R74</f>
        <v>35155</v>
      </c>
      <c r="R87" s="12">
        <f>'orig. data'!V74</f>
        <v>2.79208E-05</v>
      </c>
      <c r="T87" s="12">
        <f>'orig. data'!AE74</f>
        <v>3.452322E-13</v>
      </c>
    </row>
    <row r="88" spans="1:20" ht="12.75">
      <c r="A88" s="2">
        <v>74</v>
      </c>
      <c r="B88" t="s">
        <v>286</v>
      </c>
      <c r="C88" t="str">
        <f t="shared" si="13"/>
        <v>1</v>
      </c>
      <c r="D88" t="str">
        <f t="shared" si="14"/>
        <v>2</v>
      </c>
      <c r="E88" t="str">
        <f t="shared" si="15"/>
        <v>t</v>
      </c>
      <c r="F88" t="str">
        <f>IF(AND(L88&gt;0,L88&lt;=5),"T1c"," ")&amp;IF(AND(M88&gt;0,M88&lt;=5),"T1p"," ")</f>
        <v>  </v>
      </c>
      <c r="G88" t="str">
        <f>IF(AND(P88&gt;0,P88&lt;=5),"T2c"," ")&amp;IF(AND(Q88&gt;0,Q88&lt;=5),"T2p"," ")</f>
        <v>  </v>
      </c>
      <c r="H88" s="13">
        <f>I$19</f>
        <v>12.395777292</v>
      </c>
      <c r="I88" s="3">
        <f>'orig. data'!E75</f>
        <v>24.921431669</v>
      </c>
      <c r="J88" s="3">
        <f>'orig. data'!S75</f>
        <v>17.028028429</v>
      </c>
      <c r="K88" s="13">
        <f>J$19</f>
        <v>9.6834307214</v>
      </c>
      <c r="L88" s="6">
        <f>'orig. data'!C75</f>
        <v>1142</v>
      </c>
      <c r="M88" s="6">
        <f>'orig. data'!D75</f>
        <v>45846</v>
      </c>
      <c r="N88" s="12">
        <f>'orig. data'!H75</f>
        <v>6.887076E-41</v>
      </c>
      <c r="P88" s="6">
        <f>'orig. data'!Q75</f>
        <v>766</v>
      </c>
      <c r="Q88" s="6">
        <f>'orig. data'!R75</f>
        <v>45223</v>
      </c>
      <c r="R88" s="12">
        <f>'orig. data'!V75</f>
        <v>1.731097E-23</v>
      </c>
      <c r="T88" s="12">
        <f>'orig. data'!AE75</f>
        <v>1.2191601E-07</v>
      </c>
    </row>
    <row r="89" spans="1:20" ht="12.75">
      <c r="A89" s="2">
        <v>75</v>
      </c>
      <c r="B89" t="s">
        <v>287</v>
      </c>
      <c r="C89" t="str">
        <f t="shared" si="13"/>
        <v>1</v>
      </c>
      <c r="D89" t="str">
        <f t="shared" si="14"/>
        <v>2</v>
      </c>
      <c r="E89" t="str">
        <f t="shared" si="15"/>
        <v>t</v>
      </c>
      <c r="F89" t="str">
        <f>IF(AND(L89&gt;0,L89&lt;=5),"T1c"," ")&amp;IF(AND(M89&gt;0,M89&lt;=5),"T1p"," ")</f>
        <v>  </v>
      </c>
      <c r="G89" t="str">
        <f>IF(AND(P89&gt;0,P89&lt;=5),"T2c"," ")&amp;IF(AND(Q89&gt;0,Q89&lt;=5),"T2p"," ")</f>
        <v>  </v>
      </c>
      <c r="H89" s="13">
        <f>I$19</f>
        <v>12.395777292</v>
      </c>
      <c r="I89" s="3">
        <f>'orig. data'!E76</f>
        <v>40.865412799</v>
      </c>
      <c r="J89" s="3">
        <f>'orig. data'!S76</f>
        <v>28.623497091</v>
      </c>
      <c r="K89" s="13">
        <f>J$19</f>
        <v>9.6834307214</v>
      </c>
      <c r="L89" s="6">
        <f>'orig. data'!C76</f>
        <v>760</v>
      </c>
      <c r="M89" s="6">
        <f>'orig. data'!D76</f>
        <v>19368</v>
      </c>
      <c r="N89" s="12">
        <f>'orig. data'!H76</f>
        <v>1.073439E-95</v>
      </c>
      <c r="P89" s="6">
        <f>'orig. data'!Q76</f>
        <v>609</v>
      </c>
      <c r="Q89" s="6">
        <f>'orig. data'!R76</f>
        <v>22419</v>
      </c>
      <c r="R89" s="12">
        <f>'orig. data'!V76</f>
        <v>2.025189E-71</v>
      </c>
      <c r="T89" s="12">
        <f>'orig. data'!AE76</f>
        <v>1.10471E-05</v>
      </c>
    </row>
    <row r="90" spans="2:20" ht="12.75">
      <c r="B90"/>
      <c r="C90"/>
      <c r="D90"/>
      <c r="E90"/>
      <c r="F90"/>
      <c r="G90"/>
      <c r="H90" s="13"/>
      <c r="I90" s="3"/>
      <c r="J90" s="3"/>
      <c r="K90" s="13"/>
      <c r="L90" s="6"/>
      <c r="M90" s="6"/>
      <c r="N90" s="12"/>
      <c r="P90" s="6"/>
      <c r="Q90" s="6"/>
      <c r="R90" s="12"/>
      <c r="T90" s="12"/>
    </row>
    <row r="91" spans="1:20" ht="12.75">
      <c r="A91" s="2">
        <v>76</v>
      </c>
      <c r="B91" t="s">
        <v>288</v>
      </c>
      <c r="C91" t="str">
        <f t="shared" si="13"/>
        <v>1</v>
      </c>
      <c r="D91" t="str">
        <f t="shared" si="14"/>
        <v>2</v>
      </c>
      <c r="E91" t="str">
        <f t="shared" si="15"/>
        <v>t</v>
      </c>
      <c r="F91" t="str">
        <f aca="true" t="shared" si="32" ref="F91:F101">IF(AND(L91&gt;0,L91&lt;=5),"T1c"," ")&amp;IF(AND(M91&gt;0,M91&lt;=5),"T1p"," ")</f>
        <v>  </v>
      </c>
      <c r="G91" t="str">
        <f aca="true" t="shared" si="33" ref="G91:G101">IF(AND(P91&gt;0,P91&lt;=5),"T2c"," ")&amp;IF(AND(Q91&gt;0,Q91&lt;=5),"T2p"," ")</f>
        <v>  </v>
      </c>
      <c r="H91" s="13">
        <f aca="true" t="shared" si="34" ref="H91:H101">I$19</f>
        <v>12.395777292</v>
      </c>
      <c r="I91" s="3">
        <f>'orig. data'!E77</f>
        <v>20.697016633</v>
      </c>
      <c r="J91" s="3">
        <f>'orig. data'!S77</f>
        <v>13.737978182</v>
      </c>
      <c r="K91" s="13">
        <f aca="true" t="shared" si="35" ref="K91:K101">J$19</f>
        <v>9.6834307214</v>
      </c>
      <c r="L91" s="6">
        <f>'orig. data'!C77</f>
        <v>1237</v>
      </c>
      <c r="M91" s="6">
        <f>'orig. data'!D77</f>
        <v>64730</v>
      </c>
      <c r="N91" s="12">
        <f>'orig. data'!H77</f>
        <v>1.978953E-21</v>
      </c>
      <c r="P91" s="6">
        <f>'orig. data'!Q77</f>
        <v>769</v>
      </c>
      <c r="Q91" s="6">
        <f>'orig. data'!R77</f>
        <v>58820</v>
      </c>
      <c r="R91" s="12">
        <f>'orig. data'!V77</f>
        <v>1.4182721E-09</v>
      </c>
      <c r="T91" s="12">
        <f>'orig. data'!AE77</f>
        <v>3.2408821E-08</v>
      </c>
    </row>
    <row r="92" spans="1:20" ht="12.75">
      <c r="A92" s="2">
        <v>77</v>
      </c>
      <c r="B92" t="s">
        <v>289</v>
      </c>
      <c r="C92" t="str">
        <f t="shared" si="13"/>
        <v>1</v>
      </c>
      <c r="D92" t="str">
        <f t="shared" si="14"/>
        <v>2</v>
      </c>
      <c r="E92">
        <f t="shared" si="15"/>
      </c>
      <c r="F92" t="str">
        <f t="shared" si="32"/>
        <v>  </v>
      </c>
      <c r="G92" t="str">
        <f t="shared" si="33"/>
        <v>  </v>
      </c>
      <c r="H92" s="13">
        <f t="shared" si="34"/>
        <v>12.395777292</v>
      </c>
      <c r="I92" s="3">
        <f>'orig. data'!E78</f>
        <v>22.011534944</v>
      </c>
      <c r="J92" s="3">
        <f>'orig. data'!S78</f>
        <v>20.963544409</v>
      </c>
      <c r="K92" s="13">
        <f t="shared" si="35"/>
        <v>9.6834307214</v>
      </c>
      <c r="L92" s="6">
        <f>'orig. data'!C78</f>
        <v>174</v>
      </c>
      <c r="M92" s="6">
        <f>'orig. data'!D78</f>
        <v>8274</v>
      </c>
      <c r="N92" s="12">
        <f>'orig. data'!H78</f>
        <v>5.637425E-10</v>
      </c>
      <c r="P92" s="6">
        <f>'orig. data'!Q78</f>
        <v>121</v>
      </c>
      <c r="Q92" s="6">
        <f>'orig. data'!R78</f>
        <v>6268</v>
      </c>
      <c r="R92" s="12">
        <f>'orig. data'!V78</f>
        <v>6.481769E-14</v>
      </c>
      <c r="T92" s="12">
        <f>'orig. data'!AE78</f>
        <v>0.9175464231</v>
      </c>
    </row>
    <row r="93" spans="1:20" ht="12.75">
      <c r="A93" s="2">
        <v>78</v>
      </c>
      <c r="B93" t="s">
        <v>181</v>
      </c>
      <c r="C93" t="str">
        <f t="shared" si="13"/>
        <v>1</v>
      </c>
      <c r="D93" t="str">
        <f t="shared" si="14"/>
        <v>2</v>
      </c>
      <c r="E93">
        <f t="shared" si="15"/>
      </c>
      <c r="F93" t="str">
        <f t="shared" si="32"/>
        <v>  </v>
      </c>
      <c r="G93" t="str">
        <f t="shared" si="33"/>
        <v>  </v>
      </c>
      <c r="H93" s="13">
        <f t="shared" si="34"/>
        <v>12.395777292</v>
      </c>
      <c r="I93" s="3">
        <f>'orig. data'!E79</f>
        <v>29.648975446</v>
      </c>
      <c r="J93" s="3">
        <f>'orig. data'!S79</f>
        <v>25.199559845</v>
      </c>
      <c r="K93" s="13">
        <f t="shared" si="35"/>
        <v>9.6834307214</v>
      </c>
      <c r="L93" s="6">
        <f>'orig. data'!C79</f>
        <v>430</v>
      </c>
      <c r="M93" s="6">
        <f>'orig. data'!D79</f>
        <v>15475</v>
      </c>
      <c r="N93" s="12">
        <f>'orig. data'!H79</f>
        <v>6.55905E-39</v>
      </c>
      <c r="P93" s="6">
        <f>'orig. data'!Q79</f>
        <v>331</v>
      </c>
      <c r="Q93" s="6">
        <f>'orig. data'!R79</f>
        <v>13460</v>
      </c>
      <c r="R93" s="12">
        <f>'orig. data'!V79</f>
        <v>9.661837E-40</v>
      </c>
      <c r="T93" s="12">
        <f>'orig. data'!AE79</f>
        <v>0.1557529459</v>
      </c>
    </row>
    <row r="94" spans="1:20" ht="12.75">
      <c r="A94" s="2">
        <v>79</v>
      </c>
      <c r="B94" t="s">
        <v>182</v>
      </c>
      <c r="C94" t="str">
        <f t="shared" si="13"/>
        <v>1</v>
      </c>
      <c r="D94" t="str">
        <f t="shared" si="14"/>
        <v>2</v>
      </c>
      <c r="E94">
        <f t="shared" si="15"/>
      </c>
      <c r="F94" t="str">
        <f t="shared" si="32"/>
        <v>  </v>
      </c>
      <c r="G94" t="str">
        <f t="shared" si="33"/>
        <v>  </v>
      </c>
      <c r="H94" s="13">
        <f t="shared" si="34"/>
        <v>12.395777292</v>
      </c>
      <c r="I94" s="3">
        <f>'orig. data'!E80</f>
        <v>32.373906126</v>
      </c>
      <c r="J94" s="3">
        <f>'orig. data'!S80</f>
        <v>21.33184128</v>
      </c>
      <c r="K94" s="13">
        <f t="shared" si="35"/>
        <v>9.6834307214</v>
      </c>
      <c r="L94" s="6">
        <f>'orig. data'!C80</f>
        <v>133</v>
      </c>
      <c r="M94" s="6">
        <f>'orig. data'!D80</f>
        <v>4379</v>
      </c>
      <c r="N94" s="12">
        <f>'orig. data'!H80</f>
        <v>2.360893E-22</v>
      </c>
      <c r="P94" s="6">
        <f>'orig. data'!Q80</f>
        <v>86</v>
      </c>
      <c r="Q94" s="6">
        <f>'orig. data'!R80</f>
        <v>4179</v>
      </c>
      <c r="R94" s="12">
        <f>'orig. data'!V80</f>
        <v>3.476742E-11</v>
      </c>
      <c r="T94" s="12">
        <f>'orig. data'!AE80</f>
        <v>0.010524302</v>
      </c>
    </row>
    <row r="95" spans="1:20" ht="12.75">
      <c r="A95" s="2">
        <v>80</v>
      </c>
      <c r="B95" t="s">
        <v>184</v>
      </c>
      <c r="C95" t="str">
        <f t="shared" si="13"/>
        <v>1</v>
      </c>
      <c r="D95" t="str">
        <f t="shared" si="14"/>
        <v>2</v>
      </c>
      <c r="E95">
        <f t="shared" si="15"/>
      </c>
      <c r="F95" t="str">
        <f t="shared" si="32"/>
        <v>  </v>
      </c>
      <c r="G95" t="str">
        <f t="shared" si="33"/>
        <v>  </v>
      </c>
      <c r="H95" s="13">
        <f t="shared" si="34"/>
        <v>12.395777292</v>
      </c>
      <c r="I95" s="3">
        <f>'orig. data'!E82</f>
        <v>35.416355323</v>
      </c>
      <c r="J95" s="3">
        <f>'orig. data'!S82</f>
        <v>31.228641984</v>
      </c>
      <c r="K95" s="13">
        <f t="shared" si="35"/>
        <v>9.6834307214</v>
      </c>
      <c r="L95" s="6">
        <f>'orig. data'!C82</f>
        <v>405</v>
      </c>
      <c r="M95" s="6">
        <f>'orig. data'!D82</f>
        <v>12453</v>
      </c>
      <c r="N95" s="12">
        <f>'orig. data'!H82</f>
        <v>2.051639E-54</v>
      </c>
      <c r="P95" s="6">
        <f>'orig. data'!Q82</f>
        <v>474</v>
      </c>
      <c r="Q95" s="6">
        <f>'orig. data'!R82</f>
        <v>15896</v>
      </c>
      <c r="R95" s="12">
        <f>'orig. data'!V82</f>
        <v>2.88637E-73</v>
      </c>
      <c r="T95" s="12">
        <f>'orig. data'!AE82</f>
        <v>0.2814323638</v>
      </c>
    </row>
    <row r="96" spans="1:20" ht="12.75">
      <c r="A96" s="2">
        <v>81</v>
      </c>
      <c r="B96" t="s">
        <v>183</v>
      </c>
      <c r="C96" t="str">
        <f t="shared" si="13"/>
        <v>1</v>
      </c>
      <c r="D96" t="str">
        <f t="shared" si="14"/>
        <v>2</v>
      </c>
      <c r="E96">
        <f t="shared" si="15"/>
      </c>
      <c r="F96" t="str">
        <f t="shared" si="32"/>
        <v>  </v>
      </c>
      <c r="G96" t="str">
        <f t="shared" si="33"/>
        <v>  </v>
      </c>
      <c r="H96" s="13">
        <f t="shared" si="34"/>
        <v>12.395777292</v>
      </c>
      <c r="I96" s="3">
        <f>'orig. data'!E81</f>
        <v>23.717204599</v>
      </c>
      <c r="J96" s="3">
        <f>'orig. data'!S81</f>
        <v>25.082847884</v>
      </c>
      <c r="K96" s="13">
        <f t="shared" si="35"/>
        <v>9.6834307214</v>
      </c>
      <c r="L96" s="6">
        <f>'orig. data'!C81</f>
        <v>516</v>
      </c>
      <c r="M96" s="6">
        <f>'orig. data'!D81</f>
        <v>22792</v>
      </c>
      <c r="N96" s="12">
        <f>'orig. data'!H81</f>
        <v>3.394452E-24</v>
      </c>
      <c r="P96" s="6">
        <f>'orig. data'!Q81</f>
        <v>698</v>
      </c>
      <c r="Q96" s="6">
        <f>'orig. data'!R81</f>
        <v>27667</v>
      </c>
      <c r="R96" s="12">
        <f>'orig. data'!V81</f>
        <v>2.476527E-57</v>
      </c>
      <c r="T96" s="12">
        <f>'orig. data'!AE81</f>
        <v>0.239013022</v>
      </c>
    </row>
    <row r="97" spans="1:20" ht="12.75">
      <c r="A97" s="2">
        <v>82</v>
      </c>
      <c r="B97" t="s">
        <v>185</v>
      </c>
      <c r="C97" t="str">
        <f t="shared" si="13"/>
        <v>1</v>
      </c>
      <c r="D97" t="str">
        <f t="shared" si="14"/>
        <v>2</v>
      </c>
      <c r="E97" t="str">
        <f t="shared" si="15"/>
        <v>t</v>
      </c>
      <c r="F97" t="str">
        <f t="shared" si="32"/>
        <v>  </v>
      </c>
      <c r="G97" t="str">
        <f t="shared" si="33"/>
        <v>  </v>
      </c>
      <c r="H97" s="13">
        <f t="shared" si="34"/>
        <v>12.395777292</v>
      </c>
      <c r="I97" s="3">
        <f>'orig. data'!E83</f>
        <v>37.061209606</v>
      </c>
      <c r="J97" s="3">
        <f>'orig. data'!S83</f>
        <v>28.014250149</v>
      </c>
      <c r="K97" s="13">
        <f t="shared" si="35"/>
        <v>9.6834307214</v>
      </c>
      <c r="L97" s="6">
        <f>'orig. data'!C83</f>
        <v>514</v>
      </c>
      <c r="M97" s="6">
        <f>'orig. data'!D83</f>
        <v>14625</v>
      </c>
      <c r="N97" s="12">
        <f>'orig. data'!H83</f>
        <v>2.703727E-67</v>
      </c>
      <c r="P97" s="6">
        <f>'orig. data'!Q83</f>
        <v>473</v>
      </c>
      <c r="Q97" s="6">
        <f>'orig. data'!R83</f>
        <v>17494</v>
      </c>
      <c r="R97" s="12">
        <f>'orig. data'!V83</f>
        <v>1.00435E-60</v>
      </c>
      <c r="T97" s="12">
        <f>'orig. data'!AE83</f>
        <v>0.0024310498</v>
      </c>
    </row>
    <row r="98" spans="1:20" ht="12.75">
      <c r="A98" s="2">
        <v>83</v>
      </c>
      <c r="B98" t="s">
        <v>187</v>
      </c>
      <c r="C98" t="str">
        <f t="shared" si="13"/>
        <v>1</v>
      </c>
      <c r="D98" t="str">
        <f t="shared" si="14"/>
        <v>2</v>
      </c>
      <c r="E98" t="str">
        <f t="shared" si="15"/>
        <v>t</v>
      </c>
      <c r="F98" t="str">
        <f t="shared" si="32"/>
        <v>  </v>
      </c>
      <c r="G98" t="str">
        <f t="shared" si="33"/>
        <v>  </v>
      </c>
      <c r="H98" s="13">
        <f t="shared" si="34"/>
        <v>12.395777292</v>
      </c>
      <c r="I98" s="3">
        <f>'orig. data'!E85</f>
        <v>49.364873931</v>
      </c>
      <c r="J98" s="3">
        <f>'orig. data'!S85</f>
        <v>37.628250541</v>
      </c>
      <c r="K98" s="13">
        <f t="shared" si="35"/>
        <v>9.6834307214</v>
      </c>
      <c r="L98" s="6">
        <f>'orig. data'!C85</f>
        <v>531</v>
      </c>
      <c r="M98" s="6">
        <f>'orig. data'!D85</f>
        <v>11502</v>
      </c>
      <c r="N98" s="12">
        <f>'orig. data'!H85</f>
        <v>2.48097E-107</v>
      </c>
      <c r="P98" s="6">
        <f>'orig. data'!Q85</f>
        <v>515</v>
      </c>
      <c r="Q98" s="6">
        <f>'orig. data'!R85</f>
        <v>13930</v>
      </c>
      <c r="R98" s="12">
        <f>'orig. data'!V85</f>
        <v>2.79825E-102</v>
      </c>
      <c r="T98" s="12">
        <f>'orig. data'!AE85</f>
        <v>0.0028668921</v>
      </c>
    </row>
    <row r="99" spans="1:20" ht="12.75">
      <c r="A99" s="2">
        <v>84</v>
      </c>
      <c r="B99" t="s">
        <v>186</v>
      </c>
      <c r="C99" t="str">
        <f t="shared" si="13"/>
        <v>1</v>
      </c>
      <c r="D99" t="str">
        <f t="shared" si="14"/>
        <v>2</v>
      </c>
      <c r="E99">
        <f t="shared" si="15"/>
      </c>
      <c r="F99" t="str">
        <f t="shared" si="32"/>
        <v>  </v>
      </c>
      <c r="G99" t="str">
        <f t="shared" si="33"/>
        <v>  </v>
      </c>
      <c r="H99" s="13">
        <f t="shared" si="34"/>
        <v>12.395777292</v>
      </c>
      <c r="I99" s="3">
        <f>'orig. data'!E84</f>
        <v>34.80225286</v>
      </c>
      <c r="J99" s="3">
        <f>'orig. data'!S84</f>
        <v>32.321480237</v>
      </c>
      <c r="K99" s="13">
        <f t="shared" si="35"/>
        <v>9.6834307214</v>
      </c>
      <c r="L99" s="6">
        <f>'orig. data'!C84</f>
        <v>197</v>
      </c>
      <c r="M99" s="6">
        <f>'orig. data'!D84</f>
        <v>6130</v>
      </c>
      <c r="N99" s="12">
        <f>'orig. data'!H84</f>
        <v>4.593829E-33</v>
      </c>
      <c r="P99" s="6">
        <f>'orig. data'!Q84</f>
        <v>202</v>
      </c>
      <c r="Q99" s="6">
        <f>'orig. data'!R84</f>
        <v>6438</v>
      </c>
      <c r="R99" s="12">
        <f>'orig. data'!V84</f>
        <v>2.155196E-46</v>
      </c>
      <c r="T99" s="12">
        <f>'orig. data'!AE84</f>
        <v>0.731907255</v>
      </c>
    </row>
    <row r="100" spans="1:20" ht="12.75">
      <c r="A100" s="2">
        <v>85</v>
      </c>
      <c r="B100" t="s">
        <v>188</v>
      </c>
      <c r="C100" t="str">
        <f t="shared" si="13"/>
        <v>1</v>
      </c>
      <c r="D100" t="str">
        <f t="shared" si="14"/>
        <v>2</v>
      </c>
      <c r="E100">
        <f t="shared" si="15"/>
      </c>
      <c r="F100" t="str">
        <f t="shared" si="32"/>
        <v>  </v>
      </c>
      <c r="G100" t="str">
        <f t="shared" si="33"/>
        <v>  </v>
      </c>
      <c r="H100" s="13">
        <f t="shared" si="34"/>
        <v>12.395777292</v>
      </c>
      <c r="I100" s="3">
        <f>'orig. data'!E86</f>
        <v>58.897844673</v>
      </c>
      <c r="J100" s="3">
        <f>'orig. data'!S86</f>
        <v>49.211207204</v>
      </c>
      <c r="K100" s="13">
        <f t="shared" si="35"/>
        <v>9.6834307214</v>
      </c>
      <c r="L100" s="6">
        <f>'orig. data'!C86</f>
        <v>556</v>
      </c>
      <c r="M100" s="6">
        <f>'orig. data'!D86</f>
        <v>9816</v>
      </c>
      <c r="N100" s="12">
        <f>'orig. data'!H86</f>
        <v>4.84521E-139</v>
      </c>
      <c r="P100" s="6">
        <f>'orig. data'!Q86</f>
        <v>577</v>
      </c>
      <c r="Q100" s="6">
        <f>'orig. data'!R86</f>
        <v>12081</v>
      </c>
      <c r="R100" s="12">
        <f>'orig. data'!V86</f>
        <v>2.63704E-154</v>
      </c>
      <c r="T100" s="12">
        <f>'orig. data'!AE86</f>
        <v>0.06147796</v>
      </c>
    </row>
    <row r="101" spans="1:20" ht="12.75">
      <c r="A101" s="2">
        <v>86</v>
      </c>
      <c r="B101" t="s">
        <v>290</v>
      </c>
      <c r="C101" t="str">
        <f t="shared" si="13"/>
        <v>1</v>
      </c>
      <c r="D101" t="str">
        <f t="shared" si="14"/>
        <v>2</v>
      </c>
      <c r="E101" t="str">
        <f t="shared" si="15"/>
        <v>t</v>
      </c>
      <c r="F101" t="str">
        <f t="shared" si="32"/>
        <v>  </v>
      </c>
      <c r="G101" t="str">
        <f t="shared" si="33"/>
        <v>  </v>
      </c>
      <c r="H101" s="13">
        <f t="shared" si="34"/>
        <v>12.395777292</v>
      </c>
      <c r="I101" s="3">
        <f>'orig. data'!E87</f>
        <v>57.897886285</v>
      </c>
      <c r="J101" s="3">
        <f>'orig. data'!S87</f>
        <v>39.395086414</v>
      </c>
      <c r="K101" s="13">
        <f t="shared" si="35"/>
        <v>9.6834307214</v>
      </c>
      <c r="L101" s="6">
        <f>'orig. data'!C87</f>
        <v>355</v>
      </c>
      <c r="M101" s="6">
        <f>'orig. data'!D87</f>
        <v>6562</v>
      </c>
      <c r="N101" s="12">
        <f>'orig. data'!H87</f>
        <v>7.26497E-105</v>
      </c>
      <c r="P101" s="6">
        <f>'orig. data'!Q87</f>
        <v>323</v>
      </c>
      <c r="Q101" s="6">
        <f>'orig. data'!R87</f>
        <v>8397</v>
      </c>
      <c r="R101" s="12">
        <f>'orig. data'!V87</f>
        <v>7.177381E-79</v>
      </c>
      <c r="T101" s="12">
        <f>'orig. data'!AE87</f>
        <v>0.0002150166</v>
      </c>
    </row>
    <row r="102" spans="2:20" ht="12.75">
      <c r="B102"/>
      <c r="C102"/>
      <c r="D102"/>
      <c r="E102"/>
      <c r="F102"/>
      <c r="G102"/>
      <c r="H102" s="13"/>
      <c r="I102" s="3"/>
      <c r="J102" s="3"/>
      <c r="K102" s="13"/>
      <c r="L102" s="6"/>
      <c r="M102" s="6"/>
      <c r="N102" s="12"/>
      <c r="P102" s="6"/>
      <c r="Q102" s="6"/>
      <c r="R102" s="12"/>
      <c r="T102" s="12"/>
    </row>
    <row r="103" spans="1:20" ht="12.75">
      <c r="A103" s="2">
        <v>87</v>
      </c>
      <c r="B103" t="s">
        <v>189</v>
      </c>
      <c r="C103" t="str">
        <f t="shared" si="13"/>
        <v>1</v>
      </c>
      <c r="D103" t="str">
        <f t="shared" si="14"/>
        <v>2</v>
      </c>
      <c r="E103">
        <f t="shared" si="15"/>
      </c>
      <c r="F103" t="str">
        <f>IF(AND(L103&gt;0,L103&lt;=5),"T1c"," ")&amp;IF(AND(M103&gt;0,M103&lt;=5),"T1p"," ")</f>
        <v>  </v>
      </c>
      <c r="G103" t="str">
        <f>IF(AND(P103&gt;0,P103&lt;=5),"T2c"," ")&amp;IF(AND(Q103&gt;0,Q103&lt;=5),"T2p"," ")</f>
        <v>  </v>
      </c>
      <c r="H103" s="13">
        <f>I$19</f>
        <v>12.395777292</v>
      </c>
      <c r="I103" s="3">
        <f>'orig. data'!E88</f>
        <v>6.0014875727</v>
      </c>
      <c r="J103" s="3">
        <f>'orig. data'!S88</f>
        <v>4.9799842454</v>
      </c>
      <c r="K103" s="13">
        <f>J$19</f>
        <v>9.6834307214</v>
      </c>
      <c r="L103" s="6">
        <f>'orig. data'!C88</f>
        <v>747</v>
      </c>
      <c r="M103" s="6">
        <f>'orig. data'!D88</f>
        <v>133511</v>
      </c>
      <c r="N103" s="12">
        <f>'orig. data'!H88</f>
        <v>3.839407E-37</v>
      </c>
      <c r="P103" s="6">
        <f>'orig. data'!Q88</f>
        <v>668</v>
      </c>
      <c r="Q103" s="6">
        <f>'orig. data'!R88</f>
        <v>136936</v>
      </c>
      <c r="R103" s="12">
        <f>'orig. data'!V88</f>
        <v>8.511825E-31</v>
      </c>
      <c r="T103" s="12">
        <f>'orig. data'!AE88</f>
        <v>0.0308378734</v>
      </c>
    </row>
    <row r="104" spans="1:20" ht="12.75">
      <c r="A104" s="2">
        <v>88</v>
      </c>
      <c r="B104" t="s">
        <v>190</v>
      </c>
      <c r="C104" t="str">
        <f t="shared" si="13"/>
        <v>1</v>
      </c>
      <c r="D104" t="str">
        <f t="shared" si="14"/>
        <v>2</v>
      </c>
      <c r="E104" t="str">
        <f t="shared" si="15"/>
        <v>t</v>
      </c>
      <c r="F104" t="str">
        <f>IF(AND(L104&gt;0,L104&lt;=5),"T1c"," ")&amp;IF(AND(M104&gt;0,M104&lt;=5),"T1p"," ")</f>
        <v>  </v>
      </c>
      <c r="G104" t="str">
        <f>IF(AND(P104&gt;0,P104&lt;=5),"T2c"," ")&amp;IF(AND(Q104&gt;0,Q104&lt;=5),"T2p"," ")</f>
        <v>  </v>
      </c>
      <c r="H104" s="13">
        <f>I$19</f>
        <v>12.395777292</v>
      </c>
      <c r="I104" s="3">
        <f>'orig. data'!E89</f>
        <v>6.6749795268</v>
      </c>
      <c r="J104" s="3">
        <f>'orig. data'!S89</f>
        <v>4.8431754895</v>
      </c>
      <c r="K104" s="13">
        <f>J$19</f>
        <v>9.6834307214</v>
      </c>
      <c r="L104" s="6">
        <f>'orig. data'!C89</f>
        <v>537</v>
      </c>
      <c r="M104" s="6">
        <f>'orig. data'!D89</f>
        <v>86340</v>
      </c>
      <c r="N104" s="12">
        <f>'orig. data'!H89</f>
        <v>1.626049E-24</v>
      </c>
      <c r="P104" s="6">
        <f>'orig. data'!Q89</f>
        <v>494</v>
      </c>
      <c r="Q104" s="6">
        <f>'orig. data'!R89</f>
        <v>102984</v>
      </c>
      <c r="R104" s="12">
        <f>'orig. data'!V89</f>
        <v>2.467512E-29</v>
      </c>
      <c r="T104" s="12">
        <f>'orig. data'!AE89</f>
        <v>0.0001811255</v>
      </c>
    </row>
    <row r="105" spans="2:20" ht="12.75">
      <c r="B105"/>
      <c r="C105"/>
      <c r="D105"/>
      <c r="E105"/>
      <c r="F105"/>
      <c r="G105"/>
      <c r="H105" s="13"/>
      <c r="I105" s="3"/>
      <c r="J105" s="3"/>
      <c r="K105" s="13"/>
      <c r="L105" s="6"/>
      <c r="M105" s="6"/>
      <c r="N105" s="12"/>
      <c r="P105" s="6"/>
      <c r="Q105" s="6"/>
      <c r="R105" s="12"/>
      <c r="T105" s="12"/>
    </row>
    <row r="106" spans="1:20" ht="12.75">
      <c r="A106" s="2">
        <v>89</v>
      </c>
      <c r="B106" t="s">
        <v>167</v>
      </c>
      <c r="C106" t="str">
        <f t="shared" si="13"/>
        <v>1</v>
      </c>
      <c r="D106" t="str">
        <f t="shared" si="14"/>
        <v>2</v>
      </c>
      <c r="E106">
        <f t="shared" si="15"/>
      </c>
      <c r="F106" t="str">
        <f>IF(AND(L106&gt;0,L106&lt;=5),"T1c"," ")&amp;IF(AND(M106&gt;0,M106&lt;=5),"T1p"," ")</f>
        <v>  </v>
      </c>
      <c r="G106" t="str">
        <f>IF(AND(P106&gt;0,P106&lt;=5),"T2c"," ")&amp;IF(AND(Q106&gt;0,Q106&lt;=5),"T2p"," ")</f>
        <v>  </v>
      </c>
      <c r="H106" s="13">
        <f>I$19</f>
        <v>12.395777292</v>
      </c>
      <c r="I106" s="3">
        <f>'orig. data'!E90</f>
        <v>6.5370570089</v>
      </c>
      <c r="J106" s="3">
        <f>'orig. data'!S90</f>
        <v>5.4966499669</v>
      </c>
      <c r="K106" s="13">
        <f>J$19</f>
        <v>9.6834307214</v>
      </c>
      <c r="L106" s="6">
        <f>'orig. data'!C90</f>
        <v>859</v>
      </c>
      <c r="M106" s="6">
        <f>'orig. data'!D90</f>
        <v>140819</v>
      </c>
      <c r="N106" s="12">
        <f>'orig. data'!H90</f>
        <v>5.602604E-32</v>
      </c>
      <c r="P106" s="6">
        <f>'orig. data'!Q90</f>
        <v>766</v>
      </c>
      <c r="Q106" s="6">
        <f>'orig. data'!R90</f>
        <v>140067</v>
      </c>
      <c r="R106" s="12">
        <f>'orig. data'!V90</f>
        <v>1.11732E-24</v>
      </c>
      <c r="T106" s="12">
        <f>'orig. data'!AE90</f>
        <v>0.0363852703</v>
      </c>
    </row>
    <row r="107" spans="2:20" ht="12.75">
      <c r="B107"/>
      <c r="C107"/>
      <c r="D107"/>
      <c r="E107"/>
      <c r="F107"/>
      <c r="G107"/>
      <c r="H107" s="13"/>
      <c r="I107" s="3"/>
      <c r="J107" s="3"/>
      <c r="K107" s="13"/>
      <c r="L107" s="6"/>
      <c r="M107" s="6"/>
      <c r="N107" s="12"/>
      <c r="P107" s="6"/>
      <c r="Q107" s="6"/>
      <c r="R107" s="12"/>
      <c r="T107" s="12"/>
    </row>
    <row r="108" spans="1:20" ht="12.75">
      <c r="A108" s="2">
        <v>90</v>
      </c>
      <c r="B108" t="s">
        <v>249</v>
      </c>
      <c r="C108" t="str">
        <f t="shared" si="13"/>
        <v>1</v>
      </c>
      <c r="D108" t="str">
        <f t="shared" si="14"/>
        <v>2</v>
      </c>
      <c r="E108" t="str">
        <f t="shared" si="15"/>
        <v>t</v>
      </c>
      <c r="F108" t="str">
        <f>IF(AND(L108&gt;0,L108&lt;=5),"T1c"," ")&amp;IF(AND(M108&gt;0,M108&lt;=5),"T1p"," ")</f>
        <v>  </v>
      </c>
      <c r="G108" t="str">
        <f>IF(AND(P108&gt;0,P108&lt;=5),"T2c"," ")&amp;IF(AND(Q108&gt;0,Q108&lt;=5),"T2p"," ")</f>
        <v>  </v>
      </c>
      <c r="H108" s="13">
        <f>I$19</f>
        <v>12.395777292</v>
      </c>
      <c r="I108" s="3">
        <f>'orig. data'!E101</f>
        <v>8.0386680513</v>
      </c>
      <c r="J108" s="3">
        <f>'orig. data'!S101</f>
        <v>5.869001602</v>
      </c>
      <c r="K108" s="13">
        <f>J$19</f>
        <v>9.6834307214</v>
      </c>
      <c r="L108" s="6">
        <f>'orig. data'!C101</f>
        <v>1001</v>
      </c>
      <c r="M108" s="6">
        <f>'orig. data'!D101</f>
        <v>133233</v>
      </c>
      <c r="N108" s="12">
        <f>'orig. data'!H101</f>
        <v>5.438414E-16</v>
      </c>
      <c r="P108" s="6">
        <f>'orig. data'!Q101</f>
        <v>755</v>
      </c>
      <c r="Q108" s="6">
        <f>'orig. data'!R101</f>
        <v>132702</v>
      </c>
      <c r="R108" s="12">
        <f>'orig. data'!V101</f>
        <v>4.072938E-19</v>
      </c>
      <c r="T108" s="12">
        <f>'orig. data'!AE101</f>
        <v>2.28878E-05</v>
      </c>
    </row>
    <row r="109" spans="2:20" ht="12.75">
      <c r="B109"/>
      <c r="C109"/>
      <c r="D109"/>
      <c r="E109"/>
      <c r="F109"/>
      <c r="G109"/>
      <c r="H109" s="13"/>
      <c r="I109" s="3"/>
      <c r="J109" s="3"/>
      <c r="K109" s="13"/>
      <c r="L109" s="6"/>
      <c r="M109" s="6"/>
      <c r="N109" s="12"/>
      <c r="P109" s="6"/>
      <c r="Q109" s="6"/>
      <c r="R109" s="12"/>
      <c r="T109" s="12"/>
    </row>
    <row r="110" spans="1:20" ht="12.75">
      <c r="A110" s="2">
        <v>91</v>
      </c>
      <c r="B110" t="s">
        <v>191</v>
      </c>
      <c r="C110" t="str">
        <f t="shared" si="13"/>
        <v>1</v>
      </c>
      <c r="D110" t="str">
        <f t="shared" si="14"/>
        <v>2</v>
      </c>
      <c r="E110" t="str">
        <f t="shared" si="15"/>
        <v>t</v>
      </c>
      <c r="F110" t="str">
        <f>IF(AND(L110&gt;0,L110&lt;=5),"T1c"," ")&amp;IF(AND(M110&gt;0,M110&lt;=5),"T1p"," ")</f>
        <v>  </v>
      </c>
      <c r="G110" t="str">
        <f>IF(AND(P110&gt;0,P110&lt;=5),"T2c"," ")&amp;IF(AND(Q110&gt;0,Q110&lt;=5),"T2p"," ")</f>
        <v>  </v>
      </c>
      <c r="H110" s="13">
        <f>I$19</f>
        <v>12.395777292</v>
      </c>
      <c r="I110" s="3">
        <f>'orig. data'!E91</f>
        <v>7.8009917709</v>
      </c>
      <c r="J110" s="3">
        <f>'orig. data'!S91</f>
        <v>6.0731084254</v>
      </c>
      <c r="K110" s="13">
        <f>J$19</f>
        <v>9.6834307214</v>
      </c>
      <c r="L110" s="6">
        <f>'orig. data'!C91</f>
        <v>1077</v>
      </c>
      <c r="M110" s="6">
        <f>'orig. data'!D91</f>
        <v>137216</v>
      </c>
      <c r="N110" s="12">
        <f>'orig. data'!H91</f>
        <v>3.478955E-19</v>
      </c>
      <c r="P110" s="6">
        <f>'orig. data'!Q91</f>
        <v>825</v>
      </c>
      <c r="Q110" s="6">
        <f>'orig. data'!R91</f>
        <v>131998</v>
      </c>
      <c r="R110" s="12">
        <f>'orig. data'!V91</f>
        <v>7.54101E-18</v>
      </c>
      <c r="T110" s="12">
        <f>'orig. data'!AE91</f>
        <v>0.0006406055</v>
      </c>
    </row>
    <row r="111" spans="1:20" ht="12.75">
      <c r="A111" s="2">
        <v>92</v>
      </c>
      <c r="B111" t="s">
        <v>291</v>
      </c>
      <c r="C111" t="str">
        <f t="shared" si="13"/>
        <v>1</v>
      </c>
      <c r="D111" t="str">
        <f t="shared" si="14"/>
        <v>2</v>
      </c>
      <c r="E111" t="str">
        <f t="shared" si="15"/>
        <v>t</v>
      </c>
      <c r="F111" t="str">
        <f>IF(AND(L111&gt;0,L111&lt;=5),"T1c"," ")&amp;IF(AND(M111&gt;0,M111&lt;=5),"T1p"," ")</f>
        <v>  </v>
      </c>
      <c r="G111" t="str">
        <f>IF(AND(P111&gt;0,P111&lt;=5),"T2c"," ")&amp;IF(AND(Q111&gt;0,Q111&lt;=5),"T2p"," ")</f>
        <v>  </v>
      </c>
      <c r="H111" s="13">
        <f>I$19</f>
        <v>12.395777292</v>
      </c>
      <c r="I111" s="3">
        <f>'orig. data'!E92</f>
        <v>10.263605425</v>
      </c>
      <c r="J111" s="3">
        <f>'orig. data'!S92</f>
        <v>7.6139553753</v>
      </c>
      <c r="K111" s="13">
        <f>J$19</f>
        <v>9.6834307214</v>
      </c>
      <c r="L111" s="6">
        <f>'orig. data'!C92</f>
        <v>869</v>
      </c>
      <c r="M111" s="6">
        <f>'orig. data'!D92</f>
        <v>80465</v>
      </c>
      <c r="N111" s="12">
        <f>'orig. data'!H92</f>
        <v>0.0005182182</v>
      </c>
      <c r="P111" s="6">
        <f>'orig. data'!Q92</f>
        <v>645</v>
      </c>
      <c r="Q111" s="6">
        <f>'orig. data'!R92</f>
        <v>77967</v>
      </c>
      <c r="R111" s="12">
        <f>'orig. data'!V92</f>
        <v>3.23226E-05</v>
      </c>
      <c r="T111" s="12">
        <f>'orig. data'!AE92</f>
        <v>0.000114232</v>
      </c>
    </row>
    <row r="112" spans="2:20" ht="12.75">
      <c r="B112"/>
      <c r="C112"/>
      <c r="D112"/>
      <c r="E112"/>
      <c r="F112"/>
      <c r="G112"/>
      <c r="H112" s="13"/>
      <c r="I112" s="3"/>
      <c r="J112" s="3"/>
      <c r="K112" s="13"/>
      <c r="L112" s="6"/>
      <c r="M112" s="6"/>
      <c r="N112" s="12"/>
      <c r="P112" s="6"/>
      <c r="Q112" s="6"/>
      <c r="R112" s="12"/>
      <c r="T112" s="12"/>
    </row>
    <row r="113" spans="1:20" ht="12.75">
      <c r="A113" s="2">
        <v>93</v>
      </c>
      <c r="B113" t="s">
        <v>296</v>
      </c>
      <c r="C113" t="str">
        <f t="shared" si="13"/>
        <v>1</v>
      </c>
      <c r="D113" t="str">
        <f t="shared" si="14"/>
        <v>2</v>
      </c>
      <c r="E113" t="str">
        <f t="shared" si="15"/>
        <v>t</v>
      </c>
      <c r="F113" t="str">
        <f>IF(AND(L113&gt;0,L113&lt;=5),"T1c"," ")&amp;IF(AND(M113&gt;0,M113&lt;=5),"T1p"," ")</f>
        <v>  </v>
      </c>
      <c r="G113" t="str">
        <f>IF(AND(P113&gt;0,P113&lt;=5),"T2c"," ")&amp;IF(AND(Q113&gt;0,Q113&lt;=5),"T2p"," ")</f>
        <v>  </v>
      </c>
      <c r="H113" s="13">
        <f>I$19</f>
        <v>12.395777292</v>
      </c>
      <c r="I113" s="3">
        <f>'orig. data'!E99</f>
        <v>6.9059538291</v>
      </c>
      <c r="J113" s="3">
        <f>'orig. data'!S99</f>
        <v>4.5877923151</v>
      </c>
      <c r="K113" s="13">
        <f>J$19</f>
        <v>9.6834307214</v>
      </c>
      <c r="L113" s="6">
        <f>'orig. data'!C99</f>
        <v>742</v>
      </c>
      <c r="M113" s="6">
        <f>'orig. data'!D99</f>
        <v>112900</v>
      </c>
      <c r="N113" s="12">
        <f>'orig. data'!H99</f>
        <v>5.928273E-25</v>
      </c>
      <c r="P113" s="6">
        <f>'orig. data'!Q99</f>
        <v>555</v>
      </c>
      <c r="Q113" s="6">
        <f>'orig. data'!R99</f>
        <v>123455</v>
      </c>
      <c r="R113" s="12">
        <f>'orig. data'!V99</f>
        <v>1.453167E-35</v>
      </c>
      <c r="T113" s="12">
        <f>'orig. data'!AE99</f>
        <v>2.0179465E-07</v>
      </c>
    </row>
    <row r="114" spans="1:20" ht="12.75">
      <c r="A114" s="2">
        <v>94</v>
      </c>
      <c r="B114" t="s">
        <v>297</v>
      </c>
      <c r="C114" t="str">
        <f t="shared" si="13"/>
        <v>1</v>
      </c>
      <c r="D114" t="str">
        <f t="shared" si="14"/>
        <v>2</v>
      </c>
      <c r="E114" t="str">
        <f t="shared" si="15"/>
        <v>t</v>
      </c>
      <c r="F114" t="str">
        <f>IF(AND(L114&gt;0,L114&lt;=5),"T1c"," ")&amp;IF(AND(M114&gt;0,M114&lt;=5),"T1p"," ")</f>
        <v>  </v>
      </c>
      <c r="G114" t="str">
        <f>IF(AND(P114&gt;0,P114&lt;=5),"T2c"," ")&amp;IF(AND(Q114&gt;0,Q114&lt;=5),"T2p"," ")</f>
        <v>  </v>
      </c>
      <c r="H114" s="13">
        <f>I$19</f>
        <v>12.395777292</v>
      </c>
      <c r="I114" s="3">
        <f>'orig. data'!E100</f>
        <v>9.6517454039</v>
      </c>
      <c r="J114" s="3">
        <f>'orig. data'!S100</f>
        <v>7.1467261693</v>
      </c>
      <c r="K114" s="13">
        <f>J$19</f>
        <v>9.6834307214</v>
      </c>
      <c r="L114" s="6">
        <f>'orig. data'!C100</f>
        <v>619</v>
      </c>
      <c r="M114" s="6">
        <f>'orig. data'!D100</f>
        <v>61022</v>
      </c>
      <c r="N114" s="12">
        <f>'orig. data'!H100</f>
        <v>1.65879E-05</v>
      </c>
      <c r="P114" s="6">
        <f>'orig. data'!Q100</f>
        <v>461</v>
      </c>
      <c r="Q114" s="6">
        <f>'orig. data'!R100</f>
        <v>58773</v>
      </c>
      <c r="R114" s="12">
        <f>'orig. data'!V100</f>
        <v>1.3183045E-06</v>
      </c>
      <c r="T114" s="12">
        <f>'orig. data'!AE100</f>
        <v>0.0004306447</v>
      </c>
    </row>
    <row r="115" spans="2:20" ht="12.75">
      <c r="B115"/>
      <c r="C115"/>
      <c r="D115"/>
      <c r="E115"/>
      <c r="F115"/>
      <c r="G115"/>
      <c r="H115" s="13"/>
      <c r="I115" s="3"/>
      <c r="J115" s="3"/>
      <c r="K115" s="13"/>
      <c r="L115" s="6"/>
      <c r="M115" s="6"/>
      <c r="N115" s="12"/>
      <c r="P115" s="6"/>
      <c r="Q115" s="6"/>
      <c r="R115" s="12"/>
      <c r="T115" s="12"/>
    </row>
    <row r="116" spans="1:20" ht="12.75">
      <c r="A116" s="2">
        <v>95</v>
      </c>
      <c r="B116" t="s">
        <v>192</v>
      </c>
      <c r="C116" t="str">
        <f t="shared" si="13"/>
        <v>1</v>
      </c>
      <c r="D116" t="str">
        <f t="shared" si="14"/>
        <v>2</v>
      </c>
      <c r="E116" t="str">
        <f t="shared" si="15"/>
        <v>t</v>
      </c>
      <c r="F116" t="str">
        <f>IF(AND(L116&gt;0,L116&lt;=5),"T1c"," ")&amp;IF(AND(M116&gt;0,M116&lt;=5),"T1p"," ")</f>
        <v>  </v>
      </c>
      <c r="G116" t="str">
        <f>IF(AND(P116&gt;0,P116&lt;=5),"T2c"," ")&amp;IF(AND(Q116&gt;0,Q116&lt;=5),"T2p"," ")</f>
        <v>  </v>
      </c>
      <c r="H116" s="13">
        <f>I$19</f>
        <v>12.395777292</v>
      </c>
      <c r="I116" s="3">
        <f>'orig. data'!E93</f>
        <v>6.3450648534</v>
      </c>
      <c r="J116" s="3">
        <f>'orig. data'!S93</f>
        <v>4.7424328316</v>
      </c>
      <c r="K116" s="13">
        <f>J$19</f>
        <v>9.6834307214</v>
      </c>
      <c r="L116" s="6">
        <f>'orig. data'!C93</f>
        <v>684</v>
      </c>
      <c r="M116" s="6">
        <f>'orig. data'!D93</f>
        <v>119476</v>
      </c>
      <c r="N116" s="12">
        <f>'orig. data'!H93</f>
        <v>1.819981E-30</v>
      </c>
      <c r="P116" s="6">
        <f>'orig. data'!Q93</f>
        <v>599</v>
      </c>
      <c r="Q116" s="6">
        <f>'orig. data'!R93</f>
        <v>129913</v>
      </c>
      <c r="R116" s="12">
        <f>'orig. data'!V93</f>
        <v>1.748038E-33</v>
      </c>
      <c r="T116" s="12">
        <f>'orig. data'!AE93</f>
        <v>0.0004199819</v>
      </c>
    </row>
    <row r="117" spans="1:20" ht="12.75">
      <c r="A117" s="2">
        <v>96</v>
      </c>
      <c r="B117" t="s">
        <v>292</v>
      </c>
      <c r="C117" t="str">
        <f t="shared" si="13"/>
        <v>1</v>
      </c>
      <c r="D117" t="str">
        <f t="shared" si="14"/>
        <v>2</v>
      </c>
      <c r="E117" t="str">
        <f t="shared" si="15"/>
        <v>t</v>
      </c>
      <c r="F117" t="str">
        <f>IF(AND(L117&gt;0,L117&lt;=5),"T1c"," ")&amp;IF(AND(M117&gt;0,M117&lt;=5),"T1p"," ")</f>
        <v>  </v>
      </c>
      <c r="G117" t="str">
        <f>IF(AND(P117&gt;0,P117&lt;=5),"T2c"," ")&amp;IF(AND(Q117&gt;0,Q117&lt;=5),"T2p"," ")</f>
        <v>  </v>
      </c>
      <c r="H117" s="13">
        <f>I$19</f>
        <v>12.395777292</v>
      </c>
      <c r="I117" s="3">
        <f>'orig. data'!E94</f>
        <v>8.2683963227</v>
      </c>
      <c r="J117" s="3">
        <f>'orig. data'!S94</f>
        <v>6.5752282482</v>
      </c>
      <c r="K117" s="13">
        <f>J$19</f>
        <v>9.6834307214</v>
      </c>
      <c r="L117" s="6">
        <f>'orig. data'!C94</f>
        <v>882</v>
      </c>
      <c r="M117" s="6">
        <f>'orig. data'!D94</f>
        <v>106147</v>
      </c>
      <c r="N117" s="12">
        <f>'orig. data'!H94</f>
        <v>4.804725E-14</v>
      </c>
      <c r="P117" s="6">
        <f>'orig. data'!Q94</f>
        <v>712</v>
      </c>
      <c r="Q117" s="6">
        <f>'orig. data'!R94</f>
        <v>102582</v>
      </c>
      <c r="R117" s="12">
        <f>'orig. data'!V94</f>
        <v>4.666467E-12</v>
      </c>
      <c r="T117" s="12">
        <f>'orig. data'!AE94</f>
        <v>0.0033721372</v>
      </c>
    </row>
    <row r="118" spans="2:20" ht="12.75">
      <c r="B118"/>
      <c r="C118"/>
      <c r="D118"/>
      <c r="E118"/>
      <c r="F118"/>
      <c r="G118"/>
      <c r="H118" s="13"/>
      <c r="I118" s="3"/>
      <c r="J118" s="3"/>
      <c r="K118" s="13"/>
      <c r="L118" s="6"/>
      <c r="M118" s="6"/>
      <c r="N118" s="12"/>
      <c r="P118" s="6"/>
      <c r="Q118" s="6"/>
      <c r="R118" s="12"/>
      <c r="T118" s="12"/>
    </row>
    <row r="119" spans="1:20" ht="12.75">
      <c r="A119" s="2">
        <v>97</v>
      </c>
      <c r="B119" t="s">
        <v>298</v>
      </c>
      <c r="C119" t="str">
        <f t="shared" si="13"/>
        <v>1</v>
      </c>
      <c r="D119" t="str">
        <f t="shared" si="14"/>
        <v>2</v>
      </c>
      <c r="E119" t="str">
        <f t="shared" si="15"/>
        <v>t</v>
      </c>
      <c r="F119" t="str">
        <f>IF(AND(L119&gt;0,L119&lt;=5),"T1c"," ")&amp;IF(AND(M119&gt;0,M119&lt;=5),"T1p"," ")</f>
        <v>  </v>
      </c>
      <c r="G119" t="str">
        <f>IF(AND(P119&gt;0,P119&lt;=5),"T2c"," ")&amp;IF(AND(Q119&gt;0,Q119&lt;=5),"T2p"," ")</f>
        <v>  </v>
      </c>
      <c r="H119" s="13">
        <f>I$19</f>
        <v>12.395777292</v>
      </c>
      <c r="I119" s="3">
        <f>'orig. data'!E102</f>
        <v>7.4186903587</v>
      </c>
      <c r="J119" s="3">
        <f>'orig. data'!S102</f>
        <v>4.5489451411</v>
      </c>
      <c r="K119" s="13">
        <f>J$19</f>
        <v>9.6834307214</v>
      </c>
      <c r="L119" s="6">
        <f>'orig. data'!C102</f>
        <v>548</v>
      </c>
      <c r="M119" s="6">
        <f>'orig. data'!D102</f>
        <v>78744</v>
      </c>
      <c r="N119" s="12">
        <f>'orig. data'!H102</f>
        <v>8.165724E-17</v>
      </c>
      <c r="P119" s="6">
        <f>'orig. data'!Q102</f>
        <v>369</v>
      </c>
      <c r="Q119" s="6">
        <f>'orig. data'!R102</f>
        <v>82720</v>
      </c>
      <c r="R119" s="12">
        <f>'orig. data'!V102</f>
        <v>5.198166E-29</v>
      </c>
      <c r="T119" s="12">
        <f>'orig. data'!AE102</f>
        <v>3.0751438E-08</v>
      </c>
    </row>
    <row r="120" spans="1:20" ht="12.75">
      <c r="A120" s="2">
        <v>98</v>
      </c>
      <c r="B120" t="s">
        <v>299</v>
      </c>
      <c r="C120" t="str">
        <f aca="true" t="shared" si="36" ref="C120:C138">IF(AND(N120&lt;=0.005,N120&gt;0),"1","")</f>
        <v>1</v>
      </c>
      <c r="D120" t="str">
        <f aca="true" t="shared" si="37" ref="D120:D138">IF(AND(R120&lt;=0.005,R120&gt;0),"2","")</f>
        <v>2</v>
      </c>
      <c r="E120">
        <f aca="true" t="shared" si="38" ref="E120:E138">IF(AND(T120&lt;=0.005,T120&gt;0),"t","")</f>
      </c>
      <c r="F120" t="str">
        <f>IF(AND(L120&gt;0,L120&lt;=5),"T1c"," ")&amp;IF(AND(M120&gt;0,M120&lt;=5),"T1p"," ")</f>
        <v>  </v>
      </c>
      <c r="G120" t="str">
        <f>IF(AND(P120&gt;0,P120&lt;=5),"T2c"," ")&amp;IF(AND(Q120&gt;0,Q120&lt;=5),"T2p"," ")</f>
        <v>  </v>
      </c>
      <c r="H120" s="13">
        <f>I$19</f>
        <v>12.395777292</v>
      </c>
      <c r="I120" s="3">
        <f>'orig. data'!E103</f>
        <v>7.7522896849</v>
      </c>
      <c r="J120" s="3">
        <f>'orig. data'!S103</f>
        <v>6.3841277624</v>
      </c>
      <c r="K120" s="13">
        <f>J$19</f>
        <v>9.6834307214</v>
      </c>
      <c r="L120" s="6">
        <f>'orig. data'!C103</f>
        <v>944</v>
      </c>
      <c r="M120" s="6">
        <f>'orig. data'!D103</f>
        <v>119121</v>
      </c>
      <c r="N120" s="12">
        <f>'orig. data'!H103</f>
        <v>4.745525E-19</v>
      </c>
      <c r="P120" s="6">
        <f>'orig. data'!Q103</f>
        <v>832</v>
      </c>
      <c r="Q120" s="6">
        <f>'orig. data'!R103</f>
        <v>123127</v>
      </c>
      <c r="R120" s="12">
        <f>'orig. data'!V103</f>
        <v>1.081605E-14</v>
      </c>
      <c r="T120" s="12">
        <f>'orig. data'!AE103</f>
        <v>0.012301802</v>
      </c>
    </row>
    <row r="121" spans="1:20" ht="12.75">
      <c r="A121" s="2">
        <v>99</v>
      </c>
      <c r="B121" t="s">
        <v>300</v>
      </c>
      <c r="C121">
        <f t="shared" si="36"/>
      </c>
      <c r="D121" t="str">
        <f t="shared" si="37"/>
        <v>2</v>
      </c>
      <c r="E121" t="str">
        <f t="shared" si="38"/>
        <v>t</v>
      </c>
      <c r="F121" t="str">
        <f>IF(AND(L121&gt;0,L121&lt;=5),"T1c"," ")&amp;IF(AND(M121&gt;0,M121&lt;=5),"T1p"," ")</f>
        <v>  </v>
      </c>
      <c r="G121" t="str">
        <f>IF(AND(P121&gt;0,P121&lt;=5),"T2c"," ")&amp;IF(AND(Q121&gt;0,Q121&lt;=5),"T2p"," ")</f>
        <v>  </v>
      </c>
      <c r="H121" s="13">
        <f>I$19</f>
        <v>12.395777292</v>
      </c>
      <c r="I121" s="3">
        <f>'orig. data'!E104</f>
        <v>9.3440169684</v>
      </c>
      <c r="J121" s="3">
        <f>'orig. data'!S104</f>
        <v>4.0303749576</v>
      </c>
      <c r="K121" s="13">
        <f>J$19</f>
        <v>9.6834307214</v>
      </c>
      <c r="L121" s="6">
        <f>'orig. data'!C104</f>
        <v>84</v>
      </c>
      <c r="M121" s="6">
        <f>'orig. data'!D104</f>
        <v>9042</v>
      </c>
      <c r="N121" s="12">
        <f>'orig. data'!H104</f>
        <v>0.019001821</v>
      </c>
      <c r="P121" s="6">
        <f>'orig. data'!Q104</f>
        <v>64</v>
      </c>
      <c r="Q121" s="6">
        <f>'orig. data'!R104</f>
        <v>15079</v>
      </c>
      <c r="R121" s="12">
        <f>'orig. data'!V104</f>
        <v>6.819754E-11</v>
      </c>
      <c r="T121" s="12">
        <f>'orig. data'!AE104</f>
        <v>4.6105743E-06</v>
      </c>
    </row>
    <row r="122" spans="2:20" ht="12.75">
      <c r="B122"/>
      <c r="C122"/>
      <c r="D122"/>
      <c r="E122"/>
      <c r="F122"/>
      <c r="G122"/>
      <c r="H122" s="13"/>
      <c r="I122" s="3"/>
      <c r="J122" s="3"/>
      <c r="K122" s="13"/>
      <c r="L122" s="6"/>
      <c r="M122" s="6"/>
      <c r="N122" s="12"/>
      <c r="P122" s="6"/>
      <c r="Q122" s="6"/>
      <c r="R122" s="12"/>
      <c r="T122" s="12"/>
    </row>
    <row r="123" spans="1:20" ht="12.75">
      <c r="A123" s="2">
        <v>100</v>
      </c>
      <c r="B123" t="s">
        <v>193</v>
      </c>
      <c r="C123" t="str">
        <f t="shared" si="36"/>
        <v>1</v>
      </c>
      <c r="D123" t="str">
        <f t="shared" si="37"/>
        <v>2</v>
      </c>
      <c r="E123">
        <f t="shared" si="38"/>
      </c>
      <c r="F123" t="str">
        <f>IF(AND(L123&gt;0,L123&lt;=5),"T1c"," ")&amp;IF(AND(M123&gt;0,M123&lt;=5),"T1p"," ")</f>
        <v>  </v>
      </c>
      <c r="G123" t="str">
        <f>IF(AND(P123&gt;0,P123&lt;=5),"T2c"," ")&amp;IF(AND(Q123&gt;0,Q123&lt;=5),"T2p"," ")</f>
        <v>  </v>
      </c>
      <c r="H123" s="13">
        <f>I$19</f>
        <v>12.395777292</v>
      </c>
      <c r="I123" s="3">
        <f>'orig. data'!E95</f>
        <v>6.2444251213</v>
      </c>
      <c r="J123" s="3">
        <f>'orig. data'!S95</f>
        <v>4.9921977256</v>
      </c>
      <c r="K123" s="13">
        <f>J$19</f>
        <v>9.6834307214</v>
      </c>
      <c r="L123" s="6">
        <f>'orig. data'!C95</f>
        <v>139</v>
      </c>
      <c r="M123" s="6">
        <f>'orig. data'!D95</f>
        <v>23147</v>
      </c>
      <c r="N123" s="12">
        <f>'orig. data'!H95</f>
        <v>3.621382E-12</v>
      </c>
      <c r="P123" s="6">
        <f>'orig. data'!Q95</f>
        <v>159</v>
      </c>
      <c r="Q123" s="6">
        <f>'orig. data'!R95</f>
        <v>32343</v>
      </c>
      <c r="R123" s="12">
        <f>'orig. data'!V95</f>
        <v>5.314781E-13</v>
      </c>
      <c r="T123" s="12">
        <f>'orig. data'!AE95</f>
        <v>0.1418752128</v>
      </c>
    </row>
    <row r="124" spans="1:20" ht="12.75">
      <c r="A124" s="2">
        <v>101</v>
      </c>
      <c r="B124" t="s">
        <v>293</v>
      </c>
      <c r="C124" t="str">
        <f t="shared" si="36"/>
        <v>1</v>
      </c>
      <c r="D124" t="str">
        <f t="shared" si="37"/>
        <v>2</v>
      </c>
      <c r="E124" t="str">
        <f t="shared" si="38"/>
        <v>t</v>
      </c>
      <c r="F124" t="str">
        <f>IF(AND(L124&gt;0,L124&lt;=5),"T1c"," ")&amp;IF(AND(M124&gt;0,M124&lt;=5),"T1p"," ")</f>
        <v>  </v>
      </c>
      <c r="G124" t="str">
        <f>IF(AND(P124&gt;0,P124&lt;=5),"T2c"," ")&amp;IF(AND(Q124&gt;0,Q124&lt;=5),"T2p"," ")</f>
        <v>  </v>
      </c>
      <c r="H124" s="13">
        <f>I$19</f>
        <v>12.395777292</v>
      </c>
      <c r="I124" s="3">
        <f>'orig. data'!E96</f>
        <v>8.4556816766</v>
      </c>
      <c r="J124" s="3">
        <f>'orig. data'!S96</f>
        <v>6.0055797038</v>
      </c>
      <c r="K124" s="13">
        <f>J$19</f>
        <v>9.6834307214</v>
      </c>
      <c r="L124" s="6">
        <f>'orig. data'!C96</f>
        <v>821</v>
      </c>
      <c r="M124" s="6">
        <f>'orig. data'!D96</f>
        <v>105542</v>
      </c>
      <c r="N124" s="12">
        <f>'orig. data'!H96</f>
        <v>6.928037E-12</v>
      </c>
      <c r="P124" s="6">
        <f>'orig. data'!Q96</f>
        <v>624</v>
      </c>
      <c r="Q124" s="6">
        <f>'orig. data'!R96</f>
        <v>108178</v>
      </c>
      <c r="R124" s="12">
        <f>'orig. data'!V96</f>
        <v>4.019535E-16</v>
      </c>
      <c r="T124" s="12">
        <f>'orig. data'!AE96</f>
        <v>1.18415E-05</v>
      </c>
    </row>
    <row r="125" spans="1:20" ht="12.75">
      <c r="A125" s="2">
        <v>102</v>
      </c>
      <c r="B125" t="s">
        <v>294</v>
      </c>
      <c r="C125" t="str">
        <f t="shared" si="36"/>
        <v>1</v>
      </c>
      <c r="D125" t="str">
        <f t="shared" si="37"/>
        <v>2</v>
      </c>
      <c r="E125" t="str">
        <f t="shared" si="38"/>
        <v>t</v>
      </c>
      <c r="F125" t="str">
        <f>IF(AND(L125&gt;0,L125&lt;=5),"T1c"," ")&amp;IF(AND(M125&gt;0,M125&lt;=5),"T1p"," ")</f>
        <v>  </v>
      </c>
      <c r="G125" t="str">
        <f>IF(AND(P125&gt;0,P125&lt;=5),"T2c"," ")&amp;IF(AND(Q125&gt;0,Q125&lt;=5),"T2p"," ")</f>
        <v>  </v>
      </c>
      <c r="H125" s="13">
        <f>I$19</f>
        <v>12.395777292</v>
      </c>
      <c r="I125" s="3">
        <f>'orig. data'!E97</f>
        <v>7.859906293</v>
      </c>
      <c r="J125" s="3">
        <f>'orig. data'!S97</f>
        <v>6.1208376977</v>
      </c>
      <c r="K125" s="13">
        <f>J$19</f>
        <v>9.6834307214</v>
      </c>
      <c r="L125" s="6">
        <f>'orig. data'!C97</f>
        <v>1181</v>
      </c>
      <c r="M125" s="6">
        <f>'orig. data'!D97</f>
        <v>148951</v>
      </c>
      <c r="N125" s="12">
        <f>'orig. data'!H97</f>
        <v>2.39309E-19</v>
      </c>
      <c r="P125" s="6">
        <f>'orig. data'!Q97</f>
        <v>932</v>
      </c>
      <c r="Q125" s="6">
        <f>'orig. data'!R97</f>
        <v>144026</v>
      </c>
      <c r="R125" s="12">
        <f>'orig. data'!V97</f>
        <v>3.577086E-18</v>
      </c>
      <c r="T125" s="12">
        <f>'orig. data'!AE97</f>
        <v>0.0004202185</v>
      </c>
    </row>
    <row r="126" spans="1:20" ht="12.75">
      <c r="A126" s="2">
        <v>103</v>
      </c>
      <c r="B126" t="s">
        <v>295</v>
      </c>
      <c r="C126" t="str">
        <f t="shared" si="36"/>
        <v>1</v>
      </c>
      <c r="D126">
        <f t="shared" si="37"/>
      </c>
      <c r="E126">
        <f t="shared" si="38"/>
      </c>
      <c r="F126" t="str">
        <f>IF(AND(L126&gt;0,L126&lt;=5),"T1c"," ")&amp;IF(AND(M126&gt;0,M126&lt;=5),"T1p"," ")</f>
        <v>  </v>
      </c>
      <c r="G126" t="str">
        <f>IF(AND(P126&gt;0,P126&lt;=5),"T2c"," ")&amp;IF(AND(Q126&gt;0,Q126&lt;=5),"T2p"," ")</f>
        <v>  </v>
      </c>
      <c r="H126" s="13">
        <f>I$19</f>
        <v>12.395777292</v>
      </c>
      <c r="I126" s="3">
        <f>'orig. data'!E98</f>
        <v>10.265749186</v>
      </c>
      <c r="J126" s="3">
        <f>'orig. data'!S98</f>
        <v>8.6882793016</v>
      </c>
      <c r="K126" s="13">
        <f>J$19</f>
        <v>9.6834307214</v>
      </c>
      <c r="L126" s="6">
        <f>'orig. data'!C98</f>
        <v>739</v>
      </c>
      <c r="M126" s="6">
        <f>'orig. data'!D98</f>
        <v>72520</v>
      </c>
      <c r="N126" s="12">
        <f>'orig. data'!H98</f>
        <v>0.0008318502</v>
      </c>
      <c r="P126" s="6">
        <f>'orig. data'!Q98</f>
        <v>635</v>
      </c>
      <c r="Q126" s="6">
        <f>'orig. data'!R98</f>
        <v>71984</v>
      </c>
      <c r="R126" s="12">
        <f>'orig. data'!V98</f>
        <v>0.0623053289</v>
      </c>
      <c r="T126" s="12">
        <f>'orig. data'!AE98</f>
        <v>0.060488351</v>
      </c>
    </row>
    <row r="127" spans="2:20" ht="12.75">
      <c r="B127"/>
      <c r="C127"/>
      <c r="D127"/>
      <c r="E127"/>
      <c r="F127"/>
      <c r="G127"/>
      <c r="H127" s="13"/>
      <c r="I127" s="3"/>
      <c r="J127" s="3"/>
      <c r="K127" s="13"/>
      <c r="L127" s="6"/>
      <c r="M127" s="6"/>
      <c r="N127" s="12"/>
      <c r="P127" s="6"/>
      <c r="Q127" s="6"/>
      <c r="R127" s="12"/>
      <c r="T127" s="12"/>
    </row>
    <row r="128" spans="1:20" ht="12.75">
      <c r="A128" s="2">
        <v>104</v>
      </c>
      <c r="B128" t="s">
        <v>194</v>
      </c>
      <c r="C128" t="str">
        <f t="shared" si="36"/>
        <v>1</v>
      </c>
      <c r="D128" t="str">
        <f t="shared" si="37"/>
        <v>2</v>
      </c>
      <c r="E128" t="str">
        <f t="shared" si="38"/>
        <v>t</v>
      </c>
      <c r="F128" t="str">
        <f>IF(AND(L128&gt;0,L128&lt;=5),"T1c"," ")&amp;IF(AND(M128&gt;0,M128&lt;=5),"T1p"," ")</f>
        <v>  </v>
      </c>
      <c r="G128" t="str">
        <f>IF(AND(P128&gt;0,P128&lt;=5),"T2c"," ")&amp;IF(AND(Q128&gt;0,Q128&lt;=5),"T2p"," ")</f>
        <v>  </v>
      </c>
      <c r="H128" s="13">
        <f>I$19</f>
        <v>12.395777292</v>
      </c>
      <c r="I128" s="3">
        <f>'orig. data'!E105</f>
        <v>7.6722599788</v>
      </c>
      <c r="J128" s="3">
        <f>'orig. data'!S105</f>
        <v>5.6870407416</v>
      </c>
      <c r="K128" s="13">
        <f>J$19</f>
        <v>9.6834307214</v>
      </c>
      <c r="L128" s="6">
        <f>'orig. data'!C105</f>
        <v>990</v>
      </c>
      <c r="M128" s="6">
        <f>'orig. data'!D105</f>
        <v>134847</v>
      </c>
      <c r="N128" s="12">
        <f>'orig. data'!H105</f>
        <v>1.53631E-19</v>
      </c>
      <c r="P128" s="6">
        <f>'orig. data'!Q105</f>
        <v>715</v>
      </c>
      <c r="Q128" s="6">
        <f>'orig. data'!R105</f>
        <v>125031</v>
      </c>
      <c r="R128" s="12">
        <f>'orig. data'!V105</f>
        <v>2.439989E-21</v>
      </c>
      <c r="T128" s="12">
        <f>'orig. data'!AE105</f>
        <v>5.82455E-05</v>
      </c>
    </row>
    <row r="129" spans="1:20" ht="12.75">
      <c r="A129" s="2">
        <v>105</v>
      </c>
      <c r="B129" t="s">
        <v>301</v>
      </c>
      <c r="C129" t="str">
        <f t="shared" si="36"/>
        <v>1</v>
      </c>
      <c r="D129" t="str">
        <f t="shared" si="37"/>
        <v>2</v>
      </c>
      <c r="E129" t="str">
        <f t="shared" si="38"/>
        <v>t</v>
      </c>
      <c r="F129" t="str">
        <f>IF(AND(L129&gt;0,L129&lt;=5),"T1c"," ")&amp;IF(AND(M129&gt;0,M129&lt;=5),"T1p"," ")</f>
        <v>  </v>
      </c>
      <c r="G129" t="str">
        <f>IF(AND(P129&gt;0,P129&lt;=5),"T2c"," ")&amp;IF(AND(Q129&gt;0,Q129&lt;=5),"T2p"," ")</f>
        <v>  </v>
      </c>
      <c r="H129" s="13">
        <f>I$19</f>
        <v>12.395777292</v>
      </c>
      <c r="I129" s="3">
        <f>'orig. data'!E106</f>
        <v>9.1335704936</v>
      </c>
      <c r="J129" s="3">
        <f>'orig. data'!S106</f>
        <v>7.3608027607</v>
      </c>
      <c r="K129" s="13">
        <f>J$19</f>
        <v>9.6834307214</v>
      </c>
      <c r="L129" s="6">
        <f>'orig. data'!C106</f>
        <v>1011</v>
      </c>
      <c r="M129" s="6">
        <f>'orig. data'!D106</f>
        <v>106512</v>
      </c>
      <c r="N129" s="12">
        <f>'orig. data'!H106</f>
        <v>3.8628322E-09</v>
      </c>
      <c r="P129" s="6">
        <f>'orig. data'!Q106</f>
        <v>833</v>
      </c>
      <c r="Q129" s="6">
        <f>'orig. data'!R106</f>
        <v>102789</v>
      </c>
      <c r="R129" s="12">
        <f>'orig. data'!V106</f>
        <v>3.7262039E-07</v>
      </c>
      <c r="T129" s="12">
        <f>'orig. data'!AE106</f>
        <v>0.0041104683</v>
      </c>
    </row>
    <row r="130" spans="2:20" ht="12.75">
      <c r="B130"/>
      <c r="C130"/>
      <c r="D130"/>
      <c r="E130"/>
      <c r="F130"/>
      <c r="G130"/>
      <c r="H130" s="13"/>
      <c r="I130" s="3"/>
      <c r="J130" s="3"/>
      <c r="K130" s="13"/>
      <c r="L130" s="6"/>
      <c r="M130" s="6"/>
      <c r="N130" s="12"/>
      <c r="P130" s="6"/>
      <c r="Q130" s="6"/>
      <c r="R130" s="12"/>
      <c r="T130" s="12"/>
    </row>
    <row r="131" spans="1:20" ht="12.75">
      <c r="A131" s="2">
        <v>106</v>
      </c>
      <c r="B131" t="s">
        <v>302</v>
      </c>
      <c r="C131" t="str">
        <f t="shared" si="36"/>
        <v>1</v>
      </c>
      <c r="D131" t="str">
        <f t="shared" si="37"/>
        <v>2</v>
      </c>
      <c r="E131" t="str">
        <f t="shared" si="38"/>
        <v>t</v>
      </c>
      <c r="F131" t="str">
        <f>IF(AND(L131&gt;0,L131&lt;=5),"T1c"," ")&amp;IF(AND(M131&gt;0,M131&lt;=5),"T1p"," ")</f>
        <v>  </v>
      </c>
      <c r="G131" t="str">
        <f>IF(AND(P131&gt;0,P131&lt;=5),"T2c"," ")&amp;IF(AND(Q131&gt;0,Q131&lt;=5),"T2p"," ")</f>
        <v>  </v>
      </c>
      <c r="H131" s="13">
        <f>I$19</f>
        <v>12.395777292</v>
      </c>
      <c r="I131" s="3">
        <f>'orig. data'!E107</f>
        <v>7.2446093906</v>
      </c>
      <c r="J131" s="3">
        <f>'orig. data'!S107</f>
        <v>4.1084119582</v>
      </c>
      <c r="K131" s="13">
        <f>J$19</f>
        <v>9.6834307214</v>
      </c>
      <c r="L131" s="6">
        <f>'orig. data'!C107</f>
        <v>435</v>
      </c>
      <c r="M131" s="6">
        <f>'orig. data'!D107</f>
        <v>65986</v>
      </c>
      <c r="N131" s="12">
        <f>'orig. data'!H107</f>
        <v>5.815495E-16</v>
      </c>
      <c r="P131" s="6">
        <f>'orig. data'!Q107</f>
        <v>280</v>
      </c>
      <c r="Q131" s="6">
        <f>'orig. data'!R107</f>
        <v>70138</v>
      </c>
      <c r="R131" s="12">
        <f>'orig. data'!V107</f>
        <v>1.319771E-30</v>
      </c>
      <c r="T131" s="12">
        <f>'orig. data'!AE107</f>
        <v>5.3409619E-09</v>
      </c>
    </row>
    <row r="132" spans="1:20" ht="12.75">
      <c r="A132" s="2">
        <v>107</v>
      </c>
      <c r="B132" t="s">
        <v>303</v>
      </c>
      <c r="C132">
        <f t="shared" si="36"/>
      </c>
      <c r="D132">
        <f t="shared" si="37"/>
      </c>
      <c r="E132" t="str">
        <f t="shared" si="38"/>
        <v>t</v>
      </c>
      <c r="F132" t="str">
        <f>IF(AND(L132&gt;0,L132&lt;=5),"T1c"," ")&amp;IF(AND(M132&gt;0,M132&lt;=5),"T1p"," ")</f>
        <v>  </v>
      </c>
      <c r="G132" t="str">
        <f>IF(AND(P132&gt;0,P132&lt;=5),"T2c"," ")&amp;IF(AND(Q132&gt;0,Q132&lt;=5),"T2p"," ")</f>
        <v>  </v>
      </c>
      <c r="H132" s="13">
        <f>I$19</f>
        <v>12.395777292</v>
      </c>
      <c r="I132" s="3">
        <f>'orig. data'!E108</f>
        <v>13.407887601</v>
      </c>
      <c r="J132" s="3">
        <f>'orig. data'!S108</f>
        <v>9.6190544091</v>
      </c>
      <c r="K132" s="13">
        <f>J$19</f>
        <v>9.6834307214</v>
      </c>
      <c r="L132" s="6">
        <f>'orig. data'!C108</f>
        <v>749</v>
      </c>
      <c r="M132" s="6">
        <f>'orig. data'!D108</f>
        <v>55603</v>
      </c>
      <c r="N132" s="12">
        <f>'orig. data'!H108</f>
        <v>0.161667662</v>
      </c>
      <c r="P132" s="6">
        <f>'orig. data'!Q108</f>
        <v>537</v>
      </c>
      <c r="Q132" s="6">
        <f>'orig. data'!R108</f>
        <v>54400</v>
      </c>
      <c r="R132" s="12">
        <f>'orig. data'!V108</f>
        <v>0.9119590065</v>
      </c>
      <c r="T132" s="12">
        <f>'orig. data'!AE108</f>
        <v>3.45806E-05</v>
      </c>
    </row>
    <row r="133" spans="2:20" ht="12.75">
      <c r="B133"/>
      <c r="C133"/>
      <c r="D133"/>
      <c r="E133"/>
      <c r="F133"/>
      <c r="G133"/>
      <c r="H133" s="13"/>
      <c r="I133" s="3"/>
      <c r="J133" s="3"/>
      <c r="K133" s="13"/>
      <c r="L133" s="6"/>
      <c r="M133" s="6"/>
      <c r="N133" s="12"/>
      <c r="P133" s="6"/>
      <c r="Q133" s="6"/>
      <c r="R133" s="12"/>
      <c r="T133" s="12"/>
    </row>
    <row r="134" spans="1:20" ht="12.75">
      <c r="A134" s="2">
        <v>108</v>
      </c>
      <c r="B134" t="s">
        <v>306</v>
      </c>
      <c r="C134">
        <f t="shared" si="36"/>
      </c>
      <c r="D134">
        <f t="shared" si="37"/>
      </c>
      <c r="E134">
        <f t="shared" si="38"/>
      </c>
      <c r="F134" t="str">
        <f>IF(AND(L134&gt;0,L134&lt;=5),"T1c"," ")&amp;IF(AND(M134&gt;0,M134&lt;=5),"T1p"," ")</f>
        <v>  </v>
      </c>
      <c r="G134" t="str">
        <f>IF(AND(P134&gt;0,P134&lt;=5),"T2c"," ")&amp;IF(AND(Q134&gt;0,Q134&lt;=5),"T2p"," ")</f>
        <v>  </v>
      </c>
      <c r="H134" s="13">
        <f>I$19</f>
        <v>12.395777292</v>
      </c>
      <c r="I134" s="3">
        <f>'orig. data'!E111</f>
        <v>10.905924383</v>
      </c>
      <c r="J134" s="3">
        <f>'orig. data'!S111</f>
        <v>9.0740682227</v>
      </c>
      <c r="K134" s="13">
        <f>J$19</f>
        <v>9.6834307214</v>
      </c>
      <c r="L134" s="6">
        <f>'orig. data'!C111</f>
        <v>1233</v>
      </c>
      <c r="M134" s="6">
        <f>'orig. data'!D111</f>
        <v>108825</v>
      </c>
      <c r="N134" s="12">
        <f>'orig. data'!H111</f>
        <v>0.0110910546</v>
      </c>
      <c r="P134" s="6">
        <f>'orig. data'!Q111</f>
        <v>994</v>
      </c>
      <c r="Q134" s="6">
        <f>'orig. data'!R111</f>
        <v>104796</v>
      </c>
      <c r="R134" s="12">
        <f>'orig. data'!V111</f>
        <v>0.214685412</v>
      </c>
      <c r="T134" s="12">
        <f>'orig. data'!AE111</f>
        <v>0.0137535821</v>
      </c>
    </row>
    <row r="135" spans="1:20" ht="12.75">
      <c r="A135" s="2">
        <v>109</v>
      </c>
      <c r="B135" t="s">
        <v>307</v>
      </c>
      <c r="C135" t="str">
        <f t="shared" si="36"/>
        <v>1</v>
      </c>
      <c r="D135" t="str">
        <f t="shared" si="37"/>
        <v>2</v>
      </c>
      <c r="E135" t="str">
        <f t="shared" si="38"/>
        <v>t</v>
      </c>
      <c r="F135" t="str">
        <f>IF(AND(L135&gt;0,L135&lt;=5),"T1c"," ")&amp;IF(AND(M135&gt;0,M135&lt;=5),"T1p"," ")</f>
        <v>  </v>
      </c>
      <c r="G135" t="str">
        <f>IF(AND(P135&gt;0,P135&lt;=5),"T2c"," ")&amp;IF(AND(Q135&gt;0,Q135&lt;=5),"T2p"," ")</f>
        <v>  </v>
      </c>
      <c r="H135" s="13">
        <f>I$19</f>
        <v>12.395777292</v>
      </c>
      <c r="I135" s="3">
        <f>'orig. data'!E112</f>
        <v>22.618151519</v>
      </c>
      <c r="J135" s="3">
        <f>'orig. data'!S112</f>
        <v>18.210352218</v>
      </c>
      <c r="K135" s="13">
        <f>J$19</f>
        <v>9.6834307214</v>
      </c>
      <c r="L135" s="6">
        <f>'orig. data'!C112</f>
        <v>1560</v>
      </c>
      <c r="M135" s="6">
        <f>'orig. data'!D112</f>
        <v>65584</v>
      </c>
      <c r="N135" s="12">
        <f>'orig. data'!H112</f>
        <v>9.801674E-36</v>
      </c>
      <c r="P135" s="6">
        <f>'orig. data'!Q112</f>
        <v>1139</v>
      </c>
      <c r="Q135" s="6">
        <f>'orig. data'!R112</f>
        <v>58821</v>
      </c>
      <c r="R135" s="12">
        <f>'orig. data'!V112</f>
        <v>2.153182E-35</v>
      </c>
      <c r="T135" s="12">
        <f>'orig. data'!AE112</f>
        <v>0.0014985032</v>
      </c>
    </row>
    <row r="136" spans="2:20" ht="12.75">
      <c r="B136"/>
      <c r="C136"/>
      <c r="D136"/>
      <c r="E136"/>
      <c r="F136"/>
      <c r="G136"/>
      <c r="H136" s="13"/>
      <c r="I136" s="3"/>
      <c r="J136" s="3"/>
      <c r="K136" s="13"/>
      <c r="L136" s="6"/>
      <c r="M136" s="6"/>
      <c r="N136" s="12"/>
      <c r="P136" s="6"/>
      <c r="Q136" s="6"/>
      <c r="R136" s="12"/>
      <c r="T136" s="12"/>
    </row>
    <row r="137" spans="1:20" ht="12.75">
      <c r="A137" s="2">
        <v>110</v>
      </c>
      <c r="B137" t="s">
        <v>304</v>
      </c>
      <c r="C137">
        <f t="shared" si="36"/>
      </c>
      <c r="D137">
        <f t="shared" si="37"/>
      </c>
      <c r="E137" t="str">
        <f t="shared" si="38"/>
        <v>t</v>
      </c>
      <c r="F137" t="str">
        <f>IF(AND(L137&gt;0,L137&lt;=5),"T1c"," ")&amp;IF(AND(M137&gt;0,M137&lt;=5),"T1p"," ")</f>
        <v>  </v>
      </c>
      <c r="G137" t="str">
        <f>IF(AND(P137&gt;0,P137&lt;=5),"T2c"," ")&amp;IF(AND(Q137&gt;0,Q137&lt;=5),"T2p"," ")</f>
        <v>  </v>
      </c>
      <c r="H137" s="13">
        <f>I$19</f>
        <v>12.395777292</v>
      </c>
      <c r="I137" s="3">
        <f>'orig. data'!E109</f>
        <v>11.838306583</v>
      </c>
      <c r="J137" s="3">
        <f>'orig. data'!S109</f>
        <v>9.0808606777</v>
      </c>
      <c r="K137" s="13">
        <f>J$19</f>
        <v>9.6834307214</v>
      </c>
      <c r="L137" s="6">
        <f>'orig. data'!C109</f>
        <v>1875</v>
      </c>
      <c r="M137" s="6">
        <f>'orig. data'!D109</f>
        <v>156383</v>
      </c>
      <c r="N137" s="12">
        <f>'orig. data'!H109</f>
        <v>0.3339294574</v>
      </c>
      <c r="P137" s="6">
        <f>'orig. data'!Q109</f>
        <v>1387</v>
      </c>
      <c r="Q137" s="6">
        <f>'orig. data'!R109</f>
        <v>150372</v>
      </c>
      <c r="R137" s="12">
        <f>'orig. data'!V109</f>
        <v>0.1961465975</v>
      </c>
      <c r="T137" s="12">
        <f>'orig. data'!AE109</f>
        <v>3.6191E-05</v>
      </c>
    </row>
    <row r="138" spans="1:20" ht="12.75">
      <c r="A138" s="2">
        <v>111</v>
      </c>
      <c r="B138" t="s">
        <v>305</v>
      </c>
      <c r="C138" t="str">
        <f t="shared" si="36"/>
        <v>1</v>
      </c>
      <c r="D138" t="str">
        <f t="shared" si="37"/>
        <v>2</v>
      </c>
      <c r="E138" t="str">
        <f t="shared" si="38"/>
        <v>t</v>
      </c>
      <c r="F138" t="str">
        <f>IF(AND(L138&gt;0,L138&lt;=5),"T1c"," ")&amp;IF(AND(M138&gt;0,M138&lt;=5),"T1p"," ")</f>
        <v>  </v>
      </c>
      <c r="G138" t="str">
        <f>IF(AND(P138&gt;0,P138&lt;=5),"T2c"," ")&amp;IF(AND(Q138&gt;0,Q138&lt;=5),"T2p"," ")</f>
        <v>  </v>
      </c>
      <c r="H138" s="13">
        <f>I$19</f>
        <v>12.395777292</v>
      </c>
      <c r="I138" s="3">
        <f>'orig. data'!E110</f>
        <v>18.546953726</v>
      </c>
      <c r="J138" s="3">
        <f>'orig. data'!S110</f>
        <v>13.847867406</v>
      </c>
      <c r="K138" s="13">
        <f>J$19</f>
        <v>9.6834307214</v>
      </c>
      <c r="L138" s="6">
        <f>'orig. data'!C110</f>
        <v>2713</v>
      </c>
      <c r="M138" s="6">
        <f>'orig. data'!D110</f>
        <v>144359</v>
      </c>
      <c r="N138" s="12">
        <f>'orig. data'!H110</f>
        <v>1.038844E-18</v>
      </c>
      <c r="P138" s="6">
        <f>'orig. data'!Q110</f>
        <v>2023</v>
      </c>
      <c r="Q138" s="6">
        <f>'orig. data'!R110</f>
        <v>142013</v>
      </c>
      <c r="R138" s="12">
        <f>'orig. data'!V110</f>
        <v>3.222932E-14</v>
      </c>
      <c r="T138" s="12">
        <f>'orig. data'!AE110</f>
        <v>6.4302455E-07</v>
      </c>
    </row>
    <row r="139" spans="2:7" ht="12.75">
      <c r="B139"/>
      <c r="C139"/>
      <c r="D139"/>
      <c r="E139"/>
      <c r="F139" t="str">
        <f>IF(AND(L139&gt;0,L139&lt;=5),"T1c"," ")&amp;IF(AND(M139&gt;0,M139&lt;=5),"T1p"," ")</f>
        <v>  </v>
      </c>
      <c r="G139"/>
    </row>
    <row r="140" spans="2:7" ht="12.75">
      <c r="B140"/>
      <c r="C140"/>
      <c r="D140"/>
      <c r="E140"/>
      <c r="F140"/>
      <c r="G140"/>
    </row>
    <row r="141" spans="2:7" ht="12.75">
      <c r="B141"/>
      <c r="C141"/>
      <c r="D141"/>
      <c r="E141"/>
      <c r="F141"/>
      <c r="G141"/>
    </row>
    <row r="142" spans="2:7" ht="12.75">
      <c r="B142"/>
      <c r="C142"/>
      <c r="D142"/>
      <c r="E142"/>
      <c r="F142"/>
      <c r="G142"/>
    </row>
    <row r="143" spans="2:7" ht="12.75">
      <c r="B143"/>
      <c r="C143"/>
      <c r="D143"/>
      <c r="E143"/>
      <c r="F143"/>
      <c r="G143"/>
    </row>
    <row r="144" spans="2:7" ht="12.75">
      <c r="B144"/>
      <c r="C144"/>
      <c r="D144"/>
      <c r="E144"/>
      <c r="F144"/>
      <c r="G144"/>
    </row>
    <row r="145" spans="2:7" ht="12.75">
      <c r="B145"/>
      <c r="C145"/>
      <c r="D145"/>
      <c r="E145"/>
      <c r="F145"/>
      <c r="G145"/>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221"/>
  <sheetViews>
    <sheetView workbookViewId="0" topLeftCell="A1">
      <pane xSplit="2" ySplit="3" topLeftCell="D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2" max="2" width="27.7109375" style="0" customWidth="1"/>
  </cols>
  <sheetData>
    <row r="1" ht="12.75">
      <c r="A1" t="s">
        <v>232</v>
      </c>
    </row>
    <row r="3" spans="1:38" ht="12.75">
      <c r="A3" t="s">
        <v>231</v>
      </c>
      <c r="B3" t="s">
        <v>0</v>
      </c>
      <c r="C3" t="s">
        <v>109</v>
      </c>
      <c r="D3" t="s">
        <v>110</v>
      </c>
      <c r="E3" t="s">
        <v>111</v>
      </c>
      <c r="F3" t="s">
        <v>112</v>
      </c>
      <c r="G3" t="s">
        <v>113</v>
      </c>
      <c r="H3" t="s">
        <v>114</v>
      </c>
      <c r="I3" t="s">
        <v>115</v>
      </c>
      <c r="J3" t="s">
        <v>170</v>
      </c>
      <c r="K3" t="s">
        <v>116</v>
      </c>
      <c r="L3" t="s">
        <v>117</v>
      </c>
      <c r="M3" t="s">
        <v>118</v>
      </c>
      <c r="N3" t="s">
        <v>119</v>
      </c>
      <c r="O3" t="s">
        <v>120</v>
      </c>
      <c r="P3" t="s">
        <v>121</v>
      </c>
      <c r="Q3" t="s">
        <v>122</v>
      </c>
      <c r="R3" t="s">
        <v>123</v>
      </c>
      <c r="S3" t="s">
        <v>124</v>
      </c>
      <c r="T3" t="s">
        <v>125</v>
      </c>
      <c r="U3" t="s">
        <v>126</v>
      </c>
      <c r="V3" t="s">
        <v>127</v>
      </c>
      <c r="W3" t="s">
        <v>128</v>
      </c>
      <c r="X3" t="s">
        <v>171</v>
      </c>
      <c r="Y3" t="s">
        <v>129</v>
      </c>
      <c r="Z3" t="s">
        <v>130</v>
      </c>
      <c r="AA3" t="s">
        <v>131</v>
      </c>
      <c r="AB3" t="s">
        <v>132</v>
      </c>
      <c r="AC3" t="s">
        <v>133</v>
      </c>
      <c r="AD3" t="s">
        <v>134</v>
      </c>
      <c r="AE3" t="s">
        <v>135</v>
      </c>
      <c r="AF3" t="s">
        <v>136</v>
      </c>
      <c r="AG3" t="s">
        <v>137</v>
      </c>
      <c r="AH3" t="s">
        <v>138</v>
      </c>
      <c r="AI3" t="s">
        <v>139</v>
      </c>
      <c r="AJ3" t="s">
        <v>140</v>
      </c>
      <c r="AK3" t="s">
        <v>141</v>
      </c>
      <c r="AL3" t="s">
        <v>142</v>
      </c>
    </row>
    <row r="4" spans="1:38" ht="12.75">
      <c r="A4" t="s">
        <v>233</v>
      </c>
      <c r="B4" t="s">
        <v>3</v>
      </c>
      <c r="C4">
        <v>2389</v>
      </c>
      <c r="D4">
        <v>201425</v>
      </c>
      <c r="E4">
        <v>12.415123097</v>
      </c>
      <c r="F4">
        <v>11.614592817</v>
      </c>
      <c r="G4">
        <v>13.270829545</v>
      </c>
      <c r="H4">
        <v>0.9634244848</v>
      </c>
      <c r="I4">
        <v>11.86049398</v>
      </c>
      <c r="J4">
        <v>0.2426580496</v>
      </c>
      <c r="K4">
        <v>0.0016</v>
      </c>
      <c r="L4">
        <v>-0.0651</v>
      </c>
      <c r="M4">
        <v>0.0682</v>
      </c>
      <c r="N4">
        <v>1.001560677</v>
      </c>
      <c r="O4">
        <v>0.936979791</v>
      </c>
      <c r="P4">
        <v>1.0705927698</v>
      </c>
      <c r="Q4">
        <v>1910</v>
      </c>
      <c r="R4">
        <v>220140</v>
      </c>
      <c r="S4">
        <v>8.7971564962</v>
      </c>
      <c r="T4">
        <v>8.2038692169</v>
      </c>
      <c r="U4">
        <v>9.4333491152</v>
      </c>
      <c r="V4">
        <v>0.0070508466</v>
      </c>
      <c r="W4">
        <v>8.676296902</v>
      </c>
      <c r="X4">
        <v>0.1985261505</v>
      </c>
      <c r="Y4">
        <v>-0.096</v>
      </c>
      <c r="Z4">
        <v>-0.1658</v>
      </c>
      <c r="AA4">
        <v>-0.0262</v>
      </c>
      <c r="AB4">
        <v>0.908475183</v>
      </c>
      <c r="AC4">
        <v>0.8472068891</v>
      </c>
      <c r="AD4">
        <v>0.9741742763</v>
      </c>
      <c r="AE4" s="4">
        <v>8.308925E-15</v>
      </c>
      <c r="AF4">
        <v>0.3225</v>
      </c>
      <c r="AG4">
        <v>0.2411</v>
      </c>
      <c r="AH4">
        <v>0.4039</v>
      </c>
      <c r="AI4">
        <v>0.0917132103</v>
      </c>
      <c r="AJ4">
        <v>-0.037</v>
      </c>
      <c r="AK4">
        <v>-0.0799</v>
      </c>
      <c r="AL4">
        <v>0.006</v>
      </c>
    </row>
    <row r="5" spans="1:38" ht="12.75">
      <c r="A5" t="s">
        <v>233</v>
      </c>
      <c r="B5" t="s">
        <v>1</v>
      </c>
      <c r="C5">
        <v>5415</v>
      </c>
      <c r="D5">
        <v>375887</v>
      </c>
      <c r="E5">
        <v>14.151417913</v>
      </c>
      <c r="F5">
        <v>13.350608382</v>
      </c>
      <c r="G5">
        <v>15.0002624</v>
      </c>
      <c r="H5" s="4">
        <v>8.3236207E-06</v>
      </c>
      <c r="I5">
        <v>14.405925185</v>
      </c>
      <c r="J5">
        <v>0.1957680994</v>
      </c>
      <c r="K5">
        <v>0.1325</v>
      </c>
      <c r="L5">
        <v>0.0742</v>
      </c>
      <c r="M5">
        <v>0.1907</v>
      </c>
      <c r="N5">
        <v>1.1416321526</v>
      </c>
      <c r="O5">
        <v>1.0770287387</v>
      </c>
      <c r="P5">
        <v>1.2101106729</v>
      </c>
      <c r="Q5">
        <v>4382</v>
      </c>
      <c r="R5">
        <v>388717</v>
      </c>
      <c r="S5">
        <v>11.043396068</v>
      </c>
      <c r="T5">
        <v>10.400503441</v>
      </c>
      <c r="U5">
        <v>11.726028207</v>
      </c>
      <c r="V5">
        <v>1.75165E-05</v>
      </c>
      <c r="W5">
        <v>11.272982658</v>
      </c>
      <c r="X5">
        <v>0.1702952962</v>
      </c>
      <c r="Y5">
        <v>0.1314</v>
      </c>
      <c r="Z5">
        <v>0.0714</v>
      </c>
      <c r="AA5">
        <v>0.1914</v>
      </c>
      <c r="AB5">
        <v>1.1404425132</v>
      </c>
      <c r="AC5">
        <v>1.0740515154</v>
      </c>
      <c r="AD5">
        <v>1.2109373779</v>
      </c>
      <c r="AE5" s="4">
        <v>1.572824E-11</v>
      </c>
      <c r="AF5">
        <v>0.226</v>
      </c>
      <c r="AG5">
        <v>0.1603</v>
      </c>
      <c r="AH5">
        <v>0.2917</v>
      </c>
      <c r="AI5" s="4">
        <v>3.252888E-10</v>
      </c>
      <c r="AJ5">
        <v>0.1196</v>
      </c>
      <c r="AK5">
        <v>0.0823</v>
      </c>
      <c r="AL5">
        <v>0.1568</v>
      </c>
    </row>
    <row r="6" spans="1:38" ht="12.75">
      <c r="A6" t="s">
        <v>233</v>
      </c>
      <c r="B6" t="s">
        <v>9</v>
      </c>
      <c r="C6">
        <v>1758</v>
      </c>
      <c r="D6">
        <v>181117</v>
      </c>
      <c r="E6">
        <v>9.9426951695</v>
      </c>
      <c r="F6">
        <v>9.2634772936</v>
      </c>
      <c r="G6">
        <v>10.671714746</v>
      </c>
      <c r="H6" s="4">
        <v>1.0077028E-09</v>
      </c>
      <c r="I6">
        <v>9.7064328583</v>
      </c>
      <c r="J6">
        <v>0.2314995864</v>
      </c>
      <c r="K6">
        <v>-0.2205</v>
      </c>
      <c r="L6">
        <v>-0.2913</v>
      </c>
      <c r="M6">
        <v>-0.1498</v>
      </c>
      <c r="N6">
        <v>0.8021034047</v>
      </c>
      <c r="O6">
        <v>0.7473091098</v>
      </c>
      <c r="P6">
        <v>0.8609153339</v>
      </c>
      <c r="Q6">
        <v>1593</v>
      </c>
      <c r="R6">
        <v>180164</v>
      </c>
      <c r="S6">
        <v>8.6363632125</v>
      </c>
      <c r="T6">
        <v>8.0348383878</v>
      </c>
      <c r="U6">
        <v>9.2829209424</v>
      </c>
      <c r="V6">
        <v>0.001891827</v>
      </c>
      <c r="W6">
        <v>8.8419440066</v>
      </c>
      <c r="X6">
        <v>0.2215337364</v>
      </c>
      <c r="Y6">
        <v>-0.1144</v>
      </c>
      <c r="Z6">
        <v>-0.1866</v>
      </c>
      <c r="AA6">
        <v>-0.0422</v>
      </c>
      <c r="AB6">
        <v>0.8918701916</v>
      </c>
      <c r="AC6">
        <v>0.8297512131</v>
      </c>
      <c r="AD6">
        <v>0.9586396815</v>
      </c>
      <c r="AE6">
        <v>0.0072695499</v>
      </c>
      <c r="AF6">
        <v>0.1189</v>
      </c>
      <c r="AG6">
        <v>0.0321</v>
      </c>
      <c r="AH6">
        <v>0.2057</v>
      </c>
      <c r="AI6" s="4">
        <v>6.047077E-11</v>
      </c>
      <c r="AJ6">
        <v>-0.1495</v>
      </c>
      <c r="AK6">
        <v>-0.1942</v>
      </c>
      <c r="AL6">
        <v>-0.1047</v>
      </c>
    </row>
    <row r="7" spans="1:38" ht="12.75">
      <c r="A7" t="s">
        <v>233</v>
      </c>
      <c r="B7" t="s">
        <v>10</v>
      </c>
      <c r="C7">
        <v>4906</v>
      </c>
      <c r="D7">
        <v>297824</v>
      </c>
      <c r="E7">
        <v>15.419649766</v>
      </c>
      <c r="F7">
        <v>14.542120804</v>
      </c>
      <c r="G7">
        <v>16.350132289</v>
      </c>
      <c r="H7" s="4">
        <v>2.840358E-13</v>
      </c>
      <c r="I7">
        <v>16.47281616</v>
      </c>
      <c r="J7">
        <v>0.2351820002</v>
      </c>
      <c r="K7">
        <v>0.2183</v>
      </c>
      <c r="L7">
        <v>0.1597</v>
      </c>
      <c r="M7">
        <v>0.2769</v>
      </c>
      <c r="N7">
        <v>1.2439437562</v>
      </c>
      <c r="O7">
        <v>1.1731511837</v>
      </c>
      <c r="P7">
        <v>1.3190082319</v>
      </c>
      <c r="Q7">
        <v>3942</v>
      </c>
      <c r="R7">
        <v>284748</v>
      </c>
      <c r="S7">
        <v>12.588890595</v>
      </c>
      <c r="T7">
        <v>11.849709883</v>
      </c>
      <c r="U7">
        <v>13.374181138</v>
      </c>
      <c r="V7" s="4">
        <v>1.910766E-17</v>
      </c>
      <c r="W7">
        <v>13.843819799</v>
      </c>
      <c r="X7">
        <v>0.2204944323</v>
      </c>
      <c r="Y7">
        <v>0.2624</v>
      </c>
      <c r="Z7">
        <v>0.2019</v>
      </c>
      <c r="AA7">
        <v>0.3229</v>
      </c>
      <c r="AB7">
        <v>1.3000444736</v>
      </c>
      <c r="AC7">
        <v>1.2237098839</v>
      </c>
      <c r="AD7">
        <v>1.3811407881</v>
      </c>
      <c r="AE7" s="4">
        <v>9.8068083E-08</v>
      </c>
      <c r="AF7">
        <v>0.1808</v>
      </c>
      <c r="AG7">
        <v>0.1143</v>
      </c>
      <c r="AH7">
        <v>0.2473</v>
      </c>
      <c r="AI7" s="4">
        <v>1.05379E-33</v>
      </c>
      <c r="AJ7">
        <v>0.2313</v>
      </c>
      <c r="AK7">
        <v>0.1938</v>
      </c>
      <c r="AL7">
        <v>0.2687</v>
      </c>
    </row>
    <row r="8" spans="1:38" ht="12.75">
      <c r="A8" t="s">
        <v>233</v>
      </c>
      <c r="B8" t="s">
        <v>11</v>
      </c>
      <c r="C8">
        <v>23039</v>
      </c>
      <c r="D8">
        <v>2506295</v>
      </c>
      <c r="E8">
        <v>10.007562357</v>
      </c>
      <c r="F8">
        <v>9.6078079579</v>
      </c>
      <c r="G8">
        <v>10.423949434</v>
      </c>
      <c r="H8" s="4">
        <v>7.837447E-25</v>
      </c>
      <c r="I8">
        <v>9.1924534023</v>
      </c>
      <c r="J8">
        <v>0.0605619185</v>
      </c>
      <c r="K8">
        <v>-0.214</v>
      </c>
      <c r="L8">
        <v>-0.2548</v>
      </c>
      <c r="M8">
        <v>-0.1732</v>
      </c>
      <c r="N8">
        <v>0.8073364115</v>
      </c>
      <c r="O8">
        <v>0.7750871713</v>
      </c>
      <c r="P8">
        <v>0.8409274536</v>
      </c>
      <c r="Q8">
        <v>18003</v>
      </c>
      <c r="R8">
        <v>2523194</v>
      </c>
      <c r="S8">
        <v>7.7381673074</v>
      </c>
      <c r="T8">
        <v>7.4207538976</v>
      </c>
      <c r="U8">
        <v>8.0691576764</v>
      </c>
      <c r="V8" s="4">
        <v>9.224306E-26</v>
      </c>
      <c r="W8">
        <v>7.1350042843</v>
      </c>
      <c r="X8">
        <v>0.0531767508</v>
      </c>
      <c r="Y8">
        <v>-0.2243</v>
      </c>
      <c r="Z8">
        <v>-0.2661</v>
      </c>
      <c r="AA8">
        <v>-0.1824</v>
      </c>
      <c r="AB8">
        <v>0.7991142323</v>
      </c>
      <c r="AC8">
        <v>0.7663352082</v>
      </c>
      <c r="AD8">
        <v>0.833295338</v>
      </c>
      <c r="AE8" s="4">
        <v>2.748563E-39</v>
      </c>
      <c r="AF8">
        <v>0.2387</v>
      </c>
      <c r="AG8">
        <v>0.203</v>
      </c>
      <c r="AH8">
        <v>0.2743</v>
      </c>
      <c r="AI8" s="4">
        <v>1.00429E-121</v>
      </c>
      <c r="AJ8">
        <v>-0.311</v>
      </c>
      <c r="AK8">
        <v>-0.337</v>
      </c>
      <c r="AL8">
        <v>-0.285</v>
      </c>
    </row>
    <row r="9" spans="1:38" ht="12.75">
      <c r="A9" t="s">
        <v>233</v>
      </c>
      <c r="B9" t="s">
        <v>6</v>
      </c>
      <c r="C9">
        <v>3687</v>
      </c>
      <c r="D9">
        <v>186162</v>
      </c>
      <c r="E9">
        <v>18.847937629</v>
      </c>
      <c r="F9">
        <v>17.733765565</v>
      </c>
      <c r="G9">
        <v>20.032110585</v>
      </c>
      <c r="H9" s="4">
        <v>2.078077E-41</v>
      </c>
      <c r="I9">
        <v>19.805330841</v>
      </c>
      <c r="J9">
        <v>0.3261711409</v>
      </c>
      <c r="K9">
        <v>0.419</v>
      </c>
      <c r="L9">
        <v>0.3581</v>
      </c>
      <c r="M9">
        <v>0.48</v>
      </c>
      <c r="N9">
        <v>1.520512767</v>
      </c>
      <c r="O9">
        <v>1.4306295722</v>
      </c>
      <c r="P9">
        <v>1.616043118</v>
      </c>
      <c r="Q9">
        <v>2574</v>
      </c>
      <c r="R9">
        <v>176297</v>
      </c>
      <c r="S9">
        <v>13.324356665</v>
      </c>
      <c r="T9">
        <v>12.485747517</v>
      </c>
      <c r="U9">
        <v>14.21929126</v>
      </c>
      <c r="V9" s="4">
        <v>6.370404E-22</v>
      </c>
      <c r="W9">
        <v>14.600361889</v>
      </c>
      <c r="X9">
        <v>0.2877791657</v>
      </c>
      <c r="Y9">
        <v>0.3192</v>
      </c>
      <c r="Z9">
        <v>0.2542</v>
      </c>
      <c r="AA9">
        <v>0.3842</v>
      </c>
      <c r="AB9">
        <v>1.3759954554</v>
      </c>
      <c r="AC9">
        <v>1.289392972</v>
      </c>
      <c r="AD9">
        <v>1.4684146218</v>
      </c>
      <c r="AE9" s="4">
        <v>1.687117E-18</v>
      </c>
      <c r="AF9">
        <v>0.3248</v>
      </c>
      <c r="AG9">
        <v>0.2523</v>
      </c>
      <c r="AH9">
        <v>0.3974</v>
      </c>
      <c r="AI9" s="4">
        <v>9.084531E-75</v>
      </c>
      <c r="AJ9">
        <v>0.369</v>
      </c>
      <c r="AK9">
        <v>0.3294</v>
      </c>
      <c r="AL9">
        <v>0.4085</v>
      </c>
    </row>
    <row r="10" spans="1:38" ht="12.75">
      <c r="A10" t="s">
        <v>233</v>
      </c>
      <c r="B10" t="s">
        <v>4</v>
      </c>
      <c r="C10">
        <v>4042</v>
      </c>
      <c r="D10">
        <v>294574</v>
      </c>
      <c r="E10">
        <v>13.754779376</v>
      </c>
      <c r="F10">
        <v>12.945187387</v>
      </c>
      <c r="G10">
        <v>14.615003246</v>
      </c>
      <c r="H10">
        <v>0.0007761393</v>
      </c>
      <c r="I10">
        <v>13.721509706</v>
      </c>
      <c r="J10">
        <v>0.2158259904</v>
      </c>
      <c r="K10">
        <v>0.104</v>
      </c>
      <c r="L10">
        <v>0.0434</v>
      </c>
      <c r="M10">
        <v>0.1647</v>
      </c>
      <c r="N10">
        <v>1.1096342772</v>
      </c>
      <c r="O10">
        <v>1.0443223593</v>
      </c>
      <c r="P10">
        <v>1.1790308023</v>
      </c>
      <c r="Q10">
        <v>3017</v>
      </c>
      <c r="R10">
        <v>302204</v>
      </c>
      <c r="S10">
        <v>9.8008808714</v>
      </c>
      <c r="T10">
        <v>9.1987227793</v>
      </c>
      <c r="U10">
        <v>10.442456867</v>
      </c>
      <c r="V10">
        <v>0.7094030296</v>
      </c>
      <c r="W10">
        <v>9.9833225239</v>
      </c>
      <c r="X10">
        <v>0.1817554519</v>
      </c>
      <c r="Y10">
        <v>0.0121</v>
      </c>
      <c r="Z10">
        <v>-0.0514</v>
      </c>
      <c r="AA10">
        <v>0.0755</v>
      </c>
      <c r="AB10">
        <v>1.0121289813</v>
      </c>
      <c r="AC10">
        <v>0.9499446058</v>
      </c>
      <c r="AD10">
        <v>1.0783840116</v>
      </c>
      <c r="AE10" s="4">
        <v>1.810511E-18</v>
      </c>
      <c r="AF10">
        <v>0.3169</v>
      </c>
      <c r="AG10">
        <v>0.2461</v>
      </c>
      <c r="AH10">
        <v>0.3878</v>
      </c>
      <c r="AI10">
        <v>0.0057679843</v>
      </c>
      <c r="AJ10">
        <v>0.0551</v>
      </c>
      <c r="AK10">
        <v>0.016</v>
      </c>
      <c r="AL10">
        <v>0.0942</v>
      </c>
    </row>
    <row r="11" spans="1:38" ht="12.75">
      <c r="A11" t="s">
        <v>233</v>
      </c>
      <c r="B11" t="s">
        <v>2</v>
      </c>
      <c r="C11">
        <v>2329</v>
      </c>
      <c r="D11">
        <v>148967</v>
      </c>
      <c r="E11">
        <v>15.647551516</v>
      </c>
      <c r="F11">
        <v>14.640074654</v>
      </c>
      <c r="G11">
        <v>16.724359282</v>
      </c>
      <c r="H11" s="4">
        <v>6.853701E-12</v>
      </c>
      <c r="I11">
        <v>15.634335121</v>
      </c>
      <c r="J11">
        <v>0.3239624484</v>
      </c>
      <c r="K11">
        <v>0.233</v>
      </c>
      <c r="L11">
        <v>0.1664</v>
      </c>
      <c r="M11">
        <v>0.2995</v>
      </c>
      <c r="N11">
        <v>1.2623291906</v>
      </c>
      <c r="O11">
        <v>1.1810533788</v>
      </c>
      <c r="P11">
        <v>1.349198109</v>
      </c>
      <c r="Q11">
        <v>1927</v>
      </c>
      <c r="R11">
        <v>159706</v>
      </c>
      <c r="S11">
        <v>11.876188656</v>
      </c>
      <c r="T11">
        <v>11.082412586</v>
      </c>
      <c r="U11">
        <v>12.726818812</v>
      </c>
      <c r="V11" s="4">
        <v>7.3246384E-09</v>
      </c>
      <c r="W11">
        <v>12.06592113</v>
      </c>
      <c r="X11">
        <v>0.2748651155</v>
      </c>
      <c r="Y11">
        <v>0.2041</v>
      </c>
      <c r="Z11">
        <v>0.1349</v>
      </c>
      <c r="AA11">
        <v>0.2733</v>
      </c>
      <c r="AB11">
        <v>1.2264443251</v>
      </c>
      <c r="AC11">
        <v>1.1444717172</v>
      </c>
      <c r="AD11">
        <v>1.3142882082</v>
      </c>
      <c r="AE11" s="4">
        <v>7.32607E-10</v>
      </c>
      <c r="AF11">
        <v>0.2538</v>
      </c>
      <c r="AG11">
        <v>0.173</v>
      </c>
      <c r="AH11">
        <v>0.3345</v>
      </c>
      <c r="AI11" s="4">
        <v>2.216082E-28</v>
      </c>
      <c r="AJ11">
        <v>0.2404</v>
      </c>
      <c r="AK11">
        <v>0.1977</v>
      </c>
      <c r="AL11">
        <v>0.283</v>
      </c>
    </row>
    <row r="12" spans="1:38" ht="12.75">
      <c r="A12" t="s">
        <v>233</v>
      </c>
      <c r="B12" t="s">
        <v>8</v>
      </c>
      <c r="C12">
        <v>116</v>
      </c>
      <c r="D12">
        <v>4965</v>
      </c>
      <c r="E12">
        <v>24.552966329</v>
      </c>
      <c r="F12">
        <v>20.131507083</v>
      </c>
      <c r="G12">
        <v>29.945505473</v>
      </c>
      <c r="H12" s="4">
        <v>1.509532E-11</v>
      </c>
      <c r="I12">
        <v>23.363544814</v>
      </c>
      <c r="J12">
        <v>2.1692506776</v>
      </c>
      <c r="K12">
        <v>0.6835</v>
      </c>
      <c r="L12">
        <v>0.4849</v>
      </c>
      <c r="M12">
        <v>0.882</v>
      </c>
      <c r="N12">
        <v>1.9807524571</v>
      </c>
      <c r="O12">
        <v>1.6240616953</v>
      </c>
      <c r="P12">
        <v>2.4157827918</v>
      </c>
      <c r="Q12">
        <v>90</v>
      </c>
      <c r="R12">
        <v>4311</v>
      </c>
      <c r="S12">
        <v>21.688336297</v>
      </c>
      <c r="T12">
        <v>17.299673469</v>
      </c>
      <c r="U12">
        <v>27.190335829</v>
      </c>
      <c r="V12" s="4">
        <v>2.741481E-12</v>
      </c>
      <c r="W12">
        <v>20.876826722</v>
      </c>
      <c r="X12">
        <v>2.2006107586</v>
      </c>
      <c r="Y12">
        <v>0.8064</v>
      </c>
      <c r="Z12">
        <v>0.5803</v>
      </c>
      <c r="AA12">
        <v>1.0324</v>
      </c>
      <c r="AB12">
        <v>2.2397368166</v>
      </c>
      <c r="AC12">
        <v>1.7865231824</v>
      </c>
      <c r="AD12">
        <v>2.8079238249</v>
      </c>
      <c r="AE12">
        <v>0.4996145658</v>
      </c>
      <c r="AF12">
        <v>0.1021</v>
      </c>
      <c r="AG12">
        <v>-0.1943</v>
      </c>
      <c r="AH12">
        <v>0.3984</v>
      </c>
      <c r="AI12" s="4">
        <v>1.838648E-27</v>
      </c>
      <c r="AJ12">
        <v>0.7194</v>
      </c>
      <c r="AK12">
        <v>0.5895</v>
      </c>
      <c r="AL12">
        <v>0.8492</v>
      </c>
    </row>
    <row r="13" spans="1:38" ht="12.75">
      <c r="A13" t="s">
        <v>233</v>
      </c>
      <c r="B13" t="s">
        <v>5</v>
      </c>
      <c r="C13">
        <v>2799</v>
      </c>
      <c r="D13">
        <v>105636</v>
      </c>
      <c r="E13">
        <v>26.764436401</v>
      </c>
      <c r="F13">
        <v>25.066870723</v>
      </c>
      <c r="G13">
        <v>28.576963746</v>
      </c>
      <c r="H13" s="4">
        <v>2.74926E-117</v>
      </c>
      <c r="I13">
        <v>26.49664887</v>
      </c>
      <c r="J13">
        <v>0.5008290381</v>
      </c>
      <c r="K13">
        <v>0.7697</v>
      </c>
      <c r="L13">
        <v>0.7042</v>
      </c>
      <c r="M13">
        <v>0.8352</v>
      </c>
      <c r="N13">
        <v>2.159157572</v>
      </c>
      <c r="O13">
        <v>2.022210478</v>
      </c>
      <c r="P13">
        <v>2.3053789264</v>
      </c>
      <c r="Q13">
        <v>1829</v>
      </c>
      <c r="R13">
        <v>102797</v>
      </c>
      <c r="S13">
        <v>18.227368915</v>
      </c>
      <c r="T13">
        <v>16.975397256</v>
      </c>
      <c r="U13">
        <v>19.571676148</v>
      </c>
      <c r="V13" s="4">
        <v>5.676477E-68</v>
      </c>
      <c r="W13">
        <v>17.792348026</v>
      </c>
      <c r="X13">
        <v>0.4160316893</v>
      </c>
      <c r="Y13">
        <v>0.6325</v>
      </c>
      <c r="Z13">
        <v>0.5613</v>
      </c>
      <c r="AA13">
        <v>0.7037</v>
      </c>
      <c r="AB13">
        <v>1.8823255352</v>
      </c>
      <c r="AC13">
        <v>1.7530354421</v>
      </c>
      <c r="AD13">
        <v>2.0211510477</v>
      </c>
      <c r="AE13" s="4">
        <v>3.317099E-18</v>
      </c>
      <c r="AF13">
        <v>0.3622</v>
      </c>
      <c r="AG13">
        <v>0.2806</v>
      </c>
      <c r="AH13">
        <v>0.4437</v>
      </c>
      <c r="AI13" s="4">
        <v>2.29519E-251</v>
      </c>
      <c r="AJ13">
        <v>0.7381</v>
      </c>
      <c r="AK13">
        <v>0.6954</v>
      </c>
      <c r="AL13">
        <v>0.7808</v>
      </c>
    </row>
    <row r="14" spans="1:38" ht="12.75">
      <c r="A14" t="s">
        <v>233</v>
      </c>
      <c r="B14" t="s">
        <v>7</v>
      </c>
      <c r="C14">
        <v>5048</v>
      </c>
      <c r="D14">
        <v>176738</v>
      </c>
      <c r="E14">
        <v>29.881100364</v>
      </c>
      <c r="F14">
        <v>28.091050251</v>
      </c>
      <c r="G14">
        <v>31.785218103</v>
      </c>
      <c r="H14" s="4">
        <v>1.70706E-171</v>
      </c>
      <c r="I14">
        <v>28.562052303</v>
      </c>
      <c r="J14">
        <v>0.40200341</v>
      </c>
      <c r="K14">
        <v>0.8799</v>
      </c>
      <c r="L14">
        <v>0.8181</v>
      </c>
      <c r="M14">
        <v>0.9416</v>
      </c>
      <c r="N14">
        <v>2.410587062</v>
      </c>
      <c r="O14">
        <v>2.2661790051</v>
      </c>
      <c r="P14">
        <v>2.5641972547</v>
      </c>
      <c r="Q14">
        <v>4569</v>
      </c>
      <c r="R14">
        <v>184630</v>
      </c>
      <c r="S14">
        <v>25.423322829</v>
      </c>
      <c r="T14">
        <v>23.883903663</v>
      </c>
      <c r="U14">
        <v>27.061964108</v>
      </c>
      <c r="V14" s="4">
        <v>1.64903E-201</v>
      </c>
      <c r="W14">
        <v>24.746790879</v>
      </c>
      <c r="X14">
        <v>0.3661072332</v>
      </c>
      <c r="Y14">
        <v>0.9653</v>
      </c>
      <c r="Z14">
        <v>0.9028</v>
      </c>
      <c r="AA14">
        <v>1.0277</v>
      </c>
      <c r="AB14">
        <v>2.6254458323</v>
      </c>
      <c r="AC14">
        <v>2.4664712693</v>
      </c>
      <c r="AD14">
        <v>2.7946669818</v>
      </c>
      <c r="AE14">
        <v>0.0001088584</v>
      </c>
      <c r="AF14">
        <v>0.1396</v>
      </c>
      <c r="AG14">
        <v>0.0689</v>
      </c>
      <c r="AH14">
        <v>0.2102</v>
      </c>
      <c r="AI14">
        <v>0</v>
      </c>
      <c r="AJ14">
        <v>0.9119</v>
      </c>
      <c r="AK14">
        <v>0.8724</v>
      </c>
      <c r="AL14">
        <v>0.9513</v>
      </c>
    </row>
    <row r="15" spans="1:38" ht="12.75">
      <c r="A15" t="s">
        <v>233</v>
      </c>
      <c r="B15" t="s">
        <v>14</v>
      </c>
      <c r="C15">
        <v>12710</v>
      </c>
      <c r="D15">
        <v>875136</v>
      </c>
      <c r="E15">
        <v>14.168943204</v>
      </c>
      <c r="F15">
        <v>13.49413509</v>
      </c>
      <c r="G15">
        <v>14.877496794</v>
      </c>
      <c r="H15" s="4">
        <v>7.8746316E-08</v>
      </c>
      <c r="I15">
        <v>14.523456926</v>
      </c>
      <c r="J15">
        <v>0.1288241322</v>
      </c>
      <c r="K15">
        <v>0.1337</v>
      </c>
      <c r="L15">
        <v>0.0849</v>
      </c>
      <c r="M15">
        <v>0.1825</v>
      </c>
      <c r="N15">
        <v>1.143045964</v>
      </c>
      <c r="O15">
        <v>1.0886074162</v>
      </c>
      <c r="P15">
        <v>1.2002068481</v>
      </c>
      <c r="Q15">
        <v>10234</v>
      </c>
      <c r="R15">
        <v>893605</v>
      </c>
      <c r="S15">
        <v>11.126043245</v>
      </c>
      <c r="T15">
        <v>10.58446984</v>
      </c>
      <c r="U15">
        <v>11.695327227</v>
      </c>
      <c r="V15" s="4">
        <v>4.9105369E-08</v>
      </c>
      <c r="W15">
        <v>11.452487397</v>
      </c>
      <c r="X15">
        <v>0.1132079995</v>
      </c>
      <c r="Y15">
        <v>0.1389</v>
      </c>
      <c r="Z15">
        <v>0.089</v>
      </c>
      <c r="AA15">
        <v>0.1888</v>
      </c>
      <c r="AB15">
        <v>1.1489774198</v>
      </c>
      <c r="AC15">
        <v>1.0930495755</v>
      </c>
      <c r="AD15">
        <v>1.2077669127</v>
      </c>
      <c r="AE15" s="4">
        <v>9.870421E-17</v>
      </c>
      <c r="AF15">
        <v>0.2217</v>
      </c>
      <c r="AG15">
        <v>0.1694</v>
      </c>
      <c r="AH15">
        <v>0.274</v>
      </c>
      <c r="AI15" s="4">
        <v>8.090435E-16</v>
      </c>
      <c r="AJ15">
        <v>0.1278</v>
      </c>
      <c r="AK15">
        <v>0.0967</v>
      </c>
      <c r="AL15">
        <v>0.159</v>
      </c>
    </row>
    <row r="16" spans="1:38" ht="12.75">
      <c r="A16" t="s">
        <v>233</v>
      </c>
      <c r="B16" t="s">
        <v>12</v>
      </c>
      <c r="C16">
        <v>10058</v>
      </c>
      <c r="D16">
        <v>629703</v>
      </c>
      <c r="E16">
        <v>15.68607309</v>
      </c>
      <c r="F16">
        <v>14.92372594</v>
      </c>
      <c r="G16">
        <v>16.487363141</v>
      </c>
      <c r="H16" s="4">
        <v>2.018555E-20</v>
      </c>
      <c r="I16">
        <v>15.972609309</v>
      </c>
      <c r="J16">
        <v>0.1592648927</v>
      </c>
      <c r="K16">
        <v>0.2354</v>
      </c>
      <c r="L16">
        <v>0.1856</v>
      </c>
      <c r="M16">
        <v>0.2852</v>
      </c>
      <c r="N16">
        <v>1.2654368274</v>
      </c>
      <c r="O16">
        <v>1.2039362751</v>
      </c>
      <c r="P16">
        <v>1.3300790061</v>
      </c>
      <c r="Q16">
        <v>7518</v>
      </c>
      <c r="R16">
        <v>638207</v>
      </c>
      <c r="S16">
        <v>11.293704191</v>
      </c>
      <c r="T16">
        <v>10.72737556</v>
      </c>
      <c r="U16">
        <v>11.889930918</v>
      </c>
      <c r="V16" s="4">
        <v>4.6160935E-09</v>
      </c>
      <c r="W16">
        <v>11.779877062</v>
      </c>
      <c r="X16">
        <v>0.1358593703</v>
      </c>
      <c r="Y16">
        <v>0.1538</v>
      </c>
      <c r="Z16">
        <v>0.1024</v>
      </c>
      <c r="AA16">
        <v>0.2053</v>
      </c>
      <c r="AB16">
        <v>1.166291629</v>
      </c>
      <c r="AC16">
        <v>1.1078073329</v>
      </c>
      <c r="AD16">
        <v>1.2278634773</v>
      </c>
      <c r="AE16" s="4">
        <v>1.908801E-28</v>
      </c>
      <c r="AF16">
        <v>0.3085</v>
      </c>
      <c r="AG16">
        <v>0.2538</v>
      </c>
      <c r="AH16">
        <v>0.3631</v>
      </c>
      <c r="AI16" s="4">
        <v>8.869794E-34</v>
      </c>
      <c r="AJ16">
        <v>0.1973</v>
      </c>
      <c r="AK16">
        <v>0.1654</v>
      </c>
      <c r="AL16">
        <v>0.2292</v>
      </c>
    </row>
    <row r="17" spans="1:38" ht="12.75">
      <c r="A17" t="s">
        <v>233</v>
      </c>
      <c r="B17" t="s">
        <v>13</v>
      </c>
      <c r="C17">
        <v>7963</v>
      </c>
      <c r="D17">
        <v>287339</v>
      </c>
      <c r="E17">
        <v>28.092518986</v>
      </c>
      <c r="F17">
        <v>26.646945497</v>
      </c>
      <c r="G17">
        <v>29.616513571</v>
      </c>
      <c r="H17" s="4">
        <v>2.25768E-202</v>
      </c>
      <c r="I17">
        <v>27.712910534</v>
      </c>
      <c r="J17">
        <v>0.3105587585</v>
      </c>
      <c r="K17">
        <v>0.8181</v>
      </c>
      <c r="L17">
        <v>0.7653</v>
      </c>
      <c r="M17">
        <v>0.871</v>
      </c>
      <c r="N17">
        <v>2.2662974918</v>
      </c>
      <c r="O17">
        <v>2.1496792714</v>
      </c>
      <c r="P17">
        <v>2.3892421486</v>
      </c>
      <c r="Q17">
        <v>6488</v>
      </c>
      <c r="R17">
        <v>291738</v>
      </c>
      <c r="S17">
        <v>22.567636396</v>
      </c>
      <c r="T17">
        <v>21.377943996</v>
      </c>
      <c r="U17">
        <v>23.823535726</v>
      </c>
      <c r="V17" s="4">
        <v>6.49942E-206</v>
      </c>
      <c r="W17">
        <v>22.239132372</v>
      </c>
      <c r="X17">
        <v>0.2760974651</v>
      </c>
      <c r="Y17">
        <v>0.8461</v>
      </c>
      <c r="Z17">
        <v>0.7919</v>
      </c>
      <c r="AA17">
        <v>0.9003</v>
      </c>
      <c r="AB17">
        <v>2.3305414213</v>
      </c>
      <c r="AC17">
        <v>2.2076828565</v>
      </c>
      <c r="AD17">
        <v>2.4602371216</v>
      </c>
      <c r="AE17" s="4">
        <v>5.351403E-11</v>
      </c>
      <c r="AF17">
        <v>0.1989</v>
      </c>
      <c r="AG17">
        <v>0.1395</v>
      </c>
      <c r="AH17">
        <v>0.2584</v>
      </c>
      <c r="AI17">
        <v>0</v>
      </c>
      <c r="AJ17">
        <v>0.8356</v>
      </c>
      <c r="AK17">
        <v>0.8018</v>
      </c>
      <c r="AL17">
        <v>0.8695</v>
      </c>
    </row>
    <row r="18" spans="1:38" ht="12.75">
      <c r="A18" t="s">
        <v>233</v>
      </c>
      <c r="B18" t="s">
        <v>15</v>
      </c>
      <c r="C18">
        <v>55528</v>
      </c>
      <c r="D18">
        <v>4479590</v>
      </c>
      <c r="E18">
        <v>12.395777292</v>
      </c>
      <c r="F18" t="s">
        <v>107</v>
      </c>
      <c r="G18" t="s">
        <v>107</v>
      </c>
      <c r="H18" t="s">
        <v>107</v>
      </c>
      <c r="I18">
        <v>12.395777292</v>
      </c>
      <c r="J18">
        <v>0.0526038765</v>
      </c>
      <c r="K18" t="s">
        <v>107</v>
      </c>
      <c r="L18" t="s">
        <v>107</v>
      </c>
      <c r="M18" t="s">
        <v>107</v>
      </c>
      <c r="N18" t="s">
        <v>107</v>
      </c>
      <c r="O18" t="s">
        <v>107</v>
      </c>
      <c r="P18" t="s">
        <v>107</v>
      </c>
      <c r="Q18">
        <v>43836</v>
      </c>
      <c r="R18">
        <v>4526908</v>
      </c>
      <c r="S18">
        <v>9.6834307214</v>
      </c>
      <c r="T18" t="s">
        <v>107</v>
      </c>
      <c r="U18" t="s">
        <v>107</v>
      </c>
      <c r="V18" t="s">
        <v>107</v>
      </c>
      <c r="W18">
        <v>9.6834307214</v>
      </c>
      <c r="X18">
        <v>0.0462502187</v>
      </c>
      <c r="Y18" t="s">
        <v>107</v>
      </c>
      <c r="Z18" t="s">
        <v>107</v>
      </c>
      <c r="AA18" t="s">
        <v>107</v>
      </c>
      <c r="AB18" t="s">
        <v>107</v>
      </c>
      <c r="AC18" t="s">
        <v>107</v>
      </c>
      <c r="AD18" t="s">
        <v>107</v>
      </c>
      <c r="AE18" s="4">
        <v>1.346193E-17</v>
      </c>
      <c r="AF18">
        <v>0.2249</v>
      </c>
      <c r="AG18">
        <v>0.1733</v>
      </c>
      <c r="AH18">
        <v>0.2766</v>
      </c>
      <c r="AI18" t="s">
        <v>107</v>
      </c>
      <c r="AJ18" t="s">
        <v>107</v>
      </c>
      <c r="AK18" t="s">
        <v>107</v>
      </c>
      <c r="AL18" t="s">
        <v>107</v>
      </c>
    </row>
    <row r="19" spans="1:38" ht="12.75">
      <c r="A19" t="s">
        <v>233</v>
      </c>
      <c r="B19" t="s">
        <v>72</v>
      </c>
      <c r="C19">
        <v>1284</v>
      </c>
      <c r="D19">
        <v>219851</v>
      </c>
      <c r="E19">
        <v>6.2935462638</v>
      </c>
      <c r="F19">
        <v>5.8243668265</v>
      </c>
      <c r="G19">
        <v>6.8005202547</v>
      </c>
      <c r="H19" s="4">
        <v>6.514755E-66</v>
      </c>
      <c r="I19">
        <v>5.8403191252</v>
      </c>
      <c r="J19">
        <v>0.162987413</v>
      </c>
      <c r="K19">
        <v>-0.6778</v>
      </c>
      <c r="L19">
        <v>-0.7553</v>
      </c>
      <c r="M19">
        <v>-0.6004</v>
      </c>
      <c r="N19">
        <v>0.5077169519</v>
      </c>
      <c r="O19">
        <v>0.4698670111</v>
      </c>
      <c r="P19">
        <v>0.548615879</v>
      </c>
      <c r="Q19">
        <v>1162</v>
      </c>
      <c r="R19">
        <v>239920</v>
      </c>
      <c r="S19">
        <v>4.9939504117</v>
      </c>
      <c r="T19">
        <v>4.6154711094</v>
      </c>
      <c r="U19">
        <v>5.4034658917</v>
      </c>
      <c r="V19" s="4">
        <v>6.270426E-61</v>
      </c>
      <c r="W19">
        <v>4.8432810937</v>
      </c>
      <c r="X19">
        <v>0.1420811983</v>
      </c>
      <c r="Y19">
        <v>-0.6622</v>
      </c>
      <c r="Z19">
        <v>-0.741</v>
      </c>
      <c r="AA19">
        <v>-0.5834</v>
      </c>
      <c r="AB19">
        <v>0.5157211897</v>
      </c>
      <c r="AC19">
        <v>0.4766359405</v>
      </c>
      <c r="AD19">
        <v>0.5580115196</v>
      </c>
      <c r="AE19">
        <v>2.59085E-05</v>
      </c>
      <c r="AF19">
        <v>0.2093</v>
      </c>
      <c r="AG19">
        <v>0.1118</v>
      </c>
      <c r="AH19">
        <v>0.3068</v>
      </c>
      <c r="AI19" s="4">
        <v>1.01484E-146</v>
      </c>
      <c r="AJ19">
        <v>-0.6503</v>
      </c>
      <c r="AK19">
        <v>-0.6997</v>
      </c>
      <c r="AL19">
        <v>-0.6008</v>
      </c>
    </row>
    <row r="20" spans="1:38" ht="12.75">
      <c r="A20" t="s">
        <v>233</v>
      </c>
      <c r="B20" t="s">
        <v>71</v>
      </c>
      <c r="C20">
        <v>859</v>
      </c>
      <c r="D20">
        <v>140819</v>
      </c>
      <c r="E20">
        <v>6.4617684122</v>
      </c>
      <c r="F20">
        <v>5.9274509925</v>
      </c>
      <c r="G20">
        <v>7.0442507354</v>
      </c>
      <c r="H20" s="4">
        <v>1.609107E-49</v>
      </c>
      <c r="I20">
        <v>6.1000291154</v>
      </c>
      <c r="J20">
        <v>0.2081303076</v>
      </c>
      <c r="K20">
        <v>-0.6515</v>
      </c>
      <c r="L20">
        <v>-0.7378</v>
      </c>
      <c r="M20">
        <v>-0.5651</v>
      </c>
      <c r="N20">
        <v>0.5212878757</v>
      </c>
      <c r="O20">
        <v>0.4781830823</v>
      </c>
      <c r="P20">
        <v>0.5682782587</v>
      </c>
      <c r="Q20">
        <v>766</v>
      </c>
      <c r="R20">
        <v>140067</v>
      </c>
      <c r="S20">
        <v>5.4590057955</v>
      </c>
      <c r="T20">
        <v>4.9949806509</v>
      </c>
      <c r="U20">
        <v>5.9661380809</v>
      </c>
      <c r="V20" s="4">
        <v>1.182487E-36</v>
      </c>
      <c r="W20">
        <v>5.4688113546</v>
      </c>
      <c r="X20">
        <v>0.1975961862</v>
      </c>
      <c r="Y20">
        <v>-0.5731</v>
      </c>
      <c r="Z20">
        <v>-0.662</v>
      </c>
      <c r="AA20">
        <v>-0.4843</v>
      </c>
      <c r="AB20">
        <v>0.5637470802</v>
      </c>
      <c r="AC20">
        <v>0.5158275816</v>
      </c>
      <c r="AD20">
        <v>0.6161182181</v>
      </c>
      <c r="AE20">
        <v>0.0105906588</v>
      </c>
      <c r="AF20">
        <v>0.1466</v>
      </c>
      <c r="AG20">
        <v>0.0342</v>
      </c>
      <c r="AH20">
        <v>0.2591</v>
      </c>
      <c r="AI20" s="4">
        <v>1.908661E-97</v>
      </c>
      <c r="AJ20">
        <v>-0.584</v>
      </c>
      <c r="AK20">
        <v>-0.6386</v>
      </c>
      <c r="AL20">
        <v>-0.5293</v>
      </c>
    </row>
    <row r="21" spans="1:38" ht="12.75">
      <c r="A21" t="s">
        <v>233</v>
      </c>
      <c r="B21" t="s">
        <v>81</v>
      </c>
      <c r="C21">
        <v>1946</v>
      </c>
      <c r="D21">
        <v>217681</v>
      </c>
      <c r="E21">
        <v>8.7279041189</v>
      </c>
      <c r="F21">
        <v>8.1413808866</v>
      </c>
      <c r="G21">
        <v>9.3566817926</v>
      </c>
      <c r="H21" s="4">
        <v>4.863075E-23</v>
      </c>
      <c r="I21">
        <v>8.9396869731</v>
      </c>
      <c r="J21">
        <v>0.2026519999</v>
      </c>
      <c r="K21">
        <v>-0.3508</v>
      </c>
      <c r="L21">
        <v>-0.4204</v>
      </c>
      <c r="M21">
        <v>-0.2813</v>
      </c>
      <c r="N21">
        <v>0.7041030113</v>
      </c>
      <c r="O21">
        <v>0.6567866375</v>
      </c>
      <c r="P21">
        <v>0.7548281622</v>
      </c>
      <c r="Q21">
        <v>1470</v>
      </c>
      <c r="R21">
        <v>209965</v>
      </c>
      <c r="S21">
        <v>6.6832192715</v>
      </c>
      <c r="T21">
        <v>6.2080012593</v>
      </c>
      <c r="U21">
        <v>7.1948148792</v>
      </c>
      <c r="V21" s="4">
        <v>6.633429E-23</v>
      </c>
      <c r="W21">
        <v>7.0011668611</v>
      </c>
      <c r="X21">
        <v>0.1826046199</v>
      </c>
      <c r="Y21">
        <v>-0.3708</v>
      </c>
      <c r="Z21">
        <v>-0.4446</v>
      </c>
      <c r="AA21">
        <v>-0.2971</v>
      </c>
      <c r="AB21">
        <v>0.6901706083</v>
      </c>
      <c r="AC21">
        <v>0.6410952314</v>
      </c>
      <c r="AD21">
        <v>0.7430026698</v>
      </c>
      <c r="AE21" s="4">
        <v>3.6076147E-08</v>
      </c>
      <c r="AF21">
        <v>0.2449</v>
      </c>
      <c r="AG21">
        <v>0.1578</v>
      </c>
      <c r="AH21">
        <v>0.3321</v>
      </c>
      <c r="AI21" s="4">
        <v>1.501136E-52</v>
      </c>
      <c r="AJ21">
        <v>-0.3489</v>
      </c>
      <c r="AK21">
        <v>-0.3937</v>
      </c>
      <c r="AL21">
        <v>-0.3041</v>
      </c>
    </row>
    <row r="22" spans="1:38" ht="12.75">
      <c r="A22" t="s">
        <v>233</v>
      </c>
      <c r="B22" t="s">
        <v>73</v>
      </c>
      <c r="C22">
        <v>1566</v>
      </c>
      <c r="D22">
        <v>225623</v>
      </c>
      <c r="E22">
        <v>7.3172015764</v>
      </c>
      <c r="F22">
        <v>6.7999156593</v>
      </c>
      <c r="G22">
        <v>7.8738386758</v>
      </c>
      <c r="H22" s="4">
        <v>4.288044E-45</v>
      </c>
      <c r="I22">
        <v>6.9407817465</v>
      </c>
      <c r="J22">
        <v>0.1753931021</v>
      </c>
      <c r="K22">
        <v>-0.5271</v>
      </c>
      <c r="L22">
        <v>-0.6004</v>
      </c>
      <c r="M22">
        <v>-0.4538</v>
      </c>
      <c r="N22">
        <v>0.5902979219</v>
      </c>
      <c r="O22">
        <v>0.5485671047</v>
      </c>
      <c r="P22">
        <v>0.6352033027</v>
      </c>
      <c r="Q22">
        <v>1311</v>
      </c>
      <c r="R22">
        <v>232495</v>
      </c>
      <c r="S22">
        <v>5.705398737</v>
      </c>
      <c r="T22">
        <v>5.2879036738</v>
      </c>
      <c r="U22">
        <v>6.155856225</v>
      </c>
      <c r="V22" s="4">
        <v>2.18941E-42</v>
      </c>
      <c r="W22">
        <v>5.6388309426</v>
      </c>
      <c r="X22">
        <v>0.1557355383</v>
      </c>
      <c r="Y22">
        <v>-0.529</v>
      </c>
      <c r="Z22">
        <v>-0.605</v>
      </c>
      <c r="AA22">
        <v>-0.453</v>
      </c>
      <c r="AB22">
        <v>0.5891918785</v>
      </c>
      <c r="AC22">
        <v>0.5460775035</v>
      </c>
      <c r="AD22">
        <v>0.6357102562</v>
      </c>
      <c r="AE22" s="4">
        <v>1.3382391E-06</v>
      </c>
      <c r="AF22">
        <v>0.2268</v>
      </c>
      <c r="AG22">
        <v>0.1349</v>
      </c>
      <c r="AH22">
        <v>0.3188</v>
      </c>
      <c r="AI22" s="4">
        <v>1.319678E-99</v>
      </c>
      <c r="AJ22">
        <v>-0.5076</v>
      </c>
      <c r="AK22">
        <v>-0.5546</v>
      </c>
      <c r="AL22">
        <v>-0.4607</v>
      </c>
    </row>
    <row r="23" spans="1:38" ht="12.75">
      <c r="A23" t="s">
        <v>233</v>
      </c>
      <c r="B23" t="s">
        <v>76</v>
      </c>
      <c r="C23">
        <v>2880</v>
      </c>
      <c r="D23">
        <v>350160</v>
      </c>
      <c r="E23">
        <v>8.4885449845</v>
      </c>
      <c r="F23">
        <v>7.9586681908</v>
      </c>
      <c r="G23">
        <v>9.0537002204</v>
      </c>
      <c r="H23" s="4">
        <v>1.127244E-30</v>
      </c>
      <c r="I23">
        <v>8.2248115147</v>
      </c>
      <c r="J23">
        <v>0.1532603137</v>
      </c>
      <c r="K23">
        <v>-0.3786</v>
      </c>
      <c r="L23">
        <v>-0.4431</v>
      </c>
      <c r="M23">
        <v>-0.3142</v>
      </c>
      <c r="N23">
        <v>0.6847932796</v>
      </c>
      <c r="O23">
        <v>0.6420467231</v>
      </c>
      <c r="P23">
        <v>0.7303858408</v>
      </c>
      <c r="Q23">
        <v>2350</v>
      </c>
      <c r="R23">
        <v>356531</v>
      </c>
      <c r="S23">
        <v>6.653622849</v>
      </c>
      <c r="T23">
        <v>6.2248088298</v>
      </c>
      <c r="U23">
        <v>7.1119769662</v>
      </c>
      <c r="V23" s="4">
        <v>2.44434E-28</v>
      </c>
      <c r="W23">
        <v>6.5912922018</v>
      </c>
      <c r="X23">
        <v>0.1359679763</v>
      </c>
      <c r="Y23">
        <v>-0.3753</v>
      </c>
      <c r="Z23">
        <v>-0.4419</v>
      </c>
      <c r="AA23">
        <v>-0.3086</v>
      </c>
      <c r="AB23">
        <v>0.6871142099</v>
      </c>
      <c r="AC23">
        <v>0.6428309355</v>
      </c>
      <c r="AD23">
        <v>0.7344480661</v>
      </c>
      <c r="AE23" s="4">
        <v>1.6040974E-08</v>
      </c>
      <c r="AF23">
        <v>0.2216</v>
      </c>
      <c r="AG23">
        <v>0.1447</v>
      </c>
      <c r="AH23">
        <v>0.2984</v>
      </c>
      <c r="AI23" s="4">
        <v>4.610827E-71</v>
      </c>
      <c r="AJ23">
        <v>-0.3752</v>
      </c>
      <c r="AK23">
        <v>-0.4165</v>
      </c>
      <c r="AL23">
        <v>-0.334</v>
      </c>
    </row>
    <row r="24" spans="1:38" ht="12.75">
      <c r="A24" t="s">
        <v>233</v>
      </c>
      <c r="B24" t="s">
        <v>74</v>
      </c>
      <c r="C24">
        <v>1361</v>
      </c>
      <c r="D24">
        <v>173922</v>
      </c>
      <c r="E24">
        <v>7.9826264517</v>
      </c>
      <c r="F24">
        <v>7.4002509154</v>
      </c>
      <c r="G24">
        <v>8.6108330375</v>
      </c>
      <c r="H24" s="4">
        <v>4.890035E-30</v>
      </c>
      <c r="I24">
        <v>7.8253469946</v>
      </c>
      <c r="J24">
        <v>0.2121165436</v>
      </c>
      <c r="K24">
        <v>-0.4401</v>
      </c>
      <c r="L24">
        <v>-0.5158</v>
      </c>
      <c r="M24">
        <v>-0.3643</v>
      </c>
      <c r="N24">
        <v>0.6439794991</v>
      </c>
      <c r="O24">
        <v>0.5969977308</v>
      </c>
      <c r="P24">
        <v>0.6946585789</v>
      </c>
      <c r="Q24">
        <v>1016</v>
      </c>
      <c r="R24">
        <v>182228</v>
      </c>
      <c r="S24">
        <v>5.5677189987</v>
      </c>
      <c r="T24">
        <v>5.1323703292</v>
      </c>
      <c r="U24">
        <v>6.0399957253</v>
      </c>
      <c r="V24" s="4">
        <v>1.708488E-40</v>
      </c>
      <c r="W24">
        <v>5.5754329741</v>
      </c>
      <c r="X24">
        <v>0.1749168893</v>
      </c>
      <c r="Y24">
        <v>-0.5534</v>
      </c>
      <c r="Z24">
        <v>-0.6348</v>
      </c>
      <c r="AA24">
        <v>-0.472</v>
      </c>
      <c r="AB24">
        <v>0.5749738041</v>
      </c>
      <c r="AC24">
        <v>0.5300157018</v>
      </c>
      <c r="AD24">
        <v>0.6237454368</v>
      </c>
      <c r="AE24" s="4">
        <v>1.572072E-11</v>
      </c>
      <c r="AF24">
        <v>0.3383</v>
      </c>
      <c r="AG24">
        <v>0.2399</v>
      </c>
      <c r="AH24">
        <v>0.4366</v>
      </c>
      <c r="AI24" s="4">
        <v>2.746257E-78</v>
      </c>
      <c r="AJ24">
        <v>-0.4686</v>
      </c>
      <c r="AK24">
        <v>-0.5176</v>
      </c>
      <c r="AL24">
        <v>-0.4196</v>
      </c>
    </row>
    <row r="25" spans="1:38" ht="12.75">
      <c r="A25" t="s">
        <v>233</v>
      </c>
      <c r="B25" t="s">
        <v>75</v>
      </c>
      <c r="C25">
        <v>1001</v>
      </c>
      <c r="D25">
        <v>133233</v>
      </c>
      <c r="E25">
        <v>7.9976667314</v>
      </c>
      <c r="F25">
        <v>7.3581612064</v>
      </c>
      <c r="G25">
        <v>8.6927523538</v>
      </c>
      <c r="H25" s="4">
        <v>6.646181E-25</v>
      </c>
      <c r="I25">
        <v>7.5131536481</v>
      </c>
      <c r="J25">
        <v>0.237468075</v>
      </c>
      <c r="K25">
        <v>-0.4382</v>
      </c>
      <c r="L25">
        <v>-0.5215</v>
      </c>
      <c r="M25">
        <v>-0.3549</v>
      </c>
      <c r="N25">
        <v>0.6451928381</v>
      </c>
      <c r="O25">
        <v>0.5936022432</v>
      </c>
      <c r="P25">
        <v>0.7012672258</v>
      </c>
      <c r="Q25">
        <v>755</v>
      </c>
      <c r="R25">
        <v>132702</v>
      </c>
      <c r="S25">
        <v>5.9277440569</v>
      </c>
      <c r="T25">
        <v>5.4184041174</v>
      </c>
      <c r="U25">
        <v>6.4849628864</v>
      </c>
      <c r="V25" s="4">
        <v>9.489248E-27</v>
      </c>
      <c r="W25">
        <v>5.689439496</v>
      </c>
      <c r="X25">
        <v>0.2070599036</v>
      </c>
      <c r="Y25">
        <v>-0.4908</v>
      </c>
      <c r="Z25">
        <v>-0.5806</v>
      </c>
      <c r="AA25">
        <v>-0.4009</v>
      </c>
      <c r="AB25">
        <v>0.6121532985</v>
      </c>
      <c r="AC25">
        <v>0.559554178</v>
      </c>
      <c r="AD25">
        <v>0.669696833</v>
      </c>
      <c r="AE25" s="4">
        <v>9.4669114E-07</v>
      </c>
      <c r="AF25">
        <v>0.2775</v>
      </c>
      <c r="AG25">
        <v>0.1666</v>
      </c>
      <c r="AH25">
        <v>0.3885</v>
      </c>
      <c r="AI25" s="4">
        <v>3.71591E-57</v>
      </c>
      <c r="AJ25">
        <v>-0.4407</v>
      </c>
      <c r="AK25">
        <v>-0.4949</v>
      </c>
      <c r="AL25">
        <v>-0.3865</v>
      </c>
    </row>
    <row r="26" spans="1:38" ht="12.75">
      <c r="A26" t="s">
        <v>233</v>
      </c>
      <c r="B26" t="s">
        <v>77</v>
      </c>
      <c r="C26">
        <v>1576</v>
      </c>
      <c r="D26">
        <v>206907</v>
      </c>
      <c r="E26">
        <v>7.745824638</v>
      </c>
      <c r="F26">
        <v>7.2034921</v>
      </c>
      <c r="G26">
        <v>8.3289880087</v>
      </c>
      <c r="H26" s="4">
        <v>6.221511E-37</v>
      </c>
      <c r="I26">
        <v>7.6169486774</v>
      </c>
      <c r="J26">
        <v>0.1918681653</v>
      </c>
      <c r="K26">
        <v>-0.4702</v>
      </c>
      <c r="L26">
        <v>-0.5428</v>
      </c>
      <c r="M26">
        <v>-0.3976</v>
      </c>
      <c r="N26">
        <v>0.6248760732</v>
      </c>
      <c r="O26">
        <v>0.581124679</v>
      </c>
      <c r="P26">
        <v>0.6719213981</v>
      </c>
      <c r="Q26">
        <v>1265</v>
      </c>
      <c r="R26">
        <v>220926</v>
      </c>
      <c r="S26">
        <v>5.6624557729</v>
      </c>
      <c r="T26">
        <v>5.2456993755</v>
      </c>
      <c r="U26">
        <v>6.1123223207</v>
      </c>
      <c r="V26" s="4">
        <v>4.686205E-43</v>
      </c>
      <c r="W26">
        <v>5.7258991699</v>
      </c>
      <c r="X26">
        <v>0.1609898269</v>
      </c>
      <c r="Y26">
        <v>-0.5366</v>
      </c>
      <c r="Z26">
        <v>-0.613</v>
      </c>
      <c r="AA26">
        <v>-0.4601</v>
      </c>
      <c r="AB26">
        <v>0.5847571936</v>
      </c>
      <c r="AC26">
        <v>0.5417191</v>
      </c>
      <c r="AD26">
        <v>0.6312145454</v>
      </c>
      <c r="AE26" s="4">
        <v>4.981341E-10</v>
      </c>
      <c r="AF26">
        <v>0.2913</v>
      </c>
      <c r="AG26">
        <v>0.1995</v>
      </c>
      <c r="AH26">
        <v>0.3831</v>
      </c>
      <c r="AI26" s="4">
        <v>4.303835E-88</v>
      </c>
      <c r="AJ26">
        <v>-0.4754</v>
      </c>
      <c r="AK26">
        <v>-0.5223</v>
      </c>
      <c r="AL26">
        <v>-0.4286</v>
      </c>
    </row>
    <row r="27" spans="1:38" ht="12.75">
      <c r="A27" t="s">
        <v>233</v>
      </c>
      <c r="B27" t="s">
        <v>70</v>
      </c>
      <c r="C27">
        <v>2001</v>
      </c>
      <c r="D27">
        <v>241359</v>
      </c>
      <c r="E27">
        <v>8.3852858086</v>
      </c>
      <c r="F27">
        <v>7.8279496787</v>
      </c>
      <c r="G27">
        <v>8.9823032822</v>
      </c>
      <c r="H27" s="4">
        <v>8.116909E-29</v>
      </c>
      <c r="I27">
        <v>8.2905547338</v>
      </c>
      <c r="J27">
        <v>0.1853361113</v>
      </c>
      <c r="K27">
        <v>-0.3909</v>
      </c>
      <c r="L27">
        <v>-0.4597</v>
      </c>
      <c r="M27">
        <v>-0.3221</v>
      </c>
      <c r="N27">
        <v>0.6764630899</v>
      </c>
      <c r="O27">
        <v>0.6315013165</v>
      </c>
      <c r="P27">
        <v>0.7246260618</v>
      </c>
      <c r="Q27">
        <v>1548</v>
      </c>
      <c r="R27">
        <v>227820</v>
      </c>
      <c r="S27">
        <v>6.5782936538</v>
      </c>
      <c r="T27">
        <v>6.1180272724</v>
      </c>
      <c r="U27">
        <v>7.0731864161</v>
      </c>
      <c r="V27" s="4">
        <v>1.507538E-25</v>
      </c>
      <c r="W27">
        <v>6.79483803</v>
      </c>
      <c r="X27">
        <v>0.1727005142</v>
      </c>
      <c r="Y27">
        <v>-0.3866</v>
      </c>
      <c r="Z27">
        <v>-0.4592</v>
      </c>
      <c r="AA27">
        <v>-0.3141</v>
      </c>
      <c r="AB27">
        <v>0.6793350253</v>
      </c>
      <c r="AC27">
        <v>0.6318036911</v>
      </c>
      <c r="AD27">
        <v>0.7304421976</v>
      </c>
      <c r="AE27" s="4">
        <v>4.1752548E-07</v>
      </c>
      <c r="AF27">
        <v>0.2207</v>
      </c>
      <c r="AG27">
        <v>0.1352</v>
      </c>
      <c r="AH27">
        <v>0.3062</v>
      </c>
      <c r="AI27" s="4">
        <v>1.170399E-67</v>
      </c>
      <c r="AJ27">
        <v>-0.3933</v>
      </c>
      <c r="AK27">
        <v>-0.4376</v>
      </c>
      <c r="AL27">
        <v>-0.3489</v>
      </c>
    </row>
    <row r="28" spans="1:38" ht="12.75">
      <c r="A28" t="s">
        <v>233</v>
      </c>
      <c r="B28" t="s">
        <v>78</v>
      </c>
      <c r="C28">
        <v>1184</v>
      </c>
      <c r="D28">
        <v>121589</v>
      </c>
      <c r="E28">
        <v>10.312494348</v>
      </c>
      <c r="F28">
        <v>9.5235558862</v>
      </c>
      <c r="G28">
        <v>11.166789059</v>
      </c>
      <c r="H28" s="4">
        <v>5.8635619E-06</v>
      </c>
      <c r="I28">
        <v>9.7377229848</v>
      </c>
      <c r="J28">
        <v>0.2829968259</v>
      </c>
      <c r="K28">
        <v>-0.184</v>
      </c>
      <c r="L28">
        <v>-0.2636</v>
      </c>
      <c r="M28">
        <v>-0.1044</v>
      </c>
      <c r="N28">
        <v>0.8319360783</v>
      </c>
      <c r="O28">
        <v>0.7682903348</v>
      </c>
      <c r="P28">
        <v>0.9008542825</v>
      </c>
      <c r="Q28">
        <v>817</v>
      </c>
      <c r="R28">
        <v>124538</v>
      </c>
      <c r="S28">
        <v>6.7580908883</v>
      </c>
      <c r="T28">
        <v>6.1900448539</v>
      </c>
      <c r="U28">
        <v>7.3782651874</v>
      </c>
      <c r="V28" s="4">
        <v>9.808205E-16</v>
      </c>
      <c r="W28">
        <v>6.5602466717</v>
      </c>
      <c r="X28">
        <v>0.2295139785</v>
      </c>
      <c r="Y28">
        <v>-0.3597</v>
      </c>
      <c r="Z28">
        <v>-0.4475</v>
      </c>
      <c r="AA28">
        <v>-0.2719</v>
      </c>
      <c r="AB28">
        <v>0.6979025392</v>
      </c>
      <c r="AC28">
        <v>0.6392408881</v>
      </c>
      <c r="AD28">
        <v>0.7619474337</v>
      </c>
      <c r="AE28" s="4">
        <v>1.652178E-13</v>
      </c>
      <c r="AF28">
        <v>0.4006</v>
      </c>
      <c r="AG28">
        <v>0.2941</v>
      </c>
      <c r="AH28">
        <v>0.5071</v>
      </c>
      <c r="AI28" s="4">
        <v>4.494019E-17</v>
      </c>
      <c r="AJ28">
        <v>-0.2241</v>
      </c>
      <c r="AK28">
        <v>-0.2764</v>
      </c>
      <c r="AL28">
        <v>-0.1718</v>
      </c>
    </row>
    <row r="29" spans="1:38" ht="12.75">
      <c r="A29" t="s">
        <v>233</v>
      </c>
      <c r="B29" t="s">
        <v>80</v>
      </c>
      <c r="C29">
        <v>4588</v>
      </c>
      <c r="D29">
        <v>300742</v>
      </c>
      <c r="E29">
        <v>15.090188732</v>
      </c>
      <c r="F29">
        <v>14.210058107</v>
      </c>
      <c r="G29">
        <v>16.024832146</v>
      </c>
      <c r="H29" s="4">
        <v>1.408942E-10</v>
      </c>
      <c r="I29">
        <v>15.255601146</v>
      </c>
      <c r="J29">
        <v>0.2252255318</v>
      </c>
      <c r="K29">
        <v>0.1967</v>
      </c>
      <c r="L29">
        <v>0.1366</v>
      </c>
      <c r="M29">
        <v>0.2568</v>
      </c>
      <c r="N29">
        <v>1.2173652669</v>
      </c>
      <c r="O29">
        <v>1.1463628115</v>
      </c>
      <c r="P29">
        <v>1.2927654126</v>
      </c>
      <c r="Q29">
        <v>3410</v>
      </c>
      <c r="R29">
        <v>292385</v>
      </c>
      <c r="S29">
        <v>11.574295559</v>
      </c>
      <c r="T29">
        <v>10.870407411</v>
      </c>
      <c r="U29">
        <v>12.32376236</v>
      </c>
      <c r="V29" s="4">
        <v>2.5187302E-08</v>
      </c>
      <c r="W29">
        <v>11.662704995</v>
      </c>
      <c r="X29">
        <v>0.19972025</v>
      </c>
      <c r="Y29">
        <v>0.1784</v>
      </c>
      <c r="Z29">
        <v>0.1156</v>
      </c>
      <c r="AA29">
        <v>0.2411</v>
      </c>
      <c r="AB29">
        <v>1.195268071</v>
      </c>
      <c r="AC29">
        <v>1.1225781155</v>
      </c>
      <c r="AD29">
        <v>1.2726648969</v>
      </c>
      <c r="AE29" s="4">
        <v>8.235392E-12</v>
      </c>
      <c r="AF29">
        <v>0.2433</v>
      </c>
      <c r="AG29">
        <v>0.1735</v>
      </c>
      <c r="AH29">
        <v>0.313</v>
      </c>
      <c r="AI29" s="4">
        <v>7.215963E-21</v>
      </c>
      <c r="AJ29">
        <v>0.1847</v>
      </c>
      <c r="AK29">
        <v>0.1461</v>
      </c>
      <c r="AL29">
        <v>0.2234</v>
      </c>
    </row>
    <row r="30" spans="1:38" ht="12.75">
      <c r="A30" t="s">
        <v>233</v>
      </c>
      <c r="B30" t="s">
        <v>79</v>
      </c>
      <c r="C30">
        <v>2793</v>
      </c>
      <c r="D30">
        <v>174409</v>
      </c>
      <c r="E30">
        <v>15.469421945</v>
      </c>
      <c r="F30">
        <v>14.505926791</v>
      </c>
      <c r="G30">
        <v>16.496913212</v>
      </c>
      <c r="H30" s="4">
        <v>1.467152E-11</v>
      </c>
      <c r="I30">
        <v>16.014081842</v>
      </c>
      <c r="J30">
        <v>0.3030167081</v>
      </c>
      <c r="K30">
        <v>0.2215</v>
      </c>
      <c r="L30">
        <v>0.1572</v>
      </c>
      <c r="M30">
        <v>0.2858</v>
      </c>
      <c r="N30">
        <v>1.247959009</v>
      </c>
      <c r="O30">
        <v>1.1702313174</v>
      </c>
      <c r="P30">
        <v>1.3308494355</v>
      </c>
      <c r="Q30">
        <v>2133</v>
      </c>
      <c r="R30">
        <v>163617</v>
      </c>
      <c r="S30">
        <v>12.608624821</v>
      </c>
      <c r="T30">
        <v>11.783503088</v>
      </c>
      <c r="U30">
        <v>13.491524438</v>
      </c>
      <c r="V30" s="4">
        <v>2.103042E-14</v>
      </c>
      <c r="W30">
        <v>13.036542658</v>
      </c>
      <c r="X30">
        <v>0.2822714813</v>
      </c>
      <c r="Y30">
        <v>0.264</v>
      </c>
      <c r="Z30">
        <v>0.1963</v>
      </c>
      <c r="AA30">
        <v>0.3316</v>
      </c>
      <c r="AB30">
        <v>1.3020824111</v>
      </c>
      <c r="AC30">
        <v>1.216872762</v>
      </c>
      <c r="AD30">
        <v>1.3932587351</v>
      </c>
      <c r="AE30" s="4">
        <v>4.1269795E-06</v>
      </c>
      <c r="AF30">
        <v>0.1825</v>
      </c>
      <c r="AG30">
        <v>0.1048</v>
      </c>
      <c r="AH30">
        <v>0.2602</v>
      </c>
      <c r="AI30" s="4">
        <v>1.09509E-31</v>
      </c>
      <c r="AJ30">
        <v>0.247</v>
      </c>
      <c r="AK30">
        <v>0.2057</v>
      </c>
      <c r="AL30">
        <v>0.2883</v>
      </c>
    </row>
    <row r="31" spans="1:38" ht="12.75">
      <c r="A31" t="s">
        <v>233</v>
      </c>
      <c r="B31" t="s">
        <v>172</v>
      </c>
      <c r="C31">
        <v>8212</v>
      </c>
      <c r="D31">
        <v>1208735</v>
      </c>
      <c r="E31">
        <v>7.32608234</v>
      </c>
      <c r="F31">
        <v>6.9576469774</v>
      </c>
      <c r="G31">
        <v>7.7140278354</v>
      </c>
      <c r="H31" s="4">
        <v>8.834175E-89</v>
      </c>
      <c r="I31">
        <v>6.7938795518</v>
      </c>
      <c r="J31">
        <v>0.0749710119</v>
      </c>
      <c r="K31">
        <v>-0.5259</v>
      </c>
      <c r="L31">
        <v>-0.5775</v>
      </c>
      <c r="M31">
        <v>-0.4743</v>
      </c>
      <c r="N31">
        <v>0.5910143565</v>
      </c>
      <c r="O31">
        <v>0.5612917055</v>
      </c>
      <c r="P31">
        <v>0.6223109413</v>
      </c>
      <c r="Q31">
        <v>6617</v>
      </c>
      <c r="R31">
        <v>1245069</v>
      </c>
      <c r="S31">
        <v>5.6258680155</v>
      </c>
      <c r="T31">
        <v>5.336985633</v>
      </c>
      <c r="U31">
        <v>5.9303871331</v>
      </c>
      <c r="V31" s="4">
        <v>1.180283E-90</v>
      </c>
      <c r="W31">
        <v>5.3145648956</v>
      </c>
      <c r="X31">
        <v>0.0653336839</v>
      </c>
      <c r="Y31">
        <v>-0.543</v>
      </c>
      <c r="Z31">
        <v>-0.5958</v>
      </c>
      <c r="AA31">
        <v>-0.4903</v>
      </c>
      <c r="AB31">
        <v>0.5809788057</v>
      </c>
      <c r="AC31">
        <v>0.5511461575</v>
      </c>
      <c r="AD31">
        <v>0.6124262468</v>
      </c>
      <c r="AE31" s="4">
        <v>7.492936E-17</v>
      </c>
      <c r="AF31">
        <v>0.244</v>
      </c>
      <c r="AG31">
        <v>0.1867</v>
      </c>
      <c r="AH31">
        <v>0.3014</v>
      </c>
      <c r="AI31" s="4">
        <v>1.18798E-213</v>
      </c>
      <c r="AJ31">
        <v>-0.5245</v>
      </c>
      <c r="AK31">
        <v>-0.5574</v>
      </c>
      <c r="AL31">
        <v>-0.4915</v>
      </c>
    </row>
    <row r="32" spans="1:38" ht="12.75">
      <c r="A32" t="s">
        <v>233</v>
      </c>
      <c r="B32" t="s">
        <v>173</v>
      </c>
      <c r="C32">
        <v>6942</v>
      </c>
      <c r="D32">
        <v>755655</v>
      </c>
      <c r="E32">
        <v>9.2810125168</v>
      </c>
      <c r="F32">
        <v>8.8089189349</v>
      </c>
      <c r="G32">
        <v>9.7784068595</v>
      </c>
      <c r="H32" s="4">
        <v>1.703903E-27</v>
      </c>
      <c r="I32">
        <v>9.1867320404</v>
      </c>
      <c r="J32">
        <v>0.110260192</v>
      </c>
      <c r="K32">
        <v>-0.2894</v>
      </c>
      <c r="L32">
        <v>-0.3416</v>
      </c>
      <c r="M32">
        <v>-0.2372</v>
      </c>
      <c r="N32">
        <v>0.7487237225</v>
      </c>
      <c r="O32">
        <v>0.7106386899</v>
      </c>
      <c r="P32">
        <v>0.788849834</v>
      </c>
      <c r="Q32">
        <v>5399</v>
      </c>
      <c r="R32">
        <v>756533</v>
      </c>
      <c r="S32">
        <v>7.1290496641</v>
      </c>
      <c r="T32">
        <v>6.7553623271</v>
      </c>
      <c r="U32">
        <v>7.5234083166</v>
      </c>
      <c r="V32" s="4">
        <v>7.334228E-29</v>
      </c>
      <c r="W32">
        <v>7.1365029681</v>
      </c>
      <c r="X32">
        <v>0.097124498</v>
      </c>
      <c r="Y32">
        <v>-0.3062</v>
      </c>
      <c r="Z32">
        <v>-0.3601</v>
      </c>
      <c r="AA32">
        <v>-0.2524</v>
      </c>
      <c r="AB32">
        <v>0.7362111497</v>
      </c>
      <c r="AC32">
        <v>0.6976207629</v>
      </c>
      <c r="AD32">
        <v>0.7769362464</v>
      </c>
      <c r="AE32" s="4">
        <v>5.558574E-16</v>
      </c>
      <c r="AF32">
        <v>0.2437</v>
      </c>
      <c r="AG32">
        <v>0.1848</v>
      </c>
      <c r="AH32">
        <v>0.3027</v>
      </c>
      <c r="AI32" s="4">
        <v>6.657947E-63</v>
      </c>
      <c r="AJ32">
        <v>-0.2852</v>
      </c>
      <c r="AK32">
        <v>-0.3186</v>
      </c>
      <c r="AL32">
        <v>-0.2518</v>
      </c>
    </row>
    <row r="33" spans="1:38" ht="12.75">
      <c r="A33" t="s">
        <v>233</v>
      </c>
      <c r="B33" t="s">
        <v>174</v>
      </c>
      <c r="C33">
        <v>7885</v>
      </c>
      <c r="D33">
        <v>541905</v>
      </c>
      <c r="E33">
        <v>14.119774772</v>
      </c>
      <c r="F33">
        <v>13.415862528</v>
      </c>
      <c r="G33">
        <v>14.860620344</v>
      </c>
      <c r="H33" s="4">
        <v>6.0097683E-07</v>
      </c>
      <c r="I33">
        <v>14.550520848</v>
      </c>
      <c r="J33">
        <v>0.1638617885</v>
      </c>
      <c r="K33">
        <v>0.1302</v>
      </c>
      <c r="L33">
        <v>0.0791</v>
      </c>
      <c r="M33">
        <v>0.1814</v>
      </c>
      <c r="N33">
        <v>1.1390794171</v>
      </c>
      <c r="O33">
        <v>1.0822929625</v>
      </c>
      <c r="P33">
        <v>1.1988453805</v>
      </c>
      <c r="Q33">
        <v>5987</v>
      </c>
      <c r="R33">
        <v>521592</v>
      </c>
      <c r="S33">
        <v>11.032936751</v>
      </c>
      <c r="T33">
        <v>10.464121083</v>
      </c>
      <c r="U33">
        <v>11.632672481</v>
      </c>
      <c r="V33" s="4">
        <v>1.3589604E-06</v>
      </c>
      <c r="W33">
        <v>11.47832022</v>
      </c>
      <c r="X33">
        <v>0.1483452714</v>
      </c>
      <c r="Y33">
        <v>0.1305</v>
      </c>
      <c r="Z33">
        <v>0.0775</v>
      </c>
      <c r="AA33">
        <v>0.1834</v>
      </c>
      <c r="AB33">
        <v>1.1393623881</v>
      </c>
      <c r="AC33">
        <v>1.0806212575</v>
      </c>
      <c r="AD33">
        <v>1.2012966081</v>
      </c>
      <c r="AE33" s="4">
        <v>8.308544E-15</v>
      </c>
      <c r="AF33">
        <v>0.2266</v>
      </c>
      <c r="AG33">
        <v>0.1694</v>
      </c>
      <c r="AH33">
        <v>0.2839</v>
      </c>
      <c r="AI33" s="4">
        <v>3.000396E-15</v>
      </c>
      <c r="AJ33">
        <v>0.1318</v>
      </c>
      <c r="AK33">
        <v>0.0991</v>
      </c>
      <c r="AL33">
        <v>0.1646</v>
      </c>
    </row>
    <row r="34" spans="1:38" ht="12.75">
      <c r="A34" t="s">
        <v>233</v>
      </c>
      <c r="B34" t="s">
        <v>32</v>
      </c>
      <c r="C34">
        <v>657</v>
      </c>
      <c r="D34">
        <v>60478</v>
      </c>
      <c r="E34">
        <v>11.687425529</v>
      </c>
      <c r="F34">
        <v>10.427608916</v>
      </c>
      <c r="G34">
        <v>13.099447496</v>
      </c>
      <c r="H34">
        <v>0.3119420097</v>
      </c>
      <c r="I34">
        <v>10.863454479</v>
      </c>
      <c r="J34">
        <v>0.4238237249</v>
      </c>
      <c r="K34">
        <v>-0.0588</v>
      </c>
      <c r="L34">
        <v>-0.1729</v>
      </c>
      <c r="M34">
        <v>0.0552</v>
      </c>
      <c r="N34">
        <v>0.9428553978</v>
      </c>
      <c r="O34">
        <v>0.8412226737</v>
      </c>
      <c r="P34">
        <v>1.0567669286</v>
      </c>
      <c r="Q34">
        <v>517</v>
      </c>
      <c r="R34">
        <v>65146</v>
      </c>
      <c r="S34">
        <v>8.0608641785</v>
      </c>
      <c r="T34">
        <v>7.1435894817</v>
      </c>
      <c r="U34">
        <v>9.0959218011</v>
      </c>
      <c r="V34">
        <v>0.002925737</v>
      </c>
      <c r="W34">
        <v>7.9360206306</v>
      </c>
      <c r="X34">
        <v>0.3490257883</v>
      </c>
      <c r="Y34">
        <v>-0.1834</v>
      </c>
      <c r="Z34">
        <v>-0.3042</v>
      </c>
      <c r="AA34">
        <v>-0.0626</v>
      </c>
      <c r="AB34">
        <v>0.8324388753</v>
      </c>
      <c r="AC34">
        <v>0.7377126648</v>
      </c>
      <c r="AD34">
        <v>0.9393284325</v>
      </c>
      <c r="AE34" s="4">
        <v>6.2342951E-06</v>
      </c>
      <c r="AF34">
        <v>0.3364</v>
      </c>
      <c r="AG34">
        <v>0.1905</v>
      </c>
      <c r="AH34">
        <v>0.4824</v>
      </c>
      <c r="AI34">
        <v>0.0026182896</v>
      </c>
      <c r="AJ34">
        <v>-0.1137</v>
      </c>
      <c r="AK34">
        <v>-0.1877</v>
      </c>
      <c r="AL34">
        <v>-0.0396</v>
      </c>
    </row>
    <row r="35" spans="1:38" ht="12.75">
      <c r="A35" t="s">
        <v>233</v>
      </c>
      <c r="B35" t="s">
        <v>31</v>
      </c>
      <c r="C35">
        <v>898</v>
      </c>
      <c r="D35">
        <v>75030</v>
      </c>
      <c r="E35">
        <v>12.446699859</v>
      </c>
      <c r="F35">
        <v>11.19757953</v>
      </c>
      <c r="G35">
        <v>13.835162945</v>
      </c>
      <c r="H35">
        <v>0.9394375037</v>
      </c>
      <c r="I35">
        <v>11.968545915</v>
      </c>
      <c r="J35">
        <v>0.3993955501</v>
      </c>
      <c r="K35">
        <v>0.0041</v>
      </c>
      <c r="L35">
        <v>-0.1017</v>
      </c>
      <c r="M35">
        <v>0.1099</v>
      </c>
      <c r="N35">
        <v>1.0041080576</v>
      </c>
      <c r="O35">
        <v>0.9033382309</v>
      </c>
      <c r="P35">
        <v>1.1161190314</v>
      </c>
      <c r="Q35">
        <v>786</v>
      </c>
      <c r="R35">
        <v>87493</v>
      </c>
      <c r="S35">
        <v>8.9146498185</v>
      </c>
      <c r="T35">
        <v>7.995255556</v>
      </c>
      <c r="U35">
        <v>9.939767507</v>
      </c>
      <c r="V35">
        <v>0.1363553126</v>
      </c>
      <c r="W35">
        <v>8.9835758289</v>
      </c>
      <c r="X35">
        <v>0.320433538</v>
      </c>
      <c r="Y35">
        <v>-0.0827</v>
      </c>
      <c r="Z35">
        <v>-0.1916</v>
      </c>
      <c r="AA35">
        <v>0.0261</v>
      </c>
      <c r="AB35">
        <v>0.9206086226</v>
      </c>
      <c r="AC35">
        <v>0.8256635263</v>
      </c>
      <c r="AD35">
        <v>1.026471691</v>
      </c>
      <c r="AE35" s="4">
        <v>6.0485355E-06</v>
      </c>
      <c r="AF35">
        <v>0.2987</v>
      </c>
      <c r="AG35">
        <v>0.1693</v>
      </c>
      <c r="AH35">
        <v>0.4281</v>
      </c>
      <c r="AI35">
        <v>0.7075888055</v>
      </c>
      <c r="AJ35">
        <v>-0.0129</v>
      </c>
      <c r="AK35">
        <v>-0.0804</v>
      </c>
      <c r="AL35">
        <v>0.0546</v>
      </c>
    </row>
    <row r="36" spans="1:38" ht="12.75">
      <c r="A36" t="s">
        <v>233</v>
      </c>
      <c r="B36" t="s">
        <v>34</v>
      </c>
      <c r="C36">
        <v>499</v>
      </c>
      <c r="D36">
        <v>43191</v>
      </c>
      <c r="E36">
        <v>12.312286917</v>
      </c>
      <c r="F36">
        <v>10.896631244</v>
      </c>
      <c r="G36">
        <v>13.911860071</v>
      </c>
      <c r="H36">
        <v>0.9136435595</v>
      </c>
      <c r="I36">
        <v>11.55333287</v>
      </c>
      <c r="J36">
        <v>0.5171982104</v>
      </c>
      <c r="K36">
        <v>-0.0068</v>
      </c>
      <c r="L36">
        <v>-0.1289</v>
      </c>
      <c r="M36">
        <v>0.1154</v>
      </c>
      <c r="N36">
        <v>0.9932646115</v>
      </c>
      <c r="O36">
        <v>0.8790599401</v>
      </c>
      <c r="P36">
        <v>1.1223063906</v>
      </c>
      <c r="Q36">
        <v>335</v>
      </c>
      <c r="R36">
        <v>43627</v>
      </c>
      <c r="S36">
        <v>7.7810530898</v>
      </c>
      <c r="T36">
        <v>6.789468829</v>
      </c>
      <c r="U36">
        <v>8.9174556523</v>
      </c>
      <c r="V36">
        <v>0.0016621563</v>
      </c>
      <c r="W36">
        <v>7.678731061</v>
      </c>
      <c r="X36">
        <v>0.4195338946</v>
      </c>
      <c r="Y36">
        <v>-0.2187</v>
      </c>
      <c r="Z36">
        <v>-0.355</v>
      </c>
      <c r="AA36">
        <v>-0.0824</v>
      </c>
      <c r="AB36">
        <v>0.8035430121</v>
      </c>
      <c r="AC36">
        <v>0.7011429135</v>
      </c>
      <c r="AD36">
        <v>0.9208983788</v>
      </c>
      <c r="AE36" s="4">
        <v>4.7200743E-07</v>
      </c>
      <c r="AF36">
        <v>0.4238</v>
      </c>
      <c r="AG36">
        <v>0.2589</v>
      </c>
      <c r="AH36">
        <v>0.5887</v>
      </c>
      <c r="AI36">
        <v>0.0281012482</v>
      </c>
      <c r="AJ36">
        <v>-0.0905</v>
      </c>
      <c r="AK36">
        <v>-0.1713</v>
      </c>
      <c r="AL36">
        <v>-0.0097</v>
      </c>
    </row>
    <row r="37" spans="1:38" ht="12.75">
      <c r="A37" t="s">
        <v>233</v>
      </c>
      <c r="B37" t="s">
        <v>33</v>
      </c>
      <c r="C37">
        <v>335</v>
      </c>
      <c r="D37">
        <v>22726</v>
      </c>
      <c r="E37">
        <v>13.774779875</v>
      </c>
      <c r="F37">
        <v>12.032064633</v>
      </c>
      <c r="G37">
        <v>15.769908689</v>
      </c>
      <c r="H37">
        <v>0.1264022391</v>
      </c>
      <c r="I37">
        <v>14.740825486</v>
      </c>
      <c r="J37">
        <v>0.8053773307</v>
      </c>
      <c r="K37">
        <v>0.1055</v>
      </c>
      <c r="L37">
        <v>-0.0298</v>
      </c>
      <c r="M37">
        <v>0.2407</v>
      </c>
      <c r="N37">
        <v>1.1112477702</v>
      </c>
      <c r="O37">
        <v>0.9706583419</v>
      </c>
      <c r="P37">
        <v>1.272200066</v>
      </c>
      <c r="Q37">
        <v>272</v>
      </c>
      <c r="R37">
        <v>23895</v>
      </c>
      <c r="S37">
        <v>10.478506851</v>
      </c>
      <c r="T37">
        <v>9.0713505084</v>
      </c>
      <c r="U37">
        <v>12.103942596</v>
      </c>
      <c r="V37">
        <v>0.283493225</v>
      </c>
      <c r="W37">
        <v>11.383134547</v>
      </c>
      <c r="X37">
        <v>0.6902039131</v>
      </c>
      <c r="Y37">
        <v>0.0789</v>
      </c>
      <c r="Z37">
        <v>-0.0653</v>
      </c>
      <c r="AA37">
        <v>0.2231</v>
      </c>
      <c r="AB37">
        <v>1.082106864</v>
      </c>
      <c r="AC37">
        <v>0.9367909752</v>
      </c>
      <c r="AD37">
        <v>1.2499642889</v>
      </c>
      <c r="AE37">
        <v>0.0098723379</v>
      </c>
      <c r="AF37">
        <v>0.2384</v>
      </c>
      <c r="AG37">
        <v>0.0573</v>
      </c>
      <c r="AH37">
        <v>0.4196</v>
      </c>
      <c r="AI37">
        <v>0.0450313254</v>
      </c>
      <c r="AJ37">
        <v>0.0891</v>
      </c>
      <c r="AK37">
        <v>0.002</v>
      </c>
      <c r="AL37">
        <v>0.1762</v>
      </c>
    </row>
    <row r="38" spans="1:38" ht="12.75">
      <c r="A38" t="s">
        <v>233</v>
      </c>
      <c r="B38" t="s">
        <v>23</v>
      </c>
      <c r="C38">
        <v>350</v>
      </c>
      <c r="D38">
        <v>33150</v>
      </c>
      <c r="E38">
        <v>10.586273645</v>
      </c>
      <c r="F38">
        <v>9.2581079885</v>
      </c>
      <c r="G38">
        <v>12.104977585</v>
      </c>
      <c r="H38">
        <v>0.0210528589</v>
      </c>
      <c r="I38">
        <v>10.558069382</v>
      </c>
      <c r="J38">
        <v>0.564352547</v>
      </c>
      <c r="K38">
        <v>-0.1578</v>
      </c>
      <c r="L38">
        <v>-0.2919</v>
      </c>
      <c r="M38">
        <v>-0.0237</v>
      </c>
      <c r="N38">
        <v>0.8540225752</v>
      </c>
      <c r="O38">
        <v>0.7468759538</v>
      </c>
      <c r="P38">
        <v>0.9765404218</v>
      </c>
      <c r="Q38">
        <v>303</v>
      </c>
      <c r="R38">
        <v>34477</v>
      </c>
      <c r="S38">
        <v>8.5822125611</v>
      </c>
      <c r="T38">
        <v>7.4574577814</v>
      </c>
      <c r="U38">
        <v>9.8766060235</v>
      </c>
      <c r="V38">
        <v>0.0921100171</v>
      </c>
      <c r="W38">
        <v>8.7884676741</v>
      </c>
      <c r="X38">
        <v>0.5048842761</v>
      </c>
      <c r="Y38">
        <v>-0.1207</v>
      </c>
      <c r="Z38">
        <v>-0.2612</v>
      </c>
      <c r="AA38">
        <v>0.0198</v>
      </c>
      <c r="AB38">
        <v>0.8862780979</v>
      </c>
      <c r="AC38">
        <v>0.7701255883</v>
      </c>
      <c r="AD38">
        <v>1.019949056</v>
      </c>
      <c r="AE38">
        <v>0.0532422248</v>
      </c>
      <c r="AF38">
        <v>0.1748</v>
      </c>
      <c r="AG38">
        <v>-0.0024</v>
      </c>
      <c r="AH38">
        <v>0.352</v>
      </c>
      <c r="AI38">
        <v>3.85053E-05</v>
      </c>
      <c r="AJ38">
        <v>-0.1826</v>
      </c>
      <c r="AK38">
        <v>-0.2696</v>
      </c>
      <c r="AL38">
        <v>-0.0957</v>
      </c>
    </row>
    <row r="39" spans="1:38" ht="12.75">
      <c r="A39" t="s">
        <v>233</v>
      </c>
      <c r="B39" t="s">
        <v>16</v>
      </c>
      <c r="C39">
        <v>350</v>
      </c>
      <c r="D39">
        <v>27368</v>
      </c>
      <c r="E39">
        <v>12.613672423</v>
      </c>
      <c r="F39">
        <v>10.982543459</v>
      </c>
      <c r="G39">
        <v>14.4870569</v>
      </c>
      <c r="H39">
        <v>0.8051869224</v>
      </c>
      <c r="I39">
        <v>12.788658287</v>
      </c>
      <c r="J39">
        <v>0.6835825392</v>
      </c>
      <c r="K39">
        <v>0.0174</v>
      </c>
      <c r="L39">
        <v>-0.121</v>
      </c>
      <c r="M39">
        <v>0.1559</v>
      </c>
      <c r="N39">
        <v>1.0175781741</v>
      </c>
      <c r="O39">
        <v>0.8859907048</v>
      </c>
      <c r="P39">
        <v>1.1687090336</v>
      </c>
      <c r="Q39">
        <v>199</v>
      </c>
      <c r="R39">
        <v>26713</v>
      </c>
      <c r="S39">
        <v>7.5239726907</v>
      </c>
      <c r="T39">
        <v>6.3912415035</v>
      </c>
      <c r="U39">
        <v>8.8574598565</v>
      </c>
      <c r="V39">
        <v>0.0024381153</v>
      </c>
      <c r="W39">
        <v>7.4495563958</v>
      </c>
      <c r="X39">
        <v>0.5280850515</v>
      </c>
      <c r="Y39">
        <v>-0.2523</v>
      </c>
      <c r="Z39">
        <v>-0.4155</v>
      </c>
      <c r="AA39">
        <v>-0.0892</v>
      </c>
      <c r="AB39">
        <v>0.7769945288</v>
      </c>
      <c r="AC39">
        <v>0.6600183021</v>
      </c>
      <c r="AD39">
        <v>0.9147026618</v>
      </c>
      <c r="AE39" s="4">
        <v>2.022923E-06</v>
      </c>
      <c r="AF39">
        <v>0.4816</v>
      </c>
      <c r="AG39">
        <v>0.2829</v>
      </c>
      <c r="AH39">
        <v>0.6803</v>
      </c>
      <c r="AI39">
        <v>0.2052718671</v>
      </c>
      <c r="AJ39">
        <v>-0.0602</v>
      </c>
      <c r="AK39">
        <v>-0.1533</v>
      </c>
      <c r="AL39">
        <v>0.0329</v>
      </c>
    </row>
    <row r="40" spans="1:38" ht="12.75">
      <c r="A40" t="s">
        <v>233</v>
      </c>
      <c r="B40" t="s">
        <v>24</v>
      </c>
      <c r="C40">
        <v>618</v>
      </c>
      <c r="D40">
        <v>47235</v>
      </c>
      <c r="E40">
        <v>13.275008575</v>
      </c>
      <c r="F40">
        <v>11.843944676</v>
      </c>
      <c r="G40">
        <v>14.8789831</v>
      </c>
      <c r="H40">
        <v>0.2390035366</v>
      </c>
      <c r="I40">
        <v>13.083518577</v>
      </c>
      <c r="J40">
        <v>0.5262963012</v>
      </c>
      <c r="K40">
        <v>0.0685</v>
      </c>
      <c r="L40">
        <v>-0.0455</v>
      </c>
      <c r="M40">
        <v>0.1826</v>
      </c>
      <c r="N40">
        <v>1.0709299032</v>
      </c>
      <c r="O40">
        <v>0.9554822095</v>
      </c>
      <c r="P40">
        <v>1.2003267523</v>
      </c>
      <c r="Q40">
        <v>507</v>
      </c>
      <c r="R40">
        <v>50686</v>
      </c>
      <c r="S40">
        <v>9.8740720439</v>
      </c>
      <c r="T40">
        <v>8.7613673843</v>
      </c>
      <c r="U40">
        <v>11.128091592</v>
      </c>
      <c r="V40">
        <v>0.7492707159</v>
      </c>
      <c r="W40">
        <v>10.002762104</v>
      </c>
      <c r="X40">
        <v>0.444238261</v>
      </c>
      <c r="Y40">
        <v>0.0195</v>
      </c>
      <c r="Z40">
        <v>-0.1001</v>
      </c>
      <c r="AA40">
        <v>0.1391</v>
      </c>
      <c r="AB40">
        <v>1.019687374</v>
      </c>
      <c r="AC40">
        <v>0.9047792705</v>
      </c>
      <c r="AD40">
        <v>1.149188951</v>
      </c>
      <c r="AE40">
        <v>0.0004197022</v>
      </c>
      <c r="AF40">
        <v>0.2609</v>
      </c>
      <c r="AG40">
        <v>0.1159</v>
      </c>
      <c r="AH40">
        <v>0.4059</v>
      </c>
      <c r="AI40">
        <v>0.8311147669</v>
      </c>
      <c r="AJ40">
        <v>-0.0081</v>
      </c>
      <c r="AK40">
        <v>-0.0825</v>
      </c>
      <c r="AL40">
        <v>0.0663</v>
      </c>
    </row>
    <row r="41" spans="1:38" ht="12.75">
      <c r="A41" t="s">
        <v>233</v>
      </c>
      <c r="B41" t="s">
        <v>21</v>
      </c>
      <c r="C41">
        <v>421</v>
      </c>
      <c r="D41">
        <v>20440</v>
      </c>
      <c r="E41">
        <v>19.282961213</v>
      </c>
      <c r="F41">
        <v>17.003560252</v>
      </c>
      <c r="G41">
        <v>21.867925755</v>
      </c>
      <c r="H41" s="4">
        <v>5.806407E-12</v>
      </c>
      <c r="I41">
        <v>20.596868885</v>
      </c>
      <c r="J41">
        <v>1.0038299672</v>
      </c>
      <c r="K41">
        <v>0.4419</v>
      </c>
      <c r="L41">
        <v>0.3161</v>
      </c>
      <c r="M41">
        <v>0.5677</v>
      </c>
      <c r="N41">
        <v>1.5556072652</v>
      </c>
      <c r="O41">
        <v>1.3717219866</v>
      </c>
      <c r="P41">
        <v>1.7641431626</v>
      </c>
      <c r="Q41">
        <v>305</v>
      </c>
      <c r="R41">
        <v>18942</v>
      </c>
      <c r="S41">
        <v>14.287056811</v>
      </c>
      <c r="T41">
        <v>12.42697227</v>
      </c>
      <c r="U41">
        <v>16.425561102</v>
      </c>
      <c r="V41" s="4">
        <v>4.6253232E-08</v>
      </c>
      <c r="W41">
        <v>16.101784394</v>
      </c>
      <c r="X41">
        <v>0.9219854924</v>
      </c>
      <c r="Y41">
        <v>0.3889</v>
      </c>
      <c r="Z41">
        <v>0.2495</v>
      </c>
      <c r="AA41">
        <v>0.5284</v>
      </c>
      <c r="AB41">
        <v>1.475412715</v>
      </c>
      <c r="AC41">
        <v>1.2833233001</v>
      </c>
      <c r="AD41">
        <v>1.6962543105</v>
      </c>
      <c r="AE41">
        <v>0.0023056361</v>
      </c>
      <c r="AF41">
        <v>0.2648</v>
      </c>
      <c r="AG41">
        <v>0.0945</v>
      </c>
      <c r="AH41">
        <v>0.4351</v>
      </c>
      <c r="AI41" s="4">
        <v>4.661804E-19</v>
      </c>
      <c r="AJ41">
        <v>0.3793</v>
      </c>
      <c r="AK41">
        <v>0.2959</v>
      </c>
      <c r="AL41">
        <v>0.4626</v>
      </c>
    </row>
    <row r="42" spans="1:38" ht="12.75">
      <c r="A42" t="s">
        <v>233</v>
      </c>
      <c r="B42" t="s">
        <v>22</v>
      </c>
      <c r="C42">
        <v>828</v>
      </c>
      <c r="D42">
        <v>70296</v>
      </c>
      <c r="E42">
        <v>11.487986495</v>
      </c>
      <c r="F42">
        <v>10.331510647</v>
      </c>
      <c r="G42">
        <v>12.773914504</v>
      </c>
      <c r="H42">
        <v>0.1600549089</v>
      </c>
      <c r="I42">
        <v>11.778764083</v>
      </c>
      <c r="J42">
        <v>0.4093403485</v>
      </c>
      <c r="K42">
        <v>-0.0761</v>
      </c>
      <c r="L42">
        <v>-0.1822</v>
      </c>
      <c r="M42">
        <v>0.03</v>
      </c>
      <c r="N42">
        <v>0.9267661256</v>
      </c>
      <c r="O42">
        <v>0.8334701732</v>
      </c>
      <c r="P42">
        <v>1.0305053248</v>
      </c>
      <c r="Q42">
        <v>652</v>
      </c>
      <c r="R42">
        <v>79218</v>
      </c>
      <c r="S42">
        <v>7.8539846716</v>
      </c>
      <c r="T42">
        <v>7.0202005805</v>
      </c>
      <c r="U42">
        <v>8.7867966896</v>
      </c>
      <c r="V42">
        <v>0.0002553182</v>
      </c>
      <c r="W42">
        <v>8.2304526749</v>
      </c>
      <c r="X42">
        <v>0.3223294033</v>
      </c>
      <c r="Y42">
        <v>-0.2094</v>
      </c>
      <c r="Z42">
        <v>-0.3216</v>
      </c>
      <c r="AA42">
        <v>-0.0972</v>
      </c>
      <c r="AB42">
        <v>0.8110745972</v>
      </c>
      <c r="AC42">
        <v>0.7249703935</v>
      </c>
      <c r="AD42">
        <v>0.9074053342</v>
      </c>
      <c r="AE42" s="4">
        <v>3.3326378E-07</v>
      </c>
      <c r="AF42">
        <v>0.3452</v>
      </c>
      <c r="AG42">
        <v>0.2126</v>
      </c>
      <c r="AH42">
        <v>0.4778</v>
      </c>
      <c r="AI42">
        <v>0.0035427919</v>
      </c>
      <c r="AJ42">
        <v>-0.1018</v>
      </c>
      <c r="AK42">
        <v>-0.1702</v>
      </c>
      <c r="AL42">
        <v>-0.0334</v>
      </c>
    </row>
    <row r="43" spans="1:38" ht="12.75">
      <c r="A43" t="s">
        <v>233</v>
      </c>
      <c r="B43" t="s">
        <v>19</v>
      </c>
      <c r="C43">
        <v>544</v>
      </c>
      <c r="D43">
        <v>40688</v>
      </c>
      <c r="E43">
        <v>12.982516468</v>
      </c>
      <c r="F43">
        <v>11.546241577</v>
      </c>
      <c r="G43">
        <v>14.597454306</v>
      </c>
      <c r="H43">
        <v>0.4394491009</v>
      </c>
      <c r="I43">
        <v>13.370035391</v>
      </c>
      <c r="J43">
        <v>0.5732355382</v>
      </c>
      <c r="K43">
        <v>0.0462</v>
      </c>
      <c r="L43">
        <v>-0.071</v>
      </c>
      <c r="M43">
        <v>0.1635</v>
      </c>
      <c r="N43">
        <v>1.0473337945</v>
      </c>
      <c r="O43">
        <v>0.9314657165</v>
      </c>
      <c r="P43">
        <v>1.1776150831</v>
      </c>
      <c r="Q43">
        <v>488</v>
      </c>
      <c r="R43">
        <v>41242</v>
      </c>
      <c r="S43">
        <v>11.080474632</v>
      </c>
      <c r="T43">
        <v>9.8278679288</v>
      </c>
      <c r="U43">
        <v>12.492731788</v>
      </c>
      <c r="V43">
        <v>0.0276750142</v>
      </c>
      <c r="W43">
        <v>11.832597837</v>
      </c>
      <c r="X43">
        <v>0.5356365364</v>
      </c>
      <c r="Y43">
        <v>0.1348</v>
      </c>
      <c r="Z43">
        <v>0.0148</v>
      </c>
      <c r="AA43">
        <v>0.2547</v>
      </c>
      <c r="AB43">
        <v>1.1442715863</v>
      </c>
      <c r="AC43">
        <v>1.0149159127</v>
      </c>
      <c r="AD43">
        <v>1.290114232</v>
      </c>
      <c r="AE43">
        <v>0.1019625993</v>
      </c>
      <c r="AF43">
        <v>0.1233</v>
      </c>
      <c r="AG43">
        <v>-0.0245</v>
      </c>
      <c r="AH43">
        <v>0.2712</v>
      </c>
      <c r="AI43">
        <v>0.0049783964</v>
      </c>
      <c r="AJ43">
        <v>0.1062</v>
      </c>
      <c r="AK43">
        <v>0.0321</v>
      </c>
      <c r="AL43">
        <v>0.1802</v>
      </c>
    </row>
    <row r="44" spans="1:38" ht="12.75">
      <c r="A44" t="s">
        <v>233</v>
      </c>
      <c r="B44" t="s">
        <v>20</v>
      </c>
      <c r="C44">
        <v>344</v>
      </c>
      <c r="D44">
        <v>14680</v>
      </c>
      <c r="E44">
        <v>22.501843386</v>
      </c>
      <c r="F44">
        <v>19.678847122</v>
      </c>
      <c r="G44">
        <v>25.729807881</v>
      </c>
      <c r="H44" s="4">
        <v>2.843141E-18</v>
      </c>
      <c r="I44">
        <v>23.433242507</v>
      </c>
      <c r="J44">
        <v>1.2634357623</v>
      </c>
      <c r="K44">
        <v>0.5962</v>
      </c>
      <c r="L44">
        <v>0.4622</v>
      </c>
      <c r="M44">
        <v>0.7303</v>
      </c>
      <c r="N44">
        <v>1.8152829674</v>
      </c>
      <c r="O44">
        <v>1.5875444241</v>
      </c>
      <c r="P44">
        <v>2.0756913644</v>
      </c>
      <c r="Q44">
        <v>256</v>
      </c>
      <c r="R44">
        <v>14614</v>
      </c>
      <c r="S44">
        <v>16.463874786</v>
      </c>
      <c r="T44">
        <v>14.206439638</v>
      </c>
      <c r="U44">
        <v>19.080021447</v>
      </c>
      <c r="V44" s="4">
        <v>1.740214E-12</v>
      </c>
      <c r="W44">
        <v>17.517449021</v>
      </c>
      <c r="X44">
        <v>1.0948405638</v>
      </c>
      <c r="Y44">
        <v>0.5308</v>
      </c>
      <c r="Z44">
        <v>0.3833</v>
      </c>
      <c r="AA44">
        <v>0.6782</v>
      </c>
      <c r="AB44">
        <v>1.7002109335</v>
      </c>
      <c r="AC44">
        <v>1.4670874452</v>
      </c>
      <c r="AD44">
        <v>1.9703782674</v>
      </c>
      <c r="AE44">
        <v>0.0029461895</v>
      </c>
      <c r="AF44">
        <v>0.2774</v>
      </c>
      <c r="AG44">
        <v>0.0945</v>
      </c>
      <c r="AH44">
        <v>0.4602</v>
      </c>
      <c r="AI44" s="4">
        <v>2.59995E-29</v>
      </c>
      <c r="AJ44">
        <v>0.5119</v>
      </c>
      <c r="AK44">
        <v>0.4227</v>
      </c>
      <c r="AL44">
        <v>0.6012</v>
      </c>
    </row>
    <row r="45" spans="1:38" ht="12.75">
      <c r="A45" t="s">
        <v>233</v>
      </c>
      <c r="B45" t="s">
        <v>17</v>
      </c>
      <c r="C45">
        <v>1444</v>
      </c>
      <c r="D45">
        <v>99470</v>
      </c>
      <c r="E45">
        <v>14.417829339</v>
      </c>
      <c r="F45">
        <v>13.10091769</v>
      </c>
      <c r="G45">
        <v>15.86711769</v>
      </c>
      <c r="H45">
        <v>0.0019875965</v>
      </c>
      <c r="I45">
        <v>14.516939781</v>
      </c>
      <c r="J45">
        <v>0.3820247311</v>
      </c>
      <c r="K45">
        <v>0.1511</v>
      </c>
      <c r="L45">
        <v>0.0553</v>
      </c>
      <c r="M45">
        <v>0.2469</v>
      </c>
      <c r="N45">
        <v>1.1631242639</v>
      </c>
      <c r="O45">
        <v>1.056885533</v>
      </c>
      <c r="P45">
        <v>1.2800421721</v>
      </c>
      <c r="Q45">
        <v>1191</v>
      </c>
      <c r="R45">
        <v>98938</v>
      </c>
      <c r="S45">
        <v>11.659795245</v>
      </c>
      <c r="T45">
        <v>10.560656901</v>
      </c>
      <c r="U45">
        <v>12.873330365</v>
      </c>
      <c r="V45">
        <v>0.0002363587</v>
      </c>
      <c r="W45">
        <v>12.037841881</v>
      </c>
      <c r="X45">
        <v>0.3488130734</v>
      </c>
      <c r="Y45">
        <v>0.1857</v>
      </c>
      <c r="Z45">
        <v>0.0867</v>
      </c>
      <c r="AA45">
        <v>0.2847</v>
      </c>
      <c r="AB45">
        <v>1.2040975539</v>
      </c>
      <c r="AC45">
        <v>1.0905904327</v>
      </c>
      <c r="AD45">
        <v>1.3294183369</v>
      </c>
      <c r="AE45">
        <v>0.0020488008</v>
      </c>
      <c r="AF45">
        <v>0.1772</v>
      </c>
      <c r="AG45">
        <v>0.0646</v>
      </c>
      <c r="AH45">
        <v>0.2899</v>
      </c>
      <c r="AI45" s="4">
        <v>5.9989667E-08</v>
      </c>
      <c r="AJ45">
        <v>0.1693</v>
      </c>
      <c r="AK45">
        <v>0.1081</v>
      </c>
      <c r="AL45">
        <v>0.2306</v>
      </c>
    </row>
    <row r="46" spans="1:38" ht="12.75">
      <c r="A46" t="s">
        <v>233</v>
      </c>
      <c r="B46" t="s">
        <v>18</v>
      </c>
      <c r="C46">
        <v>516</v>
      </c>
      <c r="D46">
        <v>22560</v>
      </c>
      <c r="E46">
        <v>22.818526899</v>
      </c>
      <c r="F46">
        <v>20.252496058</v>
      </c>
      <c r="G46">
        <v>25.709678865</v>
      </c>
      <c r="H46" s="4">
        <v>1.176247E-23</v>
      </c>
      <c r="I46">
        <v>22.872340426</v>
      </c>
      <c r="J46">
        <v>1.0068986429</v>
      </c>
      <c r="K46">
        <v>0.6102</v>
      </c>
      <c r="L46">
        <v>0.4909</v>
      </c>
      <c r="M46">
        <v>0.7295</v>
      </c>
      <c r="N46">
        <v>1.8408306604</v>
      </c>
      <c r="O46">
        <v>1.6338221945</v>
      </c>
      <c r="P46">
        <v>2.0740675037</v>
      </c>
      <c r="Q46">
        <v>481</v>
      </c>
      <c r="R46">
        <v>23887</v>
      </c>
      <c r="S46">
        <v>19.614307538</v>
      </c>
      <c r="T46">
        <v>17.361836569</v>
      </c>
      <c r="U46">
        <v>22.159007123</v>
      </c>
      <c r="V46" s="4">
        <v>8.221884E-30</v>
      </c>
      <c r="W46">
        <v>20.136475907</v>
      </c>
      <c r="X46">
        <v>0.9181442709</v>
      </c>
      <c r="Y46">
        <v>0.7058</v>
      </c>
      <c r="Z46">
        <v>0.5839</v>
      </c>
      <c r="AA46">
        <v>0.8278</v>
      </c>
      <c r="AB46">
        <v>2.0255535566</v>
      </c>
      <c r="AC46">
        <v>1.7929427151</v>
      </c>
      <c r="AD46">
        <v>2.2883426092</v>
      </c>
      <c r="AE46">
        <v>0.1314898801</v>
      </c>
      <c r="AF46">
        <v>0.1162</v>
      </c>
      <c r="AG46">
        <v>-0.0348</v>
      </c>
      <c r="AH46">
        <v>0.2673</v>
      </c>
      <c r="AI46" s="4">
        <v>7.118306E-61</v>
      </c>
      <c r="AJ46">
        <v>0.6349</v>
      </c>
      <c r="AK46">
        <v>0.5593</v>
      </c>
      <c r="AL46">
        <v>0.7105</v>
      </c>
    </row>
    <row r="47" spans="1:38" ht="12.75">
      <c r="A47" t="s">
        <v>233</v>
      </c>
      <c r="B47" t="s">
        <v>57</v>
      </c>
      <c r="C47">
        <v>218</v>
      </c>
      <c r="D47">
        <v>23970</v>
      </c>
      <c r="E47">
        <v>9.6581166868</v>
      </c>
      <c r="F47">
        <v>8.2353627214</v>
      </c>
      <c r="G47">
        <v>11.326667822</v>
      </c>
      <c r="H47">
        <v>0.0021458077</v>
      </c>
      <c r="I47">
        <v>9.0947017105</v>
      </c>
      <c r="J47">
        <v>0.6159709245</v>
      </c>
      <c r="K47">
        <v>-0.2496</v>
      </c>
      <c r="L47">
        <v>-0.4089</v>
      </c>
      <c r="M47">
        <v>-0.0902</v>
      </c>
      <c r="N47">
        <v>0.779145709</v>
      </c>
      <c r="O47">
        <v>0.6643683996</v>
      </c>
      <c r="P47">
        <v>0.9137521234</v>
      </c>
      <c r="Q47">
        <v>157</v>
      </c>
      <c r="R47">
        <v>19359</v>
      </c>
      <c r="S47">
        <v>8.0470036123</v>
      </c>
      <c r="T47">
        <v>6.7259430618</v>
      </c>
      <c r="U47">
        <v>9.6275372154</v>
      </c>
      <c r="V47">
        <v>0.0430491569</v>
      </c>
      <c r="W47">
        <v>8.1099230332</v>
      </c>
      <c r="X47">
        <v>0.6472423207</v>
      </c>
      <c r="Y47">
        <v>-0.1851</v>
      </c>
      <c r="Z47">
        <v>-0.3644</v>
      </c>
      <c r="AA47">
        <v>-0.0058</v>
      </c>
      <c r="AB47">
        <v>0.8310075059</v>
      </c>
      <c r="AC47">
        <v>0.6945826593</v>
      </c>
      <c r="AD47">
        <v>0.9942279232</v>
      </c>
      <c r="AE47">
        <v>0.2018053428</v>
      </c>
      <c r="AF47">
        <v>0.1474</v>
      </c>
      <c r="AG47">
        <v>-0.0789</v>
      </c>
      <c r="AH47">
        <v>0.3738</v>
      </c>
      <c r="AI47">
        <v>2.66252E-05</v>
      </c>
      <c r="AJ47">
        <v>-0.2252</v>
      </c>
      <c r="AK47">
        <v>-0.3302</v>
      </c>
      <c r="AL47">
        <v>-0.1201</v>
      </c>
    </row>
    <row r="48" spans="1:38" ht="12.75">
      <c r="A48" t="s">
        <v>233</v>
      </c>
      <c r="B48" t="s">
        <v>61</v>
      </c>
      <c r="C48">
        <v>105</v>
      </c>
      <c r="D48">
        <v>13214</v>
      </c>
      <c r="E48">
        <v>8.3722229068</v>
      </c>
      <c r="F48">
        <v>6.7848918266</v>
      </c>
      <c r="G48">
        <v>10.330911412</v>
      </c>
      <c r="H48">
        <v>0.0002533782</v>
      </c>
      <c r="I48">
        <v>7.9461177539</v>
      </c>
      <c r="J48">
        <v>0.7754616896</v>
      </c>
      <c r="K48">
        <v>-0.3924</v>
      </c>
      <c r="L48">
        <v>-0.6027</v>
      </c>
      <c r="M48">
        <v>-0.1822</v>
      </c>
      <c r="N48">
        <v>0.6754092712</v>
      </c>
      <c r="O48">
        <v>0.5473550925</v>
      </c>
      <c r="P48">
        <v>0.8334218314</v>
      </c>
      <c r="Q48">
        <v>123</v>
      </c>
      <c r="R48">
        <v>15641</v>
      </c>
      <c r="S48">
        <v>7.8136484477</v>
      </c>
      <c r="T48">
        <v>6.4178629554</v>
      </c>
      <c r="U48">
        <v>9.5129956013</v>
      </c>
      <c r="V48">
        <v>0.032612225</v>
      </c>
      <c r="W48">
        <v>7.8639473179</v>
      </c>
      <c r="X48">
        <v>0.7090682505</v>
      </c>
      <c r="Y48">
        <v>-0.2145</v>
      </c>
      <c r="Z48">
        <v>-0.4113</v>
      </c>
      <c r="AA48">
        <v>-0.0178</v>
      </c>
      <c r="AB48">
        <v>0.8069091082</v>
      </c>
      <c r="AC48">
        <v>0.6627674778</v>
      </c>
      <c r="AD48">
        <v>0.982399304</v>
      </c>
      <c r="AE48">
        <v>0.8098690461</v>
      </c>
      <c r="AF48">
        <v>0.034</v>
      </c>
      <c r="AG48">
        <v>-0.2428</v>
      </c>
      <c r="AH48">
        <v>0.3107</v>
      </c>
      <c r="AI48">
        <v>0.0002872273</v>
      </c>
      <c r="AJ48">
        <v>-0.2358</v>
      </c>
      <c r="AK48">
        <v>-0.3633</v>
      </c>
      <c r="AL48">
        <v>-0.1084</v>
      </c>
    </row>
    <row r="49" spans="1:38" ht="12.75">
      <c r="A49" t="s">
        <v>233</v>
      </c>
      <c r="B49" t="s">
        <v>59</v>
      </c>
      <c r="C49">
        <v>364</v>
      </c>
      <c r="D49">
        <v>46444</v>
      </c>
      <c r="E49">
        <v>7.8168331214</v>
      </c>
      <c r="F49">
        <v>6.8461293644</v>
      </c>
      <c r="G49">
        <v>8.9251716986</v>
      </c>
      <c r="H49" s="4">
        <v>9.401237E-12</v>
      </c>
      <c r="I49">
        <v>7.8373955732</v>
      </c>
      <c r="J49">
        <v>0.4107911469</v>
      </c>
      <c r="K49">
        <v>-0.4611</v>
      </c>
      <c r="L49">
        <v>-0.5937</v>
      </c>
      <c r="M49">
        <v>-0.3285</v>
      </c>
      <c r="N49">
        <v>0.6306045145</v>
      </c>
      <c r="O49">
        <v>0.552295286</v>
      </c>
      <c r="P49">
        <v>0.7200171065</v>
      </c>
      <c r="Q49">
        <v>349</v>
      </c>
      <c r="R49">
        <v>44504</v>
      </c>
      <c r="S49">
        <v>7.1996941952</v>
      </c>
      <c r="T49">
        <v>6.2987934801</v>
      </c>
      <c r="U49">
        <v>8.2294484916</v>
      </c>
      <c r="V49">
        <v>1.39048E-05</v>
      </c>
      <c r="W49">
        <v>7.8419917311</v>
      </c>
      <c r="X49">
        <v>0.4197721933</v>
      </c>
      <c r="Y49">
        <v>-0.2964</v>
      </c>
      <c r="Z49">
        <v>-0.4301</v>
      </c>
      <c r="AA49">
        <v>-0.1627</v>
      </c>
      <c r="AB49">
        <v>0.7435065528</v>
      </c>
      <c r="AC49">
        <v>0.6504712701</v>
      </c>
      <c r="AD49">
        <v>0.8498484399</v>
      </c>
      <c r="AE49">
        <v>0.5882662733</v>
      </c>
      <c r="AF49">
        <v>0.0472</v>
      </c>
      <c r="AG49">
        <v>-0.1236</v>
      </c>
      <c r="AH49">
        <v>0.2179</v>
      </c>
      <c r="AI49" s="4">
        <v>1.500451E-17</v>
      </c>
      <c r="AJ49">
        <v>-0.3609</v>
      </c>
      <c r="AK49">
        <v>-0.4438</v>
      </c>
      <c r="AL49">
        <v>-0.2779</v>
      </c>
    </row>
    <row r="50" spans="1:38" ht="12.75">
      <c r="A50" t="s">
        <v>233</v>
      </c>
      <c r="B50" t="s">
        <v>62</v>
      </c>
      <c r="C50">
        <v>241</v>
      </c>
      <c r="D50">
        <v>23883</v>
      </c>
      <c r="E50">
        <v>10.10579347</v>
      </c>
      <c r="F50">
        <v>8.6806017234</v>
      </c>
      <c r="G50">
        <v>11.76497493</v>
      </c>
      <c r="H50">
        <v>0.0084546984</v>
      </c>
      <c r="I50">
        <v>10.090859607</v>
      </c>
      <c r="J50">
        <v>0.6500094082</v>
      </c>
      <c r="K50">
        <v>-0.2042</v>
      </c>
      <c r="L50">
        <v>-0.3563</v>
      </c>
      <c r="M50">
        <v>-0.0522</v>
      </c>
      <c r="N50">
        <v>0.8152609741</v>
      </c>
      <c r="O50">
        <v>0.7002870025</v>
      </c>
      <c r="P50">
        <v>0.9491115122</v>
      </c>
      <c r="Q50">
        <v>212</v>
      </c>
      <c r="R50">
        <v>22602</v>
      </c>
      <c r="S50">
        <v>8.9159331646</v>
      </c>
      <c r="T50">
        <v>7.6099463144</v>
      </c>
      <c r="U50">
        <v>10.446047963</v>
      </c>
      <c r="V50">
        <v>0.3068454763</v>
      </c>
      <c r="W50">
        <v>9.3797009114</v>
      </c>
      <c r="X50">
        <v>0.6442005034</v>
      </c>
      <c r="Y50">
        <v>-0.0826</v>
      </c>
      <c r="Z50">
        <v>-0.241</v>
      </c>
      <c r="AA50">
        <v>0.0758</v>
      </c>
      <c r="AB50">
        <v>0.9207411527</v>
      </c>
      <c r="AC50">
        <v>0.7858729549</v>
      </c>
      <c r="AD50">
        <v>1.0787548611</v>
      </c>
      <c r="AE50">
        <v>0.3877619912</v>
      </c>
      <c r="AF50">
        <v>0.0902</v>
      </c>
      <c r="AG50">
        <v>-0.1145</v>
      </c>
      <c r="AH50">
        <v>0.2949</v>
      </c>
      <c r="AI50">
        <v>0.0059805565</v>
      </c>
      <c r="AJ50">
        <v>-0.1354</v>
      </c>
      <c r="AK50">
        <v>-0.232</v>
      </c>
      <c r="AL50">
        <v>-0.0389</v>
      </c>
    </row>
    <row r="51" spans="1:38" ht="12.75">
      <c r="A51" t="s">
        <v>233</v>
      </c>
      <c r="B51" t="s">
        <v>63</v>
      </c>
      <c r="C51">
        <v>175</v>
      </c>
      <c r="D51">
        <v>17120</v>
      </c>
      <c r="E51">
        <v>10.655360051</v>
      </c>
      <c r="F51">
        <v>8.9684342322</v>
      </c>
      <c r="G51">
        <v>12.65958972</v>
      </c>
      <c r="H51">
        <v>0.0853448192</v>
      </c>
      <c r="I51">
        <v>10.221962617</v>
      </c>
      <c r="J51">
        <v>0.7727077427</v>
      </c>
      <c r="K51">
        <v>-0.1513</v>
      </c>
      <c r="L51">
        <v>-0.3236</v>
      </c>
      <c r="M51">
        <v>0.0211</v>
      </c>
      <c r="N51">
        <v>0.8595959575</v>
      </c>
      <c r="O51">
        <v>0.723507209</v>
      </c>
      <c r="P51">
        <v>1.0212824434</v>
      </c>
      <c r="Q51">
        <v>173</v>
      </c>
      <c r="R51">
        <v>20850</v>
      </c>
      <c r="S51">
        <v>8.1923301282</v>
      </c>
      <c r="T51">
        <v>6.8906545159</v>
      </c>
      <c r="U51">
        <v>9.7398981148</v>
      </c>
      <c r="V51">
        <v>0.0582112996</v>
      </c>
      <c r="W51">
        <v>8.2973621103</v>
      </c>
      <c r="X51">
        <v>0.6308367596</v>
      </c>
      <c r="Y51">
        <v>-0.1672</v>
      </c>
      <c r="Z51">
        <v>-0.3403</v>
      </c>
      <c r="AA51">
        <v>0.0058</v>
      </c>
      <c r="AB51">
        <v>0.8460152568</v>
      </c>
      <c r="AC51">
        <v>0.711592277</v>
      </c>
      <c r="AD51">
        <v>1.0058313417</v>
      </c>
      <c r="AE51">
        <v>0.0531969593</v>
      </c>
      <c r="AF51">
        <v>0.2278</v>
      </c>
      <c r="AG51">
        <v>-0.0031</v>
      </c>
      <c r="AH51">
        <v>0.4587</v>
      </c>
      <c r="AI51">
        <v>0.0480478086</v>
      </c>
      <c r="AJ51">
        <v>-0.1094</v>
      </c>
      <c r="AK51">
        <v>-0.2178</v>
      </c>
      <c r="AL51">
        <v>-0.0009</v>
      </c>
    </row>
    <row r="52" spans="1:38" ht="12.75">
      <c r="A52" t="s">
        <v>233</v>
      </c>
      <c r="B52" t="s">
        <v>58</v>
      </c>
      <c r="C52">
        <v>126</v>
      </c>
      <c r="D52">
        <v>17405</v>
      </c>
      <c r="E52">
        <v>7.4383411572</v>
      </c>
      <c r="F52">
        <v>6.1045341492</v>
      </c>
      <c r="G52">
        <v>9.0635776324</v>
      </c>
      <c r="H52" s="4">
        <v>4.079238E-07</v>
      </c>
      <c r="I52">
        <v>7.239299052</v>
      </c>
      <c r="J52">
        <v>0.6449280184</v>
      </c>
      <c r="K52">
        <v>-0.5107</v>
      </c>
      <c r="L52">
        <v>-0.7083</v>
      </c>
      <c r="M52">
        <v>-0.3131</v>
      </c>
      <c r="N52">
        <v>0.600070571</v>
      </c>
      <c r="O52">
        <v>0.4924688469</v>
      </c>
      <c r="P52">
        <v>0.7311826777</v>
      </c>
      <c r="Q52">
        <v>120</v>
      </c>
      <c r="R52">
        <v>22159</v>
      </c>
      <c r="S52">
        <v>5.2352249411</v>
      </c>
      <c r="T52">
        <v>4.2964744502</v>
      </c>
      <c r="U52">
        <v>6.3790860394</v>
      </c>
      <c r="V52" s="4">
        <v>1.0627402E-09</v>
      </c>
      <c r="W52">
        <v>5.4154068324</v>
      </c>
      <c r="X52">
        <v>0.4943567467</v>
      </c>
      <c r="Y52">
        <v>-0.615</v>
      </c>
      <c r="Z52">
        <v>-0.8126</v>
      </c>
      <c r="AA52">
        <v>-0.4174</v>
      </c>
      <c r="AB52">
        <v>0.5406374137</v>
      </c>
      <c r="AC52">
        <v>0.4436934155</v>
      </c>
      <c r="AD52">
        <v>0.6587630173</v>
      </c>
      <c r="AE52">
        <v>0.0207405347</v>
      </c>
      <c r="AF52">
        <v>0.3162</v>
      </c>
      <c r="AG52">
        <v>0.0482</v>
      </c>
      <c r="AH52">
        <v>0.5841</v>
      </c>
      <c r="AI52" s="4">
        <v>1.118011E-17</v>
      </c>
      <c r="AJ52">
        <v>-0.5563</v>
      </c>
      <c r="AK52">
        <v>-0.6837</v>
      </c>
      <c r="AL52">
        <v>-0.429</v>
      </c>
    </row>
    <row r="53" spans="1:38" ht="12.75">
      <c r="A53" t="s">
        <v>233</v>
      </c>
      <c r="B53" t="s">
        <v>60</v>
      </c>
      <c r="C53">
        <v>529</v>
      </c>
      <c r="D53">
        <v>39081</v>
      </c>
      <c r="E53">
        <v>12.895899231</v>
      </c>
      <c r="F53">
        <v>11.45697956</v>
      </c>
      <c r="G53">
        <v>14.515537547</v>
      </c>
      <c r="H53">
        <v>0.5123033542</v>
      </c>
      <c r="I53">
        <v>13.535989355</v>
      </c>
      <c r="J53">
        <v>0.5885212763</v>
      </c>
      <c r="K53">
        <v>0.0396</v>
      </c>
      <c r="L53">
        <v>-0.0788</v>
      </c>
      <c r="M53">
        <v>0.1579</v>
      </c>
      <c r="N53">
        <v>1.040346154</v>
      </c>
      <c r="O53">
        <v>0.9242647145</v>
      </c>
      <c r="P53">
        <v>1.1710066424</v>
      </c>
      <c r="Q53">
        <v>459</v>
      </c>
      <c r="R53">
        <v>35049</v>
      </c>
      <c r="S53">
        <v>12.14331386</v>
      </c>
      <c r="T53">
        <v>10.738800225</v>
      </c>
      <c r="U53">
        <v>13.731521995</v>
      </c>
      <c r="V53">
        <v>0.0003067941</v>
      </c>
      <c r="W53">
        <v>13.095951382</v>
      </c>
      <c r="X53">
        <v>0.6112666634</v>
      </c>
      <c r="Y53">
        <v>0.2264</v>
      </c>
      <c r="Z53">
        <v>0.1034</v>
      </c>
      <c r="AA53">
        <v>0.3493</v>
      </c>
      <c r="AB53">
        <v>1.2540301272</v>
      </c>
      <c r="AC53">
        <v>1.1089871486</v>
      </c>
      <c r="AD53">
        <v>1.4180430873</v>
      </c>
      <c r="AE53">
        <v>0.7451147317</v>
      </c>
      <c r="AF53">
        <v>0.0251</v>
      </c>
      <c r="AG53">
        <v>-0.126</v>
      </c>
      <c r="AH53">
        <v>0.1761</v>
      </c>
      <c r="AI53">
        <v>0.0001155552</v>
      </c>
      <c r="AJ53">
        <v>0.1471</v>
      </c>
      <c r="AK53">
        <v>0.0723</v>
      </c>
      <c r="AL53">
        <v>0.2218</v>
      </c>
    </row>
    <row r="54" spans="1:38" ht="12.75">
      <c r="A54" t="s">
        <v>233</v>
      </c>
      <c r="B54" t="s">
        <v>67</v>
      </c>
      <c r="C54">
        <v>883</v>
      </c>
      <c r="D54">
        <v>56725</v>
      </c>
      <c r="E54">
        <v>14.66457973</v>
      </c>
      <c r="F54">
        <v>13.220191859</v>
      </c>
      <c r="G54">
        <v>16.266775924</v>
      </c>
      <c r="H54">
        <v>0.0014877263</v>
      </c>
      <c r="I54">
        <v>15.566328779</v>
      </c>
      <c r="J54">
        <v>0.5238486719</v>
      </c>
      <c r="K54">
        <v>0.1681</v>
      </c>
      <c r="L54">
        <v>0.0644</v>
      </c>
      <c r="M54">
        <v>0.2718</v>
      </c>
      <c r="N54">
        <v>1.1830302678</v>
      </c>
      <c r="O54">
        <v>1.0665076943</v>
      </c>
      <c r="P54">
        <v>1.3122836544</v>
      </c>
      <c r="Q54">
        <v>680</v>
      </c>
      <c r="R54">
        <v>53812</v>
      </c>
      <c r="S54">
        <v>11.385098506</v>
      </c>
      <c r="T54">
        <v>10.19287743</v>
      </c>
      <c r="U54">
        <v>12.716769025</v>
      </c>
      <c r="V54">
        <v>0.0041249001</v>
      </c>
      <c r="W54">
        <v>12.636586635</v>
      </c>
      <c r="X54">
        <v>0.4845909764</v>
      </c>
      <c r="Y54">
        <v>0.1619</v>
      </c>
      <c r="Z54">
        <v>0.0513</v>
      </c>
      <c r="AA54">
        <v>0.2725</v>
      </c>
      <c r="AB54">
        <v>1.1757298455</v>
      </c>
      <c r="AC54">
        <v>1.0526101465</v>
      </c>
      <c r="AD54">
        <v>1.3132503749</v>
      </c>
      <c r="AE54">
        <v>0.0009463296</v>
      </c>
      <c r="AF54">
        <v>0.2181</v>
      </c>
      <c r="AG54">
        <v>0.0888</v>
      </c>
      <c r="AH54">
        <v>0.3473</v>
      </c>
      <c r="AI54" s="4">
        <v>2.2584322E-06</v>
      </c>
      <c r="AJ54">
        <v>0.1619</v>
      </c>
      <c r="AK54">
        <v>0.0948</v>
      </c>
      <c r="AL54">
        <v>0.2289</v>
      </c>
    </row>
    <row r="55" spans="1:38" ht="12.75">
      <c r="A55" t="s">
        <v>233</v>
      </c>
      <c r="B55" t="s">
        <v>65</v>
      </c>
      <c r="C55">
        <v>646</v>
      </c>
      <c r="D55">
        <v>41123</v>
      </c>
      <c r="E55">
        <v>14.419541516</v>
      </c>
      <c r="F55">
        <v>12.893055519</v>
      </c>
      <c r="G55">
        <v>16.126757325</v>
      </c>
      <c r="H55">
        <v>0.0080749214</v>
      </c>
      <c r="I55">
        <v>15.708970649</v>
      </c>
      <c r="J55">
        <v>0.6180611836</v>
      </c>
      <c r="K55">
        <v>0.1512</v>
      </c>
      <c r="L55">
        <v>0.0393</v>
      </c>
      <c r="M55">
        <v>0.2631</v>
      </c>
      <c r="N55">
        <v>1.1632623898</v>
      </c>
      <c r="O55">
        <v>1.0401167442</v>
      </c>
      <c r="P55">
        <v>1.3009879852</v>
      </c>
      <c r="Q55">
        <v>583</v>
      </c>
      <c r="R55">
        <v>40162</v>
      </c>
      <c r="S55">
        <v>13.190786893</v>
      </c>
      <c r="T55">
        <v>11.766718355</v>
      </c>
      <c r="U55">
        <v>14.787203502</v>
      </c>
      <c r="V55" s="4">
        <v>1.139371E-07</v>
      </c>
      <c r="W55">
        <v>14.516209352</v>
      </c>
      <c r="X55">
        <v>0.6011999635</v>
      </c>
      <c r="Y55">
        <v>0.3091</v>
      </c>
      <c r="Z55">
        <v>0.1949</v>
      </c>
      <c r="AA55">
        <v>0.4233</v>
      </c>
      <c r="AB55">
        <v>1.3622018139</v>
      </c>
      <c r="AC55">
        <v>1.2151394163</v>
      </c>
      <c r="AD55">
        <v>1.5270624562</v>
      </c>
      <c r="AE55">
        <v>0.4461422618</v>
      </c>
      <c r="AF55">
        <v>0.054</v>
      </c>
      <c r="AG55">
        <v>-0.0849</v>
      </c>
      <c r="AH55">
        <v>0.1929</v>
      </c>
      <c r="AI55" s="4">
        <v>4.4039318E-07</v>
      </c>
      <c r="AJ55">
        <v>0.1836</v>
      </c>
      <c r="AK55">
        <v>0.1124</v>
      </c>
      <c r="AL55">
        <v>0.2549</v>
      </c>
    </row>
    <row r="56" spans="1:38" ht="12.75">
      <c r="A56" t="s">
        <v>233</v>
      </c>
      <c r="B56" t="s">
        <v>68</v>
      </c>
      <c r="C56">
        <v>670</v>
      </c>
      <c r="D56">
        <v>37690</v>
      </c>
      <c r="E56">
        <v>16.605999982</v>
      </c>
      <c r="F56">
        <v>14.873944427</v>
      </c>
      <c r="G56">
        <v>18.539751628</v>
      </c>
      <c r="H56" s="4">
        <v>1.9625963E-07</v>
      </c>
      <c r="I56">
        <v>17.776598567</v>
      </c>
      <c r="J56">
        <v>0.686769918</v>
      </c>
      <c r="K56">
        <v>0.2924</v>
      </c>
      <c r="L56">
        <v>0.1823</v>
      </c>
      <c r="M56">
        <v>0.4026</v>
      </c>
      <c r="N56">
        <v>1.3396497526</v>
      </c>
      <c r="O56">
        <v>1.1999202694</v>
      </c>
      <c r="P56">
        <v>1.4956505906</v>
      </c>
      <c r="Q56">
        <v>457</v>
      </c>
      <c r="R56">
        <v>36331</v>
      </c>
      <c r="S56">
        <v>11.315323886</v>
      </c>
      <c r="T56">
        <v>10.014678518</v>
      </c>
      <c r="U56">
        <v>12.784889141</v>
      </c>
      <c r="V56">
        <v>0.0124242291</v>
      </c>
      <c r="W56">
        <v>12.578789464</v>
      </c>
      <c r="X56">
        <v>0.5884109528</v>
      </c>
      <c r="Y56">
        <v>0.1557</v>
      </c>
      <c r="Z56">
        <v>0.0336</v>
      </c>
      <c r="AA56">
        <v>0.2778</v>
      </c>
      <c r="AB56">
        <v>1.1685242773</v>
      </c>
      <c r="AC56">
        <v>1.0342076901</v>
      </c>
      <c r="AD56">
        <v>1.3202850838</v>
      </c>
      <c r="AE56" s="4">
        <v>2.1355164E-06</v>
      </c>
      <c r="AF56">
        <v>0.3485</v>
      </c>
      <c r="AG56">
        <v>0.2044</v>
      </c>
      <c r="AH56">
        <v>0.4926</v>
      </c>
      <c r="AI56" s="4">
        <v>1.860113E-10</v>
      </c>
      <c r="AJ56">
        <v>0.2354</v>
      </c>
      <c r="AK56">
        <v>0.163</v>
      </c>
      <c r="AL56">
        <v>0.3078</v>
      </c>
    </row>
    <row r="57" spans="1:38" ht="12.75">
      <c r="A57" t="s">
        <v>233</v>
      </c>
      <c r="B57" t="s">
        <v>69</v>
      </c>
      <c r="C57">
        <v>956</v>
      </c>
      <c r="D57">
        <v>63331</v>
      </c>
      <c r="E57">
        <v>14.096765564</v>
      </c>
      <c r="F57">
        <v>12.718126875</v>
      </c>
      <c r="G57">
        <v>15.624848009</v>
      </c>
      <c r="H57">
        <v>0.0143304291</v>
      </c>
      <c r="I57">
        <v>15.095292984</v>
      </c>
      <c r="J57">
        <v>0.4882166659</v>
      </c>
      <c r="K57">
        <v>0.1286</v>
      </c>
      <c r="L57">
        <v>0.0257</v>
      </c>
      <c r="M57">
        <v>0.2315</v>
      </c>
      <c r="N57">
        <v>1.1372232037</v>
      </c>
      <c r="O57">
        <v>1.0260047898</v>
      </c>
      <c r="P57">
        <v>1.2604976389</v>
      </c>
      <c r="Q57">
        <v>808</v>
      </c>
      <c r="R57">
        <v>58882</v>
      </c>
      <c r="S57">
        <v>12.330867994</v>
      </c>
      <c r="T57">
        <v>11.094220518</v>
      </c>
      <c r="U57">
        <v>13.705361745</v>
      </c>
      <c r="V57" s="4">
        <v>7.382044E-06</v>
      </c>
      <c r="W57">
        <v>13.722359974</v>
      </c>
      <c r="X57">
        <v>0.4827509393</v>
      </c>
      <c r="Y57">
        <v>0.2417</v>
      </c>
      <c r="Z57">
        <v>0.136</v>
      </c>
      <c r="AA57">
        <v>0.3474</v>
      </c>
      <c r="AB57">
        <v>1.2733986898</v>
      </c>
      <c r="AC57">
        <v>1.1456911127</v>
      </c>
      <c r="AD57">
        <v>1.4153415395</v>
      </c>
      <c r="AE57">
        <v>0.1197934676</v>
      </c>
      <c r="AF57">
        <v>0.0988</v>
      </c>
      <c r="AG57">
        <v>-0.0257</v>
      </c>
      <c r="AH57">
        <v>0.2232</v>
      </c>
      <c r="AI57" s="4">
        <v>1.0196202E-09</v>
      </c>
      <c r="AJ57">
        <v>0.203</v>
      </c>
      <c r="AK57">
        <v>0.1379</v>
      </c>
      <c r="AL57">
        <v>0.2682</v>
      </c>
    </row>
    <row r="58" spans="1:38" ht="12.75">
      <c r="A58" t="s">
        <v>233</v>
      </c>
      <c r="B58" t="s">
        <v>64</v>
      </c>
      <c r="C58">
        <v>1126</v>
      </c>
      <c r="D58">
        <v>55724</v>
      </c>
      <c r="E58">
        <v>19.245021917</v>
      </c>
      <c r="F58">
        <v>17.429758206</v>
      </c>
      <c r="G58">
        <v>21.249340593</v>
      </c>
      <c r="H58" s="4">
        <v>3.248018E-18</v>
      </c>
      <c r="I58">
        <v>20.206733185</v>
      </c>
      <c r="J58">
        <v>0.6021808103</v>
      </c>
      <c r="K58">
        <v>0.4399</v>
      </c>
      <c r="L58">
        <v>0.3408</v>
      </c>
      <c r="M58">
        <v>0.539</v>
      </c>
      <c r="N58">
        <v>1.5525466022</v>
      </c>
      <c r="O58">
        <v>1.4061044979</v>
      </c>
      <c r="P58">
        <v>1.7142402685</v>
      </c>
      <c r="Q58">
        <v>921</v>
      </c>
      <c r="R58">
        <v>53610</v>
      </c>
      <c r="S58">
        <v>15.408453841</v>
      </c>
      <c r="T58">
        <v>13.896356427</v>
      </c>
      <c r="U58">
        <v>17.085086369</v>
      </c>
      <c r="V58" s="4">
        <v>1.206686E-18</v>
      </c>
      <c r="W58">
        <v>17.179630666</v>
      </c>
      <c r="X58">
        <v>0.5660880771</v>
      </c>
      <c r="Y58">
        <v>0.4645</v>
      </c>
      <c r="Z58">
        <v>0.3612</v>
      </c>
      <c r="AA58">
        <v>0.5678</v>
      </c>
      <c r="AB58">
        <v>1.5912184725</v>
      </c>
      <c r="AC58">
        <v>1.4350654047</v>
      </c>
      <c r="AD58">
        <v>1.7643629474</v>
      </c>
      <c r="AE58">
        <v>0.0020722337</v>
      </c>
      <c r="AF58">
        <v>0.1873</v>
      </c>
      <c r="AG58">
        <v>0.0681</v>
      </c>
      <c r="AH58">
        <v>0.3064</v>
      </c>
      <c r="AI58" s="4">
        <v>7.88324E-41</v>
      </c>
      <c r="AJ58">
        <v>0.4344</v>
      </c>
      <c r="AK58">
        <v>0.3707</v>
      </c>
      <c r="AL58">
        <v>0.498</v>
      </c>
    </row>
    <row r="59" spans="1:38" ht="12.75">
      <c r="A59" t="s">
        <v>233</v>
      </c>
      <c r="B59" t="s">
        <v>66</v>
      </c>
      <c r="C59">
        <v>625</v>
      </c>
      <c r="D59">
        <v>43231</v>
      </c>
      <c r="E59">
        <v>13.481936115</v>
      </c>
      <c r="F59">
        <v>12.045529644</v>
      </c>
      <c r="G59">
        <v>15.089631322</v>
      </c>
      <c r="H59">
        <v>0.1439306055</v>
      </c>
      <c r="I59">
        <v>14.4572182</v>
      </c>
      <c r="J59">
        <v>0.578288728</v>
      </c>
      <c r="K59">
        <v>0.084</v>
      </c>
      <c r="L59">
        <v>-0.0287</v>
      </c>
      <c r="M59">
        <v>0.1967</v>
      </c>
      <c r="N59">
        <v>1.0876232928</v>
      </c>
      <c r="O59">
        <v>0.9717445998</v>
      </c>
      <c r="P59">
        <v>1.2173202992</v>
      </c>
      <c r="Q59">
        <v>493</v>
      </c>
      <c r="R59">
        <v>41951</v>
      </c>
      <c r="S59">
        <v>10.661323702</v>
      </c>
      <c r="T59">
        <v>9.4611616673</v>
      </c>
      <c r="U59">
        <v>12.013728027</v>
      </c>
      <c r="V59">
        <v>0.1143647434</v>
      </c>
      <c r="W59">
        <v>11.751805678</v>
      </c>
      <c r="X59">
        <v>0.5292747089</v>
      </c>
      <c r="Y59">
        <v>0.0962</v>
      </c>
      <c r="Z59">
        <v>-0.0232</v>
      </c>
      <c r="AA59">
        <v>0.2156</v>
      </c>
      <c r="AB59">
        <v>1.1009862113</v>
      </c>
      <c r="AC59">
        <v>0.9770464559</v>
      </c>
      <c r="AD59">
        <v>1.2406479039</v>
      </c>
      <c r="AE59">
        <v>0.0065009998</v>
      </c>
      <c r="AF59">
        <v>0.1997</v>
      </c>
      <c r="AG59">
        <v>0.0559</v>
      </c>
      <c r="AH59">
        <v>0.3434</v>
      </c>
      <c r="AI59">
        <v>0.0048274912</v>
      </c>
      <c r="AJ59">
        <v>0.104</v>
      </c>
      <c r="AK59">
        <v>0.0317</v>
      </c>
      <c r="AL59">
        <v>0.1764</v>
      </c>
    </row>
    <row r="60" spans="1:38" ht="12.75">
      <c r="A60" t="s">
        <v>233</v>
      </c>
      <c r="B60" t="s">
        <v>45</v>
      </c>
      <c r="C60">
        <v>490</v>
      </c>
      <c r="D60">
        <v>25790</v>
      </c>
      <c r="E60">
        <v>17.591826361</v>
      </c>
      <c r="F60">
        <v>15.603494975</v>
      </c>
      <c r="G60">
        <v>19.833528016</v>
      </c>
      <c r="H60" s="4">
        <v>1.0606723E-08</v>
      </c>
      <c r="I60">
        <v>18.999612253</v>
      </c>
      <c r="J60">
        <v>0.8583149911</v>
      </c>
      <c r="K60">
        <v>0.3501</v>
      </c>
      <c r="L60">
        <v>0.2301</v>
      </c>
      <c r="M60">
        <v>0.47</v>
      </c>
      <c r="N60">
        <v>1.4191789629</v>
      </c>
      <c r="O60">
        <v>1.2587750334</v>
      </c>
      <c r="P60">
        <v>1.6000229391</v>
      </c>
      <c r="Q60">
        <v>352</v>
      </c>
      <c r="R60">
        <v>23744</v>
      </c>
      <c r="S60">
        <v>12.943245433</v>
      </c>
      <c r="T60">
        <v>11.331403211</v>
      </c>
      <c r="U60">
        <v>14.784365114</v>
      </c>
      <c r="V60">
        <v>1.90234E-05</v>
      </c>
      <c r="W60">
        <v>14.824797844</v>
      </c>
      <c r="X60">
        <v>0.79016438</v>
      </c>
      <c r="Y60">
        <v>0.2902</v>
      </c>
      <c r="Z60">
        <v>0.1572</v>
      </c>
      <c r="AA60">
        <v>0.4232</v>
      </c>
      <c r="AB60">
        <v>1.336638409</v>
      </c>
      <c r="AC60">
        <v>1.1701847762</v>
      </c>
      <c r="AD60">
        <v>1.5267693382</v>
      </c>
      <c r="AE60">
        <v>0.0009105333</v>
      </c>
      <c r="AF60">
        <v>0.2718</v>
      </c>
      <c r="AG60">
        <v>0.1112</v>
      </c>
      <c r="AH60">
        <v>0.4324</v>
      </c>
      <c r="AI60" s="4">
        <v>2.114177E-13</v>
      </c>
      <c r="AJ60">
        <v>0.2978</v>
      </c>
      <c r="AK60">
        <v>0.2183</v>
      </c>
      <c r="AL60">
        <v>0.3773</v>
      </c>
    </row>
    <row r="61" spans="1:38" ht="12.75">
      <c r="A61" t="s">
        <v>233</v>
      </c>
      <c r="B61" t="s">
        <v>42</v>
      </c>
      <c r="C61">
        <v>932</v>
      </c>
      <c r="D61">
        <v>63220</v>
      </c>
      <c r="E61">
        <v>13.605236139</v>
      </c>
      <c r="F61">
        <v>12.273992566</v>
      </c>
      <c r="G61">
        <v>15.080867078</v>
      </c>
      <c r="H61">
        <v>0.0763884513</v>
      </c>
      <c r="I61">
        <v>14.742170199</v>
      </c>
      <c r="J61">
        <v>0.4828958406</v>
      </c>
      <c r="K61">
        <v>0.0931</v>
      </c>
      <c r="L61">
        <v>-0.0099</v>
      </c>
      <c r="M61">
        <v>0.1961</v>
      </c>
      <c r="N61">
        <v>1.0975702304</v>
      </c>
      <c r="O61">
        <v>0.9901753054</v>
      </c>
      <c r="P61">
        <v>1.2166132645</v>
      </c>
      <c r="Q61">
        <v>630</v>
      </c>
      <c r="R61">
        <v>56959</v>
      </c>
      <c r="S61">
        <v>9.6797184337</v>
      </c>
      <c r="T61">
        <v>8.6509451033</v>
      </c>
      <c r="U61">
        <v>10.830833838</v>
      </c>
      <c r="V61">
        <v>0.9946635502</v>
      </c>
      <c r="W61">
        <v>11.06058744</v>
      </c>
      <c r="X61">
        <v>0.4406643515</v>
      </c>
      <c r="Y61">
        <v>-0.0004</v>
      </c>
      <c r="Z61">
        <v>-0.1127</v>
      </c>
      <c r="AA61">
        <v>0.112</v>
      </c>
      <c r="AB61">
        <v>0.9996166351</v>
      </c>
      <c r="AC61">
        <v>0.8933760515</v>
      </c>
      <c r="AD61">
        <v>1.1184913849</v>
      </c>
      <c r="AE61" s="4">
        <v>4.2981115E-06</v>
      </c>
      <c r="AF61">
        <v>0.3053</v>
      </c>
      <c r="AG61">
        <v>0.1751</v>
      </c>
      <c r="AH61">
        <v>0.4356</v>
      </c>
      <c r="AI61">
        <v>0.1475660589</v>
      </c>
      <c r="AJ61">
        <v>0.0497</v>
      </c>
      <c r="AK61">
        <v>-0.0176</v>
      </c>
      <c r="AL61">
        <v>0.117</v>
      </c>
    </row>
    <row r="62" spans="1:38" ht="12.75">
      <c r="A62" t="s">
        <v>233</v>
      </c>
      <c r="B62" t="s">
        <v>43</v>
      </c>
      <c r="C62">
        <v>736</v>
      </c>
      <c r="D62">
        <v>32833</v>
      </c>
      <c r="E62">
        <v>21.643811663</v>
      </c>
      <c r="F62">
        <v>19.416849466</v>
      </c>
      <c r="G62">
        <v>24.126189169</v>
      </c>
      <c r="H62" s="4">
        <v>8.211411E-24</v>
      </c>
      <c r="I62">
        <v>22.416471233</v>
      </c>
      <c r="J62">
        <v>0.8262820922</v>
      </c>
      <c r="K62">
        <v>0.5574</v>
      </c>
      <c r="L62">
        <v>0.4488</v>
      </c>
      <c r="M62">
        <v>0.6659</v>
      </c>
      <c r="N62">
        <v>1.7460632886</v>
      </c>
      <c r="O62">
        <v>1.5664083832</v>
      </c>
      <c r="P62">
        <v>1.9463232196</v>
      </c>
      <c r="Q62">
        <v>573</v>
      </c>
      <c r="R62">
        <v>32385</v>
      </c>
      <c r="S62">
        <v>16.477207611</v>
      </c>
      <c r="T62">
        <v>14.689822847</v>
      </c>
      <c r="U62">
        <v>18.482072486</v>
      </c>
      <c r="V62" s="4">
        <v>1.153068E-19</v>
      </c>
      <c r="W62">
        <v>17.693376563</v>
      </c>
      <c r="X62">
        <v>0.7391514098</v>
      </c>
      <c r="Y62">
        <v>0.5316</v>
      </c>
      <c r="Z62">
        <v>0.4167</v>
      </c>
      <c r="AA62">
        <v>0.6464</v>
      </c>
      <c r="AB62">
        <v>1.7015878035</v>
      </c>
      <c r="AC62">
        <v>1.5170060353</v>
      </c>
      <c r="AD62">
        <v>1.9086285654</v>
      </c>
      <c r="AE62">
        <v>0.0006557249</v>
      </c>
      <c r="AF62">
        <v>0.2377</v>
      </c>
      <c r="AG62">
        <v>0.101</v>
      </c>
      <c r="AH62">
        <v>0.3744</v>
      </c>
      <c r="AI62" s="4">
        <v>2.274797E-57</v>
      </c>
      <c r="AJ62">
        <v>0.5684</v>
      </c>
      <c r="AK62">
        <v>0.4986</v>
      </c>
      <c r="AL62">
        <v>0.6381</v>
      </c>
    </row>
    <row r="63" spans="1:38" ht="12.75">
      <c r="A63" t="s">
        <v>233</v>
      </c>
      <c r="B63" t="s">
        <v>44</v>
      </c>
      <c r="C63">
        <v>1529</v>
      </c>
      <c r="D63">
        <v>64319</v>
      </c>
      <c r="E63">
        <v>22.904661152</v>
      </c>
      <c r="F63">
        <v>20.843330034</v>
      </c>
      <c r="G63">
        <v>25.169850578</v>
      </c>
      <c r="H63" s="4">
        <v>2.728063E-37</v>
      </c>
      <c r="I63">
        <v>23.772135761</v>
      </c>
      <c r="J63">
        <v>0.6079452353</v>
      </c>
      <c r="K63">
        <v>0.614</v>
      </c>
      <c r="L63">
        <v>0.5197</v>
      </c>
      <c r="M63">
        <v>0.7083</v>
      </c>
      <c r="N63">
        <v>1.8477793375</v>
      </c>
      <c r="O63">
        <v>1.6814863274</v>
      </c>
      <c r="P63">
        <v>2.0305181341</v>
      </c>
      <c r="Q63">
        <v>1019</v>
      </c>
      <c r="R63">
        <v>63209</v>
      </c>
      <c r="S63">
        <v>14.74540655</v>
      </c>
      <c r="T63">
        <v>13.316136255</v>
      </c>
      <c r="U63">
        <v>16.328085728</v>
      </c>
      <c r="V63" s="4">
        <v>6.272555E-16</v>
      </c>
      <c r="W63">
        <v>16.121121992</v>
      </c>
      <c r="X63">
        <v>0.5050195288</v>
      </c>
      <c r="Y63">
        <v>0.4205</v>
      </c>
      <c r="Z63">
        <v>0.3186</v>
      </c>
      <c r="AA63">
        <v>0.5225</v>
      </c>
      <c r="AB63">
        <v>1.5227461191</v>
      </c>
      <c r="AC63">
        <v>1.3751465403</v>
      </c>
      <c r="AD63">
        <v>1.6861881081</v>
      </c>
      <c r="AE63" s="4">
        <v>3.273627E-12</v>
      </c>
      <c r="AF63">
        <v>0.4053</v>
      </c>
      <c r="AG63">
        <v>0.2913</v>
      </c>
      <c r="AH63">
        <v>0.5194</v>
      </c>
      <c r="AI63" s="4">
        <v>3.677187E-63</v>
      </c>
      <c r="AJ63">
        <v>0.5267</v>
      </c>
      <c r="AK63">
        <v>0.4652</v>
      </c>
      <c r="AL63">
        <v>0.5882</v>
      </c>
    </row>
    <row r="64" spans="1:38" ht="12.75">
      <c r="A64" t="s">
        <v>233</v>
      </c>
      <c r="B64" t="s">
        <v>38</v>
      </c>
      <c r="C64">
        <v>869</v>
      </c>
      <c r="D64">
        <v>71395</v>
      </c>
      <c r="E64">
        <v>12.375230085</v>
      </c>
      <c r="F64">
        <v>11.132757654</v>
      </c>
      <c r="G64">
        <v>13.756368765</v>
      </c>
      <c r="H64">
        <v>0.9754838184</v>
      </c>
      <c r="I64">
        <v>12.171720709</v>
      </c>
      <c r="J64">
        <v>0.412897345</v>
      </c>
      <c r="K64">
        <v>-0.0017</v>
      </c>
      <c r="L64">
        <v>-0.1075</v>
      </c>
      <c r="M64">
        <v>0.1041</v>
      </c>
      <c r="N64">
        <v>0.9983424027</v>
      </c>
      <c r="O64">
        <v>0.8981088795</v>
      </c>
      <c r="P64">
        <v>1.1097624974</v>
      </c>
      <c r="Q64">
        <v>645</v>
      </c>
      <c r="R64">
        <v>76650</v>
      </c>
      <c r="S64">
        <v>8.2651100187</v>
      </c>
      <c r="T64">
        <v>7.3867718067</v>
      </c>
      <c r="U64">
        <v>9.2478887136</v>
      </c>
      <c r="V64">
        <v>0.0057309387</v>
      </c>
      <c r="W64">
        <v>8.4148727984</v>
      </c>
      <c r="X64">
        <v>0.3313352929</v>
      </c>
      <c r="Y64">
        <v>-0.1584</v>
      </c>
      <c r="Z64">
        <v>-0.2707</v>
      </c>
      <c r="AA64">
        <v>-0.046</v>
      </c>
      <c r="AB64">
        <v>0.8535311768</v>
      </c>
      <c r="AC64">
        <v>0.7628259053</v>
      </c>
      <c r="AD64">
        <v>0.9550219318</v>
      </c>
      <c r="AE64" s="4">
        <v>4.8500138E-08</v>
      </c>
      <c r="AF64">
        <v>0.3686</v>
      </c>
      <c r="AG64">
        <v>0.2362</v>
      </c>
      <c r="AH64">
        <v>0.501</v>
      </c>
      <c r="AI64">
        <v>0.3710449631</v>
      </c>
      <c r="AJ64">
        <v>-0.0311</v>
      </c>
      <c r="AK64">
        <v>-0.0992</v>
      </c>
      <c r="AL64">
        <v>0.037</v>
      </c>
    </row>
    <row r="65" spans="1:38" ht="12.75">
      <c r="A65" t="s">
        <v>233</v>
      </c>
      <c r="B65" t="s">
        <v>37</v>
      </c>
      <c r="C65">
        <v>1245</v>
      </c>
      <c r="D65">
        <v>119786</v>
      </c>
      <c r="E65">
        <v>10.604687579</v>
      </c>
      <c r="F65">
        <v>9.6097081401</v>
      </c>
      <c r="G65">
        <v>11.702686181</v>
      </c>
      <c r="H65">
        <v>0.0019054158</v>
      </c>
      <c r="I65">
        <v>10.393535138</v>
      </c>
      <c r="J65">
        <v>0.2945632839</v>
      </c>
      <c r="K65">
        <v>-0.1561</v>
      </c>
      <c r="L65">
        <v>-0.2546</v>
      </c>
      <c r="M65">
        <v>-0.0575</v>
      </c>
      <c r="N65">
        <v>0.8555080758</v>
      </c>
      <c r="O65">
        <v>0.775240464</v>
      </c>
      <c r="P65">
        <v>0.9440865147</v>
      </c>
      <c r="Q65">
        <v>881</v>
      </c>
      <c r="R65">
        <v>115702</v>
      </c>
      <c r="S65">
        <v>7.5397445914</v>
      </c>
      <c r="T65">
        <v>6.7875284882</v>
      </c>
      <c r="U65">
        <v>8.3753237429</v>
      </c>
      <c r="V65" s="4">
        <v>3.0662959E-06</v>
      </c>
      <c r="W65">
        <v>7.6143886882</v>
      </c>
      <c r="X65">
        <v>0.256535273</v>
      </c>
      <c r="Y65">
        <v>-0.2502</v>
      </c>
      <c r="Z65">
        <v>-0.3553</v>
      </c>
      <c r="AA65">
        <v>-0.1451</v>
      </c>
      <c r="AB65">
        <v>0.7786232801</v>
      </c>
      <c r="AC65">
        <v>0.7009425361</v>
      </c>
      <c r="AD65">
        <v>0.8649128583</v>
      </c>
      <c r="AE65" s="4">
        <v>6.122085E-07</v>
      </c>
      <c r="AF65">
        <v>0.306</v>
      </c>
      <c r="AG65">
        <v>0.1858</v>
      </c>
      <c r="AH65">
        <v>0.4263</v>
      </c>
      <c r="AI65" s="4">
        <v>1.045287E-10</v>
      </c>
      <c r="AJ65">
        <v>-0.2116</v>
      </c>
      <c r="AK65">
        <v>-0.2758</v>
      </c>
      <c r="AL65">
        <v>-0.1474</v>
      </c>
    </row>
    <row r="66" spans="1:38" ht="12.75">
      <c r="A66" t="s">
        <v>233</v>
      </c>
      <c r="B66" t="s">
        <v>35</v>
      </c>
      <c r="C66">
        <v>1191</v>
      </c>
      <c r="D66">
        <v>64508</v>
      </c>
      <c r="E66">
        <v>18.23210052</v>
      </c>
      <c r="F66">
        <v>16.519268978</v>
      </c>
      <c r="G66">
        <v>20.122530228</v>
      </c>
      <c r="H66" s="4">
        <v>1.787127E-14</v>
      </c>
      <c r="I66">
        <v>18.462826316</v>
      </c>
      <c r="J66">
        <v>0.5349858599</v>
      </c>
      <c r="K66">
        <v>0.3858</v>
      </c>
      <c r="L66">
        <v>0.2872</v>
      </c>
      <c r="M66">
        <v>0.4845</v>
      </c>
      <c r="N66">
        <v>1.4708315655</v>
      </c>
      <c r="O66">
        <v>1.332652934</v>
      </c>
      <c r="P66">
        <v>1.6233375087</v>
      </c>
      <c r="Q66">
        <v>932</v>
      </c>
      <c r="R66">
        <v>70749</v>
      </c>
      <c r="S66">
        <v>12.338200559</v>
      </c>
      <c r="T66">
        <v>11.130276441</v>
      </c>
      <c r="U66">
        <v>13.677215821</v>
      </c>
      <c r="V66" s="4">
        <v>4.0466586E-06</v>
      </c>
      <c r="W66">
        <v>13.173331072</v>
      </c>
      <c r="X66">
        <v>0.4315068064</v>
      </c>
      <c r="Y66">
        <v>0.2423</v>
      </c>
      <c r="Z66">
        <v>0.1393</v>
      </c>
      <c r="AA66">
        <v>0.3453</v>
      </c>
      <c r="AB66">
        <v>1.2741559179</v>
      </c>
      <c r="AC66">
        <v>1.1494145785</v>
      </c>
      <c r="AD66">
        <v>1.4124349329</v>
      </c>
      <c r="AE66" s="4">
        <v>4.237083E-09</v>
      </c>
      <c r="AF66">
        <v>0.3554</v>
      </c>
      <c r="AG66">
        <v>0.2368</v>
      </c>
      <c r="AH66">
        <v>0.474</v>
      </c>
      <c r="AI66" s="4">
        <v>2.208112E-18</v>
      </c>
      <c r="AJ66">
        <v>0.2851</v>
      </c>
      <c r="AK66">
        <v>0.2212</v>
      </c>
      <c r="AL66">
        <v>0.349</v>
      </c>
    </row>
    <row r="67" spans="1:38" ht="12.75">
      <c r="A67" t="s">
        <v>233</v>
      </c>
      <c r="B67" t="s">
        <v>36</v>
      </c>
      <c r="C67">
        <v>737</v>
      </c>
      <c r="D67">
        <v>38885</v>
      </c>
      <c r="E67">
        <v>18.523390156</v>
      </c>
      <c r="F67">
        <v>16.606308201</v>
      </c>
      <c r="G67">
        <v>20.661785794</v>
      </c>
      <c r="H67" s="4">
        <v>5.758871E-13</v>
      </c>
      <c r="I67">
        <v>18.953323904</v>
      </c>
      <c r="J67">
        <v>0.6981546591</v>
      </c>
      <c r="K67">
        <v>0.4017</v>
      </c>
      <c r="L67">
        <v>0.2924</v>
      </c>
      <c r="M67">
        <v>0.5109</v>
      </c>
      <c r="N67">
        <v>1.4943306676</v>
      </c>
      <c r="O67">
        <v>1.3396746174</v>
      </c>
      <c r="P67">
        <v>1.6668406754</v>
      </c>
      <c r="Q67">
        <v>559</v>
      </c>
      <c r="R67">
        <v>39103</v>
      </c>
      <c r="S67">
        <v>13.818402266</v>
      </c>
      <c r="T67">
        <v>12.301050932</v>
      </c>
      <c r="U67">
        <v>15.522920948</v>
      </c>
      <c r="V67" s="4">
        <v>2.0765747E-09</v>
      </c>
      <c r="W67">
        <v>14.295578344</v>
      </c>
      <c r="X67">
        <v>0.6046385401</v>
      </c>
      <c r="Y67">
        <v>0.3556</v>
      </c>
      <c r="Z67">
        <v>0.2393</v>
      </c>
      <c r="AA67">
        <v>0.4719</v>
      </c>
      <c r="AB67">
        <v>1.427015142</v>
      </c>
      <c r="AC67">
        <v>1.2703195062</v>
      </c>
      <c r="AD67">
        <v>1.6030393973</v>
      </c>
      <c r="AE67">
        <v>0.0002608568</v>
      </c>
      <c r="AF67">
        <v>0.258</v>
      </c>
      <c r="AG67">
        <v>0.1195</v>
      </c>
      <c r="AH67">
        <v>0.3964</v>
      </c>
      <c r="AI67" s="4">
        <v>2.172951E-27</v>
      </c>
      <c r="AJ67">
        <v>0.3904</v>
      </c>
      <c r="AK67">
        <v>0.3199</v>
      </c>
      <c r="AL67">
        <v>0.461</v>
      </c>
    </row>
    <row r="68" spans="1:38" ht="12.75">
      <c r="A68" t="s">
        <v>233</v>
      </c>
      <c r="B68" t="s">
        <v>28</v>
      </c>
      <c r="C68">
        <v>378</v>
      </c>
      <c r="D68">
        <v>44375</v>
      </c>
      <c r="E68">
        <v>8.9402119517</v>
      </c>
      <c r="F68">
        <v>7.8405827431</v>
      </c>
      <c r="G68">
        <v>10.194062401</v>
      </c>
      <c r="H68" s="4">
        <v>1.059696E-06</v>
      </c>
      <c r="I68">
        <v>8.5183098592</v>
      </c>
      <c r="J68">
        <v>0.4381345824</v>
      </c>
      <c r="K68">
        <v>-0.3268</v>
      </c>
      <c r="L68">
        <v>-0.458</v>
      </c>
      <c r="M68">
        <v>-0.1956</v>
      </c>
      <c r="N68">
        <v>0.7212304433</v>
      </c>
      <c r="O68">
        <v>0.6325204591</v>
      </c>
      <c r="P68">
        <v>0.8223818612</v>
      </c>
      <c r="Q68">
        <v>335</v>
      </c>
      <c r="R68">
        <v>48835</v>
      </c>
      <c r="S68">
        <v>7.0387097056</v>
      </c>
      <c r="T68">
        <v>6.1444190541</v>
      </c>
      <c r="U68">
        <v>8.0631600619</v>
      </c>
      <c r="V68" s="4">
        <v>4.2010159E-06</v>
      </c>
      <c r="W68">
        <v>6.8598341354</v>
      </c>
      <c r="X68">
        <v>0.374792776</v>
      </c>
      <c r="Y68">
        <v>-0.319</v>
      </c>
      <c r="Z68">
        <v>-0.4549</v>
      </c>
      <c r="AA68">
        <v>-0.1831</v>
      </c>
      <c r="AB68">
        <v>0.7268818158</v>
      </c>
      <c r="AC68">
        <v>0.6345291489</v>
      </c>
      <c r="AD68">
        <v>0.8326759693</v>
      </c>
      <c r="AE68">
        <v>0.0196382603</v>
      </c>
      <c r="AF68">
        <v>0.2041</v>
      </c>
      <c r="AG68">
        <v>0.0326</v>
      </c>
      <c r="AH68">
        <v>0.3755</v>
      </c>
      <c r="AI68" s="4">
        <v>2.23849E-14</v>
      </c>
      <c r="AJ68">
        <v>-0.329</v>
      </c>
      <c r="AK68">
        <v>-0.4135</v>
      </c>
      <c r="AL68">
        <v>-0.2446</v>
      </c>
    </row>
    <row r="69" spans="1:38" ht="12.75">
      <c r="A69" t="s">
        <v>233</v>
      </c>
      <c r="B69" t="s">
        <v>27</v>
      </c>
      <c r="C69">
        <v>176</v>
      </c>
      <c r="D69">
        <v>12533</v>
      </c>
      <c r="E69">
        <v>13.621129415</v>
      </c>
      <c r="F69">
        <v>11.498622036</v>
      </c>
      <c r="G69">
        <v>16.135426138</v>
      </c>
      <c r="H69">
        <v>0.2754062054</v>
      </c>
      <c r="I69">
        <v>14.042926674</v>
      </c>
      <c r="J69">
        <v>1.0585254258</v>
      </c>
      <c r="K69">
        <v>0.0943</v>
      </c>
      <c r="L69">
        <v>-0.0751</v>
      </c>
      <c r="M69">
        <v>0.2637</v>
      </c>
      <c r="N69">
        <v>1.0988523829</v>
      </c>
      <c r="O69">
        <v>0.9276241227</v>
      </c>
      <c r="P69">
        <v>1.3016873212</v>
      </c>
      <c r="Q69">
        <v>129</v>
      </c>
      <c r="R69">
        <v>12900</v>
      </c>
      <c r="S69">
        <v>9.149856186</v>
      </c>
      <c r="T69">
        <v>7.5426276845</v>
      </c>
      <c r="U69">
        <v>11.099562609</v>
      </c>
      <c r="V69">
        <v>0.5652364034</v>
      </c>
      <c r="W69">
        <v>10</v>
      </c>
      <c r="X69">
        <v>0.8804509063</v>
      </c>
      <c r="Y69">
        <v>-0.0567</v>
      </c>
      <c r="Z69">
        <v>-0.2498</v>
      </c>
      <c r="AA69">
        <v>0.1365</v>
      </c>
      <c r="AB69">
        <v>0.9448981925</v>
      </c>
      <c r="AC69">
        <v>0.7789210148</v>
      </c>
      <c r="AD69">
        <v>1.1462427861</v>
      </c>
      <c r="AE69">
        <v>0.0036158197</v>
      </c>
      <c r="AF69">
        <v>0.3628</v>
      </c>
      <c r="AG69">
        <v>0.1184</v>
      </c>
      <c r="AH69">
        <v>0.6072</v>
      </c>
      <c r="AI69">
        <v>0.1301245365</v>
      </c>
      <c r="AJ69">
        <v>0.086</v>
      </c>
      <c r="AK69">
        <v>-0.0254</v>
      </c>
      <c r="AL69">
        <v>0.1974</v>
      </c>
    </row>
    <row r="70" spans="1:38" ht="12.75">
      <c r="A70" t="s">
        <v>233</v>
      </c>
      <c r="B70" t="s">
        <v>30</v>
      </c>
      <c r="C70">
        <v>307</v>
      </c>
      <c r="D70">
        <v>23916</v>
      </c>
      <c r="E70">
        <v>12.716499853</v>
      </c>
      <c r="F70">
        <v>11.057991024</v>
      </c>
      <c r="G70">
        <v>14.623756536</v>
      </c>
      <c r="H70">
        <v>0.7201461234</v>
      </c>
      <c r="I70">
        <v>12.836594748</v>
      </c>
      <c r="J70">
        <v>0.7326231589</v>
      </c>
      <c r="K70">
        <v>0.0255</v>
      </c>
      <c r="L70">
        <v>-0.1142</v>
      </c>
      <c r="M70">
        <v>0.1653</v>
      </c>
      <c r="N70">
        <v>1.0258735336</v>
      </c>
      <c r="O70">
        <v>0.8920772585</v>
      </c>
      <c r="P70">
        <v>1.1797369532</v>
      </c>
      <c r="Q70">
        <v>232</v>
      </c>
      <c r="R70">
        <v>23363</v>
      </c>
      <c r="S70">
        <v>9.4463184524</v>
      </c>
      <c r="T70">
        <v>8.0950362329</v>
      </c>
      <c r="U70">
        <v>11.02316651</v>
      </c>
      <c r="V70">
        <v>0.7529486571</v>
      </c>
      <c r="W70">
        <v>9.9302315627</v>
      </c>
      <c r="X70">
        <v>0.651951642</v>
      </c>
      <c r="Y70">
        <v>-0.0248</v>
      </c>
      <c r="Z70">
        <v>-0.1792</v>
      </c>
      <c r="AA70">
        <v>0.1296</v>
      </c>
      <c r="AB70">
        <v>0.9755136092</v>
      </c>
      <c r="AC70">
        <v>0.8359677955</v>
      </c>
      <c r="AD70">
        <v>1.1383534232</v>
      </c>
      <c r="AE70">
        <v>0.0075972542</v>
      </c>
      <c r="AF70">
        <v>0.2622</v>
      </c>
      <c r="AG70">
        <v>0.0697</v>
      </c>
      <c r="AH70">
        <v>0.4547</v>
      </c>
      <c r="AI70">
        <v>0.4800720285</v>
      </c>
      <c r="AJ70">
        <v>0.0329</v>
      </c>
      <c r="AK70">
        <v>-0.0585</v>
      </c>
      <c r="AL70">
        <v>0.1244</v>
      </c>
    </row>
    <row r="71" spans="1:38" ht="12.75">
      <c r="A71" t="s">
        <v>233</v>
      </c>
      <c r="B71" t="s">
        <v>26</v>
      </c>
      <c r="C71">
        <v>391</v>
      </c>
      <c r="D71">
        <v>26197</v>
      </c>
      <c r="E71">
        <v>14.227663735</v>
      </c>
      <c r="F71">
        <v>12.519329435</v>
      </c>
      <c r="G71">
        <v>16.169110048</v>
      </c>
      <c r="H71">
        <v>0.0346923573</v>
      </c>
      <c r="I71">
        <v>14.925373134</v>
      </c>
      <c r="J71">
        <v>0.7548085633</v>
      </c>
      <c r="K71">
        <v>0.1378</v>
      </c>
      <c r="L71">
        <v>0.0099</v>
      </c>
      <c r="M71">
        <v>0.2657</v>
      </c>
      <c r="N71">
        <v>1.1477831039</v>
      </c>
      <c r="O71">
        <v>1.0099672768</v>
      </c>
      <c r="P71">
        <v>1.304404691</v>
      </c>
      <c r="Q71">
        <v>250</v>
      </c>
      <c r="R71">
        <v>27788</v>
      </c>
      <c r="S71">
        <v>8.3537245807</v>
      </c>
      <c r="T71">
        <v>7.2027836929</v>
      </c>
      <c r="U71">
        <v>9.6885756042</v>
      </c>
      <c r="V71">
        <v>0.0508265716</v>
      </c>
      <c r="W71">
        <v>8.9966892184</v>
      </c>
      <c r="X71">
        <v>0.5690005866</v>
      </c>
      <c r="Y71">
        <v>-0.1477</v>
      </c>
      <c r="Z71">
        <v>-0.2959</v>
      </c>
      <c r="AA71">
        <v>0.0005</v>
      </c>
      <c r="AB71">
        <v>0.8626823304</v>
      </c>
      <c r="AC71">
        <v>0.7438256027</v>
      </c>
      <c r="AD71">
        <v>1.0005313079</v>
      </c>
      <c r="AE71" s="4">
        <v>5.1667372E-08</v>
      </c>
      <c r="AF71">
        <v>0.4974</v>
      </c>
      <c r="AG71">
        <v>0.3184</v>
      </c>
      <c r="AH71">
        <v>0.6764</v>
      </c>
      <c r="AI71">
        <v>0.8695846235</v>
      </c>
      <c r="AJ71">
        <v>0.0073</v>
      </c>
      <c r="AK71">
        <v>-0.0794</v>
      </c>
      <c r="AL71">
        <v>0.0939</v>
      </c>
    </row>
    <row r="72" spans="1:38" ht="12.75">
      <c r="A72" t="s">
        <v>233</v>
      </c>
      <c r="B72" t="s">
        <v>25</v>
      </c>
      <c r="C72">
        <v>549</v>
      </c>
      <c r="D72">
        <v>29124</v>
      </c>
      <c r="E72">
        <v>18.800918818</v>
      </c>
      <c r="F72">
        <v>16.689136492</v>
      </c>
      <c r="G72">
        <v>21.179918359</v>
      </c>
      <c r="H72" s="4">
        <v>7.272888E-12</v>
      </c>
      <c r="I72">
        <v>18.850432633</v>
      </c>
      <c r="J72">
        <v>0.8045168599</v>
      </c>
      <c r="K72">
        <v>0.4165</v>
      </c>
      <c r="L72">
        <v>0.2974</v>
      </c>
      <c r="M72">
        <v>0.5357</v>
      </c>
      <c r="N72">
        <v>1.5167196356</v>
      </c>
      <c r="O72">
        <v>1.3463565938</v>
      </c>
      <c r="P72">
        <v>1.708639794</v>
      </c>
      <c r="Q72">
        <v>473</v>
      </c>
      <c r="R72">
        <v>32244</v>
      </c>
      <c r="S72">
        <v>14.451822267</v>
      </c>
      <c r="T72">
        <v>12.788278301</v>
      </c>
      <c r="U72">
        <v>16.33176585</v>
      </c>
      <c r="V72" s="4">
        <v>1.387381E-10</v>
      </c>
      <c r="W72">
        <v>14.669395857</v>
      </c>
      <c r="X72">
        <v>0.6744995401</v>
      </c>
      <c r="Y72">
        <v>0.4004</v>
      </c>
      <c r="Z72">
        <v>0.2781</v>
      </c>
      <c r="AA72">
        <v>0.5227</v>
      </c>
      <c r="AB72">
        <v>1.4924279094</v>
      </c>
      <c r="AC72">
        <v>1.3206350796</v>
      </c>
      <c r="AD72">
        <v>1.6865681513</v>
      </c>
      <c r="AE72">
        <v>0.0031078282</v>
      </c>
      <c r="AF72">
        <v>0.228</v>
      </c>
      <c r="AG72">
        <v>0.0769</v>
      </c>
      <c r="AH72">
        <v>0.3792</v>
      </c>
      <c r="AI72" s="4">
        <v>6.700561E-40</v>
      </c>
      <c r="AJ72">
        <v>0.5053</v>
      </c>
      <c r="AK72">
        <v>0.4304</v>
      </c>
      <c r="AL72">
        <v>0.5802</v>
      </c>
    </row>
    <row r="73" spans="1:38" ht="12.75">
      <c r="A73" t="s">
        <v>233</v>
      </c>
      <c r="B73" t="s">
        <v>29</v>
      </c>
      <c r="C73">
        <v>528</v>
      </c>
      <c r="D73">
        <v>12822</v>
      </c>
      <c r="E73">
        <v>43.619104334</v>
      </c>
      <c r="F73">
        <v>38.590877556</v>
      </c>
      <c r="G73">
        <v>49.302487618</v>
      </c>
      <c r="H73" s="4">
        <v>3.773349E-90</v>
      </c>
      <c r="I73">
        <v>41.17922321</v>
      </c>
      <c r="J73">
        <v>1.7920956626</v>
      </c>
      <c r="K73">
        <v>1.2581</v>
      </c>
      <c r="L73">
        <v>1.1357</v>
      </c>
      <c r="M73">
        <v>1.3806</v>
      </c>
      <c r="N73">
        <v>3.518868023</v>
      </c>
      <c r="O73">
        <v>3.1132277264</v>
      </c>
      <c r="P73">
        <v>3.9773615205</v>
      </c>
      <c r="Q73">
        <v>508</v>
      </c>
      <c r="R73">
        <v>14555</v>
      </c>
      <c r="S73">
        <v>36.959195214</v>
      </c>
      <c r="T73">
        <v>32.640353149</v>
      </c>
      <c r="U73">
        <v>41.849489331</v>
      </c>
      <c r="V73" s="4">
        <v>4.629469E-99</v>
      </c>
      <c r="W73">
        <v>34.9020955</v>
      </c>
      <c r="X73">
        <v>1.5485300817</v>
      </c>
      <c r="Y73">
        <v>1.3394</v>
      </c>
      <c r="Z73">
        <v>1.2151</v>
      </c>
      <c r="AA73">
        <v>1.4637</v>
      </c>
      <c r="AB73">
        <v>3.8167459734</v>
      </c>
      <c r="AC73">
        <v>3.3707426726</v>
      </c>
      <c r="AD73">
        <v>4.321762662</v>
      </c>
      <c r="AE73">
        <v>0.0992164648</v>
      </c>
      <c r="AF73">
        <v>0.1306</v>
      </c>
      <c r="AG73">
        <v>-0.0247</v>
      </c>
      <c r="AH73">
        <v>0.2859</v>
      </c>
      <c r="AI73" s="4">
        <v>8.80154E-210</v>
      </c>
      <c r="AJ73">
        <v>1.2251</v>
      </c>
      <c r="AK73">
        <v>1.1474</v>
      </c>
      <c r="AL73">
        <v>1.3028</v>
      </c>
    </row>
    <row r="74" spans="1:38" ht="12.75">
      <c r="A74" t="s">
        <v>233</v>
      </c>
      <c r="B74" t="s">
        <v>39</v>
      </c>
      <c r="C74">
        <v>897</v>
      </c>
      <c r="D74">
        <v>40422</v>
      </c>
      <c r="E74">
        <v>22.274220563</v>
      </c>
      <c r="F74">
        <v>20.032348415</v>
      </c>
      <c r="G74">
        <v>24.766986447</v>
      </c>
      <c r="H74" s="4">
        <v>2.527837E-27</v>
      </c>
      <c r="I74">
        <v>22.190886151</v>
      </c>
      <c r="J74">
        <v>0.7409321227</v>
      </c>
      <c r="K74">
        <v>0.5861</v>
      </c>
      <c r="L74">
        <v>0.48</v>
      </c>
      <c r="M74">
        <v>0.6922</v>
      </c>
      <c r="N74">
        <v>1.7969200348</v>
      </c>
      <c r="O74">
        <v>1.6160623043</v>
      </c>
      <c r="P74">
        <v>1.9980180236</v>
      </c>
      <c r="Q74">
        <v>454</v>
      </c>
      <c r="R74">
        <v>35155</v>
      </c>
      <c r="S74">
        <v>12.640929504</v>
      </c>
      <c r="T74">
        <v>11.159169203</v>
      </c>
      <c r="U74">
        <v>14.31944402</v>
      </c>
      <c r="V74">
        <v>2.79208E-05</v>
      </c>
      <c r="W74">
        <v>12.914236951</v>
      </c>
      <c r="X74">
        <v>0.6060951715</v>
      </c>
      <c r="Y74">
        <v>0.2665</v>
      </c>
      <c r="Z74">
        <v>0.1418</v>
      </c>
      <c r="AA74">
        <v>0.3912</v>
      </c>
      <c r="AB74">
        <v>1.3054184893</v>
      </c>
      <c r="AC74">
        <v>1.1523983105</v>
      </c>
      <c r="AD74">
        <v>1.4787573157</v>
      </c>
      <c r="AE74" s="4">
        <v>3.452322E-13</v>
      </c>
      <c r="AF74">
        <v>0.5314</v>
      </c>
      <c r="AG74">
        <v>0.3883</v>
      </c>
      <c r="AH74">
        <v>0.6746</v>
      </c>
      <c r="AI74" s="4">
        <v>4.556856E-39</v>
      </c>
      <c r="AJ74">
        <v>0.4774</v>
      </c>
      <c r="AK74">
        <v>0.4059</v>
      </c>
      <c r="AL74">
        <v>0.549</v>
      </c>
    </row>
    <row r="75" spans="1:38" ht="12.75">
      <c r="A75" t="s">
        <v>233</v>
      </c>
      <c r="B75" t="s">
        <v>40</v>
      </c>
      <c r="C75">
        <v>1142</v>
      </c>
      <c r="D75">
        <v>45846</v>
      </c>
      <c r="E75">
        <v>24.921431669</v>
      </c>
      <c r="F75">
        <v>22.499797422</v>
      </c>
      <c r="G75">
        <v>27.60370437</v>
      </c>
      <c r="H75" s="4">
        <v>6.887076E-41</v>
      </c>
      <c r="I75">
        <v>24.909479562</v>
      </c>
      <c r="J75">
        <v>0.7371088099</v>
      </c>
      <c r="K75">
        <v>0.6984</v>
      </c>
      <c r="L75">
        <v>0.5962</v>
      </c>
      <c r="M75">
        <v>0.8006</v>
      </c>
      <c r="N75">
        <v>2.0104775265</v>
      </c>
      <c r="O75">
        <v>1.8151179141</v>
      </c>
      <c r="P75">
        <v>2.2268635294</v>
      </c>
      <c r="Q75">
        <v>766</v>
      </c>
      <c r="R75">
        <v>45223</v>
      </c>
      <c r="S75">
        <v>17.028028429</v>
      </c>
      <c r="T75">
        <v>15.24256373</v>
      </c>
      <c r="U75">
        <v>19.022636697</v>
      </c>
      <c r="V75" s="4">
        <v>1.731097E-23</v>
      </c>
      <c r="W75">
        <v>16.938283617</v>
      </c>
      <c r="X75">
        <v>0.6120050639</v>
      </c>
      <c r="Y75">
        <v>0.5644</v>
      </c>
      <c r="Z75">
        <v>0.4537</v>
      </c>
      <c r="AA75">
        <v>0.6752</v>
      </c>
      <c r="AB75">
        <v>1.7584706205</v>
      </c>
      <c r="AC75">
        <v>1.5740871359</v>
      </c>
      <c r="AD75">
        <v>1.964452191</v>
      </c>
      <c r="AE75" s="4">
        <v>1.2191601E-07</v>
      </c>
      <c r="AF75">
        <v>0.3458</v>
      </c>
      <c r="AG75">
        <v>0.2177</v>
      </c>
      <c r="AH75">
        <v>0.4739</v>
      </c>
      <c r="AI75" s="4">
        <v>1.352279E-90</v>
      </c>
      <c r="AJ75">
        <v>0.6836</v>
      </c>
      <c r="AK75">
        <v>0.6173</v>
      </c>
      <c r="AL75">
        <v>0.75</v>
      </c>
    </row>
    <row r="76" spans="1:38" ht="12.75">
      <c r="A76" t="s">
        <v>233</v>
      </c>
      <c r="B76" t="s">
        <v>41</v>
      </c>
      <c r="C76">
        <v>760</v>
      </c>
      <c r="D76">
        <v>19368</v>
      </c>
      <c r="E76">
        <v>40.865412799</v>
      </c>
      <c r="F76">
        <v>36.511941714</v>
      </c>
      <c r="G76">
        <v>45.737966398</v>
      </c>
      <c r="H76" s="4">
        <v>1.073439E-95</v>
      </c>
      <c r="I76">
        <v>39.239983478</v>
      </c>
      <c r="J76">
        <v>1.4233838034</v>
      </c>
      <c r="K76">
        <v>1.1929</v>
      </c>
      <c r="L76">
        <v>1.0803</v>
      </c>
      <c r="M76">
        <v>1.3056</v>
      </c>
      <c r="N76">
        <v>3.2967204747</v>
      </c>
      <c r="O76">
        <v>2.9455144969</v>
      </c>
      <c r="P76">
        <v>3.689802206</v>
      </c>
      <c r="Q76">
        <v>609</v>
      </c>
      <c r="R76">
        <v>22419</v>
      </c>
      <c r="S76">
        <v>28.623497091</v>
      </c>
      <c r="T76">
        <v>25.415407768</v>
      </c>
      <c r="U76">
        <v>32.236531208</v>
      </c>
      <c r="V76" s="4">
        <v>2.025189E-71</v>
      </c>
      <c r="W76">
        <v>27.164458718</v>
      </c>
      <c r="X76">
        <v>1.1007594165</v>
      </c>
      <c r="Y76">
        <v>1.0838</v>
      </c>
      <c r="Z76">
        <v>0.9649</v>
      </c>
      <c r="AA76">
        <v>1.2027</v>
      </c>
      <c r="AB76">
        <v>2.9559252205</v>
      </c>
      <c r="AC76">
        <v>2.6246284504</v>
      </c>
      <c r="AD76">
        <v>3.3290403098</v>
      </c>
      <c r="AE76">
        <v>1.10471E-05</v>
      </c>
      <c r="AF76">
        <v>0.321</v>
      </c>
      <c r="AG76">
        <v>0.1779</v>
      </c>
      <c r="AH76">
        <v>0.4641</v>
      </c>
      <c r="AI76" s="4">
        <v>6.9272E-222</v>
      </c>
      <c r="AJ76">
        <v>1.1791</v>
      </c>
      <c r="AK76">
        <v>1.1064</v>
      </c>
      <c r="AL76">
        <v>1.2518</v>
      </c>
    </row>
    <row r="77" spans="1:38" ht="12.75">
      <c r="A77" t="s">
        <v>233</v>
      </c>
      <c r="B77" t="s">
        <v>46</v>
      </c>
      <c r="C77">
        <v>1237</v>
      </c>
      <c r="D77">
        <v>64730</v>
      </c>
      <c r="E77">
        <v>20.697016633</v>
      </c>
      <c r="F77">
        <v>18.621098027</v>
      </c>
      <c r="G77">
        <v>23.004362949</v>
      </c>
      <c r="H77" s="4">
        <v>1.978953E-21</v>
      </c>
      <c r="I77">
        <v>19.110149853</v>
      </c>
      <c r="J77">
        <v>0.5433494638</v>
      </c>
      <c r="K77">
        <v>0.5126</v>
      </c>
      <c r="L77">
        <v>0.4069</v>
      </c>
      <c r="M77">
        <v>0.6183</v>
      </c>
      <c r="N77">
        <v>1.66968284</v>
      </c>
      <c r="O77">
        <v>1.5022130188</v>
      </c>
      <c r="P77">
        <v>1.855822544</v>
      </c>
      <c r="Q77">
        <v>769</v>
      </c>
      <c r="R77">
        <v>58820</v>
      </c>
      <c r="S77">
        <v>13.737978182</v>
      </c>
      <c r="T77">
        <v>12.267125356</v>
      </c>
      <c r="U77">
        <v>15.385189199</v>
      </c>
      <c r="V77" s="4">
        <v>1.4182721E-09</v>
      </c>
      <c r="W77">
        <v>13.073784427</v>
      </c>
      <c r="X77">
        <v>0.4714527244</v>
      </c>
      <c r="Y77">
        <v>0.3497</v>
      </c>
      <c r="Z77">
        <v>0.2365</v>
      </c>
      <c r="AA77">
        <v>0.463</v>
      </c>
      <c r="AB77">
        <v>1.4187098124</v>
      </c>
      <c r="AC77">
        <v>1.2668160396</v>
      </c>
      <c r="AD77">
        <v>1.5888159519</v>
      </c>
      <c r="AE77" s="4">
        <v>3.2408821E-08</v>
      </c>
      <c r="AF77">
        <v>0.3748</v>
      </c>
      <c r="AG77">
        <v>0.2419</v>
      </c>
      <c r="AH77">
        <v>0.5076</v>
      </c>
      <c r="AI77" s="4">
        <v>6.619253E-40</v>
      </c>
      <c r="AJ77">
        <v>0.4638</v>
      </c>
      <c r="AK77">
        <v>0.395</v>
      </c>
      <c r="AL77">
        <v>0.5326</v>
      </c>
    </row>
    <row r="78" spans="1:38" ht="12.75">
      <c r="A78" t="s">
        <v>233</v>
      </c>
      <c r="B78" t="s">
        <v>48</v>
      </c>
      <c r="C78">
        <v>174</v>
      </c>
      <c r="D78">
        <v>8274</v>
      </c>
      <c r="E78">
        <v>22.011534944</v>
      </c>
      <c r="F78">
        <v>18.35776301</v>
      </c>
      <c r="G78">
        <v>26.392522352</v>
      </c>
      <c r="H78" s="4">
        <v>5.637425E-10</v>
      </c>
      <c r="I78">
        <v>21.02973169</v>
      </c>
      <c r="J78">
        <v>1.5942598451</v>
      </c>
      <c r="K78">
        <v>0.5742</v>
      </c>
      <c r="L78">
        <v>0.3927</v>
      </c>
      <c r="M78">
        <v>0.7557</v>
      </c>
      <c r="N78">
        <v>1.7757284941</v>
      </c>
      <c r="O78">
        <v>1.4809690895</v>
      </c>
      <c r="P78">
        <v>2.1291542862</v>
      </c>
      <c r="Q78">
        <v>121</v>
      </c>
      <c r="R78">
        <v>6268</v>
      </c>
      <c r="S78">
        <v>20.963544409</v>
      </c>
      <c r="T78">
        <v>17.130972957</v>
      </c>
      <c r="U78">
        <v>25.653545498</v>
      </c>
      <c r="V78" s="4">
        <v>6.481769E-14</v>
      </c>
      <c r="W78">
        <v>19.304403318</v>
      </c>
      <c r="X78">
        <v>1.7549457562</v>
      </c>
      <c r="Y78">
        <v>0.7724</v>
      </c>
      <c r="Z78">
        <v>0.5705</v>
      </c>
      <c r="AA78">
        <v>0.9743</v>
      </c>
      <c r="AB78">
        <v>2.1648881488</v>
      </c>
      <c r="AC78">
        <v>1.769101618</v>
      </c>
      <c r="AD78">
        <v>2.6492207397</v>
      </c>
      <c r="AE78">
        <v>0.9175464231</v>
      </c>
      <c r="AF78">
        <v>0.0137</v>
      </c>
      <c r="AG78">
        <v>-0.2458</v>
      </c>
      <c r="AH78">
        <v>0.2732</v>
      </c>
      <c r="AI78" s="4">
        <v>1.991221E-33</v>
      </c>
      <c r="AJ78">
        <v>0.7204</v>
      </c>
      <c r="AK78">
        <v>0.6032</v>
      </c>
      <c r="AL78">
        <v>0.8375</v>
      </c>
    </row>
    <row r="79" spans="1:38" ht="12.75">
      <c r="A79" t="s">
        <v>233</v>
      </c>
      <c r="B79" t="s">
        <v>47</v>
      </c>
      <c r="C79">
        <v>430</v>
      </c>
      <c r="D79">
        <v>15475</v>
      </c>
      <c r="E79">
        <v>29.648975446</v>
      </c>
      <c r="F79">
        <v>26.008618277</v>
      </c>
      <c r="G79">
        <v>33.798863733</v>
      </c>
      <c r="H79" s="4">
        <v>6.55905E-39</v>
      </c>
      <c r="I79">
        <v>27.786752827</v>
      </c>
      <c r="J79">
        <v>1.3399962102</v>
      </c>
      <c r="K79">
        <v>0.8721</v>
      </c>
      <c r="L79">
        <v>0.7411</v>
      </c>
      <c r="M79">
        <v>1.0031</v>
      </c>
      <c r="N79">
        <v>2.3918609336</v>
      </c>
      <c r="O79">
        <v>2.0981837334</v>
      </c>
      <c r="P79">
        <v>2.7266433509</v>
      </c>
      <c r="Q79">
        <v>331</v>
      </c>
      <c r="R79">
        <v>13460</v>
      </c>
      <c r="S79">
        <v>25.199559845</v>
      </c>
      <c r="T79">
        <v>21.861748697</v>
      </c>
      <c r="U79">
        <v>29.046981795</v>
      </c>
      <c r="V79" s="4">
        <v>9.661837E-40</v>
      </c>
      <c r="W79">
        <v>24.591381872</v>
      </c>
      <c r="X79">
        <v>1.3516645913</v>
      </c>
      <c r="Y79">
        <v>0.9564</v>
      </c>
      <c r="Z79">
        <v>0.8143</v>
      </c>
      <c r="AA79">
        <v>1.0985</v>
      </c>
      <c r="AB79">
        <v>2.6023380112</v>
      </c>
      <c r="AC79">
        <v>2.2576449737</v>
      </c>
      <c r="AD79">
        <v>2.9996581408</v>
      </c>
      <c r="AE79">
        <v>0.1557529459</v>
      </c>
      <c r="AF79">
        <v>0.1275</v>
      </c>
      <c r="AG79">
        <v>-0.0486</v>
      </c>
      <c r="AH79">
        <v>0.3036</v>
      </c>
      <c r="AI79" s="4">
        <v>4.019486E-87</v>
      </c>
      <c r="AJ79">
        <v>0.865</v>
      </c>
      <c r="AK79">
        <v>0.7793</v>
      </c>
      <c r="AL79">
        <v>0.9506</v>
      </c>
    </row>
    <row r="80" spans="1:38" ht="12.75">
      <c r="A80" t="s">
        <v>233</v>
      </c>
      <c r="B80" t="s">
        <v>53</v>
      </c>
      <c r="C80">
        <v>133</v>
      </c>
      <c r="D80">
        <v>4379</v>
      </c>
      <c r="E80">
        <v>32.373906126</v>
      </c>
      <c r="F80">
        <v>26.678943546</v>
      </c>
      <c r="G80">
        <v>39.284531491</v>
      </c>
      <c r="H80" s="4">
        <v>2.360893E-22</v>
      </c>
      <c r="I80">
        <v>30.372231103</v>
      </c>
      <c r="J80">
        <v>2.6336064386</v>
      </c>
      <c r="K80">
        <v>0.96</v>
      </c>
      <c r="L80">
        <v>0.7665</v>
      </c>
      <c r="M80">
        <v>1.1535</v>
      </c>
      <c r="N80">
        <v>2.611688268</v>
      </c>
      <c r="O80">
        <v>2.1522606382</v>
      </c>
      <c r="P80">
        <v>3.1691866162</v>
      </c>
      <c r="Q80">
        <v>86</v>
      </c>
      <c r="R80">
        <v>4179</v>
      </c>
      <c r="S80">
        <v>21.33184128</v>
      </c>
      <c r="T80">
        <v>16.886960041</v>
      </c>
      <c r="U80">
        <v>26.946676683</v>
      </c>
      <c r="V80" s="4">
        <v>3.476742E-11</v>
      </c>
      <c r="W80">
        <v>20.579085906</v>
      </c>
      <c r="X80">
        <v>2.2190999032</v>
      </c>
      <c r="Y80">
        <v>0.7898</v>
      </c>
      <c r="Z80">
        <v>0.5561</v>
      </c>
      <c r="AA80">
        <v>1.0234</v>
      </c>
      <c r="AB80">
        <v>2.2029218666</v>
      </c>
      <c r="AC80">
        <v>1.743902603</v>
      </c>
      <c r="AD80">
        <v>2.7827613434</v>
      </c>
      <c r="AE80">
        <v>0.010524302</v>
      </c>
      <c r="AF80">
        <v>0.3821</v>
      </c>
      <c r="AG80">
        <v>0.0893</v>
      </c>
      <c r="AH80">
        <v>0.6748</v>
      </c>
      <c r="AI80" s="4">
        <v>2.586954E-48</v>
      </c>
      <c r="AJ80">
        <v>0.9652</v>
      </c>
      <c r="AK80">
        <v>0.8357</v>
      </c>
      <c r="AL80">
        <v>1.0948</v>
      </c>
    </row>
    <row r="81" spans="1:38" ht="12.75">
      <c r="A81" t="s">
        <v>233</v>
      </c>
      <c r="B81" t="s">
        <v>52</v>
      </c>
      <c r="C81">
        <v>516</v>
      </c>
      <c r="D81">
        <v>22792</v>
      </c>
      <c r="E81">
        <v>23.717204599</v>
      </c>
      <c r="F81">
        <v>20.923643841</v>
      </c>
      <c r="G81">
        <v>26.883739671</v>
      </c>
      <c r="H81" s="4">
        <v>3.394452E-24</v>
      </c>
      <c r="I81">
        <v>22.63952264</v>
      </c>
      <c r="J81">
        <v>0.9966494113</v>
      </c>
      <c r="K81">
        <v>0.6488</v>
      </c>
      <c r="L81">
        <v>0.5235</v>
      </c>
      <c r="M81">
        <v>0.7742</v>
      </c>
      <c r="N81">
        <v>1.9133293572</v>
      </c>
      <c r="O81">
        <v>1.6879654537</v>
      </c>
      <c r="P81">
        <v>2.1687820809</v>
      </c>
      <c r="Q81">
        <v>698</v>
      </c>
      <c r="R81">
        <v>27667</v>
      </c>
      <c r="S81">
        <v>25.082847884</v>
      </c>
      <c r="T81">
        <v>22.315766418</v>
      </c>
      <c r="U81">
        <v>28.19303833</v>
      </c>
      <c r="V81" s="4">
        <v>2.476527E-57</v>
      </c>
      <c r="W81">
        <v>25.228611703</v>
      </c>
      <c r="X81">
        <v>0.9549170357</v>
      </c>
      <c r="Y81">
        <v>0.9518</v>
      </c>
      <c r="Z81">
        <v>0.8349</v>
      </c>
      <c r="AA81">
        <v>1.0687</v>
      </c>
      <c r="AB81">
        <v>2.5902852621</v>
      </c>
      <c r="AC81">
        <v>2.3045310138</v>
      </c>
      <c r="AD81">
        <v>2.9114720951</v>
      </c>
      <c r="AE81">
        <v>0.239013022</v>
      </c>
      <c r="AF81">
        <v>-0.0911</v>
      </c>
      <c r="AG81">
        <v>-0.2426</v>
      </c>
      <c r="AH81">
        <v>0.0605</v>
      </c>
      <c r="AI81" s="4">
        <v>6.729871E-69</v>
      </c>
      <c r="AJ81">
        <v>0.7092</v>
      </c>
      <c r="AK81">
        <v>0.63</v>
      </c>
      <c r="AL81">
        <v>0.7885</v>
      </c>
    </row>
    <row r="82" spans="1:38" ht="12.75">
      <c r="A82" t="s">
        <v>233</v>
      </c>
      <c r="B82" t="s">
        <v>51</v>
      </c>
      <c r="C82">
        <v>405</v>
      </c>
      <c r="D82">
        <v>12453</v>
      </c>
      <c r="E82">
        <v>35.416355323</v>
      </c>
      <c r="F82">
        <v>31.022510135</v>
      </c>
      <c r="G82">
        <v>40.432518803</v>
      </c>
      <c r="H82" s="4">
        <v>2.051639E-54</v>
      </c>
      <c r="I82">
        <v>32.522283787</v>
      </c>
      <c r="J82">
        <v>1.616045274</v>
      </c>
      <c r="K82">
        <v>1.0498</v>
      </c>
      <c r="L82">
        <v>0.9174</v>
      </c>
      <c r="M82">
        <v>1.1823</v>
      </c>
      <c r="N82">
        <v>2.8571306573</v>
      </c>
      <c r="O82">
        <v>2.5026675943</v>
      </c>
      <c r="P82">
        <v>3.261797776</v>
      </c>
      <c r="Q82">
        <v>474</v>
      </c>
      <c r="R82">
        <v>15896</v>
      </c>
      <c r="S82">
        <v>31.228641984</v>
      </c>
      <c r="T82">
        <v>27.510850618</v>
      </c>
      <c r="U82">
        <v>35.448852298</v>
      </c>
      <c r="V82" s="4">
        <v>2.88637E-73</v>
      </c>
      <c r="W82">
        <v>29.818822345</v>
      </c>
      <c r="X82">
        <v>1.3696238712</v>
      </c>
      <c r="Y82">
        <v>1.1709</v>
      </c>
      <c r="Z82">
        <v>1.0442</v>
      </c>
      <c r="AA82">
        <v>1.2977</v>
      </c>
      <c r="AB82">
        <v>3.2249564109</v>
      </c>
      <c r="AC82">
        <v>2.8410231259</v>
      </c>
      <c r="AD82">
        <v>3.6607740912</v>
      </c>
      <c r="AE82">
        <v>0.2814323638</v>
      </c>
      <c r="AF82">
        <v>0.0908</v>
      </c>
      <c r="AG82">
        <v>-0.0744</v>
      </c>
      <c r="AH82">
        <v>0.2559</v>
      </c>
      <c r="AI82" s="4">
        <v>5.16465E-166</v>
      </c>
      <c r="AJ82">
        <v>1.1481</v>
      </c>
      <c r="AK82">
        <v>1.0662</v>
      </c>
      <c r="AL82">
        <v>1.2301</v>
      </c>
    </row>
    <row r="83" spans="1:38" ht="12.75">
      <c r="A83" t="s">
        <v>233</v>
      </c>
      <c r="B83" t="s">
        <v>50</v>
      </c>
      <c r="C83">
        <v>514</v>
      </c>
      <c r="D83">
        <v>14625</v>
      </c>
      <c r="E83">
        <v>37.061209606</v>
      </c>
      <c r="F83">
        <v>32.743981287</v>
      </c>
      <c r="G83">
        <v>41.947655828</v>
      </c>
      <c r="H83" s="4">
        <v>2.703727E-67</v>
      </c>
      <c r="I83">
        <v>35.145299145</v>
      </c>
      <c r="J83">
        <v>1.5501926904</v>
      </c>
      <c r="K83">
        <v>1.0952</v>
      </c>
      <c r="L83">
        <v>0.9714</v>
      </c>
      <c r="M83">
        <v>1.2191</v>
      </c>
      <c r="N83">
        <v>2.9898253843</v>
      </c>
      <c r="O83">
        <v>2.6415432058</v>
      </c>
      <c r="P83">
        <v>3.3840278701</v>
      </c>
      <c r="Q83">
        <v>473</v>
      </c>
      <c r="R83">
        <v>17494</v>
      </c>
      <c r="S83">
        <v>28.014250149</v>
      </c>
      <c r="T83">
        <v>24.681648341</v>
      </c>
      <c r="U83">
        <v>31.796831419</v>
      </c>
      <c r="V83" s="4">
        <v>1.00435E-60</v>
      </c>
      <c r="W83">
        <v>27.037841546</v>
      </c>
      <c r="X83">
        <v>1.2432012788</v>
      </c>
      <c r="Y83">
        <v>1.0623</v>
      </c>
      <c r="Z83">
        <v>0.9356</v>
      </c>
      <c r="AA83">
        <v>1.189</v>
      </c>
      <c r="AB83">
        <v>2.8930087854</v>
      </c>
      <c r="AC83">
        <v>2.5488537122</v>
      </c>
      <c r="AD83">
        <v>3.2836328708</v>
      </c>
      <c r="AE83">
        <v>0.0024310498</v>
      </c>
      <c r="AF83">
        <v>0.2448</v>
      </c>
      <c r="AG83">
        <v>0.0865</v>
      </c>
      <c r="AH83">
        <v>0.403</v>
      </c>
      <c r="AI83" s="4">
        <v>6.69286E-167</v>
      </c>
      <c r="AJ83">
        <v>1.1078</v>
      </c>
      <c r="AK83">
        <v>1.0289</v>
      </c>
      <c r="AL83">
        <v>1.1866</v>
      </c>
    </row>
    <row r="84" spans="1:38" ht="12.75">
      <c r="A84" t="s">
        <v>233</v>
      </c>
      <c r="B84" t="s">
        <v>54</v>
      </c>
      <c r="C84">
        <v>197</v>
      </c>
      <c r="D84">
        <v>6130</v>
      </c>
      <c r="E84">
        <v>34.80225286</v>
      </c>
      <c r="F84">
        <v>29.39346424</v>
      </c>
      <c r="G84">
        <v>41.206330571</v>
      </c>
      <c r="H84" s="4">
        <v>4.593829E-33</v>
      </c>
      <c r="I84">
        <v>32.137030995</v>
      </c>
      <c r="J84">
        <v>2.2896686538</v>
      </c>
      <c r="K84">
        <v>1.0323</v>
      </c>
      <c r="L84">
        <v>0.8634</v>
      </c>
      <c r="M84">
        <v>1.2012</v>
      </c>
      <c r="N84">
        <v>2.8075893943</v>
      </c>
      <c r="O84">
        <v>2.3712481716</v>
      </c>
      <c r="P84">
        <v>3.3242232092</v>
      </c>
      <c r="Q84">
        <v>202</v>
      </c>
      <c r="R84">
        <v>6438</v>
      </c>
      <c r="S84">
        <v>32.321480237</v>
      </c>
      <c r="T84">
        <v>27.400003075</v>
      </c>
      <c r="U84">
        <v>38.126933119</v>
      </c>
      <c r="V84" s="4">
        <v>2.155196E-46</v>
      </c>
      <c r="W84">
        <v>31.37620379</v>
      </c>
      <c r="X84">
        <v>2.207621995</v>
      </c>
      <c r="Y84">
        <v>1.2053</v>
      </c>
      <c r="Z84">
        <v>1.0401</v>
      </c>
      <c r="AA84">
        <v>1.3705</v>
      </c>
      <c r="AB84">
        <v>3.3378129267</v>
      </c>
      <c r="AC84">
        <v>2.8295759905</v>
      </c>
      <c r="AD84">
        <v>3.9373373152</v>
      </c>
      <c r="AE84">
        <v>0.731907255</v>
      </c>
      <c r="AF84">
        <v>0.0389</v>
      </c>
      <c r="AG84">
        <v>-0.1835</v>
      </c>
      <c r="AH84">
        <v>0.2613</v>
      </c>
      <c r="AI84" s="4">
        <v>2.247159E-82</v>
      </c>
      <c r="AJ84">
        <v>1.0554</v>
      </c>
      <c r="AK84">
        <v>0.9478</v>
      </c>
      <c r="AL84">
        <v>1.163</v>
      </c>
    </row>
    <row r="85" spans="1:38" ht="12.75">
      <c r="A85" t="s">
        <v>233</v>
      </c>
      <c r="B85" t="s">
        <v>55</v>
      </c>
      <c r="C85">
        <v>531</v>
      </c>
      <c r="D85">
        <v>11502</v>
      </c>
      <c r="E85">
        <v>49.364873931</v>
      </c>
      <c r="F85">
        <v>43.648371206</v>
      </c>
      <c r="G85">
        <v>55.830050718</v>
      </c>
      <c r="H85" s="4">
        <v>2.48097E-107</v>
      </c>
      <c r="I85">
        <v>46.165884194</v>
      </c>
      <c r="J85">
        <v>2.0034287292</v>
      </c>
      <c r="K85">
        <v>1.3819</v>
      </c>
      <c r="L85">
        <v>1.2588</v>
      </c>
      <c r="M85">
        <v>1.505</v>
      </c>
      <c r="N85">
        <v>3.9823943886</v>
      </c>
      <c r="O85">
        <v>3.5212290587</v>
      </c>
      <c r="P85">
        <v>4.5039572269</v>
      </c>
      <c r="Q85">
        <v>515</v>
      </c>
      <c r="R85">
        <v>13930</v>
      </c>
      <c r="S85">
        <v>37.628250541</v>
      </c>
      <c r="T85">
        <v>33.243580557</v>
      </c>
      <c r="U85">
        <v>42.591237619</v>
      </c>
      <c r="V85" s="4">
        <v>2.79825E-102</v>
      </c>
      <c r="W85">
        <v>36.970567121</v>
      </c>
      <c r="X85">
        <v>1.6291178346</v>
      </c>
      <c r="Y85">
        <v>1.3573</v>
      </c>
      <c r="Z85">
        <v>1.2334</v>
      </c>
      <c r="AA85">
        <v>1.4812</v>
      </c>
      <c r="AB85">
        <v>3.8858387718</v>
      </c>
      <c r="AC85">
        <v>3.4330374754</v>
      </c>
      <c r="AD85">
        <v>4.3983624032</v>
      </c>
      <c r="AE85">
        <v>0.0028668921</v>
      </c>
      <c r="AF85">
        <v>0.2364</v>
      </c>
      <c r="AG85">
        <v>0.081</v>
      </c>
      <c r="AH85">
        <v>0.3918</v>
      </c>
      <c r="AI85" s="4">
        <v>1.36281E-254</v>
      </c>
      <c r="AJ85">
        <v>1.3669</v>
      </c>
      <c r="AK85">
        <v>1.2882</v>
      </c>
      <c r="AL85">
        <v>1.4455</v>
      </c>
    </row>
    <row r="86" spans="1:38" ht="12.75">
      <c r="A86" t="s">
        <v>233</v>
      </c>
      <c r="B86" t="s">
        <v>56</v>
      </c>
      <c r="C86">
        <v>556</v>
      </c>
      <c r="D86">
        <v>9816</v>
      </c>
      <c r="E86">
        <v>58.897844673</v>
      </c>
      <c r="F86">
        <v>52.149582516</v>
      </c>
      <c r="G86">
        <v>66.519345693</v>
      </c>
      <c r="H86" s="4">
        <v>4.84521E-139</v>
      </c>
      <c r="I86">
        <v>56.642216789</v>
      </c>
      <c r="J86">
        <v>2.4021650616</v>
      </c>
      <c r="K86">
        <v>1.5584</v>
      </c>
      <c r="L86">
        <v>1.4368</v>
      </c>
      <c r="M86">
        <v>1.6801</v>
      </c>
      <c r="N86">
        <v>4.7514442447</v>
      </c>
      <c r="O86">
        <v>4.207044164</v>
      </c>
      <c r="P86">
        <v>5.3662908042</v>
      </c>
      <c r="Q86">
        <v>577</v>
      </c>
      <c r="R86">
        <v>12081</v>
      </c>
      <c r="S86">
        <v>49.211207204</v>
      </c>
      <c r="T86">
        <v>43.628528761</v>
      </c>
      <c r="U86">
        <v>55.508241585</v>
      </c>
      <c r="V86" s="4">
        <v>2.63704E-154</v>
      </c>
      <c r="W86">
        <v>47.760946941</v>
      </c>
      <c r="X86">
        <v>1.9883142371</v>
      </c>
      <c r="Y86">
        <v>1.6257</v>
      </c>
      <c r="Z86">
        <v>1.5053</v>
      </c>
      <c r="AA86">
        <v>1.7461</v>
      </c>
      <c r="AB86">
        <v>5.0820012679</v>
      </c>
      <c r="AC86">
        <v>4.5054826142</v>
      </c>
      <c r="AD86">
        <v>5.7322908773</v>
      </c>
      <c r="AE86">
        <v>0.06147796</v>
      </c>
      <c r="AF86">
        <v>0.1446</v>
      </c>
      <c r="AG86">
        <v>-0.007</v>
      </c>
      <c r="AH86">
        <v>0.2962</v>
      </c>
      <c r="AI86">
        <v>0</v>
      </c>
      <c r="AJ86">
        <v>1.5467</v>
      </c>
      <c r="AK86">
        <v>1.4691</v>
      </c>
      <c r="AL86">
        <v>1.6243</v>
      </c>
    </row>
    <row r="87" spans="1:38" ht="12.75">
      <c r="A87" t="s">
        <v>233</v>
      </c>
      <c r="B87" t="s">
        <v>49</v>
      </c>
      <c r="C87">
        <v>355</v>
      </c>
      <c r="D87">
        <v>6562</v>
      </c>
      <c r="E87">
        <v>57.897886285</v>
      </c>
      <c r="F87">
        <v>50.388967395</v>
      </c>
      <c r="G87">
        <v>66.525777557</v>
      </c>
      <c r="H87" s="4">
        <v>7.26497E-105</v>
      </c>
      <c r="I87">
        <v>54.099359951</v>
      </c>
      <c r="J87">
        <v>2.8712958978</v>
      </c>
      <c r="K87">
        <v>1.5413</v>
      </c>
      <c r="L87">
        <v>1.4024</v>
      </c>
      <c r="M87">
        <v>1.6802</v>
      </c>
      <c r="N87">
        <v>4.670774968</v>
      </c>
      <c r="O87">
        <v>4.0650107055</v>
      </c>
      <c r="P87">
        <v>5.3668096795</v>
      </c>
      <c r="Q87">
        <v>323</v>
      </c>
      <c r="R87">
        <v>8397</v>
      </c>
      <c r="S87">
        <v>39.395086414</v>
      </c>
      <c r="T87">
        <v>34.034377186</v>
      </c>
      <c r="U87">
        <v>45.600153782</v>
      </c>
      <c r="V87" s="4">
        <v>7.177381E-79</v>
      </c>
      <c r="W87">
        <v>38.466118852</v>
      </c>
      <c r="X87">
        <v>2.1403121062</v>
      </c>
      <c r="Y87">
        <v>1.4032</v>
      </c>
      <c r="Z87">
        <v>1.257</v>
      </c>
      <c r="AA87">
        <v>1.5495</v>
      </c>
      <c r="AB87">
        <v>4.0682984726</v>
      </c>
      <c r="AC87">
        <v>3.5147023989</v>
      </c>
      <c r="AD87">
        <v>4.7090907235</v>
      </c>
      <c r="AE87">
        <v>0.0002150166</v>
      </c>
      <c r="AF87">
        <v>0.35</v>
      </c>
      <c r="AG87">
        <v>0.1646</v>
      </c>
      <c r="AH87">
        <v>0.5353</v>
      </c>
      <c r="AI87" s="4">
        <v>3.04093E-217</v>
      </c>
      <c r="AJ87">
        <v>1.4526</v>
      </c>
      <c r="AK87">
        <v>1.3621</v>
      </c>
      <c r="AL87">
        <v>1.5431</v>
      </c>
    </row>
    <row r="88" spans="1:38" ht="12.75">
      <c r="A88" t="s">
        <v>233</v>
      </c>
      <c r="B88" t="s">
        <v>87</v>
      </c>
      <c r="C88">
        <v>747</v>
      </c>
      <c r="D88">
        <v>133511</v>
      </c>
      <c r="E88">
        <v>6.0014875727</v>
      </c>
      <c r="F88">
        <v>5.3675017594</v>
      </c>
      <c r="G88">
        <v>6.7103570151</v>
      </c>
      <c r="H88" s="4">
        <v>3.839407E-37</v>
      </c>
      <c r="I88">
        <v>5.5950446031</v>
      </c>
      <c r="J88">
        <v>0.2047119768</v>
      </c>
      <c r="K88">
        <v>-0.7253</v>
      </c>
      <c r="L88">
        <v>-0.837</v>
      </c>
      <c r="M88">
        <v>-0.6137</v>
      </c>
      <c r="N88">
        <v>0.4841558082</v>
      </c>
      <c r="O88">
        <v>0.4330105029</v>
      </c>
      <c r="P88">
        <v>0.541342173</v>
      </c>
      <c r="Q88">
        <v>668</v>
      </c>
      <c r="R88">
        <v>136936</v>
      </c>
      <c r="S88">
        <v>4.9799842454</v>
      </c>
      <c r="T88">
        <v>4.4480345623</v>
      </c>
      <c r="U88">
        <v>5.5755508948</v>
      </c>
      <c r="V88" s="4">
        <v>8.511825E-31</v>
      </c>
      <c r="W88">
        <v>4.8781912718</v>
      </c>
      <c r="X88">
        <v>0.1887428869</v>
      </c>
      <c r="Y88">
        <v>-0.665</v>
      </c>
      <c r="Z88">
        <v>-0.778</v>
      </c>
      <c r="AA88">
        <v>-0.552</v>
      </c>
      <c r="AB88">
        <v>0.5142789151</v>
      </c>
      <c r="AC88">
        <v>0.4593449047</v>
      </c>
      <c r="AD88">
        <v>0.5757825976</v>
      </c>
      <c r="AE88">
        <v>0.0308378734</v>
      </c>
      <c r="AF88">
        <v>0.1515</v>
      </c>
      <c r="AG88">
        <v>0.014</v>
      </c>
      <c r="AH88">
        <v>0.289</v>
      </c>
      <c r="AI88" s="4">
        <v>7.025595E-78</v>
      </c>
      <c r="AJ88">
        <v>-0.6744</v>
      </c>
      <c r="AK88">
        <v>-0.7451</v>
      </c>
      <c r="AL88">
        <v>-0.6036</v>
      </c>
    </row>
    <row r="89" spans="1:38" ht="12.75">
      <c r="A89" t="s">
        <v>233</v>
      </c>
      <c r="B89" t="s">
        <v>86</v>
      </c>
      <c r="C89">
        <v>537</v>
      </c>
      <c r="D89">
        <v>86340</v>
      </c>
      <c r="E89">
        <v>6.6749795268</v>
      </c>
      <c r="F89">
        <v>5.927776414</v>
      </c>
      <c r="G89">
        <v>7.5163684612</v>
      </c>
      <c r="H89" s="4">
        <v>1.626049E-24</v>
      </c>
      <c r="I89">
        <v>6.2195969423</v>
      </c>
      <c r="J89">
        <v>0.2683954187</v>
      </c>
      <c r="K89">
        <v>-0.619</v>
      </c>
      <c r="L89">
        <v>-0.7377</v>
      </c>
      <c r="M89">
        <v>-0.5003</v>
      </c>
      <c r="N89">
        <v>0.5384881778</v>
      </c>
      <c r="O89">
        <v>0.4782093349</v>
      </c>
      <c r="P89">
        <v>0.6063652391</v>
      </c>
      <c r="Q89">
        <v>494</v>
      </c>
      <c r="R89">
        <v>102984</v>
      </c>
      <c r="S89">
        <v>4.8431754895</v>
      </c>
      <c r="T89">
        <v>4.2922181904</v>
      </c>
      <c r="U89">
        <v>5.4648547165</v>
      </c>
      <c r="V89" s="4">
        <v>2.467512E-29</v>
      </c>
      <c r="W89">
        <v>4.7968616484</v>
      </c>
      <c r="X89">
        <v>0.2158210088</v>
      </c>
      <c r="Y89">
        <v>-0.6928</v>
      </c>
      <c r="Z89">
        <v>-0.8136</v>
      </c>
      <c r="AA89">
        <v>-0.5721</v>
      </c>
      <c r="AB89">
        <v>0.5001507863</v>
      </c>
      <c r="AC89">
        <v>0.443253875</v>
      </c>
      <c r="AD89">
        <v>0.5643510935</v>
      </c>
      <c r="AE89">
        <v>0.0001811255</v>
      </c>
      <c r="AF89">
        <v>0.2857</v>
      </c>
      <c r="AG89">
        <v>0.1361</v>
      </c>
      <c r="AH89">
        <v>0.4353</v>
      </c>
      <c r="AI89" s="4">
        <v>7.485735E-58</v>
      </c>
      <c r="AJ89">
        <v>-0.6242</v>
      </c>
      <c r="AK89">
        <v>-0.7006</v>
      </c>
      <c r="AL89">
        <v>-0.5479</v>
      </c>
    </row>
    <row r="90" spans="1:38" ht="12.75">
      <c r="A90" t="s">
        <v>233</v>
      </c>
      <c r="B90" t="s">
        <v>82</v>
      </c>
      <c r="C90">
        <v>859</v>
      </c>
      <c r="D90">
        <v>140819</v>
      </c>
      <c r="E90">
        <v>6.5370570089</v>
      </c>
      <c r="F90">
        <v>5.8763199545</v>
      </c>
      <c r="G90">
        <v>7.2720877468</v>
      </c>
      <c r="H90" s="4">
        <v>5.602604E-32</v>
      </c>
      <c r="I90">
        <v>6.1000291154</v>
      </c>
      <c r="J90">
        <v>0.2081303076</v>
      </c>
      <c r="K90">
        <v>-0.6399</v>
      </c>
      <c r="L90">
        <v>-0.7464</v>
      </c>
      <c r="M90">
        <v>-0.5333</v>
      </c>
      <c r="N90">
        <v>0.5273616051</v>
      </c>
      <c r="O90">
        <v>0.4740582068</v>
      </c>
      <c r="P90">
        <v>0.5866584705</v>
      </c>
      <c r="Q90">
        <v>766</v>
      </c>
      <c r="R90">
        <v>140067</v>
      </c>
      <c r="S90">
        <v>5.4966499669</v>
      </c>
      <c r="T90">
        <v>4.9328462653</v>
      </c>
      <c r="U90">
        <v>6.124894074</v>
      </c>
      <c r="V90" s="4">
        <v>1.11732E-24</v>
      </c>
      <c r="W90">
        <v>5.4688113546</v>
      </c>
      <c r="X90">
        <v>0.1975961862</v>
      </c>
      <c r="Y90">
        <v>-0.5663</v>
      </c>
      <c r="Z90">
        <v>-0.6745</v>
      </c>
      <c r="AA90">
        <v>-0.4581</v>
      </c>
      <c r="AB90">
        <v>0.5676345631</v>
      </c>
      <c r="AC90">
        <v>0.5094110143</v>
      </c>
      <c r="AD90">
        <v>0.6325128201</v>
      </c>
      <c r="AE90">
        <v>0.0363852703</v>
      </c>
      <c r="AF90">
        <v>0.1383</v>
      </c>
      <c r="AG90">
        <v>0.0088</v>
      </c>
      <c r="AH90">
        <v>0.2678</v>
      </c>
      <c r="AI90" s="4">
        <v>1.976634E-62</v>
      </c>
      <c r="AJ90">
        <v>-0.5734</v>
      </c>
      <c r="AK90">
        <v>-0.6408</v>
      </c>
      <c r="AL90">
        <v>-0.506</v>
      </c>
    </row>
    <row r="91" spans="1:38" ht="12.75">
      <c r="A91" t="s">
        <v>233</v>
      </c>
      <c r="B91" t="s">
        <v>105</v>
      </c>
      <c r="C91">
        <v>1077</v>
      </c>
      <c r="D91">
        <v>137216</v>
      </c>
      <c r="E91">
        <v>7.8009917709</v>
      </c>
      <c r="F91">
        <v>7.0488346537</v>
      </c>
      <c r="G91">
        <v>8.63340901</v>
      </c>
      <c r="H91" s="4">
        <v>3.478955E-19</v>
      </c>
      <c r="I91">
        <v>7.8489388993</v>
      </c>
      <c r="J91">
        <v>0.2391680137</v>
      </c>
      <c r="K91">
        <v>-0.4631</v>
      </c>
      <c r="L91">
        <v>-0.5645</v>
      </c>
      <c r="M91">
        <v>-0.3617</v>
      </c>
      <c r="N91">
        <v>0.6293265511</v>
      </c>
      <c r="O91">
        <v>0.5686480555</v>
      </c>
      <c r="P91">
        <v>0.696479842</v>
      </c>
      <c r="Q91">
        <v>825</v>
      </c>
      <c r="R91">
        <v>131998</v>
      </c>
      <c r="S91">
        <v>6.0731084254</v>
      </c>
      <c r="T91">
        <v>5.4609469867</v>
      </c>
      <c r="U91">
        <v>6.7538919599</v>
      </c>
      <c r="V91" s="4">
        <v>7.54101E-18</v>
      </c>
      <c r="W91">
        <v>6.2500946984</v>
      </c>
      <c r="X91">
        <v>0.2176003669</v>
      </c>
      <c r="Y91">
        <v>-0.4665</v>
      </c>
      <c r="Z91">
        <v>-0.5728</v>
      </c>
      <c r="AA91">
        <v>-0.3603</v>
      </c>
      <c r="AB91">
        <v>0.6271649584</v>
      </c>
      <c r="AC91">
        <v>0.5639475454</v>
      </c>
      <c r="AD91">
        <v>0.6974689193</v>
      </c>
      <c r="AE91">
        <v>0.0006406055</v>
      </c>
      <c r="AF91">
        <v>0.2153</v>
      </c>
      <c r="AG91">
        <v>0.0917</v>
      </c>
      <c r="AH91">
        <v>0.3389</v>
      </c>
      <c r="AI91" s="4">
        <v>6.983197E-44</v>
      </c>
      <c r="AJ91">
        <v>-0.4613</v>
      </c>
      <c r="AK91">
        <v>-0.5263</v>
      </c>
      <c r="AL91">
        <v>-0.3962</v>
      </c>
    </row>
    <row r="92" spans="1:38" ht="12.75">
      <c r="A92" t="s">
        <v>233</v>
      </c>
      <c r="B92" t="s">
        <v>106</v>
      </c>
      <c r="C92">
        <v>869</v>
      </c>
      <c r="D92">
        <v>80465</v>
      </c>
      <c r="E92">
        <v>10.263605425</v>
      </c>
      <c r="F92">
        <v>9.2260124577</v>
      </c>
      <c r="G92">
        <v>11.417890102</v>
      </c>
      <c r="H92">
        <v>0.0005182182</v>
      </c>
      <c r="I92">
        <v>10.799726589</v>
      </c>
      <c r="J92">
        <v>0.3663556322</v>
      </c>
      <c r="K92">
        <v>-0.1888</v>
      </c>
      <c r="L92">
        <v>-0.2953</v>
      </c>
      <c r="M92">
        <v>-0.0822</v>
      </c>
      <c r="N92">
        <v>0.8279920801</v>
      </c>
      <c r="O92">
        <v>0.7442867228</v>
      </c>
      <c r="P92">
        <v>0.921111265</v>
      </c>
      <c r="Q92">
        <v>645</v>
      </c>
      <c r="R92">
        <v>77967</v>
      </c>
      <c r="S92">
        <v>7.6139553753</v>
      </c>
      <c r="T92">
        <v>6.7978546434</v>
      </c>
      <c r="U92">
        <v>8.5280311949</v>
      </c>
      <c r="V92">
        <v>3.23226E-05</v>
      </c>
      <c r="W92">
        <v>8.2727307707</v>
      </c>
      <c r="X92">
        <v>0.325738456</v>
      </c>
      <c r="Y92">
        <v>-0.2404</v>
      </c>
      <c r="Z92">
        <v>-0.3538</v>
      </c>
      <c r="AA92">
        <v>-0.1271</v>
      </c>
      <c r="AB92">
        <v>0.7862869673</v>
      </c>
      <c r="AC92">
        <v>0.7020089098</v>
      </c>
      <c r="AD92">
        <v>0.8806828324</v>
      </c>
      <c r="AE92">
        <v>0.000114232</v>
      </c>
      <c r="AF92">
        <v>0.2635</v>
      </c>
      <c r="AG92">
        <v>0.1297</v>
      </c>
      <c r="AH92">
        <v>0.3974</v>
      </c>
      <c r="AI92" s="4">
        <v>2.8844327E-07</v>
      </c>
      <c r="AJ92">
        <v>-0.1798</v>
      </c>
      <c r="AK92">
        <v>-0.2484</v>
      </c>
      <c r="AL92">
        <v>-0.1111</v>
      </c>
    </row>
    <row r="93" spans="1:38" ht="12.75">
      <c r="A93" t="s">
        <v>233</v>
      </c>
      <c r="B93" t="s">
        <v>89</v>
      </c>
      <c r="C93">
        <v>684</v>
      </c>
      <c r="D93">
        <v>119476</v>
      </c>
      <c r="E93">
        <v>6.3450648534</v>
      </c>
      <c r="F93">
        <v>5.6591075731</v>
      </c>
      <c r="G93">
        <v>7.1141690582</v>
      </c>
      <c r="H93" s="4">
        <v>1.819981E-30</v>
      </c>
      <c r="I93">
        <v>5.724999163</v>
      </c>
      <c r="J93">
        <v>0.2189008141</v>
      </c>
      <c r="K93">
        <v>-0.6697</v>
      </c>
      <c r="L93">
        <v>-0.7841</v>
      </c>
      <c r="M93">
        <v>-0.5553</v>
      </c>
      <c r="N93">
        <v>0.5118730923</v>
      </c>
      <c r="O93">
        <v>0.4565351119</v>
      </c>
      <c r="P93">
        <v>0.573918754</v>
      </c>
      <c r="Q93">
        <v>599</v>
      </c>
      <c r="R93">
        <v>129913</v>
      </c>
      <c r="S93">
        <v>4.7424328316</v>
      </c>
      <c r="T93">
        <v>4.2228934951</v>
      </c>
      <c r="U93">
        <v>5.3258906927</v>
      </c>
      <c r="V93" s="4">
        <v>1.748038E-33</v>
      </c>
      <c r="W93">
        <v>4.6107779822</v>
      </c>
      <c r="X93">
        <v>0.1883912811</v>
      </c>
      <c r="Y93">
        <v>-0.7139</v>
      </c>
      <c r="Z93">
        <v>-0.8299</v>
      </c>
      <c r="AA93">
        <v>-0.5978</v>
      </c>
      <c r="AB93">
        <v>0.4897471741</v>
      </c>
      <c r="AC93">
        <v>0.4360947702</v>
      </c>
      <c r="AD93">
        <v>0.550000392</v>
      </c>
      <c r="AE93">
        <v>0.0004199819</v>
      </c>
      <c r="AF93">
        <v>0.2561</v>
      </c>
      <c r="AG93">
        <v>0.1138</v>
      </c>
      <c r="AH93">
        <v>0.3983</v>
      </c>
      <c r="AI93" s="4">
        <v>6.985721E-71</v>
      </c>
      <c r="AJ93">
        <v>-0.6658</v>
      </c>
      <c r="AK93">
        <v>-0.7391</v>
      </c>
      <c r="AL93">
        <v>-0.5925</v>
      </c>
    </row>
    <row r="94" spans="1:38" ht="12.75">
      <c r="A94" t="s">
        <v>233</v>
      </c>
      <c r="B94" t="s">
        <v>88</v>
      </c>
      <c r="C94">
        <v>882</v>
      </c>
      <c r="D94">
        <v>106147</v>
      </c>
      <c r="E94">
        <v>8.2683963227</v>
      </c>
      <c r="F94">
        <v>7.4420456368</v>
      </c>
      <c r="G94">
        <v>9.1865034273</v>
      </c>
      <c r="H94" s="4">
        <v>4.804725E-14</v>
      </c>
      <c r="I94">
        <v>8.3092315374</v>
      </c>
      <c r="J94">
        <v>0.2797863794</v>
      </c>
      <c r="K94">
        <v>-0.4049</v>
      </c>
      <c r="L94">
        <v>-0.5102</v>
      </c>
      <c r="M94">
        <v>-0.2996</v>
      </c>
      <c r="N94">
        <v>0.6670333072</v>
      </c>
      <c r="O94">
        <v>0.6003694211</v>
      </c>
      <c r="P94">
        <v>0.7410994253</v>
      </c>
      <c r="Q94">
        <v>712</v>
      </c>
      <c r="R94">
        <v>102582</v>
      </c>
      <c r="S94">
        <v>6.5752282482</v>
      </c>
      <c r="T94">
        <v>5.8919963202</v>
      </c>
      <c r="U94">
        <v>7.3376872908</v>
      </c>
      <c r="V94" s="4">
        <v>4.666467E-12</v>
      </c>
      <c r="W94">
        <v>6.9407888323</v>
      </c>
      <c r="X94">
        <v>0.2601170588</v>
      </c>
      <c r="Y94">
        <v>-0.3871</v>
      </c>
      <c r="Z94">
        <v>-0.4968</v>
      </c>
      <c r="AA94">
        <v>-0.2774</v>
      </c>
      <c r="AB94">
        <v>0.6790184633</v>
      </c>
      <c r="AC94">
        <v>0.6084616589</v>
      </c>
      <c r="AD94">
        <v>0.7577569874</v>
      </c>
      <c r="AE94">
        <v>0.0033721372</v>
      </c>
      <c r="AF94">
        <v>0.1941</v>
      </c>
      <c r="AG94">
        <v>0.0643</v>
      </c>
      <c r="AH94">
        <v>0.3238</v>
      </c>
      <c r="AI94" s="4">
        <v>8.965931E-29</v>
      </c>
      <c r="AJ94">
        <v>-0.3822</v>
      </c>
      <c r="AK94">
        <v>-0.4495</v>
      </c>
      <c r="AL94">
        <v>-0.3149</v>
      </c>
    </row>
    <row r="95" spans="1:38" ht="12.75">
      <c r="A95" t="s">
        <v>233</v>
      </c>
      <c r="B95" t="s">
        <v>95</v>
      </c>
      <c r="C95">
        <v>139</v>
      </c>
      <c r="D95">
        <v>23147</v>
      </c>
      <c r="E95">
        <v>6.2444251213</v>
      </c>
      <c r="F95">
        <v>5.146715282</v>
      </c>
      <c r="G95">
        <v>7.5762584404</v>
      </c>
      <c r="H95" s="4">
        <v>3.621382E-12</v>
      </c>
      <c r="I95">
        <v>6.0050978529</v>
      </c>
      <c r="J95">
        <v>0.509345752</v>
      </c>
      <c r="K95">
        <v>-0.6857</v>
      </c>
      <c r="L95">
        <v>-0.879</v>
      </c>
      <c r="M95">
        <v>-0.4923</v>
      </c>
      <c r="N95">
        <v>0.50375422</v>
      </c>
      <c r="O95">
        <v>0.4151990763</v>
      </c>
      <c r="P95">
        <v>0.6111967214</v>
      </c>
      <c r="Q95">
        <v>159</v>
      </c>
      <c r="R95">
        <v>32343</v>
      </c>
      <c r="S95">
        <v>4.9921977256</v>
      </c>
      <c r="T95">
        <v>4.1701258678</v>
      </c>
      <c r="U95">
        <v>5.976327555</v>
      </c>
      <c r="V95" s="4">
        <v>5.314781E-13</v>
      </c>
      <c r="W95">
        <v>4.9160560245</v>
      </c>
      <c r="X95">
        <v>0.3898686026</v>
      </c>
      <c r="Y95">
        <v>-0.6625</v>
      </c>
      <c r="Z95">
        <v>-0.8425</v>
      </c>
      <c r="AA95">
        <v>-0.4826</v>
      </c>
      <c r="AB95">
        <v>0.5155401912</v>
      </c>
      <c r="AC95">
        <v>0.4306455003</v>
      </c>
      <c r="AD95">
        <v>0.6171704768</v>
      </c>
      <c r="AE95">
        <v>0.1418752128</v>
      </c>
      <c r="AF95">
        <v>0.1887</v>
      </c>
      <c r="AG95">
        <v>-0.0631</v>
      </c>
      <c r="AH95">
        <v>0.4406</v>
      </c>
      <c r="AI95" s="4">
        <v>8.777508E-25</v>
      </c>
      <c r="AJ95">
        <v>-0.6086</v>
      </c>
      <c r="AK95">
        <v>-0.7247</v>
      </c>
      <c r="AL95">
        <v>-0.4926</v>
      </c>
    </row>
    <row r="96" spans="1:38" ht="12.75">
      <c r="A96" t="s">
        <v>233</v>
      </c>
      <c r="B96" t="s">
        <v>94</v>
      </c>
      <c r="C96">
        <v>821</v>
      </c>
      <c r="D96">
        <v>105542</v>
      </c>
      <c r="E96">
        <v>8.4556816766</v>
      </c>
      <c r="F96">
        <v>7.5801737923</v>
      </c>
      <c r="G96">
        <v>9.4323104686</v>
      </c>
      <c r="H96" s="4">
        <v>6.928037E-12</v>
      </c>
      <c r="I96">
        <v>7.7788937106</v>
      </c>
      <c r="J96">
        <v>0.2714852624</v>
      </c>
      <c r="K96">
        <v>-0.3825</v>
      </c>
      <c r="L96">
        <v>-0.4918</v>
      </c>
      <c r="M96">
        <v>-0.2732</v>
      </c>
      <c r="N96">
        <v>0.68214211</v>
      </c>
      <c r="O96">
        <v>0.6115125832</v>
      </c>
      <c r="P96">
        <v>0.7609293267</v>
      </c>
      <c r="Q96">
        <v>624</v>
      </c>
      <c r="R96">
        <v>108178</v>
      </c>
      <c r="S96">
        <v>6.0055797038</v>
      </c>
      <c r="T96">
        <v>5.3528668944</v>
      </c>
      <c r="U96">
        <v>6.737882389</v>
      </c>
      <c r="V96" s="4">
        <v>4.019535E-16</v>
      </c>
      <c r="W96">
        <v>5.7682708129</v>
      </c>
      <c r="X96">
        <v>0.230915639</v>
      </c>
      <c r="Y96">
        <v>-0.4777</v>
      </c>
      <c r="Z96">
        <v>-0.5928</v>
      </c>
      <c r="AA96">
        <v>-0.3627</v>
      </c>
      <c r="AB96">
        <v>0.6201913223</v>
      </c>
      <c r="AC96">
        <v>0.5527862024</v>
      </c>
      <c r="AD96">
        <v>0.6958156239</v>
      </c>
      <c r="AE96">
        <v>1.18415E-05</v>
      </c>
      <c r="AF96">
        <v>0.3071</v>
      </c>
      <c r="AG96">
        <v>0.1697</v>
      </c>
      <c r="AH96">
        <v>0.4445</v>
      </c>
      <c r="AI96" s="4">
        <v>7.26154E-30</v>
      </c>
      <c r="AJ96">
        <v>-0.4096</v>
      </c>
      <c r="AK96">
        <v>-0.4804</v>
      </c>
      <c r="AL96">
        <v>-0.3389</v>
      </c>
    </row>
    <row r="97" spans="1:38" ht="12.75">
      <c r="A97" t="s">
        <v>233</v>
      </c>
      <c r="B97" t="s">
        <v>93</v>
      </c>
      <c r="C97">
        <v>1181</v>
      </c>
      <c r="D97">
        <v>148951</v>
      </c>
      <c r="E97">
        <v>7.859906293</v>
      </c>
      <c r="F97">
        <v>7.117027898</v>
      </c>
      <c r="G97">
        <v>8.6803266505</v>
      </c>
      <c r="H97" s="4">
        <v>2.39309E-19</v>
      </c>
      <c r="I97">
        <v>7.9287819484</v>
      </c>
      <c r="J97">
        <v>0.2307180251</v>
      </c>
      <c r="K97">
        <v>-0.4556</v>
      </c>
      <c r="L97">
        <v>-0.5549</v>
      </c>
      <c r="M97">
        <v>-0.3563</v>
      </c>
      <c r="N97">
        <v>0.6340793407</v>
      </c>
      <c r="O97">
        <v>0.5741493841</v>
      </c>
      <c r="P97">
        <v>0.7002648116</v>
      </c>
      <c r="Q97">
        <v>932</v>
      </c>
      <c r="R97">
        <v>144026</v>
      </c>
      <c r="S97">
        <v>6.1208376977</v>
      </c>
      <c r="T97">
        <v>5.5193301717</v>
      </c>
      <c r="U97">
        <v>6.7878987044</v>
      </c>
      <c r="V97" s="4">
        <v>3.577086E-18</v>
      </c>
      <c r="W97">
        <v>6.4710538375</v>
      </c>
      <c r="X97">
        <v>0.2119664161</v>
      </c>
      <c r="Y97">
        <v>-0.4587</v>
      </c>
      <c r="Z97">
        <v>-0.5622</v>
      </c>
      <c r="AA97">
        <v>-0.3553</v>
      </c>
      <c r="AB97">
        <v>0.6320939214</v>
      </c>
      <c r="AC97">
        <v>0.5699767294</v>
      </c>
      <c r="AD97">
        <v>0.700980768</v>
      </c>
      <c r="AE97">
        <v>0.0004202185</v>
      </c>
      <c r="AF97">
        <v>0.215</v>
      </c>
      <c r="AG97">
        <v>0.0955</v>
      </c>
      <c r="AH97">
        <v>0.3345</v>
      </c>
      <c r="AI97" s="4">
        <v>4.717847E-45</v>
      </c>
      <c r="AJ97">
        <v>-0.458</v>
      </c>
      <c r="AK97">
        <v>-0.5217</v>
      </c>
      <c r="AL97">
        <v>-0.3943</v>
      </c>
    </row>
    <row r="98" spans="1:38" ht="12.75">
      <c r="A98" t="s">
        <v>233</v>
      </c>
      <c r="B98" t="s">
        <v>92</v>
      </c>
      <c r="C98">
        <v>739</v>
      </c>
      <c r="D98">
        <v>72520</v>
      </c>
      <c r="E98">
        <v>10.265749186</v>
      </c>
      <c r="F98">
        <v>9.1911263523</v>
      </c>
      <c r="G98">
        <v>11.466016494</v>
      </c>
      <c r="H98">
        <v>0.0008318502</v>
      </c>
      <c r="I98">
        <v>10.190292333</v>
      </c>
      <c r="J98">
        <v>0.374855963</v>
      </c>
      <c r="K98">
        <v>-0.1885</v>
      </c>
      <c r="L98">
        <v>-0.2991</v>
      </c>
      <c r="M98">
        <v>-0.078</v>
      </c>
      <c r="N98">
        <v>0.828165023</v>
      </c>
      <c r="O98">
        <v>0.7414723688</v>
      </c>
      <c r="P98">
        <v>0.9249937478</v>
      </c>
      <c r="Q98">
        <v>635</v>
      </c>
      <c r="R98">
        <v>71984</v>
      </c>
      <c r="S98">
        <v>8.6882793016</v>
      </c>
      <c r="T98">
        <v>7.752053968</v>
      </c>
      <c r="U98">
        <v>9.7375737494</v>
      </c>
      <c r="V98">
        <v>0.0623053289</v>
      </c>
      <c r="W98">
        <v>8.8214047566</v>
      </c>
      <c r="X98">
        <v>0.3500667695</v>
      </c>
      <c r="Y98">
        <v>-0.1084</v>
      </c>
      <c r="Z98">
        <v>-0.2225</v>
      </c>
      <c r="AA98">
        <v>0.0056</v>
      </c>
      <c r="AB98">
        <v>0.8972315238</v>
      </c>
      <c r="AC98">
        <v>0.8005482965</v>
      </c>
      <c r="AD98">
        <v>1.0055913064</v>
      </c>
      <c r="AE98">
        <v>0.060488351</v>
      </c>
      <c r="AF98">
        <v>0.1318</v>
      </c>
      <c r="AG98">
        <v>-0.0058</v>
      </c>
      <c r="AH98">
        <v>0.2693</v>
      </c>
      <c r="AI98">
        <v>2.13745E-05</v>
      </c>
      <c r="AJ98">
        <v>-0.1526</v>
      </c>
      <c r="AK98">
        <v>-0.2229</v>
      </c>
      <c r="AL98">
        <v>-0.0822</v>
      </c>
    </row>
    <row r="99" spans="1:38" ht="12.75">
      <c r="A99" t="s">
        <v>233</v>
      </c>
      <c r="B99" t="s">
        <v>91</v>
      </c>
      <c r="C99">
        <v>742</v>
      </c>
      <c r="D99">
        <v>112900</v>
      </c>
      <c r="E99">
        <v>6.9059538291</v>
      </c>
      <c r="F99">
        <v>6.1795784866</v>
      </c>
      <c r="G99">
        <v>7.7177105838</v>
      </c>
      <c r="H99" s="4">
        <v>5.928273E-25</v>
      </c>
      <c r="I99">
        <v>6.5721877768</v>
      </c>
      <c r="J99">
        <v>0.2412726036</v>
      </c>
      <c r="K99">
        <v>-0.585</v>
      </c>
      <c r="L99">
        <v>-0.6961</v>
      </c>
      <c r="M99">
        <v>-0.4738</v>
      </c>
      <c r="N99">
        <v>0.5571214831</v>
      </c>
      <c r="O99">
        <v>0.4985228712</v>
      </c>
      <c r="P99">
        <v>0.6226080384</v>
      </c>
      <c r="Q99">
        <v>555</v>
      </c>
      <c r="R99">
        <v>123455</v>
      </c>
      <c r="S99">
        <v>4.5877923151</v>
      </c>
      <c r="T99">
        <v>4.0786637419</v>
      </c>
      <c r="U99">
        <v>5.1604740323</v>
      </c>
      <c r="V99" s="4">
        <v>1.453167E-35</v>
      </c>
      <c r="W99">
        <v>4.4955651857</v>
      </c>
      <c r="X99">
        <v>0.1908261146</v>
      </c>
      <c r="Y99">
        <v>-0.747</v>
      </c>
      <c r="Z99">
        <v>-0.8646</v>
      </c>
      <c r="AA99">
        <v>-0.6294</v>
      </c>
      <c r="AB99">
        <v>0.473777574</v>
      </c>
      <c r="AC99">
        <v>0.4212002811</v>
      </c>
      <c r="AD99">
        <v>0.5329179483</v>
      </c>
      <c r="AE99" s="4">
        <v>2.0179465E-07</v>
      </c>
      <c r="AF99">
        <v>0.3739</v>
      </c>
      <c r="AG99">
        <v>0.2329</v>
      </c>
      <c r="AH99">
        <v>0.5149</v>
      </c>
      <c r="AI99" s="4">
        <v>4.104014E-64</v>
      </c>
      <c r="AJ99">
        <v>-0.6162</v>
      </c>
      <c r="AK99">
        <v>-0.6876</v>
      </c>
      <c r="AL99">
        <v>-0.5447</v>
      </c>
    </row>
    <row r="100" spans="1:38" ht="12.75">
      <c r="A100" t="s">
        <v>233</v>
      </c>
      <c r="B100" t="s">
        <v>90</v>
      </c>
      <c r="C100">
        <v>619</v>
      </c>
      <c r="D100">
        <v>61022</v>
      </c>
      <c r="E100">
        <v>9.6517454039</v>
      </c>
      <c r="F100">
        <v>8.6128890463</v>
      </c>
      <c r="G100">
        <v>10.815904958</v>
      </c>
      <c r="H100">
        <v>1.65879E-05</v>
      </c>
      <c r="I100">
        <v>10.143882534</v>
      </c>
      <c r="J100">
        <v>0.4077170629</v>
      </c>
      <c r="K100">
        <v>-0.2502</v>
      </c>
      <c r="L100">
        <v>-0.3641</v>
      </c>
      <c r="M100">
        <v>-0.1363</v>
      </c>
      <c r="N100">
        <v>0.7786317208</v>
      </c>
      <c r="O100">
        <v>0.6948244425</v>
      </c>
      <c r="P100">
        <v>0.872547538</v>
      </c>
      <c r="Q100">
        <v>461</v>
      </c>
      <c r="R100">
        <v>58773</v>
      </c>
      <c r="S100">
        <v>7.1467261693</v>
      </c>
      <c r="T100">
        <v>6.3190487295</v>
      </c>
      <c r="U100">
        <v>8.0828139052</v>
      </c>
      <c r="V100" s="4">
        <v>1.3183045E-06</v>
      </c>
      <c r="W100">
        <v>7.8437377707</v>
      </c>
      <c r="X100">
        <v>0.3653192887</v>
      </c>
      <c r="Y100">
        <v>-0.3038</v>
      </c>
      <c r="Z100">
        <v>-0.4268</v>
      </c>
      <c r="AA100">
        <v>-0.1807</v>
      </c>
      <c r="AB100">
        <v>0.738036588</v>
      </c>
      <c r="AC100">
        <v>0.6525630132</v>
      </c>
      <c r="AD100">
        <v>0.8347056057</v>
      </c>
      <c r="AE100">
        <v>0.0004306447</v>
      </c>
      <c r="AF100">
        <v>0.2654</v>
      </c>
      <c r="AG100">
        <v>0.1177</v>
      </c>
      <c r="AH100">
        <v>0.4132</v>
      </c>
      <c r="AI100" s="4">
        <v>5.787464E-13</v>
      </c>
      <c r="AJ100">
        <v>-0.2719</v>
      </c>
      <c r="AK100">
        <v>-0.3459</v>
      </c>
      <c r="AL100">
        <v>-0.198</v>
      </c>
    </row>
    <row r="101" spans="1:38" ht="12.75">
      <c r="A101" t="s">
        <v>233</v>
      </c>
      <c r="B101" t="s">
        <v>83</v>
      </c>
      <c r="C101">
        <v>1001</v>
      </c>
      <c r="D101">
        <v>133233</v>
      </c>
      <c r="E101">
        <v>8.0386680513</v>
      </c>
      <c r="F101">
        <v>7.2390081224</v>
      </c>
      <c r="G101">
        <v>8.9266627342</v>
      </c>
      <c r="H101" s="4">
        <v>5.438414E-16</v>
      </c>
      <c r="I101">
        <v>7.5131536481</v>
      </c>
      <c r="J101">
        <v>0.237468075</v>
      </c>
      <c r="K101">
        <v>-0.4331</v>
      </c>
      <c r="L101">
        <v>-0.5379</v>
      </c>
      <c r="M101">
        <v>-0.3283</v>
      </c>
      <c r="N101">
        <v>0.6485005225</v>
      </c>
      <c r="O101">
        <v>0.5839898501</v>
      </c>
      <c r="P101">
        <v>0.7201373923</v>
      </c>
      <c r="Q101">
        <v>755</v>
      </c>
      <c r="R101">
        <v>132702</v>
      </c>
      <c r="S101">
        <v>5.869001602</v>
      </c>
      <c r="T101">
        <v>5.2584937506</v>
      </c>
      <c r="U101">
        <v>6.5503890348</v>
      </c>
      <c r="V101" s="4">
        <v>4.072938E-19</v>
      </c>
      <c r="W101">
        <v>5.689439496</v>
      </c>
      <c r="X101">
        <v>0.2070599036</v>
      </c>
      <c r="Y101">
        <v>-0.5007</v>
      </c>
      <c r="Z101">
        <v>-0.6106</v>
      </c>
      <c r="AA101">
        <v>-0.3909</v>
      </c>
      <c r="AB101">
        <v>0.606087013</v>
      </c>
      <c r="AC101">
        <v>0.5430403647</v>
      </c>
      <c r="AD101">
        <v>0.676453338</v>
      </c>
      <c r="AE101">
        <v>2.28878E-05</v>
      </c>
      <c r="AF101">
        <v>0.2795</v>
      </c>
      <c r="AG101">
        <v>0.1501</v>
      </c>
      <c r="AH101">
        <v>0.4089</v>
      </c>
      <c r="AI101" s="4">
        <v>1.286471E-37</v>
      </c>
      <c r="AJ101">
        <v>-0.4411</v>
      </c>
      <c r="AK101">
        <v>-0.5085</v>
      </c>
      <c r="AL101">
        <v>-0.3737</v>
      </c>
    </row>
    <row r="102" spans="1:38" ht="12.75">
      <c r="A102" t="s">
        <v>233</v>
      </c>
      <c r="B102" t="s">
        <v>96</v>
      </c>
      <c r="C102">
        <v>548</v>
      </c>
      <c r="D102">
        <v>78744</v>
      </c>
      <c r="E102">
        <v>7.4186903587</v>
      </c>
      <c r="F102">
        <v>6.5744999317</v>
      </c>
      <c r="G102">
        <v>8.371278</v>
      </c>
      <c r="H102" s="4">
        <v>8.165724E-17</v>
      </c>
      <c r="I102">
        <v>6.9592603881</v>
      </c>
      <c r="J102">
        <v>0.2972848702</v>
      </c>
      <c r="K102">
        <v>-0.5134</v>
      </c>
      <c r="L102">
        <v>-0.6342</v>
      </c>
      <c r="M102">
        <v>-0.3925</v>
      </c>
      <c r="N102">
        <v>0.5984852893</v>
      </c>
      <c r="O102">
        <v>0.5303822243</v>
      </c>
      <c r="P102">
        <v>0.6753330431</v>
      </c>
      <c r="Q102">
        <v>369</v>
      </c>
      <c r="R102">
        <v>82720</v>
      </c>
      <c r="S102">
        <v>4.5489451411</v>
      </c>
      <c r="T102">
        <v>3.9845601527</v>
      </c>
      <c r="U102">
        <v>5.1932713032</v>
      </c>
      <c r="V102" s="4">
        <v>5.198166E-29</v>
      </c>
      <c r="W102">
        <v>4.4608317215</v>
      </c>
      <c r="X102">
        <v>0.2322216237</v>
      </c>
      <c r="Y102">
        <v>-0.7555</v>
      </c>
      <c r="Z102">
        <v>-0.888</v>
      </c>
      <c r="AA102">
        <v>-0.6231</v>
      </c>
      <c r="AB102">
        <v>0.469765858</v>
      </c>
      <c r="AC102">
        <v>0.4114822801</v>
      </c>
      <c r="AD102">
        <v>0.5363048957</v>
      </c>
      <c r="AE102" s="4">
        <v>3.0751438E-08</v>
      </c>
      <c r="AF102">
        <v>0.454</v>
      </c>
      <c r="AG102">
        <v>0.2933</v>
      </c>
      <c r="AH102">
        <v>0.6147</v>
      </c>
      <c r="AI102" s="4">
        <v>1.424761E-46</v>
      </c>
      <c r="AJ102">
        <v>-0.5797</v>
      </c>
      <c r="AK102">
        <v>-0.659</v>
      </c>
      <c r="AL102">
        <v>-0.5004</v>
      </c>
    </row>
    <row r="103" spans="1:38" ht="12.75">
      <c r="A103" t="s">
        <v>233</v>
      </c>
      <c r="B103" t="s">
        <v>97</v>
      </c>
      <c r="C103">
        <v>944</v>
      </c>
      <c r="D103">
        <v>119121</v>
      </c>
      <c r="E103">
        <v>7.7522896849</v>
      </c>
      <c r="F103">
        <v>6.9924643203</v>
      </c>
      <c r="G103">
        <v>8.5946803023</v>
      </c>
      <c r="H103" s="4">
        <v>4.745525E-19</v>
      </c>
      <c r="I103">
        <v>7.9247152055</v>
      </c>
      <c r="J103">
        <v>0.2579275106</v>
      </c>
      <c r="K103">
        <v>-0.4694</v>
      </c>
      <c r="L103">
        <v>-0.5725</v>
      </c>
      <c r="M103">
        <v>-0.3662</v>
      </c>
      <c r="N103">
        <v>0.6253976255</v>
      </c>
      <c r="O103">
        <v>0.5641005123</v>
      </c>
      <c r="P103">
        <v>0.6933554952</v>
      </c>
      <c r="Q103">
        <v>832</v>
      </c>
      <c r="R103">
        <v>123127</v>
      </c>
      <c r="S103">
        <v>6.3841277624</v>
      </c>
      <c r="T103">
        <v>5.7441071012</v>
      </c>
      <c r="U103">
        <v>7.0954608904</v>
      </c>
      <c r="V103" s="4">
        <v>1.081605E-14</v>
      </c>
      <c r="W103">
        <v>6.7572506436</v>
      </c>
      <c r="X103">
        <v>0.2342655161</v>
      </c>
      <c r="Y103">
        <v>-0.4166</v>
      </c>
      <c r="Z103">
        <v>-0.5222</v>
      </c>
      <c r="AA103">
        <v>-0.311</v>
      </c>
      <c r="AB103">
        <v>0.6592836719</v>
      </c>
      <c r="AC103">
        <v>0.5931892597</v>
      </c>
      <c r="AD103">
        <v>0.7327424644</v>
      </c>
      <c r="AE103">
        <v>0.012301802</v>
      </c>
      <c r="AF103">
        <v>0.1591</v>
      </c>
      <c r="AG103">
        <v>0.0345</v>
      </c>
      <c r="AH103">
        <v>0.2837</v>
      </c>
      <c r="AI103" s="4">
        <v>8.029801E-37</v>
      </c>
      <c r="AJ103">
        <v>-0.4253</v>
      </c>
      <c r="AK103">
        <v>-0.4911</v>
      </c>
      <c r="AL103">
        <v>-0.3595</v>
      </c>
    </row>
    <row r="104" spans="1:38" ht="12.75">
      <c r="A104" t="s">
        <v>233</v>
      </c>
      <c r="B104" t="s">
        <v>98</v>
      </c>
      <c r="C104">
        <v>84</v>
      </c>
      <c r="D104">
        <v>9042</v>
      </c>
      <c r="E104">
        <v>9.3440169684</v>
      </c>
      <c r="F104">
        <v>7.3785051593</v>
      </c>
      <c r="G104">
        <v>11.833108634</v>
      </c>
      <c r="H104">
        <v>0.019001821</v>
      </c>
      <c r="I104">
        <v>9.2899800929</v>
      </c>
      <c r="J104">
        <v>1.0136199281</v>
      </c>
      <c r="K104">
        <v>-0.2826</v>
      </c>
      <c r="L104">
        <v>-0.5188</v>
      </c>
      <c r="M104">
        <v>-0.0465</v>
      </c>
      <c r="N104">
        <v>0.7538064575</v>
      </c>
      <c r="O104">
        <v>0.5952434434</v>
      </c>
      <c r="P104">
        <v>0.9546080375</v>
      </c>
      <c r="Q104">
        <v>64</v>
      </c>
      <c r="R104">
        <v>15079</v>
      </c>
      <c r="S104">
        <v>4.0303749576</v>
      </c>
      <c r="T104">
        <v>3.0973408227</v>
      </c>
      <c r="U104">
        <v>5.2444736401</v>
      </c>
      <c r="V104" s="4">
        <v>6.819754E-11</v>
      </c>
      <c r="W104">
        <v>4.2443132834</v>
      </c>
      <c r="X104">
        <v>0.5305391604</v>
      </c>
      <c r="Y104">
        <v>-0.8766</v>
      </c>
      <c r="Z104">
        <v>-1.1399</v>
      </c>
      <c r="AA104">
        <v>-0.6132</v>
      </c>
      <c r="AB104">
        <v>0.4162135377</v>
      </c>
      <c r="AC104">
        <v>0.3198598629</v>
      </c>
      <c r="AD104">
        <v>0.5415925193</v>
      </c>
      <c r="AE104" s="4">
        <v>4.6105743E-06</v>
      </c>
      <c r="AF104">
        <v>0.8058</v>
      </c>
      <c r="AG104">
        <v>0.4611</v>
      </c>
      <c r="AH104">
        <v>1.1505</v>
      </c>
      <c r="AI104" s="4">
        <v>2.3402841E-09</v>
      </c>
      <c r="AJ104">
        <v>-0.4784</v>
      </c>
      <c r="AK104">
        <v>-0.6353</v>
      </c>
      <c r="AL104">
        <v>-0.3214</v>
      </c>
    </row>
    <row r="105" spans="1:38" ht="12.75">
      <c r="A105" t="s">
        <v>233</v>
      </c>
      <c r="B105" t="s">
        <v>84</v>
      </c>
      <c r="C105">
        <v>990</v>
      </c>
      <c r="D105">
        <v>134847</v>
      </c>
      <c r="E105">
        <v>7.6722599788</v>
      </c>
      <c r="F105">
        <v>6.9145116775</v>
      </c>
      <c r="G105">
        <v>8.5130484883</v>
      </c>
      <c r="H105" s="4">
        <v>1.53631E-19</v>
      </c>
      <c r="I105">
        <v>7.3416538744</v>
      </c>
      <c r="J105">
        <v>0.2333330771</v>
      </c>
      <c r="K105">
        <v>-0.4797</v>
      </c>
      <c r="L105">
        <v>-0.5837</v>
      </c>
      <c r="M105">
        <v>-0.3758</v>
      </c>
      <c r="N105">
        <v>0.6189414184</v>
      </c>
      <c r="O105">
        <v>0.5578118673</v>
      </c>
      <c r="P105">
        <v>0.6867700417</v>
      </c>
      <c r="Q105">
        <v>715</v>
      </c>
      <c r="R105">
        <v>125031</v>
      </c>
      <c r="S105">
        <v>5.6870407416</v>
      </c>
      <c r="T105">
        <v>5.0947148157</v>
      </c>
      <c r="U105">
        <v>6.3482321517</v>
      </c>
      <c r="V105" s="4">
        <v>2.439989E-21</v>
      </c>
      <c r="W105">
        <v>5.7185817917</v>
      </c>
      <c r="X105">
        <v>0.2138628333</v>
      </c>
      <c r="Y105">
        <v>-0.5322</v>
      </c>
      <c r="Z105">
        <v>-0.6422</v>
      </c>
      <c r="AA105">
        <v>-0.4222</v>
      </c>
      <c r="AB105">
        <v>0.5872960633</v>
      </c>
      <c r="AC105">
        <v>0.5261270476</v>
      </c>
      <c r="AD105">
        <v>0.6555767614</v>
      </c>
      <c r="AE105">
        <v>5.82455E-05</v>
      </c>
      <c r="AF105">
        <v>0.2643</v>
      </c>
      <c r="AG105">
        <v>0.1355</v>
      </c>
      <c r="AH105">
        <v>0.3932</v>
      </c>
      <c r="AI105" s="4">
        <v>7.176728E-50</v>
      </c>
      <c r="AJ105">
        <v>-0.5095</v>
      </c>
      <c r="AK105">
        <v>-0.5768</v>
      </c>
      <c r="AL105">
        <v>-0.4423</v>
      </c>
    </row>
    <row r="106" spans="1:38" ht="12.75">
      <c r="A106" t="s">
        <v>233</v>
      </c>
      <c r="B106" t="s">
        <v>85</v>
      </c>
      <c r="C106">
        <v>1011</v>
      </c>
      <c r="D106">
        <v>106512</v>
      </c>
      <c r="E106">
        <v>9.1335704936</v>
      </c>
      <c r="F106">
        <v>8.2509720593</v>
      </c>
      <c r="G106">
        <v>10.110579622</v>
      </c>
      <c r="H106" s="4">
        <v>3.8628322E-09</v>
      </c>
      <c r="I106">
        <v>9.4918882379</v>
      </c>
      <c r="J106">
        <v>0.2985224781</v>
      </c>
      <c r="K106">
        <v>-0.3054</v>
      </c>
      <c r="L106">
        <v>-0.407</v>
      </c>
      <c r="M106">
        <v>-0.2038</v>
      </c>
      <c r="N106">
        <v>0.7368291861</v>
      </c>
      <c r="O106">
        <v>0.665627646</v>
      </c>
      <c r="P106">
        <v>0.8156470856</v>
      </c>
      <c r="Q106">
        <v>833</v>
      </c>
      <c r="R106">
        <v>102789</v>
      </c>
      <c r="S106">
        <v>7.3608027607</v>
      </c>
      <c r="T106">
        <v>6.6220816637</v>
      </c>
      <c r="U106">
        <v>8.1819313071</v>
      </c>
      <c r="V106" s="4">
        <v>3.7262039E-07</v>
      </c>
      <c r="W106">
        <v>8.1039799979</v>
      </c>
      <c r="X106">
        <v>0.2807862649</v>
      </c>
      <c r="Y106">
        <v>-0.2742</v>
      </c>
      <c r="Z106">
        <v>-0.38</v>
      </c>
      <c r="AA106">
        <v>-0.1685</v>
      </c>
      <c r="AB106">
        <v>0.7601441031</v>
      </c>
      <c r="AC106">
        <v>0.6838569774</v>
      </c>
      <c r="AD106">
        <v>0.844941379</v>
      </c>
      <c r="AE106">
        <v>0.0041104683</v>
      </c>
      <c r="AF106">
        <v>0.1807</v>
      </c>
      <c r="AG106">
        <v>0.0573</v>
      </c>
      <c r="AH106">
        <v>0.3041</v>
      </c>
      <c r="AI106" s="4">
        <v>5.12647E-18</v>
      </c>
      <c r="AJ106">
        <v>-0.2871</v>
      </c>
      <c r="AK106">
        <v>-0.3521</v>
      </c>
      <c r="AL106">
        <v>-0.222</v>
      </c>
    </row>
    <row r="107" spans="1:38" ht="12.75">
      <c r="A107" t="s">
        <v>233</v>
      </c>
      <c r="B107" t="s">
        <v>99</v>
      </c>
      <c r="C107">
        <v>435</v>
      </c>
      <c r="D107">
        <v>65986</v>
      </c>
      <c r="E107">
        <v>7.2446093906</v>
      </c>
      <c r="F107">
        <v>6.360996706</v>
      </c>
      <c r="G107">
        <v>8.2509656346</v>
      </c>
      <c r="H107" s="4">
        <v>5.815495E-16</v>
      </c>
      <c r="I107">
        <v>6.5923074592</v>
      </c>
      <c r="J107">
        <v>0.3160769499</v>
      </c>
      <c r="K107">
        <v>-0.5371</v>
      </c>
      <c r="L107">
        <v>-0.6672</v>
      </c>
      <c r="M107">
        <v>-0.407</v>
      </c>
      <c r="N107">
        <v>0.5844417191</v>
      </c>
      <c r="O107">
        <v>0.5131583568</v>
      </c>
      <c r="P107">
        <v>0.6656271277</v>
      </c>
      <c r="Q107">
        <v>280</v>
      </c>
      <c r="R107">
        <v>70138</v>
      </c>
      <c r="S107">
        <v>4.1084119582</v>
      </c>
      <c r="T107">
        <v>3.5498715561</v>
      </c>
      <c r="U107">
        <v>4.7548336753</v>
      </c>
      <c r="V107" s="4">
        <v>1.319771E-30</v>
      </c>
      <c r="W107">
        <v>3.9921298012</v>
      </c>
      <c r="X107">
        <v>0.2385753875</v>
      </c>
      <c r="Y107">
        <v>-0.8574</v>
      </c>
      <c r="Z107">
        <v>-1.0035</v>
      </c>
      <c r="AA107">
        <v>-0.7113</v>
      </c>
      <c r="AB107">
        <v>0.4242723552</v>
      </c>
      <c r="AC107">
        <v>0.366592343</v>
      </c>
      <c r="AD107">
        <v>0.4910277991</v>
      </c>
      <c r="AE107" s="4">
        <v>5.3409619E-09</v>
      </c>
      <c r="AF107">
        <v>0.5321</v>
      </c>
      <c r="AG107">
        <v>0.3534</v>
      </c>
      <c r="AH107">
        <v>0.7109</v>
      </c>
      <c r="AI107" s="4">
        <v>2.042379E-46</v>
      </c>
      <c r="AJ107">
        <v>-0.6377</v>
      </c>
      <c r="AK107">
        <v>-0.7251</v>
      </c>
      <c r="AL107">
        <v>-0.5503</v>
      </c>
    </row>
    <row r="108" spans="1:38" ht="12.75">
      <c r="A108" t="s">
        <v>233</v>
      </c>
      <c r="B108" t="s">
        <v>100</v>
      </c>
      <c r="C108">
        <v>749</v>
      </c>
      <c r="D108">
        <v>55603</v>
      </c>
      <c r="E108">
        <v>13.407887601</v>
      </c>
      <c r="F108">
        <v>12.012196695</v>
      </c>
      <c r="G108">
        <v>14.96574311</v>
      </c>
      <c r="H108">
        <v>0.161667662</v>
      </c>
      <c r="I108">
        <v>13.470496196</v>
      </c>
      <c r="J108">
        <v>0.4922012188</v>
      </c>
      <c r="K108">
        <v>0.0785</v>
      </c>
      <c r="L108">
        <v>-0.0314</v>
      </c>
      <c r="M108">
        <v>0.1884</v>
      </c>
      <c r="N108">
        <v>1.0816496041</v>
      </c>
      <c r="O108">
        <v>0.969055543</v>
      </c>
      <c r="P108">
        <v>1.2073259108</v>
      </c>
      <c r="Q108">
        <v>537</v>
      </c>
      <c r="R108">
        <v>54400</v>
      </c>
      <c r="S108">
        <v>9.6190544091</v>
      </c>
      <c r="T108">
        <v>8.5463664072</v>
      </c>
      <c r="U108">
        <v>10.826379694</v>
      </c>
      <c r="V108">
        <v>0.9119590065</v>
      </c>
      <c r="W108">
        <v>9.8713235294</v>
      </c>
      <c r="X108">
        <v>0.4259790524</v>
      </c>
      <c r="Y108">
        <v>-0.0067</v>
      </c>
      <c r="Z108">
        <v>-0.1249</v>
      </c>
      <c r="AA108">
        <v>0.1116</v>
      </c>
      <c r="AB108">
        <v>0.9933519107</v>
      </c>
      <c r="AC108">
        <v>0.8825762948</v>
      </c>
      <c r="AD108">
        <v>1.118031409</v>
      </c>
      <c r="AE108">
        <v>3.45806E-05</v>
      </c>
      <c r="AF108">
        <v>0.297</v>
      </c>
      <c r="AG108">
        <v>0.1564</v>
      </c>
      <c r="AH108">
        <v>0.4376</v>
      </c>
      <c r="AI108">
        <v>0.0938381293</v>
      </c>
      <c r="AJ108">
        <v>0.0608</v>
      </c>
      <c r="AK108">
        <v>-0.0103</v>
      </c>
      <c r="AL108">
        <v>0.1319</v>
      </c>
    </row>
    <row r="109" spans="1:38" ht="12.75">
      <c r="A109" t="s">
        <v>233</v>
      </c>
      <c r="B109" t="s">
        <v>103</v>
      </c>
      <c r="C109">
        <v>1875</v>
      </c>
      <c r="D109">
        <v>156383</v>
      </c>
      <c r="E109">
        <v>11.838306583</v>
      </c>
      <c r="F109">
        <v>10.783316057</v>
      </c>
      <c r="G109">
        <v>12.996512576</v>
      </c>
      <c r="H109">
        <v>0.3339294574</v>
      </c>
      <c r="I109">
        <v>11.989794287</v>
      </c>
      <c r="J109">
        <v>0.2768924384</v>
      </c>
      <c r="K109">
        <v>-0.046</v>
      </c>
      <c r="L109">
        <v>-0.1394</v>
      </c>
      <c r="M109">
        <v>0.0473</v>
      </c>
      <c r="N109">
        <v>0.9550273697</v>
      </c>
      <c r="O109">
        <v>0.8699185055</v>
      </c>
      <c r="P109">
        <v>1.0484628975</v>
      </c>
      <c r="Q109">
        <v>1387</v>
      </c>
      <c r="R109">
        <v>150372</v>
      </c>
      <c r="S109">
        <v>9.0808606777</v>
      </c>
      <c r="T109">
        <v>8.2379515921</v>
      </c>
      <c r="U109">
        <v>10.010016413</v>
      </c>
      <c r="V109">
        <v>0.1961465975</v>
      </c>
      <c r="W109">
        <v>9.2237916633</v>
      </c>
      <c r="X109">
        <v>0.2476687741</v>
      </c>
      <c r="Y109">
        <v>-0.0642</v>
      </c>
      <c r="Z109">
        <v>-0.1617</v>
      </c>
      <c r="AA109">
        <v>0.0332</v>
      </c>
      <c r="AB109">
        <v>0.9377730826</v>
      </c>
      <c r="AC109">
        <v>0.8507265482</v>
      </c>
      <c r="AD109">
        <v>1.0337262383</v>
      </c>
      <c r="AE109">
        <v>3.6191E-05</v>
      </c>
      <c r="AF109">
        <v>0.2301</v>
      </c>
      <c r="AG109">
        <v>0.1209</v>
      </c>
      <c r="AH109">
        <v>0.3393</v>
      </c>
      <c r="AI109">
        <v>0.0728027982</v>
      </c>
      <c r="AJ109">
        <v>-0.0549</v>
      </c>
      <c r="AK109">
        <v>-0.1148</v>
      </c>
      <c r="AL109">
        <v>0.0051</v>
      </c>
    </row>
    <row r="110" spans="1:38" ht="12.75">
      <c r="A110" t="s">
        <v>233</v>
      </c>
      <c r="B110" t="s">
        <v>104</v>
      </c>
      <c r="C110">
        <v>2713</v>
      </c>
      <c r="D110">
        <v>144359</v>
      </c>
      <c r="E110">
        <v>18.546953726</v>
      </c>
      <c r="F110">
        <v>16.960257804</v>
      </c>
      <c r="G110">
        <v>20.282091021</v>
      </c>
      <c r="H110" s="4">
        <v>1.038844E-18</v>
      </c>
      <c r="I110">
        <v>18.793424726</v>
      </c>
      <c r="J110">
        <v>0.3608120489</v>
      </c>
      <c r="K110">
        <v>0.4029</v>
      </c>
      <c r="L110">
        <v>0.3135</v>
      </c>
      <c r="M110">
        <v>0.4924</v>
      </c>
      <c r="N110">
        <v>1.4962316028</v>
      </c>
      <c r="O110">
        <v>1.368228664</v>
      </c>
      <c r="P110">
        <v>1.6362096981</v>
      </c>
      <c r="Q110">
        <v>2023</v>
      </c>
      <c r="R110">
        <v>142013</v>
      </c>
      <c r="S110">
        <v>13.847867406</v>
      </c>
      <c r="T110">
        <v>12.625856985</v>
      </c>
      <c r="U110">
        <v>15.188151737</v>
      </c>
      <c r="V110" s="4">
        <v>3.222932E-14</v>
      </c>
      <c r="W110">
        <v>14.245174738</v>
      </c>
      <c r="X110">
        <v>0.3167158802</v>
      </c>
      <c r="Y110">
        <v>0.3577</v>
      </c>
      <c r="Z110">
        <v>0.2653</v>
      </c>
      <c r="AA110">
        <v>0.4501</v>
      </c>
      <c r="AB110">
        <v>1.430057983</v>
      </c>
      <c r="AC110">
        <v>1.3038619626</v>
      </c>
      <c r="AD110">
        <v>1.5684680538</v>
      </c>
      <c r="AE110" s="4">
        <v>6.4302455E-07</v>
      </c>
      <c r="AF110">
        <v>0.2571</v>
      </c>
      <c r="AG110">
        <v>0.1559</v>
      </c>
      <c r="AH110">
        <v>0.3583</v>
      </c>
      <c r="AI110" s="4">
        <v>1.41393E-39</v>
      </c>
      <c r="AJ110">
        <v>0.3845</v>
      </c>
      <c r="AK110">
        <v>0.3272</v>
      </c>
      <c r="AL110">
        <v>0.4417</v>
      </c>
    </row>
    <row r="111" spans="1:38" ht="12.75">
      <c r="A111" t="s">
        <v>233</v>
      </c>
      <c r="B111" t="s">
        <v>101</v>
      </c>
      <c r="C111">
        <v>1233</v>
      </c>
      <c r="D111">
        <v>108825</v>
      </c>
      <c r="E111">
        <v>10.905924383</v>
      </c>
      <c r="F111">
        <v>9.8797858725</v>
      </c>
      <c r="G111">
        <v>12.038640127</v>
      </c>
      <c r="H111">
        <v>0.0110910546</v>
      </c>
      <c r="I111">
        <v>11.330117161</v>
      </c>
      <c r="J111">
        <v>0.3226657453</v>
      </c>
      <c r="K111">
        <v>-0.128</v>
      </c>
      <c r="L111">
        <v>-0.2269</v>
      </c>
      <c r="M111">
        <v>-0.0292</v>
      </c>
      <c r="N111">
        <v>0.8798096421</v>
      </c>
      <c r="O111">
        <v>0.797028346</v>
      </c>
      <c r="P111">
        <v>0.9711888043</v>
      </c>
      <c r="Q111">
        <v>994</v>
      </c>
      <c r="R111">
        <v>104796</v>
      </c>
      <c r="S111">
        <v>9.0740682227</v>
      </c>
      <c r="T111">
        <v>8.1886792968</v>
      </c>
      <c r="U111">
        <v>10.055188526</v>
      </c>
      <c r="V111">
        <v>0.214685412</v>
      </c>
      <c r="W111">
        <v>9.4850948509</v>
      </c>
      <c r="X111">
        <v>0.3008489402</v>
      </c>
      <c r="Y111">
        <v>-0.065</v>
      </c>
      <c r="Z111">
        <v>-0.1677</v>
      </c>
      <c r="AA111">
        <v>0.0377</v>
      </c>
      <c r="AB111">
        <v>0.9370716313</v>
      </c>
      <c r="AC111">
        <v>0.8456382384</v>
      </c>
      <c r="AD111">
        <v>1.0383911256</v>
      </c>
      <c r="AE111">
        <v>0.0137535821</v>
      </c>
      <c r="AF111">
        <v>0.1488</v>
      </c>
      <c r="AG111">
        <v>0.0304</v>
      </c>
      <c r="AH111">
        <v>0.2672</v>
      </c>
      <c r="AI111">
        <v>0.0403111311</v>
      </c>
      <c r="AJ111">
        <v>-0.0659</v>
      </c>
      <c r="AK111">
        <v>-0.1289</v>
      </c>
      <c r="AL111">
        <v>-0.0029</v>
      </c>
    </row>
    <row r="112" spans="1:38" ht="12.75">
      <c r="A112" t="s">
        <v>233</v>
      </c>
      <c r="B112" t="s">
        <v>102</v>
      </c>
      <c r="C112">
        <v>1560</v>
      </c>
      <c r="D112">
        <v>65584</v>
      </c>
      <c r="E112">
        <v>22.618151519</v>
      </c>
      <c r="F112">
        <v>20.579423546</v>
      </c>
      <c r="G112">
        <v>24.858848791</v>
      </c>
      <c r="H112" s="4">
        <v>9.801674E-36</v>
      </c>
      <c r="I112">
        <v>23.786289339</v>
      </c>
      <c r="J112">
        <v>0.6022327903</v>
      </c>
      <c r="K112">
        <v>0.6014</v>
      </c>
      <c r="L112">
        <v>0.5069</v>
      </c>
      <c r="M112">
        <v>0.6959</v>
      </c>
      <c r="N112">
        <v>1.8246658508</v>
      </c>
      <c r="O112">
        <v>1.6601962959</v>
      </c>
      <c r="P112">
        <v>2.0054288009</v>
      </c>
      <c r="Q112">
        <v>1139</v>
      </c>
      <c r="R112">
        <v>58821</v>
      </c>
      <c r="S112">
        <v>18.210352218</v>
      </c>
      <c r="T112">
        <v>16.482303984</v>
      </c>
      <c r="U112">
        <v>20.119573587</v>
      </c>
      <c r="V112" s="4">
        <v>2.153182E-35</v>
      </c>
      <c r="W112">
        <v>19.363832645</v>
      </c>
      <c r="X112">
        <v>0.5737589307</v>
      </c>
      <c r="Y112">
        <v>0.6316</v>
      </c>
      <c r="Z112">
        <v>0.5319</v>
      </c>
      <c r="AA112">
        <v>0.7313</v>
      </c>
      <c r="AB112">
        <v>1.8805682347</v>
      </c>
      <c r="AC112">
        <v>1.7021141018</v>
      </c>
      <c r="AD112">
        <v>2.0777319697</v>
      </c>
      <c r="AE112">
        <v>0.0014985032</v>
      </c>
      <c r="AF112">
        <v>0.1817</v>
      </c>
      <c r="AG112">
        <v>0.0695</v>
      </c>
      <c r="AH112">
        <v>0.2938</v>
      </c>
      <c r="AI112" s="4">
        <v>7.613714E-84</v>
      </c>
      <c r="AJ112">
        <v>0.603</v>
      </c>
      <c r="AK112">
        <v>0.5421</v>
      </c>
      <c r="AL112">
        <v>0.664</v>
      </c>
    </row>
    <row r="113" ht="12.75">
      <c r="AE113" s="4"/>
    </row>
    <row r="114" ht="12.75">
      <c r="AE114" s="4"/>
    </row>
    <row r="116" spans="8:35" ht="12.75">
      <c r="H116" s="4"/>
      <c r="V116" s="4"/>
      <c r="AE116" s="4"/>
      <c r="AI116" s="4"/>
    </row>
    <row r="117" spans="8:35" ht="12.75">
      <c r="H117" s="4"/>
      <c r="V117" s="4"/>
      <c r="AE117" s="4"/>
      <c r="AI117" s="4"/>
    </row>
    <row r="118" spans="8:35" ht="12.75">
      <c r="H118" s="4"/>
      <c r="V118" s="4"/>
      <c r="AE118" s="4"/>
      <c r="AI118" s="4"/>
    </row>
    <row r="119" ht="12.75">
      <c r="AE119" s="4"/>
    </row>
    <row r="120" spans="8:35" ht="12.75">
      <c r="H120" s="4"/>
      <c r="V120" s="4"/>
      <c r="AI120" s="4"/>
    </row>
    <row r="121" spans="8:35" ht="12.75">
      <c r="H121" s="4"/>
      <c r="V121" s="4"/>
      <c r="AI121" s="4"/>
    </row>
    <row r="122" spans="8:35" ht="12.75">
      <c r="H122" s="4"/>
      <c r="V122" s="4"/>
      <c r="AE122" s="4"/>
      <c r="AI122" s="4"/>
    </row>
    <row r="123" spans="8:22" ht="12.75">
      <c r="H123" s="4"/>
      <c r="V123" s="4"/>
    </row>
    <row r="124" spans="31:35" ht="12.75">
      <c r="AE124" s="4"/>
      <c r="AI124" s="4"/>
    </row>
    <row r="125" spans="8:35" ht="12.75">
      <c r="H125" s="4"/>
      <c r="V125" s="4"/>
      <c r="AE125" s="4"/>
      <c r="AI125" s="4"/>
    </row>
    <row r="126" spans="8:22" ht="12.75">
      <c r="H126" s="4"/>
      <c r="V126" s="4"/>
    </row>
    <row r="127" ht="12.75">
      <c r="AE127" s="4"/>
    </row>
    <row r="128" spans="8:35" ht="12.75">
      <c r="H128" s="4"/>
      <c r="V128" s="4"/>
      <c r="AI128" s="4"/>
    </row>
    <row r="129" spans="8:35" ht="12.75">
      <c r="H129" s="4"/>
      <c r="V129" s="4"/>
      <c r="AI129" s="4"/>
    </row>
    <row r="130" spans="8:35" ht="12.75">
      <c r="H130" s="4"/>
      <c r="V130" s="4"/>
      <c r="AI130" s="4"/>
    </row>
    <row r="131" spans="8:35" ht="12.75">
      <c r="H131" s="4"/>
      <c r="V131" s="4"/>
      <c r="AI131" s="4"/>
    </row>
    <row r="132" spans="8:35" ht="12.75">
      <c r="H132" s="4"/>
      <c r="V132" s="4"/>
      <c r="AI132" s="4"/>
    </row>
    <row r="133" spans="8:35" ht="12.75">
      <c r="H133" s="4"/>
      <c r="V133" s="4"/>
      <c r="AI133" s="4"/>
    </row>
    <row r="134" spans="8:35" ht="12.75">
      <c r="H134" s="4"/>
      <c r="V134" s="4"/>
      <c r="AI134" s="4"/>
    </row>
    <row r="135" spans="8:35" ht="12.75">
      <c r="H135" s="4"/>
      <c r="V135" s="4"/>
      <c r="AE135" s="4"/>
      <c r="AI135" s="4"/>
    </row>
    <row r="136" spans="8:35" ht="12.75">
      <c r="H136" s="4"/>
      <c r="V136" s="4"/>
      <c r="AI136" s="4"/>
    </row>
    <row r="137" spans="8:35" ht="12.75">
      <c r="H137" s="4"/>
      <c r="V137" s="4"/>
      <c r="AE137" s="4"/>
      <c r="AI137" s="4"/>
    </row>
    <row r="138" spans="22:35" ht="12.75">
      <c r="V138" s="4"/>
      <c r="AI138" s="4"/>
    </row>
    <row r="139" spans="31:35" ht="12.75">
      <c r="AE139" s="4"/>
      <c r="AI139" s="4"/>
    </row>
    <row r="140" spans="8:35" ht="12.75">
      <c r="H140" s="4"/>
      <c r="V140" s="4"/>
      <c r="AI140" s="4"/>
    </row>
    <row r="141" spans="8:35" ht="12.75">
      <c r="H141" s="4"/>
      <c r="V141" s="4"/>
      <c r="AI141" s="4"/>
    </row>
    <row r="142" ht="12.75">
      <c r="AE142" s="4"/>
    </row>
    <row r="143" ht="12.75">
      <c r="AI143" s="4"/>
    </row>
    <row r="144" ht="12.75">
      <c r="AE144" s="4"/>
    </row>
    <row r="148" spans="22:35" ht="12.75">
      <c r="V148" s="4"/>
      <c r="AI148" s="4"/>
    </row>
    <row r="150" spans="8:35" ht="12.75">
      <c r="H150" s="4"/>
      <c r="AI150" s="4"/>
    </row>
    <row r="153" spans="8:35" ht="12.75">
      <c r="H153" s="4"/>
      <c r="V153" s="4"/>
      <c r="AI153" s="4"/>
    </row>
    <row r="154" ht="12.75">
      <c r="AI154" s="4"/>
    </row>
    <row r="155" spans="8:35" ht="12.75">
      <c r="H155" s="4"/>
      <c r="V155" s="4"/>
      <c r="AE155" s="4"/>
      <c r="AI155" s="4"/>
    </row>
    <row r="161" spans="22:35" ht="12.75">
      <c r="V161" s="4"/>
      <c r="AI161" s="4"/>
    </row>
    <row r="164" ht="12.75">
      <c r="AI164" s="4"/>
    </row>
    <row r="165" ht="12.75">
      <c r="AI165" s="4"/>
    </row>
    <row r="166" ht="12.75">
      <c r="AI166" s="4"/>
    </row>
    <row r="167" spans="8:35" ht="12.75">
      <c r="H167" s="4"/>
      <c r="V167" s="4"/>
      <c r="AI167" s="4"/>
    </row>
    <row r="169" spans="8:35" ht="12.75">
      <c r="H169" s="4"/>
      <c r="AI169" s="4"/>
    </row>
    <row r="171" spans="8:35" ht="12.75">
      <c r="H171" s="4"/>
      <c r="V171" s="4"/>
      <c r="AI171" s="4"/>
    </row>
    <row r="172" spans="8:35" ht="12.75">
      <c r="H172" s="4"/>
      <c r="V172" s="4"/>
      <c r="AE172" s="4"/>
      <c r="AI172" s="4"/>
    </row>
    <row r="174" spans="22:35" ht="12.75">
      <c r="V174" s="4"/>
      <c r="AI174" s="4"/>
    </row>
    <row r="176" spans="8:35" ht="12.75">
      <c r="H176" s="4"/>
      <c r="AI176" s="4"/>
    </row>
    <row r="177" spans="8:35" ht="12.75">
      <c r="H177" s="4"/>
      <c r="AI177" s="4"/>
    </row>
    <row r="181" spans="8:35" ht="12.75">
      <c r="H181" s="4"/>
      <c r="AI181" s="4"/>
    </row>
    <row r="182" spans="8:35" ht="12.75">
      <c r="H182" s="4"/>
      <c r="V182" s="4"/>
      <c r="AI182" s="4"/>
    </row>
    <row r="183" spans="8:35" ht="12.75">
      <c r="H183" s="4"/>
      <c r="AI183" s="4"/>
    </row>
    <row r="184" spans="8:35" ht="12.75">
      <c r="H184" s="4"/>
      <c r="V184" s="4"/>
      <c r="AI184" s="4"/>
    </row>
    <row r="185" spans="8:35" ht="12.75">
      <c r="H185" s="4"/>
      <c r="V185" s="4"/>
      <c r="AI185" s="4"/>
    </row>
    <row r="186" spans="8:35" ht="12.75">
      <c r="H186" s="4"/>
      <c r="V186" s="4"/>
      <c r="AI186" s="4"/>
    </row>
    <row r="187" spans="8:35" ht="12.75">
      <c r="H187" s="4"/>
      <c r="V187" s="4"/>
      <c r="AI187" s="4"/>
    </row>
    <row r="188" spans="8:35" ht="12.75">
      <c r="H188" s="4"/>
      <c r="V188" s="4"/>
      <c r="AI188" s="4"/>
    </row>
    <row r="189" spans="8:35" ht="12.75">
      <c r="H189" s="4"/>
      <c r="AI189" s="4"/>
    </row>
    <row r="190" spans="8:35" ht="12.75">
      <c r="H190" s="4"/>
      <c r="V190" s="4"/>
      <c r="AI190" s="4"/>
    </row>
    <row r="191" spans="8:35" ht="12.75">
      <c r="H191" s="4"/>
      <c r="V191" s="4"/>
      <c r="AI191" s="4"/>
    </row>
    <row r="192" spans="8:35" ht="12.75">
      <c r="H192" s="4"/>
      <c r="V192" s="4"/>
      <c r="AI192" s="4"/>
    </row>
    <row r="193" spans="8:35" ht="12.75">
      <c r="H193" s="4"/>
      <c r="V193" s="4"/>
      <c r="AI193" s="4"/>
    </row>
    <row r="194" spans="8:35" ht="12.75">
      <c r="H194" s="4"/>
      <c r="V194" s="4"/>
      <c r="AI194" s="4"/>
    </row>
    <row r="195" spans="8:22" ht="12.75">
      <c r="H195" s="4"/>
      <c r="V195" s="4"/>
    </row>
    <row r="196" spans="8:35" ht="12.75">
      <c r="H196" s="4"/>
      <c r="V196" s="4"/>
      <c r="AI196" s="4"/>
    </row>
    <row r="197" spans="8:35" ht="12.75">
      <c r="H197" s="4"/>
      <c r="V197" s="4"/>
      <c r="AI197" s="4"/>
    </row>
    <row r="198" spans="8:35" ht="12.75">
      <c r="H198" s="4"/>
      <c r="V198" s="4"/>
      <c r="AI198" s="4"/>
    </row>
    <row r="199" spans="8:35" ht="12.75">
      <c r="H199" s="4"/>
      <c r="V199" s="4"/>
      <c r="AI199" s="4"/>
    </row>
    <row r="200" spans="8:35" ht="12.75">
      <c r="H200" s="4"/>
      <c r="V200" s="4"/>
      <c r="AI200" s="4"/>
    </row>
    <row r="202" spans="8:35" ht="12.75">
      <c r="H202" s="4"/>
      <c r="V202" s="4"/>
      <c r="AI202" s="4"/>
    </row>
    <row r="203" spans="8:35" ht="12.75">
      <c r="H203" s="4"/>
      <c r="V203" s="4"/>
      <c r="AI203" s="4"/>
    </row>
    <row r="204" spans="8:35" ht="12.75">
      <c r="H204" s="4"/>
      <c r="V204" s="4"/>
      <c r="AI204" s="4"/>
    </row>
    <row r="205" spans="8:35" ht="12.75">
      <c r="H205" s="4"/>
      <c r="V205" s="4"/>
      <c r="AI205" s="4"/>
    </row>
    <row r="206" spans="8:35" ht="12.75">
      <c r="H206" s="4"/>
      <c r="V206" s="4"/>
      <c r="AI206" s="4"/>
    </row>
    <row r="208" spans="8:35" ht="12.75">
      <c r="H208" s="4"/>
      <c r="V208" s="4"/>
      <c r="AI208" s="4"/>
    </row>
    <row r="209" spans="8:35" ht="12.75">
      <c r="H209" s="4"/>
      <c r="AI209" s="4"/>
    </row>
    <row r="210" spans="8:35" ht="12.75">
      <c r="H210" s="4"/>
      <c r="V210" s="4"/>
      <c r="AI210" s="4"/>
    </row>
    <row r="211" spans="8:35" ht="12.75">
      <c r="H211" s="4"/>
      <c r="V211" s="4"/>
      <c r="AI211" s="4"/>
    </row>
    <row r="212" spans="8:35" ht="12.75">
      <c r="H212" s="4"/>
      <c r="V212" s="4"/>
      <c r="AI212" s="4"/>
    </row>
    <row r="213" ht="12.75">
      <c r="AI213" s="4"/>
    </row>
    <row r="214" spans="8:35" ht="12.75">
      <c r="H214" s="4"/>
      <c r="V214" s="4"/>
      <c r="AI214" s="4"/>
    </row>
    <row r="215" ht="12.75">
      <c r="AI215" s="4"/>
    </row>
    <row r="216" spans="8:35" ht="12.75">
      <c r="H216" s="4"/>
      <c r="V216" s="4"/>
      <c r="AI216" s="4"/>
    </row>
    <row r="219" spans="8:35" ht="12.75">
      <c r="H219" s="4"/>
      <c r="V219" s="4"/>
      <c r="AI219" s="4"/>
    </row>
    <row r="221" spans="8:35" ht="12.75">
      <c r="H221" s="4"/>
      <c r="V221" s="4"/>
      <c r="AI221" s="4"/>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M25" sqref="M25"/>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7" t="s">
        <v>315</v>
      </c>
      <c r="B1" s="17"/>
      <c r="C1" s="17"/>
      <c r="D1" s="17"/>
      <c r="E1" s="17"/>
    </row>
    <row r="2" spans="1:11" ht="13.5" thickBot="1">
      <c r="A2" s="59" t="s">
        <v>195</v>
      </c>
      <c r="B2" s="53" t="s">
        <v>308</v>
      </c>
      <c r="C2" s="53"/>
      <c r="D2" s="53"/>
      <c r="E2" s="54"/>
      <c r="G2" s="59" t="s">
        <v>195</v>
      </c>
      <c r="H2" s="53" t="s">
        <v>308</v>
      </c>
      <c r="I2" s="53"/>
      <c r="J2" s="53"/>
      <c r="K2" s="54"/>
    </row>
    <row r="3" spans="1:11" ht="12.75">
      <c r="A3" s="60"/>
      <c r="B3" s="18" t="s">
        <v>196</v>
      </c>
      <c r="C3" s="19" t="s">
        <v>316</v>
      </c>
      <c r="D3" s="20" t="s">
        <v>196</v>
      </c>
      <c r="E3" s="31" t="s">
        <v>316</v>
      </c>
      <c r="G3" s="60"/>
      <c r="H3" s="18" t="s">
        <v>196</v>
      </c>
      <c r="I3" s="19" t="s">
        <v>316</v>
      </c>
      <c r="J3" s="20" t="s">
        <v>196</v>
      </c>
      <c r="K3" s="31" t="s">
        <v>316</v>
      </c>
    </row>
    <row r="4" spans="1:11" ht="12.75">
      <c r="A4" s="60"/>
      <c r="B4" s="18" t="s">
        <v>197</v>
      </c>
      <c r="C4" s="19" t="s">
        <v>212</v>
      </c>
      <c r="D4" s="20" t="s">
        <v>197</v>
      </c>
      <c r="E4" s="21" t="s">
        <v>212</v>
      </c>
      <c r="G4" s="60"/>
      <c r="H4" s="18" t="s">
        <v>197</v>
      </c>
      <c r="I4" s="19" t="s">
        <v>212</v>
      </c>
      <c r="J4" s="20" t="s">
        <v>197</v>
      </c>
      <c r="K4" s="21" t="s">
        <v>212</v>
      </c>
    </row>
    <row r="5" spans="1:11" ht="12.75">
      <c r="A5" s="60"/>
      <c r="B5" s="22" t="s">
        <v>198</v>
      </c>
      <c r="C5" s="23" t="s">
        <v>213</v>
      </c>
      <c r="D5" s="24" t="s">
        <v>198</v>
      </c>
      <c r="E5" s="25" t="s">
        <v>213</v>
      </c>
      <c r="G5" s="60"/>
      <c r="H5" s="22" t="s">
        <v>198</v>
      </c>
      <c r="I5" s="23" t="s">
        <v>213</v>
      </c>
      <c r="J5" s="24" t="s">
        <v>198</v>
      </c>
      <c r="K5" s="25" t="s">
        <v>213</v>
      </c>
    </row>
    <row r="6" spans="1:11" ht="13.5" thickBot="1">
      <c r="A6" s="61"/>
      <c r="B6" s="55" t="s">
        <v>155</v>
      </c>
      <c r="C6" s="56"/>
      <c r="D6" s="57" t="s">
        <v>156</v>
      </c>
      <c r="E6" s="58"/>
      <c r="G6" s="61"/>
      <c r="H6" s="55" t="s">
        <v>155</v>
      </c>
      <c r="I6" s="56"/>
      <c r="J6" s="57" t="s">
        <v>156</v>
      </c>
      <c r="K6" s="58"/>
    </row>
    <row r="7" spans="1:11" ht="12.75">
      <c r="A7" s="27" t="s">
        <v>199</v>
      </c>
      <c r="B7" s="43">
        <f>'orig. data'!C4/8</f>
        <v>298.625</v>
      </c>
      <c r="C7" s="33">
        <f>'orig. data'!I4</f>
        <v>11.86049398</v>
      </c>
      <c r="D7" s="47">
        <f>'orig. data'!Q4/8</f>
        <v>238.75</v>
      </c>
      <c r="E7" s="36">
        <f>'orig. data'!W4</f>
        <v>8.676296902</v>
      </c>
      <c r="G7" s="39" t="s">
        <v>216</v>
      </c>
      <c r="H7" s="43">
        <f>'orig. data'!C19/8</f>
        <v>160.5</v>
      </c>
      <c r="I7" s="33">
        <f>'orig. data'!I19</f>
        <v>5.8403191252</v>
      </c>
      <c r="J7" s="47">
        <f>'orig. data'!Q19/8</f>
        <v>145.25</v>
      </c>
      <c r="K7" s="36">
        <f>'orig. data'!W19</f>
        <v>4.8432810937</v>
      </c>
    </row>
    <row r="8" spans="1:11" ht="12.75">
      <c r="A8" s="28" t="s">
        <v>200</v>
      </c>
      <c r="B8" s="44">
        <f>'orig. data'!C5/8</f>
        <v>676.875</v>
      </c>
      <c r="C8" s="33">
        <f>'orig. data'!I5</f>
        <v>14.405925185</v>
      </c>
      <c r="D8" s="47">
        <f>'orig. data'!Q5/8</f>
        <v>547.75</v>
      </c>
      <c r="E8" s="36">
        <f>'orig. data'!W5</f>
        <v>11.272982658</v>
      </c>
      <c r="G8" s="40" t="s">
        <v>217</v>
      </c>
      <c r="H8" s="44">
        <f>'orig. data'!C20/8</f>
        <v>107.375</v>
      </c>
      <c r="I8" s="33">
        <f>'orig. data'!I20</f>
        <v>6.1000291154</v>
      </c>
      <c r="J8" s="47">
        <f>'orig. data'!Q20/8</f>
        <v>95.75</v>
      </c>
      <c r="K8" s="36">
        <f>'orig. data'!W20</f>
        <v>5.4688113546</v>
      </c>
    </row>
    <row r="9" spans="1:11" ht="12.75">
      <c r="A9" s="28" t="s">
        <v>201</v>
      </c>
      <c r="B9" s="44">
        <f>'orig. data'!C7/8</f>
        <v>613.25</v>
      </c>
      <c r="C9" s="33">
        <f>'orig. data'!I7</f>
        <v>16.47281616</v>
      </c>
      <c r="D9" s="47">
        <f>'orig. data'!Q7/8</f>
        <v>492.75</v>
      </c>
      <c r="E9" s="36">
        <f>'orig. data'!W7</f>
        <v>13.843819799</v>
      </c>
      <c r="G9" s="40" t="s">
        <v>222</v>
      </c>
      <c r="H9" s="44">
        <f>'orig. data'!C25/8</f>
        <v>125.125</v>
      </c>
      <c r="I9" s="33">
        <f>'orig. data'!I25</f>
        <v>7.5131536481</v>
      </c>
      <c r="J9" s="47">
        <f>'orig. data'!Q25/8</f>
        <v>94.375</v>
      </c>
      <c r="K9" s="36">
        <f>'orig. data'!W25</f>
        <v>5.689439496</v>
      </c>
    </row>
    <row r="10" spans="1:11" ht="12.75">
      <c r="A10" s="28" t="s">
        <v>108</v>
      </c>
      <c r="B10" s="44">
        <f>'orig. data'!C6/8</f>
        <v>219.75</v>
      </c>
      <c r="C10" s="33">
        <f>'orig. data'!I6</f>
        <v>9.7064328583</v>
      </c>
      <c r="D10" s="47">
        <f>'orig. data'!Q6/8</f>
        <v>199.125</v>
      </c>
      <c r="E10" s="36">
        <f>'orig. data'!W6</f>
        <v>8.8419440066</v>
      </c>
      <c r="G10" s="40" t="s">
        <v>218</v>
      </c>
      <c r="H10" s="44">
        <f>'orig. data'!C21/8</f>
        <v>243.25</v>
      </c>
      <c r="I10" s="33">
        <f>'orig. data'!I21</f>
        <v>8.9396869731</v>
      </c>
      <c r="J10" s="47">
        <f>'orig. data'!Q21/8</f>
        <v>183.75</v>
      </c>
      <c r="K10" s="36">
        <f>'orig. data'!W21</f>
        <v>7.0011668611</v>
      </c>
    </row>
    <row r="11" spans="1:11" ht="12.75">
      <c r="A11" s="28" t="s">
        <v>209</v>
      </c>
      <c r="B11" s="44">
        <f>'orig. data'!C8/8</f>
        <v>2879.875</v>
      </c>
      <c r="C11" s="33">
        <f>'orig. data'!I8</f>
        <v>9.1924534023</v>
      </c>
      <c r="D11" s="47">
        <f>'orig. data'!Q8/8</f>
        <v>2250.375</v>
      </c>
      <c r="E11" s="36">
        <f>'orig. data'!W8</f>
        <v>7.1350042843</v>
      </c>
      <c r="G11" s="40" t="s">
        <v>221</v>
      </c>
      <c r="H11" s="44">
        <f>'orig. data'!C24/8</f>
        <v>170.125</v>
      </c>
      <c r="I11" s="33">
        <f>'orig. data'!I24</f>
        <v>7.8253469946</v>
      </c>
      <c r="J11" s="47">
        <f>'orig. data'!Q24/8</f>
        <v>127</v>
      </c>
      <c r="K11" s="36">
        <f>'orig. data'!W24</f>
        <v>5.5754329741</v>
      </c>
    </row>
    <row r="12" spans="1:11" ht="12.75">
      <c r="A12" s="28" t="s">
        <v>202</v>
      </c>
      <c r="B12" s="44">
        <f>'orig. data'!C9/8</f>
        <v>460.875</v>
      </c>
      <c r="C12" s="33">
        <f>'orig. data'!I9</f>
        <v>19.805330841</v>
      </c>
      <c r="D12" s="47">
        <f>'orig. data'!Q9/8</f>
        <v>321.75</v>
      </c>
      <c r="E12" s="36">
        <f>'orig. data'!W9</f>
        <v>14.600361889</v>
      </c>
      <c r="G12" s="40" t="s">
        <v>219</v>
      </c>
      <c r="H12" s="44">
        <f>'orig. data'!C22/8</f>
        <v>195.75</v>
      </c>
      <c r="I12" s="33">
        <f>'orig. data'!I22</f>
        <v>6.9407817465</v>
      </c>
      <c r="J12" s="47">
        <f>'orig. data'!Q22/8</f>
        <v>163.875</v>
      </c>
      <c r="K12" s="36">
        <f>'orig. data'!W22</f>
        <v>5.6388309426</v>
      </c>
    </row>
    <row r="13" spans="1:11" ht="12.75">
      <c r="A13" s="28" t="s">
        <v>203</v>
      </c>
      <c r="B13" s="44">
        <f>'orig. data'!C10/8</f>
        <v>505.25</v>
      </c>
      <c r="C13" s="33">
        <f>'orig. data'!I10</f>
        <v>13.721509706</v>
      </c>
      <c r="D13" s="47">
        <f>'orig. data'!Q10/8</f>
        <v>377.125</v>
      </c>
      <c r="E13" s="36">
        <f>'orig. data'!W10</f>
        <v>9.9833225239</v>
      </c>
      <c r="G13" s="40" t="s">
        <v>223</v>
      </c>
      <c r="H13" s="44">
        <f>'orig. data'!C26/8</f>
        <v>197</v>
      </c>
      <c r="I13" s="33">
        <f>'orig. data'!I26</f>
        <v>7.6169486774</v>
      </c>
      <c r="J13" s="47">
        <f>'orig. data'!Q26/8</f>
        <v>158.125</v>
      </c>
      <c r="K13" s="36">
        <f>'orig. data'!W26</f>
        <v>5.7258991699</v>
      </c>
    </row>
    <row r="14" spans="1:11" ht="12.75">
      <c r="A14" s="28" t="s">
        <v>204</v>
      </c>
      <c r="B14" s="44">
        <f>'orig. data'!C11/8</f>
        <v>291.125</v>
      </c>
      <c r="C14" s="33">
        <f>'orig. data'!I11</f>
        <v>15.634335121</v>
      </c>
      <c r="D14" s="47">
        <f>'orig. data'!Q11/8</f>
        <v>240.875</v>
      </c>
      <c r="E14" s="36">
        <f>'orig. data'!W11</f>
        <v>12.06592113</v>
      </c>
      <c r="G14" s="40" t="s">
        <v>220</v>
      </c>
      <c r="H14" s="44">
        <f>'orig. data'!C23/8</f>
        <v>360</v>
      </c>
      <c r="I14" s="33">
        <f>'orig. data'!I23</f>
        <v>8.2248115147</v>
      </c>
      <c r="J14" s="47">
        <f>'orig. data'!Q23/8</f>
        <v>293.75</v>
      </c>
      <c r="K14" s="36">
        <f>'orig. data'!W23</f>
        <v>6.5912922018</v>
      </c>
    </row>
    <row r="15" spans="1:11" ht="12.75">
      <c r="A15" s="28" t="s">
        <v>205</v>
      </c>
      <c r="B15" s="44">
        <f>'orig. data'!C12/8</f>
        <v>14.5</v>
      </c>
      <c r="C15" s="33">
        <f>'orig. data'!I12</f>
        <v>23.363544814</v>
      </c>
      <c r="D15" s="47">
        <f>'orig. data'!Q12/8</f>
        <v>11.25</v>
      </c>
      <c r="E15" s="36">
        <f>'orig. data'!W12</f>
        <v>20.876826722</v>
      </c>
      <c r="G15" s="40" t="s">
        <v>224</v>
      </c>
      <c r="H15" s="44">
        <f>'orig. data'!C27/8</f>
        <v>250.125</v>
      </c>
      <c r="I15" s="33">
        <f>'orig. data'!I27</f>
        <v>8.2905547338</v>
      </c>
      <c r="J15" s="47">
        <f>'orig. data'!Q27/8</f>
        <v>193.5</v>
      </c>
      <c r="K15" s="36">
        <f>'orig. data'!W27</f>
        <v>6.79483803</v>
      </c>
    </row>
    <row r="16" spans="1:11" ht="12.75">
      <c r="A16" s="28" t="s">
        <v>206</v>
      </c>
      <c r="B16" s="44">
        <f>'orig. data'!C13/8</f>
        <v>349.875</v>
      </c>
      <c r="C16" s="33">
        <f>'orig. data'!I13</f>
        <v>26.49664887</v>
      </c>
      <c r="D16" s="47">
        <f>'orig. data'!Q13/8</f>
        <v>228.625</v>
      </c>
      <c r="E16" s="36">
        <f>'orig. data'!W13</f>
        <v>17.792348026</v>
      </c>
      <c r="G16" s="40" t="s">
        <v>225</v>
      </c>
      <c r="H16" s="44">
        <f>'orig. data'!C28/8</f>
        <v>148</v>
      </c>
      <c r="I16" s="33">
        <f>'orig. data'!I28</f>
        <v>9.7377229848</v>
      </c>
      <c r="J16" s="47">
        <f>'orig. data'!Q28/8</f>
        <v>102.125</v>
      </c>
      <c r="K16" s="36">
        <f>'orig. data'!W28</f>
        <v>6.5602466717</v>
      </c>
    </row>
    <row r="17" spans="1:11" ht="12.75">
      <c r="A17" s="28" t="s">
        <v>207</v>
      </c>
      <c r="B17" s="44">
        <f>'orig. data'!C14/8</f>
        <v>631</v>
      </c>
      <c r="C17" s="33">
        <f>'orig. data'!I14</f>
        <v>28.562052303</v>
      </c>
      <c r="D17" s="47">
        <f>'orig. data'!Q14/8</f>
        <v>571.125</v>
      </c>
      <c r="E17" s="36">
        <f>'orig. data'!W14</f>
        <v>24.746790879</v>
      </c>
      <c r="G17" s="40" t="s">
        <v>227</v>
      </c>
      <c r="H17" s="50">
        <f>'orig. data'!C30/8</f>
        <v>349.125</v>
      </c>
      <c r="I17" s="33">
        <f>'orig. data'!I30</f>
        <v>16.014081842</v>
      </c>
      <c r="J17" s="47">
        <f>'orig. data'!Q30/8</f>
        <v>266.625</v>
      </c>
      <c r="K17" s="36">
        <f>'orig. data'!W30</f>
        <v>13.036542658</v>
      </c>
    </row>
    <row r="18" spans="1:11" ht="12.75">
      <c r="A18" s="29"/>
      <c r="B18" s="45"/>
      <c r="C18" s="34"/>
      <c r="D18" s="48"/>
      <c r="E18" s="37"/>
      <c r="G18" s="40" t="s">
        <v>226</v>
      </c>
      <c r="H18" s="44">
        <f>'orig. data'!C29/8</f>
        <v>573.5</v>
      </c>
      <c r="I18" s="33">
        <f>'orig. data'!I29</f>
        <v>15.255601146</v>
      </c>
      <c r="J18" s="47">
        <f>'orig. data'!Q29/8</f>
        <v>426.25</v>
      </c>
      <c r="K18" s="36">
        <f>'orig. data'!W29</f>
        <v>11.662704995</v>
      </c>
    </row>
    <row r="19" spans="1:11" ht="12.75">
      <c r="A19" s="28" t="s">
        <v>214</v>
      </c>
      <c r="B19" s="44">
        <f>'orig. data'!C15/8</f>
        <v>1588.75</v>
      </c>
      <c r="C19" s="33">
        <f>'orig. data'!I15</f>
        <v>14.523456926</v>
      </c>
      <c r="D19" s="47">
        <f>'orig. data'!Q15/8</f>
        <v>1279.25</v>
      </c>
      <c r="E19" s="36">
        <f>'orig. data'!W15</f>
        <v>11.452487397</v>
      </c>
      <c r="G19" s="41"/>
      <c r="H19" s="45"/>
      <c r="I19" s="34"/>
      <c r="J19" s="48"/>
      <c r="K19" s="37"/>
    </row>
    <row r="20" spans="1:11" ht="12.75">
      <c r="A20" s="28" t="s">
        <v>215</v>
      </c>
      <c r="B20" s="44">
        <f>'orig. data'!C16/8</f>
        <v>1257.25</v>
      </c>
      <c r="C20" s="33">
        <f>'orig. data'!I16</f>
        <v>15.972609309</v>
      </c>
      <c r="D20" s="47">
        <f>'orig. data'!Q16/8</f>
        <v>939.75</v>
      </c>
      <c r="E20" s="36">
        <f>'orig. data'!W16</f>
        <v>11.779877062</v>
      </c>
      <c r="G20" s="40" t="s">
        <v>228</v>
      </c>
      <c r="H20" s="44">
        <f>'orig. data'!C31/8</f>
        <v>1026.5</v>
      </c>
      <c r="I20" s="33">
        <f>'orig. data'!I31</f>
        <v>6.7938795518</v>
      </c>
      <c r="J20" s="47">
        <f>'orig. data'!Q31/8</f>
        <v>827.125</v>
      </c>
      <c r="K20" s="36">
        <f>'orig. data'!W31</f>
        <v>5.3145648956</v>
      </c>
    </row>
    <row r="21" spans="1:11" ht="12.75">
      <c r="A21" s="28" t="s">
        <v>208</v>
      </c>
      <c r="B21" s="44">
        <f>'orig. data'!C17/8</f>
        <v>995.375</v>
      </c>
      <c r="C21" s="33">
        <f>'orig. data'!I17</f>
        <v>27.712910534</v>
      </c>
      <c r="D21" s="47">
        <f>'orig. data'!Q17/8</f>
        <v>811</v>
      </c>
      <c r="E21" s="36">
        <f>'orig. data'!W17</f>
        <v>22.239132372</v>
      </c>
      <c r="G21" s="40" t="s">
        <v>229</v>
      </c>
      <c r="H21" s="44">
        <f>'orig. data'!C32/8</f>
        <v>867.75</v>
      </c>
      <c r="I21" s="33">
        <f>'orig. data'!I32</f>
        <v>9.1867320404</v>
      </c>
      <c r="J21" s="47">
        <f>'orig. data'!Q32/8</f>
        <v>674.875</v>
      </c>
      <c r="K21" s="36">
        <f>'orig. data'!W32</f>
        <v>7.1365029681</v>
      </c>
    </row>
    <row r="22" spans="1:11" ht="12.75">
      <c r="A22" s="29"/>
      <c r="B22" s="45"/>
      <c r="C22" s="34"/>
      <c r="D22" s="48"/>
      <c r="E22" s="37"/>
      <c r="G22" s="40" t="s">
        <v>230</v>
      </c>
      <c r="H22" s="44">
        <f>'orig. data'!C33/8</f>
        <v>985.625</v>
      </c>
      <c r="I22" s="33">
        <f>'orig. data'!I33</f>
        <v>14.550520848</v>
      </c>
      <c r="J22" s="47">
        <f>'orig. data'!Q33/8</f>
        <v>748.375</v>
      </c>
      <c r="K22" s="36">
        <f>'orig. data'!W33</f>
        <v>11.47832022</v>
      </c>
    </row>
    <row r="23" spans="1:11" ht="13.5" thickBot="1">
      <c r="A23" s="30" t="s">
        <v>210</v>
      </c>
      <c r="B23" s="46">
        <f>'orig. data'!C18/8</f>
        <v>6941</v>
      </c>
      <c r="C23" s="35">
        <f>'orig. data'!I18</f>
        <v>12.395777292</v>
      </c>
      <c r="D23" s="49">
        <f>'orig. data'!Q18/8</f>
        <v>5479.5</v>
      </c>
      <c r="E23" s="38">
        <f>'orig. data'!W18</f>
        <v>9.6834307214</v>
      </c>
      <c r="G23" s="29"/>
      <c r="H23" s="45"/>
      <c r="I23" s="34"/>
      <c r="J23" s="48"/>
      <c r="K23" s="37"/>
    </row>
    <row r="24" spans="1:11" ht="13.5" thickBot="1">
      <c r="A24" s="26" t="s">
        <v>211</v>
      </c>
      <c r="C24" s="32"/>
      <c r="G24" s="30" t="s">
        <v>209</v>
      </c>
      <c r="H24" s="46">
        <f>'orig. data'!C8/8</f>
        <v>2879.875</v>
      </c>
      <c r="I24" s="42">
        <f>'orig. data'!I8</f>
        <v>9.1924534023</v>
      </c>
      <c r="J24" s="49">
        <f>'orig. data'!Q8/8</f>
        <v>2250.375</v>
      </c>
      <c r="K24" s="38">
        <f>'orig. data'!W8</f>
        <v>7.1350042843</v>
      </c>
    </row>
    <row r="25" spans="1:9" ht="12.75">
      <c r="A25" s="52" t="s">
        <v>317</v>
      </c>
      <c r="B25" s="52"/>
      <c r="C25" s="52"/>
      <c r="D25" s="52"/>
      <c r="E25" s="52"/>
      <c r="G25" s="26" t="s">
        <v>211</v>
      </c>
      <c r="I25" s="32"/>
    </row>
    <row r="26" spans="7:11" ht="12.75">
      <c r="G26" s="52" t="s">
        <v>317</v>
      </c>
      <c r="H26" s="52"/>
      <c r="I26" s="52"/>
      <c r="J26" s="52"/>
      <c r="K26" s="52"/>
    </row>
  </sheetData>
  <mergeCells count="10">
    <mergeCell ref="A25:E25"/>
    <mergeCell ref="G26:K26"/>
    <mergeCell ref="B2:E2"/>
    <mergeCell ref="B6:C6"/>
    <mergeCell ref="D6:E6"/>
    <mergeCell ref="A2:A6"/>
    <mergeCell ref="G2:G6"/>
    <mergeCell ref="H2:K2"/>
    <mergeCell ref="H6:I6"/>
    <mergeCell ref="J6:K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2006-06-08T14:57:42Z</cp:lastPrinted>
  <dcterms:created xsi:type="dcterms:W3CDTF">2006-01-23T20:42:54Z</dcterms:created>
  <dcterms:modified xsi:type="dcterms:W3CDTF">2008-04-09T16:50:04Z</dcterms:modified>
  <cp:category/>
  <cp:version/>
  <cp:contentType/>
  <cp:contentStatus/>
</cp:coreProperties>
</file>