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<sst xmlns="http://schemas.openxmlformats.org/spreadsheetml/2006/main" count="676" uniqueCount="440">
  <si>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</si>
  <si>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</si>
  <si>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</si>
  <si>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</si>
  <si>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</si>
  <si>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</si>
  <si>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</si>
  <si>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</si>
  <si>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</si>
  <si>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</si>
  <si>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</si>
  <si>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</si>
  <si>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</si>
  <si>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</si>
  <si>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</si>
  <si>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</si>
  <si>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</si>
  <si>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</si>
  <si>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</si>
  <si>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</si>
  <si>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</si>
  <si>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</si>
  <si>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</si>
  <si>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</si>
  <si>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</si>
  <si>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</si>
  <si>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</si>
  <si>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</si>
  <si>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</si>
  <si>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</si>
  <si>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</si>
  <si>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</si>
  <si>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</si>
  <si>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</si>
  <si>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</si>
  <si>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</si>
  <si>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</si>
  <si>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</si>
  <si>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</si>
  <si>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</si>
  <si>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</si>
  <si>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</si>
  <si>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</si>
  <si>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</si>
  <si>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</si>
  <si>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</si>
  <si>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</si>
  <si>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</si>
  <si>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</si>
  <si>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</si>
  <si>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</si>
  <si>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</si>
  <si>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</si>
  <si>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</si>
  <si>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</si>
  <si>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</si>
  <si>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</si>
  <si>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</si>
  <si>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</si>
  <si>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</si>
  <si>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</si>
  <si>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</si>
  <si>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</si>
  <si>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</si>
  <si>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</si>
  <si>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</si>
  <si>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</si>
  <si>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</si>
  <si>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</si>
  <si>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</si>
  <si>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</si>
  <si>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</si>
  <si>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</si>
  <si>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</si>
  <si>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</si>
  <si>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</si>
  <si>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</si>
  <si>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</si>
  <si>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</si>
  <si>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</si>
  <si>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</si>
  <si>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</si>
  <si>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</si>
  <si>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</si>
  <si>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</si>
  <si>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</si>
  <si>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</si>
  <si>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</si>
  <si>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</si>
  <si>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</si>
  <si>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</si>
  <si>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</si>
  <si>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</si>
  <si>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</si>
  <si>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</si>
  <si>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</si>
  <si>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</si>
  <si>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</si>
  <si>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</si>
  <si>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</si>
  <si>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</si>
  <si>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</si>
  <si>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</si>
  <si>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</si>
  <si>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</si>
  <si>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</si>
  <si>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</si>
  <si>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</si>
  <si>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</si>
  <si>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</si>
  <si>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</si>
  <si>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</si>
  <si>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T1_Lci_adj</t>
  </si>
  <si>
    <t>T1_Uci_adj</t>
  </si>
  <si>
    <t>T1prob</t>
  </si>
  <si>
    <t>T1_crd_rate</t>
  </si>
  <si>
    <t>T1_estimate</t>
  </si>
  <si>
    <t>T1_Lci_est</t>
  </si>
  <si>
    <t>T1_Uci_est</t>
  </si>
  <si>
    <t>T1_rate_ratio</t>
  </si>
  <si>
    <t>T1_Lci_ratio</t>
  </si>
  <si>
    <t>T1_Uci_ratio</t>
  </si>
  <si>
    <t>T2count</t>
  </si>
  <si>
    <t>T2pop</t>
  </si>
  <si>
    <t>T2_adj_rate</t>
  </si>
  <si>
    <t>T2_Lci_adj</t>
  </si>
  <si>
    <t>T2_Uci_adj</t>
  </si>
  <si>
    <t>T2prob</t>
  </si>
  <si>
    <t>T2_crd_rate</t>
  </si>
  <si>
    <t>T2_estimate</t>
  </si>
  <si>
    <t>T2_Lci_est</t>
  </si>
  <si>
    <t>T2_Uci_est</t>
  </si>
  <si>
    <t>T2_rate_ratio</t>
  </si>
  <si>
    <t>T2_Lci_ratio</t>
  </si>
  <si>
    <t>T2_Uci_ratio</t>
  </si>
  <si>
    <t>T1T2prob</t>
  </si>
  <si>
    <t>T1T2_estimate</t>
  </si>
  <si>
    <t>T1T2_Lci_est</t>
  </si>
  <si>
    <t>T1T2_Uci_est</t>
  </si>
  <si>
    <t>ALLprob</t>
  </si>
  <si>
    <t>ALL_estimate</t>
  </si>
  <si>
    <t>ALL_Lci_est</t>
  </si>
  <si>
    <t>ALL_Uci_est</t>
  </si>
  <si>
    <t>T1 avg</t>
  </si>
  <si>
    <t>T2 avg</t>
  </si>
  <si>
    <t>T1 adj</t>
  </si>
  <si>
    <t>T2 adj</t>
  </si>
  <si>
    <t>T1 count</t>
  </si>
  <si>
    <t>T1 pop</t>
  </si>
  <si>
    <t>T1 prob</t>
  </si>
  <si>
    <t>T2 count</t>
  </si>
  <si>
    <t>T2 pop</t>
  </si>
  <si>
    <t>T2 prob</t>
  </si>
  <si>
    <t>CI work</t>
  </si>
  <si>
    <t>1988/89-1995/96</t>
  </si>
  <si>
    <t>1996/97-2003/04</t>
  </si>
  <si>
    <t>Mb Avg 88/89-95/96</t>
  </si>
  <si>
    <t>Mb Avg 96/97-03/04</t>
  </si>
  <si>
    <t>t</t>
  </si>
  <si>
    <t>Suppression</t>
  </si>
  <si>
    <t>T1T2 prob</t>
  </si>
  <si>
    <t>South (1,2,t)</t>
  </si>
  <si>
    <t>Mid (1,t)</t>
  </si>
  <si>
    <t>Manitoba (t)</t>
  </si>
  <si>
    <t>River Heights (1,2,t)</t>
  </si>
  <si>
    <t>St. James - Assiniboia (1,2,t)</t>
  </si>
  <si>
    <t>T1_crd_std_dev</t>
  </si>
  <si>
    <t>T2_crd_std_dev</t>
  </si>
  <si>
    <t>WL Wpg Most Healthy</t>
  </si>
  <si>
    <t>WA Wpg Avg Health</t>
  </si>
  <si>
    <t>WH Wpg Least Healthy</t>
  </si>
  <si>
    <t>CE Red River (1,2,t)</t>
  </si>
  <si>
    <t>CE Portage (1,t)</t>
  </si>
  <si>
    <t>BW Norway House (1,2,t)</t>
  </si>
  <si>
    <t>BW Oxford H &amp; Gods (1,2,t)</t>
  </si>
  <si>
    <t>River Heights W (1,2,t)</t>
  </si>
  <si>
    <t>St. James - Assiniboia W (1,2,t)</t>
  </si>
  <si>
    <t>Region</t>
  </si>
  <si>
    <t>Number</t>
  </si>
  <si>
    <t>Observed</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</si>
  <si>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</si>
  <si>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</si>
  <si>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</si>
  <si>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</si>
  <si>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</si>
  <si>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</si>
  <si>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</si>
  <si>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</si>
  <si>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</si>
  <si>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</si>
  <si>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</si>
  <si>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</si>
  <si>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</si>
  <si>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</si>
  <si>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</si>
  <si>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</si>
  <si>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</si>
  <si>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</si>
  <si>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</si>
  <si>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</si>
  <si>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</si>
  <si>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</si>
  <si>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</si>
  <si>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</si>
  <si>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</si>
  <si>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</si>
  <si>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</si>
  <si>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</si>
  <si>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</si>
  <si>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</si>
  <si>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Mammography Crude and Adjusted Rates to Compare to MB 8 Year Average, T1=1988/89-1995/96, T2=1996/97-2003/04, percent of women age 50-69</t>
  </si>
  <si>
    <t>area_id</t>
  </si>
  <si>
    <t>BS</t>
  </si>
  <si>
    <t>A</t>
  </si>
  <si>
    <t>G</t>
  </si>
  <si>
    <t>GA</t>
  </si>
  <si>
    <t>K</t>
  </si>
  <si>
    <t>E</t>
  </si>
  <si>
    <t>C</t>
  </si>
  <si>
    <t>BN</t>
  </si>
  <si>
    <t>FC</t>
  </si>
  <si>
    <t>D</t>
  </si>
  <si>
    <t>FB</t>
  </si>
  <si>
    <t>S</t>
  </si>
  <si>
    <t>M</t>
  </si>
  <si>
    <t>N</t>
  </si>
  <si>
    <t>Z</t>
  </si>
  <si>
    <t>W03</t>
  </si>
  <si>
    <t>W02</t>
  </si>
  <si>
    <t>W12</t>
  </si>
  <si>
    <t>W04</t>
  </si>
  <si>
    <t>W07</t>
  </si>
  <si>
    <t>W05</t>
  </si>
  <si>
    <t>W06</t>
  </si>
  <si>
    <t>W08</t>
  </si>
  <si>
    <t>W01</t>
  </si>
  <si>
    <t>W09</t>
  </si>
  <si>
    <t>W11</t>
  </si>
  <si>
    <t>W10</t>
  </si>
  <si>
    <t>WL</t>
  </si>
  <si>
    <t>WA</t>
  </si>
  <si>
    <t>WH</t>
  </si>
  <si>
    <t>BS2</t>
  </si>
  <si>
    <t>BS1</t>
  </si>
  <si>
    <t>BS4</t>
  </si>
  <si>
    <t>BS3</t>
  </si>
  <si>
    <t>A4A</t>
  </si>
  <si>
    <t>A1C</t>
  </si>
  <si>
    <t>A4R</t>
  </si>
  <si>
    <t>A3L</t>
  </si>
  <si>
    <t>A3M</t>
  </si>
  <si>
    <t>A2C</t>
  </si>
  <si>
    <t>A2L</t>
  </si>
  <si>
    <t>A1P</t>
  </si>
  <si>
    <t>A1S</t>
  </si>
  <si>
    <t>G1</t>
  </si>
  <si>
    <t>G24</t>
  </si>
  <si>
    <t>G22</t>
  </si>
  <si>
    <t>G25</t>
  </si>
  <si>
    <t>G26</t>
  </si>
  <si>
    <t>G21</t>
  </si>
  <si>
    <t>G23</t>
  </si>
  <si>
    <t>GA22</t>
  </si>
  <si>
    <t>GA12</t>
  </si>
  <si>
    <t>GA31</t>
  </si>
  <si>
    <t>GA32</t>
  </si>
  <si>
    <t>GA11</t>
  </si>
  <si>
    <t>GA21</t>
  </si>
  <si>
    <t>E4</t>
  </si>
  <si>
    <t>0.00000E-309</t>
  </si>
  <si>
    <t>E1</t>
  </si>
  <si>
    <t>E2</t>
  </si>
  <si>
    <t>E3</t>
  </si>
  <si>
    <t>C4</t>
  </si>
  <si>
    <t>C3</t>
  </si>
  <si>
    <t>C1</t>
  </si>
  <si>
    <t>C2</t>
  </si>
  <si>
    <t>BN5</t>
  </si>
  <si>
    <t>BN4</t>
  </si>
  <si>
    <t>BN7</t>
  </si>
  <si>
    <t>BN2</t>
  </si>
  <si>
    <t>BN1</t>
  </si>
  <si>
    <t>BN6</t>
  </si>
  <si>
    <t>D1</t>
  </si>
  <si>
    <t>D2</t>
  </si>
  <si>
    <t>D4</t>
  </si>
  <si>
    <t>FB2</t>
  </si>
  <si>
    <t>FB4</t>
  </si>
  <si>
    <t>FB3</t>
  </si>
  <si>
    <t>FB9</t>
  </si>
  <si>
    <t>FB8</t>
  </si>
  <si>
    <t>FB7</t>
  </si>
  <si>
    <t>FB6</t>
  </si>
  <si>
    <t>FBA</t>
  </si>
  <si>
    <t>FBB</t>
  </si>
  <si>
    <t>FBC</t>
  </si>
  <si>
    <t>FB5</t>
  </si>
  <si>
    <t>W03B</t>
  </si>
  <si>
    <t>W03A</t>
  </si>
  <si>
    <t>W002</t>
  </si>
  <si>
    <t>W12A</t>
  </si>
  <si>
    <t>W12B</t>
  </si>
  <si>
    <t>W04B</t>
  </si>
  <si>
    <t>W04A</t>
  </si>
  <si>
    <t>W07D</t>
  </si>
  <si>
    <t>W07C</t>
  </si>
  <si>
    <t>W07B</t>
  </si>
  <si>
    <t>W07A</t>
  </si>
  <si>
    <t>W05B</t>
  </si>
  <si>
    <t>W05A</t>
  </si>
  <si>
    <t>W006</t>
  </si>
  <si>
    <t>W08A</t>
  </si>
  <si>
    <t>W08B</t>
  </si>
  <si>
    <t>W08C</t>
  </si>
  <si>
    <t>W01A</t>
  </si>
  <si>
    <t>W01B</t>
  </si>
  <si>
    <t>W09A</t>
  </si>
  <si>
    <t>W09B</t>
  </si>
  <si>
    <t>W11A</t>
  </si>
  <si>
    <t>W11B</t>
  </si>
  <si>
    <t>W10A</t>
  </si>
  <si>
    <t>W10B</t>
  </si>
  <si>
    <t>Percent</t>
  </si>
  <si>
    <t>(%)</t>
  </si>
  <si>
    <t>South Eastman (2,t)</t>
  </si>
  <si>
    <t>Central (1,t)</t>
  </si>
  <si>
    <t>Winnipeg (1,2,t)</t>
  </si>
  <si>
    <t>Parkland (1,2,t)</t>
  </si>
  <si>
    <t>Interlake (1,t)</t>
  </si>
  <si>
    <t>North Eastman (2,t)</t>
  </si>
  <si>
    <t>Churchill (1,t)</t>
  </si>
  <si>
    <t>Nor-Man (1,t)</t>
  </si>
  <si>
    <t>Burntwood (1,2,t)</t>
  </si>
  <si>
    <t>North (1,2,t)</t>
  </si>
  <si>
    <t>Fort Garry (1,t)</t>
  </si>
  <si>
    <t>Assiniboine South (1,2,t)</t>
  </si>
  <si>
    <t>St. Vital (1,t)</t>
  </si>
  <si>
    <t>River East (1,2,t)</t>
  </si>
  <si>
    <t>St. Boniface (1,2,t)</t>
  </si>
  <si>
    <t>Transcona (1,2,t)</t>
  </si>
  <si>
    <t>Seven Oaks (1,2,t)</t>
  </si>
  <si>
    <t>Inkster (1,2,t)</t>
  </si>
  <si>
    <t>Downtown (1,2,t)</t>
  </si>
  <si>
    <t>Point Douglas (1,2,t)</t>
  </si>
  <si>
    <t>Wpg Most Healthy (1,2,t)</t>
  </si>
  <si>
    <t>Wpg Average Health (1,2,t)</t>
  </si>
  <si>
    <t>Wpg Least Healthy (1,2,t)</t>
  </si>
  <si>
    <t>Winnipeg Overall (1,2,t)</t>
  </si>
  <si>
    <t>SE Northern (1,2,t)</t>
  </si>
  <si>
    <t>SE Western (2,t)</t>
  </si>
  <si>
    <t>SE Southern (1,2,t)</t>
  </si>
  <si>
    <t>CE Altona (1,t)</t>
  </si>
  <si>
    <t>CE Cartier/SFX (1,t)</t>
  </si>
  <si>
    <t>CE Louise/Pembina (1,2,t)</t>
  </si>
  <si>
    <t>CE Morden/Winkler (1,t)</t>
  </si>
  <si>
    <t>CE Carman (1,2,t)</t>
  </si>
  <si>
    <t>CE Swan Lake (1,2,t)</t>
  </si>
  <si>
    <t>CE Seven Regions (1,t)</t>
  </si>
  <si>
    <t>PL West (1,t)</t>
  </si>
  <si>
    <t>PL Central (1,2)</t>
  </si>
  <si>
    <t>PL East (1,t)</t>
  </si>
  <si>
    <t>PL North (1,t)</t>
  </si>
  <si>
    <t>IL Southwest (t)</t>
  </si>
  <si>
    <t>IL Southeast (2,t)</t>
  </si>
  <si>
    <t>IL Northeast (1,2,t)</t>
  </si>
  <si>
    <t>NE Springfield (1,t)</t>
  </si>
  <si>
    <t>NE Iron Rose (2,t)</t>
  </si>
  <si>
    <t>NE Winnipeg River (2,t)</t>
  </si>
  <si>
    <t>NE Brokenhead (2,t)</t>
  </si>
  <si>
    <t>NE Blue Water (1,2,t)</t>
  </si>
  <si>
    <t>NE Northern Remote (1,2,t)</t>
  </si>
  <si>
    <t>NM F Flon/Snow L/Cran (1,2,t)</t>
  </si>
  <si>
    <t>NM The Pas/OCN/Kelsey (1,t)</t>
  </si>
  <si>
    <t>NM Nor-Man Other (1,2,t)</t>
  </si>
  <si>
    <t>BW Thompson (1,t)</t>
  </si>
  <si>
    <t>BW Gillam/Fox Lake (1,t)</t>
  </si>
  <si>
    <t>BW Lynn/Leaf/SIL (1,2,t)</t>
  </si>
  <si>
    <t>BW Thick Por/Pik/Wab (1,2,t)</t>
  </si>
  <si>
    <t>BW Island Lake (1,2,t)</t>
  </si>
  <si>
    <t>BW Cross Lake (1,2,t)</t>
  </si>
  <si>
    <t>BW Tad/Broch/Lac Br (s,2)</t>
  </si>
  <si>
    <t>BW Sha/York/Split/War (s,2)</t>
  </si>
  <si>
    <t>BW Nelson House (s,2)</t>
  </si>
  <si>
    <t>Fort Garry S (1,t)</t>
  </si>
  <si>
    <t>Fort Garry N (1,t)</t>
  </si>
  <si>
    <t>River Heights E (1,2,t)</t>
  </si>
  <si>
    <t>St. Vital South (1,t)</t>
  </si>
  <si>
    <t>St. Vital North (1,t)</t>
  </si>
  <si>
    <t>River East N (1,t)</t>
  </si>
  <si>
    <t>River East E (1,2,t)</t>
  </si>
  <si>
    <t>River East W (1,t)</t>
  </si>
  <si>
    <t>River East S (2,t)</t>
  </si>
  <si>
    <t>St. Boniface E (1,2,t)</t>
  </si>
  <si>
    <t>St. Boniface W (1,2,t)</t>
  </si>
  <si>
    <t>Transcona (1,t)</t>
  </si>
  <si>
    <t>Seven Oaks W (2,t)</t>
  </si>
  <si>
    <t>Seven Oaks E (1,t)</t>
  </si>
  <si>
    <t>Seven Oaks N (2,t)</t>
  </si>
  <si>
    <t>St. James - Assiniboia E (1,2,t)</t>
  </si>
  <si>
    <t>Inkster West (1,2,t)</t>
  </si>
  <si>
    <t>Inkster East (1,2,t)</t>
  </si>
  <si>
    <t>Downtown W (1,2,t)</t>
  </si>
  <si>
    <t>Downtown E (1,2,t)</t>
  </si>
  <si>
    <t>Point Douglas N (2,t)</t>
  </si>
  <si>
    <t>Point Douglas S (1,2,t)</t>
  </si>
  <si>
    <t>Mammography</t>
  </si>
  <si>
    <t xml:space="preserve"> = pop rates macro #s</t>
  </si>
  <si>
    <t>T1 sig hi?</t>
  </si>
  <si>
    <t>T1 sig lo?</t>
  </si>
  <si>
    <t xml:space="preserve">Pop Rates Macro </t>
  </si>
  <si>
    <t>Significance</t>
  </si>
  <si>
    <t>T1/T2 signif?</t>
  </si>
  <si>
    <t xml:space="preserve"> = if T1 &amp; T2 intervals overlap then NS; no overlap = signficantly different</t>
  </si>
  <si>
    <t>signif</t>
  </si>
  <si>
    <t>SE Central (t)</t>
  </si>
  <si>
    <t>IL Northwest (1,t)</t>
  </si>
  <si>
    <t xml:space="preserve"> = pop rates macro #s; see columns V &amp; W for significance</t>
  </si>
  <si>
    <t xml:space="preserve"> = highly signif (exceeds SAS's scientific notation capacity; </t>
  </si>
  <si>
    <t>Excel interpets as NS, so manually coded as signif)</t>
  </si>
  <si>
    <t>Assiniboine (2,t)</t>
  </si>
  <si>
    <t>Brandon (2,t)</t>
  </si>
  <si>
    <t>AS East 2 (2,t)</t>
  </si>
  <si>
    <t>AS West 1 (2,t)</t>
  </si>
  <si>
    <t>AS North 2 (t)</t>
  </si>
  <si>
    <t>AS West 2 (2,t)</t>
  </si>
  <si>
    <t>AS North 1 (2,t)</t>
  </si>
  <si>
    <t>AS East 1 (t)</t>
  </si>
  <si>
    <t>BDN Rural (2,t)</t>
  </si>
  <si>
    <t>BDN Southeast (2,t)</t>
  </si>
  <si>
    <t>BDN West (2,t)</t>
  </si>
  <si>
    <t>BDN East  (2,t)</t>
  </si>
  <si>
    <t>BDN North End (t)</t>
  </si>
  <si>
    <t>BDN Southwest (t)</t>
  </si>
  <si>
    <t>BDN Central (t)</t>
  </si>
  <si>
    <t>Appendix Table 3.12: Mammography</t>
  </si>
  <si>
    <t>per 2 yrs</t>
  </si>
  <si>
    <t>Crude</t>
  </si>
  <si>
    <t xml:space="preserve">*this has been done to get a stable rate </t>
  </si>
  <si>
    <t>note: for this indicator, if a woman had 1 or more mammographies in a 2-year period, she was counted once; so rates = [year 1 to year 2/population at mid-point in the period]</t>
  </si>
  <si>
    <t>Source: Manitoba Centre for Health Policy, 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</si>
</sst>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25"/>
      <name val="Univers 45 Light"/>
      <family val="0"/>
    </font>
    <font>
      <sz val="8.5"/>
      <name val="Univers 45 Light"/>
      <family val="0"/>
    </font>
    <font>
      <sz val="5.5"/>
      <name val="Arial MT"/>
      <family val="3"/>
    </font>
    <font>
      <b/>
      <sz val="20"/>
      <name val="Arial"/>
      <family val="2"/>
    </font>
    <font>
      <b/>
      <sz val="8"/>
      <name val="Univers 45 Light"/>
      <family val="2"/>
    </font>
    <font>
      <u val="single"/>
      <sz val="10"/>
      <color indexed="12"/>
      <name val="Arial"/>
      <family val="0"/>
    </font>
    <font>
      <u val="single"/>
      <sz val="10"/>
      <color indexed="36"/>
      <name val="Arial"/>
      <family val="0"/>
    </font>
    <font>
      <b/>
      <sz val="8"/>
      <name val="Arial"/>
      <family val="2"/>
    </font>
    <font>
      <sz val="7.5"/>
      <name val="Univers 45 Light"/>
      <family val="2"/>
    </font>
    <font>
      <b/>
      <sz val="10.75"/>
      <name val="Univers 45 Light"/>
      <family val="2"/>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15"/>
        <bgColor indexed="64"/>
      </patternFill>
    </fill>
    <fill>
      <patternFill patternType="solid">
        <fgColor indexed="44"/>
        <bgColor indexed="64"/>
      </patternFill>
    </fill>
  </fills>
  <borders count="2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86">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174"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12" fillId="0" borderId="1" xfId="0" applyFont="1" applyBorder="1" applyAlignment="1">
      <alignment horizontal="center"/>
    </xf>
    <xf numFmtId="2" fontId="12" fillId="0" borderId="1" xfId="0" applyNumberFormat="1"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1" fontId="12" fillId="0" borderId="3" xfId="0" applyNumberFormat="1" applyFont="1" applyBorder="1" applyAlignment="1">
      <alignment horizontal="center"/>
    </xf>
    <xf numFmtId="0" fontId="4" fillId="0" borderId="0" xfId="0" applyFont="1" applyAlignment="1">
      <alignment/>
    </xf>
    <xf numFmtId="0" fontId="15" fillId="0" borderId="4" xfId="0" applyFont="1" applyBorder="1" applyAlignment="1">
      <alignment/>
    </xf>
    <xf numFmtId="0" fontId="15" fillId="0" borderId="5" xfId="0" applyFont="1" applyBorder="1" applyAlignment="1">
      <alignment/>
    </xf>
    <xf numFmtId="0" fontId="15" fillId="2" borderId="5" xfId="0" applyFont="1" applyFill="1" applyBorder="1" applyAlignment="1">
      <alignment/>
    </xf>
    <xf numFmtId="0" fontId="15" fillId="0" borderId="6" xfId="0" applyFont="1" applyBorder="1" applyAlignment="1">
      <alignment/>
    </xf>
    <xf numFmtId="1" fontId="0" fillId="0" borderId="0" xfId="0" applyNumberFormat="1" applyAlignment="1">
      <alignment/>
    </xf>
    <xf numFmtId="0" fontId="15" fillId="0" borderId="7" xfId="0" applyFont="1" applyBorder="1" applyAlignment="1">
      <alignment/>
    </xf>
    <xf numFmtId="0" fontId="15" fillId="0" borderId="8" xfId="0" applyFont="1" applyBorder="1" applyAlignment="1">
      <alignment/>
    </xf>
    <xf numFmtId="0" fontId="0" fillId="2" borderId="8" xfId="0" applyFill="1" applyBorder="1" applyAlignment="1">
      <alignment/>
    </xf>
    <xf numFmtId="0" fontId="0" fillId="3" borderId="0" xfId="0" applyFill="1" applyAlignment="1">
      <alignment/>
    </xf>
    <xf numFmtId="174" fontId="0" fillId="3" borderId="0" xfId="22" applyNumberFormat="1" applyFont="1" applyFill="1" applyAlignment="1">
      <alignment horizontal="center"/>
      <protection/>
    </xf>
    <xf numFmtId="0" fontId="3" fillId="3" borderId="0" xfId="22" applyFont="1" applyFill="1" applyAlignment="1">
      <alignment horizontal="center"/>
      <protection/>
    </xf>
    <xf numFmtId="0" fontId="0" fillId="3" borderId="0" xfId="22" applyFont="1" applyFill="1" applyAlignment="1">
      <alignment horizontal="center"/>
      <protection/>
    </xf>
    <xf numFmtId="11" fontId="0" fillId="3" borderId="0" xfId="22" applyNumberFormat="1" applyFont="1" applyFill="1" applyAlignment="1">
      <alignment horizontal="center"/>
      <protection/>
    </xf>
    <xf numFmtId="0" fontId="0" fillId="3" borderId="0" xfId="0" applyFont="1" applyFill="1" applyAlignment="1">
      <alignment/>
    </xf>
    <xf numFmtId="0" fontId="0" fillId="4" borderId="0" xfId="0" applyFont="1" applyFill="1" applyAlignment="1">
      <alignment/>
    </xf>
    <xf numFmtId="0" fontId="3" fillId="4" borderId="0" xfId="22" applyFont="1" applyFill="1" applyAlignment="1">
      <alignment horizontal="center"/>
      <protection/>
    </xf>
    <xf numFmtId="0" fontId="1" fillId="4" borderId="0" xfId="22" applyFill="1">
      <alignment/>
      <protection/>
    </xf>
    <xf numFmtId="0" fontId="0" fillId="0" borderId="0" xfId="22" applyFont="1">
      <alignment/>
      <protection/>
    </xf>
    <xf numFmtId="11" fontId="0" fillId="0" borderId="0" xfId="0" applyNumberForma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0" fillId="0" borderId="0" xfId="0" applyFont="1" applyFill="1" applyAlignment="1">
      <alignment/>
    </xf>
    <xf numFmtId="0" fontId="0" fillId="3" borderId="0" xfId="22" applyFont="1" applyFill="1" applyAlignment="1">
      <alignment horizontal="left"/>
      <protection/>
    </xf>
    <xf numFmtId="0" fontId="0" fillId="3" borderId="0" xfId="0" applyFont="1" applyFill="1" applyAlignment="1">
      <alignment horizontal="left"/>
    </xf>
    <xf numFmtId="0" fontId="0" fillId="3" borderId="0" xfId="22" applyFont="1" applyFill="1">
      <alignment/>
      <protection/>
    </xf>
    <xf numFmtId="0" fontId="0" fillId="5" borderId="0" xfId="0" applyFill="1" applyAlignment="1">
      <alignment/>
    </xf>
    <xf numFmtId="0" fontId="0" fillId="0" borderId="0" xfId="0" applyAlignment="1">
      <alignment horizontal="center"/>
    </xf>
    <xf numFmtId="0" fontId="0" fillId="5" borderId="0" xfId="0" applyFill="1" applyAlignment="1">
      <alignment horizontal="center"/>
    </xf>
    <xf numFmtId="0" fontId="0" fillId="0" borderId="0" xfId="0" applyFill="1" applyAlignment="1">
      <alignment horizontal="center"/>
    </xf>
    <xf numFmtId="174" fontId="0" fillId="0" borderId="0" xfId="22" applyNumberFormat="1" applyFont="1" applyFill="1" applyAlignment="1">
      <alignment horizontal="center"/>
      <protection/>
    </xf>
    <xf numFmtId="0" fontId="3" fillId="0" borderId="0" xfId="22" applyFont="1" applyFill="1" applyAlignment="1">
      <alignment horizontal="center"/>
      <protection/>
    </xf>
    <xf numFmtId="0" fontId="0" fillId="6" borderId="0" xfId="0" applyFont="1" applyFill="1" applyAlignment="1">
      <alignment/>
    </xf>
    <xf numFmtId="11" fontId="0" fillId="6" borderId="0" xfId="22" applyNumberFormat="1" applyFont="1" applyFill="1" applyAlignment="1">
      <alignment horizontal="center"/>
      <protection/>
    </xf>
    <xf numFmtId="176" fontId="4" fillId="0" borderId="9" xfId="0" applyNumberFormat="1" applyFont="1" applyFill="1" applyBorder="1" applyAlignment="1" quotePrefix="1">
      <alignment horizontal="center"/>
    </xf>
    <xf numFmtId="176" fontId="4" fillId="0" borderId="10" xfId="0" applyNumberFormat="1" applyFont="1" applyFill="1" applyBorder="1" applyAlignment="1" quotePrefix="1">
      <alignment horizontal="center"/>
    </xf>
    <xf numFmtId="176" fontId="4" fillId="2" borderId="10" xfId="0" applyNumberFormat="1" applyFont="1" applyFill="1" applyBorder="1" applyAlignment="1" quotePrefix="1">
      <alignment horizontal="center"/>
    </xf>
    <xf numFmtId="176" fontId="4" fillId="0" borderId="11" xfId="0" applyNumberFormat="1" applyFont="1" applyFill="1" applyBorder="1" applyAlignment="1" quotePrefix="1">
      <alignment horizontal="center"/>
    </xf>
    <xf numFmtId="176" fontId="4" fillId="0" borderId="2" xfId="0" applyNumberFormat="1" applyFont="1" applyFill="1" applyBorder="1" applyAlignment="1" quotePrefix="1">
      <alignment horizontal="center"/>
    </xf>
    <xf numFmtId="176" fontId="4" fillId="2" borderId="2" xfId="0" applyNumberFormat="1" applyFont="1" applyFill="1" applyBorder="1" applyAlignment="1" quotePrefix="1">
      <alignment horizontal="center"/>
    </xf>
    <xf numFmtId="176" fontId="4" fillId="0" borderId="12" xfId="0" applyNumberFormat="1" applyFont="1" applyFill="1" applyBorder="1" applyAlignment="1" quotePrefix="1">
      <alignment horizontal="center"/>
    </xf>
    <xf numFmtId="176" fontId="2" fillId="0" borderId="10" xfId="0" applyNumberFormat="1" applyFont="1" applyBorder="1" applyAlignment="1">
      <alignment horizontal="center"/>
    </xf>
    <xf numFmtId="2" fontId="12" fillId="0" borderId="13" xfId="0" applyNumberFormat="1" applyFont="1" applyBorder="1" applyAlignment="1">
      <alignment horizontal="center"/>
    </xf>
    <xf numFmtId="1" fontId="12" fillId="0" borderId="14" xfId="0" applyNumberFormat="1" applyFont="1" applyBorder="1" applyAlignment="1">
      <alignment horizontal="center"/>
    </xf>
    <xf numFmtId="174" fontId="4" fillId="0" borderId="15" xfId="0" applyNumberFormat="1" applyFont="1" applyFill="1" applyBorder="1" applyAlignment="1" quotePrefix="1">
      <alignment horizontal="center"/>
    </xf>
    <xf numFmtId="174" fontId="4" fillId="2" borderId="15" xfId="0" applyNumberFormat="1" applyFont="1" applyFill="1" applyBorder="1" applyAlignment="1" quotePrefix="1">
      <alignment horizontal="center"/>
    </xf>
    <xf numFmtId="174" fontId="4" fillId="0" borderId="16" xfId="0" applyNumberFormat="1" applyFont="1" applyFill="1" applyBorder="1" applyAlignment="1" quotePrefix="1">
      <alignment horizontal="center"/>
    </xf>
    <xf numFmtId="174" fontId="4" fillId="0" borderId="13" xfId="0" applyNumberFormat="1" applyFont="1" applyFill="1" applyBorder="1" applyAlignment="1">
      <alignment horizontal="center"/>
    </xf>
    <xf numFmtId="174" fontId="4" fillId="2" borderId="13" xfId="0" applyNumberFormat="1" applyFont="1" applyFill="1" applyBorder="1" applyAlignment="1">
      <alignment horizontal="center"/>
    </xf>
    <xf numFmtId="174" fontId="4" fillId="0" borderId="17" xfId="0" applyNumberFormat="1" applyFont="1" applyFill="1" applyBorder="1" applyAlignment="1">
      <alignment horizontal="center"/>
    </xf>
    <xf numFmtId="174" fontId="4" fillId="0" borderId="12" xfId="0" applyNumberFormat="1" applyFont="1" applyFill="1" applyBorder="1" applyAlignment="1" quotePrefix="1">
      <alignment horizontal="center"/>
    </xf>
    <xf numFmtId="2" fontId="12" fillId="0" borderId="18"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horizontal="left"/>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25"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475"/>
          <c:w val="0.983"/>
          <c:h val="0.7802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data'!$B$5:$B$20</c:f>
              <c:strCache>
                <c:ptCount val="16"/>
                <c:pt idx="0">
                  <c:v>South Eastman (2,t)</c:v>
                </c:pt>
                <c:pt idx="1">
                  <c:v>Central (1,t)</c:v>
                </c:pt>
                <c:pt idx="2">
                  <c:v>Assiniboine (2,t)</c:v>
                </c:pt>
                <c:pt idx="3">
                  <c:v>Brandon (2,t)</c:v>
                </c:pt>
                <c:pt idx="4">
                  <c:v>Winnipeg (1,2,t)</c:v>
                </c:pt>
                <c:pt idx="5">
                  <c:v>Parkland (1,2,t)</c:v>
                </c:pt>
                <c:pt idx="6">
                  <c:v>Interlake (1,t)</c:v>
                </c:pt>
                <c:pt idx="7">
                  <c:v>North Eastman (2,t)</c:v>
                </c:pt>
                <c:pt idx="8">
                  <c:v>Churchill (1,t)</c:v>
                </c:pt>
                <c:pt idx="9">
                  <c:v>Nor-Man (1,t)</c:v>
                </c:pt>
                <c:pt idx="10">
                  <c:v>Burntwood (1,2,t)</c:v>
                </c:pt>
                <c:pt idx="12">
                  <c:v>South (1,2,t)</c:v>
                </c:pt>
                <c:pt idx="13">
                  <c:v>Mid (1,t)</c:v>
                </c:pt>
                <c:pt idx="14">
                  <c:v>North (1,2,t)</c:v>
                </c:pt>
                <c:pt idx="15">
                  <c:v>Manitoba (t)</c:v>
                </c:pt>
              </c:strCache>
            </c:strRef>
          </c:cat>
          <c:val>
            <c:numRef>
              <c:f>'graph data'!$H$5:$H$20</c:f>
              <c:numCache>
                <c:ptCount val="16"/>
                <c:pt idx="0">
                  <c:v>0.29260897</c:v>
                </c:pt>
                <c:pt idx="1">
                  <c:v>0.29260897</c:v>
                </c:pt>
                <c:pt idx="2">
                  <c:v>0.29260897</c:v>
                </c:pt>
                <c:pt idx="3">
                  <c:v>0.29260897</c:v>
                </c:pt>
                <c:pt idx="4">
                  <c:v>0.29260897</c:v>
                </c:pt>
                <c:pt idx="5">
                  <c:v>0.29260897</c:v>
                </c:pt>
                <c:pt idx="6">
                  <c:v>0.29260897</c:v>
                </c:pt>
                <c:pt idx="7">
                  <c:v>0.29260897</c:v>
                </c:pt>
                <c:pt idx="8">
                  <c:v>0.29260897</c:v>
                </c:pt>
                <c:pt idx="9">
                  <c:v>0.29260897</c:v>
                </c:pt>
                <c:pt idx="10">
                  <c:v>0.29260897</c:v>
                </c:pt>
                <c:pt idx="12">
                  <c:v>0.29260897</c:v>
                </c:pt>
                <c:pt idx="13">
                  <c:v>0.29260897</c:v>
                </c:pt>
                <c:pt idx="14">
                  <c:v>0.29260897</c:v>
                </c:pt>
                <c:pt idx="15">
                  <c:v>0.29260897</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(2,t)</c:v>
                </c:pt>
                <c:pt idx="1">
                  <c:v>Central (1,t)</c:v>
                </c:pt>
                <c:pt idx="2">
                  <c:v>Assiniboine (2,t)</c:v>
                </c:pt>
                <c:pt idx="3">
                  <c:v>Brandon (2,t)</c:v>
                </c:pt>
                <c:pt idx="4">
                  <c:v>Winnipeg (1,2,t)</c:v>
                </c:pt>
                <c:pt idx="5">
                  <c:v>Parkland (1,2,t)</c:v>
                </c:pt>
                <c:pt idx="6">
                  <c:v>Interlake (1,t)</c:v>
                </c:pt>
                <c:pt idx="7">
                  <c:v>North Eastman (2,t)</c:v>
                </c:pt>
                <c:pt idx="8">
                  <c:v>Churchill (1,t)</c:v>
                </c:pt>
                <c:pt idx="9">
                  <c:v>Nor-Man (1,t)</c:v>
                </c:pt>
                <c:pt idx="10">
                  <c:v>Burntwood (1,2,t)</c:v>
                </c:pt>
                <c:pt idx="12">
                  <c:v>South (1,2,t)</c:v>
                </c:pt>
                <c:pt idx="13">
                  <c:v>Mid (1,t)</c:v>
                </c:pt>
                <c:pt idx="14">
                  <c:v>North (1,2,t)</c:v>
                </c:pt>
                <c:pt idx="15">
                  <c:v>Manitoba (t)</c:v>
                </c:pt>
              </c:strCache>
            </c:strRef>
          </c:cat>
          <c:val>
            <c:numRef>
              <c:f>'graph data'!$I$5:$I$20</c:f>
              <c:numCache>
                <c:ptCount val="16"/>
                <c:pt idx="0">
                  <c:v>0.2817409768</c:v>
                </c:pt>
                <c:pt idx="1">
                  <c:v>0.2159558946</c:v>
                </c:pt>
                <c:pt idx="2">
                  <c:v>0.1407238473</c:v>
                </c:pt>
                <c:pt idx="3">
                  <c:v>0.198971442</c:v>
                </c:pt>
                <c:pt idx="4">
                  <c:v>0.3446274561</c:v>
                </c:pt>
                <c:pt idx="5">
                  <c:v>0.1177485718</c:v>
                </c:pt>
                <c:pt idx="6">
                  <c:v>0.2553120194</c:v>
                </c:pt>
                <c:pt idx="7">
                  <c:v>0.2806081877</c:v>
                </c:pt>
                <c:pt idx="8">
                  <c:v>0.0450170988</c:v>
                </c:pt>
                <c:pt idx="9">
                  <c:v>0.1326420967</c:v>
                </c:pt>
                <c:pt idx="10">
                  <c:v>0.0687664196</c:v>
                </c:pt>
                <c:pt idx="12">
                  <c:v>0.1812307326</c:v>
                </c:pt>
                <c:pt idx="13">
                  <c:v>0.2184295606</c:v>
                </c:pt>
                <c:pt idx="14">
                  <c:v>0.099767007</c:v>
                </c:pt>
                <c:pt idx="15">
                  <c:v>0.29260897</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(2,t)</c:v>
                </c:pt>
                <c:pt idx="1">
                  <c:v>Central (1,t)</c:v>
                </c:pt>
                <c:pt idx="2">
                  <c:v>Assiniboine (2,t)</c:v>
                </c:pt>
                <c:pt idx="3">
                  <c:v>Brandon (2,t)</c:v>
                </c:pt>
                <c:pt idx="4">
                  <c:v>Winnipeg (1,2,t)</c:v>
                </c:pt>
                <c:pt idx="5">
                  <c:v>Parkland (1,2,t)</c:v>
                </c:pt>
                <c:pt idx="6">
                  <c:v>Interlake (1,t)</c:v>
                </c:pt>
                <c:pt idx="7">
                  <c:v>North Eastman (2,t)</c:v>
                </c:pt>
                <c:pt idx="8">
                  <c:v>Churchill (1,t)</c:v>
                </c:pt>
                <c:pt idx="9">
                  <c:v>Nor-Man (1,t)</c:v>
                </c:pt>
                <c:pt idx="10">
                  <c:v>Burntwood (1,2,t)</c:v>
                </c:pt>
                <c:pt idx="12">
                  <c:v>South (1,2,t)</c:v>
                </c:pt>
                <c:pt idx="13">
                  <c:v>Mid (1,t)</c:v>
                </c:pt>
                <c:pt idx="14">
                  <c:v>North (1,2,t)</c:v>
                </c:pt>
                <c:pt idx="15">
                  <c:v>Manitoba (t)</c:v>
                </c:pt>
              </c:strCache>
            </c:strRef>
          </c:cat>
          <c:val>
            <c:numRef>
              <c:f>'graph data'!$J$5:$J$20</c:f>
              <c:numCache>
                <c:ptCount val="16"/>
                <c:pt idx="0">
                  <c:v>0.5502145948</c:v>
                </c:pt>
                <c:pt idx="1">
                  <c:v>0.6010983097</c:v>
                </c:pt>
                <c:pt idx="2">
                  <c:v>0.6436693236</c:v>
                </c:pt>
                <c:pt idx="3">
                  <c:v>0.6616182847</c:v>
                </c:pt>
                <c:pt idx="4">
                  <c:v>0.5387979637</c:v>
                </c:pt>
                <c:pt idx="5">
                  <c:v>0.6197925484</c:v>
                </c:pt>
                <c:pt idx="6">
                  <c:v>0.5693987169</c:v>
                </c:pt>
                <c:pt idx="7">
                  <c:v>0.5156907998</c:v>
                </c:pt>
                <c:pt idx="8">
                  <c:v>0.472422676</c:v>
                </c:pt>
                <c:pt idx="9">
                  <c:v>0.5870287079</c:v>
                </c:pt>
                <c:pt idx="10">
                  <c:v>0.4020646522</c:v>
                </c:pt>
                <c:pt idx="12">
                  <c:v>0.6085993416</c:v>
                </c:pt>
                <c:pt idx="13">
                  <c:v>0.570937791</c:v>
                </c:pt>
                <c:pt idx="14">
                  <c:v>0.4883336706</c:v>
                </c:pt>
                <c:pt idx="15">
                  <c:v>0.5794116839</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data'!$B$5:$B$20</c:f>
              <c:strCache>
                <c:ptCount val="16"/>
                <c:pt idx="0">
                  <c:v>South Eastman (2,t)</c:v>
                </c:pt>
                <c:pt idx="1">
                  <c:v>Central (1,t)</c:v>
                </c:pt>
                <c:pt idx="2">
                  <c:v>Assiniboine (2,t)</c:v>
                </c:pt>
                <c:pt idx="3">
                  <c:v>Brandon (2,t)</c:v>
                </c:pt>
                <c:pt idx="4">
                  <c:v>Winnipeg (1,2,t)</c:v>
                </c:pt>
                <c:pt idx="5">
                  <c:v>Parkland (1,2,t)</c:v>
                </c:pt>
                <c:pt idx="6">
                  <c:v>Interlake (1,t)</c:v>
                </c:pt>
                <c:pt idx="7">
                  <c:v>North Eastman (2,t)</c:v>
                </c:pt>
                <c:pt idx="8">
                  <c:v>Churchill (1,t)</c:v>
                </c:pt>
                <c:pt idx="9">
                  <c:v>Nor-Man (1,t)</c:v>
                </c:pt>
                <c:pt idx="10">
                  <c:v>Burntwood (1,2,t)</c:v>
                </c:pt>
                <c:pt idx="12">
                  <c:v>South (1,2,t)</c:v>
                </c:pt>
                <c:pt idx="13">
                  <c:v>Mid (1,t)</c:v>
                </c:pt>
                <c:pt idx="14">
                  <c:v>North (1,2,t)</c:v>
                </c:pt>
                <c:pt idx="15">
                  <c:v>Manitoba (t)</c:v>
                </c:pt>
              </c:strCache>
            </c:strRef>
          </c:cat>
          <c:val>
            <c:numRef>
              <c:f>'graph data'!$K$5:$K$20</c:f>
              <c:numCache>
                <c:ptCount val="16"/>
                <c:pt idx="0">
                  <c:v>0.5794116839</c:v>
                </c:pt>
                <c:pt idx="1">
                  <c:v>0.5794116839</c:v>
                </c:pt>
                <c:pt idx="2">
                  <c:v>0.5794116839</c:v>
                </c:pt>
                <c:pt idx="3">
                  <c:v>0.5794116839</c:v>
                </c:pt>
                <c:pt idx="4">
                  <c:v>0.5794116839</c:v>
                </c:pt>
                <c:pt idx="5">
                  <c:v>0.5794116839</c:v>
                </c:pt>
                <c:pt idx="6">
                  <c:v>0.5794116839</c:v>
                </c:pt>
                <c:pt idx="7">
                  <c:v>0.5794116839</c:v>
                </c:pt>
                <c:pt idx="8">
                  <c:v>0.5794116839</c:v>
                </c:pt>
                <c:pt idx="9">
                  <c:v>0.5794116839</c:v>
                </c:pt>
                <c:pt idx="10">
                  <c:v>0.5794116839</c:v>
                </c:pt>
                <c:pt idx="12">
                  <c:v>0.5794116839</c:v>
                </c:pt>
                <c:pt idx="13">
                  <c:v>0.5794116839</c:v>
                </c:pt>
                <c:pt idx="14">
                  <c:v>0.5794116839</c:v>
                </c:pt>
                <c:pt idx="15">
                  <c:v>0.5794116839</c:v>
                </c:pt>
              </c:numCache>
            </c:numRef>
          </c:val>
        </c:ser>
        <c:axId val="22395657"/>
        <c:axId val="234322"/>
      </c:barChart>
      <c:catAx>
        <c:axId val="22395657"/>
        <c:scaling>
          <c:orientation val="maxMin"/>
        </c:scaling>
        <c:axPos val="l"/>
        <c:delete val="0"/>
        <c:numFmt formatCode="General" sourceLinked="1"/>
        <c:majorTickMark val="none"/>
        <c:minorTickMark val="none"/>
        <c:tickLblPos val="nextTo"/>
        <c:crossAx val="234322"/>
        <c:crosses val="autoZero"/>
        <c:auto val="1"/>
        <c:lblOffset val="100"/>
        <c:noMultiLvlLbl val="0"/>
      </c:catAx>
      <c:valAx>
        <c:axId val="234322"/>
        <c:scaling>
          <c:orientation val="minMax"/>
          <c:max val="1"/>
        </c:scaling>
        <c:axPos val="t"/>
        <c:majorGridlines/>
        <c:delete val="0"/>
        <c:numFmt formatCode="0%" sourceLinked="0"/>
        <c:majorTickMark val="none"/>
        <c:minorTickMark val="none"/>
        <c:tickLblPos val="nextTo"/>
        <c:crossAx val="22395657"/>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4875"/>
          <c:y val="0.117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125"/>
          <c:w val="0.9875"/>
          <c:h val="0.9392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data'!$B$41:$B$102</c:f>
              <c:strCache>
                <c:ptCount val="62"/>
                <c:pt idx="0">
                  <c:v>SE Northern (1,2,t)</c:v>
                </c:pt>
                <c:pt idx="1">
                  <c:v>SE Central (t)</c:v>
                </c:pt>
                <c:pt idx="2">
                  <c:v>SE Western (2,t)</c:v>
                </c:pt>
                <c:pt idx="3">
                  <c:v>SE Southern (1,2,t)</c:v>
                </c:pt>
                <c:pt idx="5">
                  <c:v>CE Altona (1,t)</c:v>
                </c:pt>
                <c:pt idx="6">
                  <c:v>CE Cartier/SFX (1,t)</c:v>
                </c:pt>
                <c:pt idx="7">
                  <c:v>CE Red River (1,2,t)</c:v>
                </c:pt>
                <c:pt idx="8">
                  <c:v>CE Louise/Pembina (1,2,t)</c:v>
                </c:pt>
                <c:pt idx="9">
                  <c:v>CE Carman (1,2,t)</c:v>
                </c:pt>
                <c:pt idx="10">
                  <c:v>CE Morden/Winkler (1,t)</c:v>
                </c:pt>
                <c:pt idx="11">
                  <c:v>CE Swan Lake (1,2,t)</c:v>
                </c:pt>
                <c:pt idx="12">
                  <c:v>CE Portage (1,t)</c:v>
                </c:pt>
                <c:pt idx="13">
                  <c:v>CE Seven Regions (1,t)</c:v>
                </c:pt>
                <c:pt idx="15">
                  <c:v>AS East 2 (2,t)</c:v>
                </c:pt>
                <c:pt idx="16">
                  <c:v>AS West 1 (2,t)</c:v>
                </c:pt>
                <c:pt idx="17">
                  <c:v>AS North 2 (t)</c:v>
                </c:pt>
                <c:pt idx="18">
                  <c:v>AS West 2 (2,t)</c:v>
                </c:pt>
                <c:pt idx="19">
                  <c:v>AS North 1 (2,t)</c:v>
                </c:pt>
                <c:pt idx="20">
                  <c:v>AS East 1 (t)</c:v>
                </c:pt>
                <c:pt idx="22">
                  <c:v>BDN Rural (2,t)</c:v>
                </c:pt>
                <c:pt idx="23">
                  <c:v>BDN Southeast (2,t)</c:v>
                </c:pt>
                <c:pt idx="24">
                  <c:v>BDN West (2,t)</c:v>
                </c:pt>
                <c:pt idx="25">
                  <c:v>BDN East  (2,t)</c:v>
                </c:pt>
                <c:pt idx="26">
                  <c:v>BDN North End (t)</c:v>
                </c:pt>
                <c:pt idx="27">
                  <c:v>BDN Southwest (t)</c:v>
                </c:pt>
                <c:pt idx="28">
                  <c:v>BDN Central (t)</c:v>
                </c:pt>
                <c:pt idx="30">
                  <c:v>PL West (1,t)</c:v>
                </c:pt>
                <c:pt idx="31">
                  <c:v>PL Central (1,2)</c:v>
                </c:pt>
                <c:pt idx="32">
                  <c:v>PL East (1,t)</c:v>
                </c:pt>
                <c:pt idx="33">
                  <c:v>PL North (1,t)</c:v>
                </c:pt>
                <c:pt idx="35">
                  <c:v>IL Southwest (t)</c:v>
                </c:pt>
                <c:pt idx="36">
                  <c:v>IL Southeast (2,t)</c:v>
                </c:pt>
                <c:pt idx="37">
                  <c:v>IL Northeast (1,2,t)</c:v>
                </c:pt>
                <c:pt idx="38">
                  <c:v>IL Northwest (1,t)</c:v>
                </c:pt>
                <c:pt idx="40">
                  <c:v>NE Springfield (1,t)</c:v>
                </c:pt>
                <c:pt idx="41">
                  <c:v>NE Iron Rose (2,t)</c:v>
                </c:pt>
                <c:pt idx="42">
                  <c:v>NE Winnipeg River (2,t)</c:v>
                </c:pt>
                <c:pt idx="43">
                  <c:v>NE Brokenhead (2,t)</c:v>
                </c:pt>
                <c:pt idx="44">
                  <c:v>NE Blue Water (1,2,t)</c:v>
                </c:pt>
                <c:pt idx="45">
                  <c:v>NE Northern Remote (1,2,t)</c:v>
                </c:pt>
                <c:pt idx="47">
                  <c:v>NM F Flon/Snow L/Cran (1,2,t)</c:v>
                </c:pt>
                <c:pt idx="48">
                  <c:v>NM The Pas/OCN/Kelsey (1,t)</c:v>
                </c:pt>
                <c:pt idx="49">
                  <c:v>NM Nor-Man Other (1,2,t)</c:v>
                </c:pt>
                <c:pt idx="51">
                  <c:v>BW Thompson (1,t)</c:v>
                </c:pt>
                <c:pt idx="52">
                  <c:v>BW Gillam/Fox Lake (1,t)</c:v>
                </c:pt>
                <c:pt idx="53">
                  <c:v>BW Lynn/Leaf/SIL (1,2,t)</c:v>
                </c:pt>
                <c:pt idx="54">
                  <c:v>BW Thick Por/Pik/Wab (1,2,t)</c:v>
                </c:pt>
                <c:pt idx="55">
                  <c:v>BW Cross Lake (1,2,t)</c:v>
                </c:pt>
                <c:pt idx="56">
                  <c:v>BW Island Lake (1,2,t)</c:v>
                </c:pt>
                <c:pt idx="57">
                  <c:v>BW Norway House (1,2,t)</c:v>
                </c:pt>
                <c:pt idx="58">
                  <c:v>BW Oxford H &amp; Gods (1,2,t)</c:v>
                </c:pt>
                <c:pt idx="59">
                  <c:v>BW Tad/Broch/Lac Br (s,2)</c:v>
                </c:pt>
                <c:pt idx="60">
                  <c:v>BW Sha/York/Split/War (s,2)</c:v>
                </c:pt>
                <c:pt idx="61">
                  <c:v>BW Nelson House (s,2)</c:v>
                </c:pt>
              </c:strCache>
            </c:strRef>
          </c:cat>
          <c:val>
            <c:numRef>
              <c:f>'graph data'!$H$41:$H$102</c:f>
              <c:numCache>
                <c:ptCount val="62"/>
                <c:pt idx="0">
                  <c:v>0.29260897</c:v>
                </c:pt>
                <c:pt idx="1">
                  <c:v>0.29260897</c:v>
                </c:pt>
                <c:pt idx="2">
                  <c:v>0.29260897</c:v>
                </c:pt>
                <c:pt idx="3">
                  <c:v>0.29260897</c:v>
                </c:pt>
                <c:pt idx="5">
                  <c:v>0.29260897</c:v>
                </c:pt>
                <c:pt idx="6">
                  <c:v>0.29260897</c:v>
                </c:pt>
                <c:pt idx="7">
                  <c:v>0.29260897</c:v>
                </c:pt>
                <c:pt idx="8">
                  <c:v>0.29260897</c:v>
                </c:pt>
                <c:pt idx="9">
                  <c:v>0.29260897</c:v>
                </c:pt>
                <c:pt idx="10">
                  <c:v>0.29260897</c:v>
                </c:pt>
                <c:pt idx="11">
                  <c:v>0.29260897</c:v>
                </c:pt>
                <c:pt idx="12">
                  <c:v>0.29260897</c:v>
                </c:pt>
                <c:pt idx="13">
                  <c:v>0.29260897</c:v>
                </c:pt>
                <c:pt idx="15">
                  <c:v>0.29260897</c:v>
                </c:pt>
                <c:pt idx="16">
                  <c:v>0.29260897</c:v>
                </c:pt>
                <c:pt idx="17">
                  <c:v>0.29260897</c:v>
                </c:pt>
                <c:pt idx="18">
                  <c:v>0.29260897</c:v>
                </c:pt>
                <c:pt idx="19">
                  <c:v>0.29260897</c:v>
                </c:pt>
                <c:pt idx="20">
                  <c:v>0.29260897</c:v>
                </c:pt>
                <c:pt idx="22">
                  <c:v>0.29260897</c:v>
                </c:pt>
                <c:pt idx="23">
                  <c:v>0.29260897</c:v>
                </c:pt>
                <c:pt idx="24">
                  <c:v>0.29260897</c:v>
                </c:pt>
                <c:pt idx="25">
                  <c:v>0.29260897</c:v>
                </c:pt>
                <c:pt idx="26">
                  <c:v>0.29260897</c:v>
                </c:pt>
                <c:pt idx="27">
                  <c:v>0.29260897</c:v>
                </c:pt>
                <c:pt idx="28">
                  <c:v>0.29260897</c:v>
                </c:pt>
                <c:pt idx="30">
                  <c:v>0.29260897</c:v>
                </c:pt>
                <c:pt idx="31">
                  <c:v>0.29260897</c:v>
                </c:pt>
                <c:pt idx="32">
                  <c:v>0.29260897</c:v>
                </c:pt>
                <c:pt idx="33">
                  <c:v>0.29260897</c:v>
                </c:pt>
                <c:pt idx="35">
                  <c:v>0.29260897</c:v>
                </c:pt>
                <c:pt idx="36">
                  <c:v>0.29260897</c:v>
                </c:pt>
                <c:pt idx="37">
                  <c:v>0.29260897</c:v>
                </c:pt>
                <c:pt idx="38">
                  <c:v>0.29260897</c:v>
                </c:pt>
                <c:pt idx="40">
                  <c:v>0.29260897</c:v>
                </c:pt>
                <c:pt idx="41">
                  <c:v>0.29260897</c:v>
                </c:pt>
                <c:pt idx="42">
                  <c:v>0.29260897</c:v>
                </c:pt>
                <c:pt idx="43">
                  <c:v>0.29260897</c:v>
                </c:pt>
                <c:pt idx="44">
                  <c:v>0.29260897</c:v>
                </c:pt>
                <c:pt idx="45">
                  <c:v>0.29260897</c:v>
                </c:pt>
                <c:pt idx="47">
                  <c:v>0.29260897</c:v>
                </c:pt>
                <c:pt idx="48">
                  <c:v>0.29260897</c:v>
                </c:pt>
                <c:pt idx="49">
                  <c:v>0.29260897</c:v>
                </c:pt>
                <c:pt idx="51">
                  <c:v>0.29260897</c:v>
                </c:pt>
                <c:pt idx="52">
                  <c:v>0.29260897</c:v>
                </c:pt>
                <c:pt idx="53">
                  <c:v>0.29260897</c:v>
                </c:pt>
                <c:pt idx="54">
                  <c:v>0.29260897</c:v>
                </c:pt>
                <c:pt idx="55">
                  <c:v>0.29260897</c:v>
                </c:pt>
                <c:pt idx="56">
                  <c:v>0.29260897</c:v>
                </c:pt>
                <c:pt idx="57">
                  <c:v>0.29260897</c:v>
                </c:pt>
                <c:pt idx="58">
                  <c:v>0.29260897</c:v>
                </c:pt>
                <c:pt idx="59">
                  <c:v>0.29260897</c:v>
                </c:pt>
                <c:pt idx="60">
                  <c:v>0.29260897</c:v>
                </c:pt>
                <c:pt idx="61">
                  <c:v>0.29260897</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(1,2,t)</c:v>
                </c:pt>
                <c:pt idx="1">
                  <c:v>SE Central (t)</c:v>
                </c:pt>
                <c:pt idx="2">
                  <c:v>SE Western (2,t)</c:v>
                </c:pt>
                <c:pt idx="3">
                  <c:v>SE Southern (1,2,t)</c:v>
                </c:pt>
                <c:pt idx="5">
                  <c:v>CE Altona (1,t)</c:v>
                </c:pt>
                <c:pt idx="6">
                  <c:v>CE Cartier/SFX (1,t)</c:v>
                </c:pt>
                <c:pt idx="7">
                  <c:v>CE Red River (1,2,t)</c:v>
                </c:pt>
                <c:pt idx="8">
                  <c:v>CE Louise/Pembina (1,2,t)</c:v>
                </c:pt>
                <c:pt idx="9">
                  <c:v>CE Carman (1,2,t)</c:v>
                </c:pt>
                <c:pt idx="10">
                  <c:v>CE Morden/Winkler (1,t)</c:v>
                </c:pt>
                <c:pt idx="11">
                  <c:v>CE Swan Lake (1,2,t)</c:v>
                </c:pt>
                <c:pt idx="12">
                  <c:v>CE Portage (1,t)</c:v>
                </c:pt>
                <c:pt idx="13">
                  <c:v>CE Seven Regions (1,t)</c:v>
                </c:pt>
                <c:pt idx="15">
                  <c:v>AS East 2 (2,t)</c:v>
                </c:pt>
                <c:pt idx="16">
                  <c:v>AS West 1 (2,t)</c:v>
                </c:pt>
                <c:pt idx="17">
                  <c:v>AS North 2 (t)</c:v>
                </c:pt>
                <c:pt idx="18">
                  <c:v>AS West 2 (2,t)</c:v>
                </c:pt>
                <c:pt idx="19">
                  <c:v>AS North 1 (2,t)</c:v>
                </c:pt>
                <c:pt idx="20">
                  <c:v>AS East 1 (t)</c:v>
                </c:pt>
                <c:pt idx="22">
                  <c:v>BDN Rural (2,t)</c:v>
                </c:pt>
                <c:pt idx="23">
                  <c:v>BDN Southeast (2,t)</c:v>
                </c:pt>
                <c:pt idx="24">
                  <c:v>BDN West (2,t)</c:v>
                </c:pt>
                <c:pt idx="25">
                  <c:v>BDN East  (2,t)</c:v>
                </c:pt>
                <c:pt idx="26">
                  <c:v>BDN North End (t)</c:v>
                </c:pt>
                <c:pt idx="27">
                  <c:v>BDN Southwest (t)</c:v>
                </c:pt>
                <c:pt idx="28">
                  <c:v>BDN Central (t)</c:v>
                </c:pt>
                <c:pt idx="30">
                  <c:v>PL West (1,t)</c:v>
                </c:pt>
                <c:pt idx="31">
                  <c:v>PL Central (1,2)</c:v>
                </c:pt>
                <c:pt idx="32">
                  <c:v>PL East (1,t)</c:v>
                </c:pt>
                <c:pt idx="33">
                  <c:v>PL North (1,t)</c:v>
                </c:pt>
                <c:pt idx="35">
                  <c:v>IL Southwest (t)</c:v>
                </c:pt>
                <c:pt idx="36">
                  <c:v>IL Southeast (2,t)</c:v>
                </c:pt>
                <c:pt idx="37">
                  <c:v>IL Northeast (1,2,t)</c:v>
                </c:pt>
                <c:pt idx="38">
                  <c:v>IL Northwest (1,t)</c:v>
                </c:pt>
                <c:pt idx="40">
                  <c:v>NE Springfield (1,t)</c:v>
                </c:pt>
                <c:pt idx="41">
                  <c:v>NE Iron Rose (2,t)</c:v>
                </c:pt>
                <c:pt idx="42">
                  <c:v>NE Winnipeg River (2,t)</c:v>
                </c:pt>
                <c:pt idx="43">
                  <c:v>NE Brokenhead (2,t)</c:v>
                </c:pt>
                <c:pt idx="44">
                  <c:v>NE Blue Water (1,2,t)</c:v>
                </c:pt>
                <c:pt idx="45">
                  <c:v>NE Northern Remote (1,2,t)</c:v>
                </c:pt>
                <c:pt idx="47">
                  <c:v>NM F Flon/Snow L/Cran (1,2,t)</c:v>
                </c:pt>
                <c:pt idx="48">
                  <c:v>NM The Pas/OCN/Kelsey (1,t)</c:v>
                </c:pt>
                <c:pt idx="49">
                  <c:v>NM Nor-Man Other (1,2,t)</c:v>
                </c:pt>
                <c:pt idx="51">
                  <c:v>BW Thompson (1,t)</c:v>
                </c:pt>
                <c:pt idx="52">
                  <c:v>BW Gillam/Fox Lake (1,t)</c:v>
                </c:pt>
                <c:pt idx="53">
                  <c:v>BW Lynn/Leaf/SIL (1,2,t)</c:v>
                </c:pt>
                <c:pt idx="54">
                  <c:v>BW Thick Por/Pik/Wab (1,2,t)</c:v>
                </c:pt>
                <c:pt idx="55">
                  <c:v>BW Cross Lake (1,2,t)</c:v>
                </c:pt>
                <c:pt idx="56">
                  <c:v>BW Island Lake (1,2,t)</c:v>
                </c:pt>
                <c:pt idx="57">
                  <c:v>BW Norway House (1,2,t)</c:v>
                </c:pt>
                <c:pt idx="58">
                  <c:v>BW Oxford H &amp; Gods (1,2,t)</c:v>
                </c:pt>
                <c:pt idx="59">
                  <c:v>BW Tad/Broch/Lac Br (s,2)</c:v>
                </c:pt>
                <c:pt idx="60">
                  <c:v>BW Sha/York/Split/War (s,2)</c:v>
                </c:pt>
                <c:pt idx="61">
                  <c:v>BW Nelson House (s,2)</c:v>
                </c:pt>
              </c:strCache>
            </c:strRef>
          </c:cat>
          <c:val>
            <c:numRef>
              <c:f>'graph data'!$I$41:$I$102</c:f>
              <c:numCache>
                <c:ptCount val="62"/>
                <c:pt idx="0">
                  <c:v>0.2524900483</c:v>
                </c:pt>
                <c:pt idx="1">
                  <c:v>0.3177760981</c:v>
                </c:pt>
                <c:pt idx="2">
                  <c:v>0.2917151479</c:v>
                </c:pt>
                <c:pt idx="3">
                  <c:v>0.2265799767</c:v>
                </c:pt>
                <c:pt idx="5">
                  <c:v>0.1959579493</c:v>
                </c:pt>
                <c:pt idx="6">
                  <c:v>0.367473119</c:v>
                </c:pt>
                <c:pt idx="7">
                  <c:v>0.3514100941</c:v>
                </c:pt>
                <c:pt idx="8">
                  <c:v>0.2213281966</c:v>
                </c:pt>
                <c:pt idx="9">
                  <c:v>0.2071075908</c:v>
                </c:pt>
                <c:pt idx="10">
                  <c:v>0.1945124434</c:v>
                </c:pt>
                <c:pt idx="11">
                  <c:v>0.220416642</c:v>
                </c:pt>
                <c:pt idx="12">
                  <c:v>0.1661107875</c:v>
                </c:pt>
                <c:pt idx="13">
                  <c:v>0.0895015907</c:v>
                </c:pt>
                <c:pt idx="15">
                  <c:v>0.1695408382</c:v>
                </c:pt>
                <c:pt idx="16">
                  <c:v>0.1549236162</c:v>
                </c:pt>
                <c:pt idx="17">
                  <c:v>0.1352719456</c:v>
                </c:pt>
                <c:pt idx="18">
                  <c:v>0.140942286</c:v>
                </c:pt>
                <c:pt idx="19">
                  <c:v>0.1190676392</c:v>
                </c:pt>
                <c:pt idx="20">
                  <c:v>0.1222341049</c:v>
                </c:pt>
                <c:pt idx="22">
                  <c:v>0.1656033594</c:v>
                </c:pt>
                <c:pt idx="23">
                  <c:v>0.2224415327</c:v>
                </c:pt>
                <c:pt idx="24">
                  <c:v>0.2110649836</c:v>
                </c:pt>
                <c:pt idx="25">
                  <c:v>0.202822828</c:v>
                </c:pt>
                <c:pt idx="26">
                  <c:v>0.2416712739</c:v>
                </c:pt>
                <c:pt idx="27">
                  <c:v>0.2159477401</c:v>
                </c:pt>
                <c:pt idx="28">
                  <c:v>0.1653129578</c:v>
                </c:pt>
                <c:pt idx="30">
                  <c:v>0.1171939322</c:v>
                </c:pt>
                <c:pt idx="31">
                  <c:v>0.136535744</c:v>
                </c:pt>
                <c:pt idx="32">
                  <c:v>0.1107430481</c:v>
                </c:pt>
                <c:pt idx="33">
                  <c:v>0.095365912</c:v>
                </c:pt>
                <c:pt idx="35">
                  <c:v>0.3017981555</c:v>
                </c:pt>
                <c:pt idx="36">
                  <c:v>0.2953709072</c:v>
                </c:pt>
                <c:pt idx="37">
                  <c:v>0.1719842522</c:v>
                </c:pt>
                <c:pt idx="38">
                  <c:v>0.1878570712</c:v>
                </c:pt>
                <c:pt idx="40">
                  <c:v>0.327973956</c:v>
                </c:pt>
                <c:pt idx="41">
                  <c:v>0.2810253919</c:v>
                </c:pt>
                <c:pt idx="42">
                  <c:v>0.3015984814</c:v>
                </c:pt>
                <c:pt idx="43">
                  <c:v>0.2744098805</c:v>
                </c:pt>
                <c:pt idx="44">
                  <c:v>0.2225720267</c:v>
                </c:pt>
                <c:pt idx="45">
                  <c:v>0.1342639617</c:v>
                </c:pt>
                <c:pt idx="47">
                  <c:v>0.1257861454</c:v>
                </c:pt>
                <c:pt idx="48">
                  <c:v>0.155648135</c:v>
                </c:pt>
                <c:pt idx="49">
                  <c:v>0.077022188</c:v>
                </c:pt>
                <c:pt idx="51">
                  <c:v>0.0900273584</c:v>
                </c:pt>
                <c:pt idx="52">
                  <c:v>0.1386262888</c:v>
                </c:pt>
                <c:pt idx="53">
                  <c:v>0.1387051745</c:v>
                </c:pt>
                <c:pt idx="54">
                  <c:v>0.0443845908</c:v>
                </c:pt>
                <c:pt idx="55">
                  <c:v>0.0299702198</c:v>
                </c:pt>
                <c:pt idx="56">
                  <c:v>0.027359218</c:v>
                </c:pt>
                <c:pt idx="57">
                  <c:v>0.0316588923</c:v>
                </c:pt>
                <c:pt idx="58">
                  <c:v>0.0276061702</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(1,2,t)</c:v>
                </c:pt>
                <c:pt idx="1">
                  <c:v>SE Central (t)</c:v>
                </c:pt>
                <c:pt idx="2">
                  <c:v>SE Western (2,t)</c:v>
                </c:pt>
                <c:pt idx="3">
                  <c:v>SE Southern (1,2,t)</c:v>
                </c:pt>
                <c:pt idx="5">
                  <c:v>CE Altona (1,t)</c:v>
                </c:pt>
                <c:pt idx="6">
                  <c:v>CE Cartier/SFX (1,t)</c:v>
                </c:pt>
                <c:pt idx="7">
                  <c:v>CE Red River (1,2,t)</c:v>
                </c:pt>
                <c:pt idx="8">
                  <c:v>CE Louise/Pembina (1,2,t)</c:v>
                </c:pt>
                <c:pt idx="9">
                  <c:v>CE Carman (1,2,t)</c:v>
                </c:pt>
                <c:pt idx="10">
                  <c:v>CE Morden/Winkler (1,t)</c:v>
                </c:pt>
                <c:pt idx="11">
                  <c:v>CE Swan Lake (1,2,t)</c:v>
                </c:pt>
                <c:pt idx="12">
                  <c:v>CE Portage (1,t)</c:v>
                </c:pt>
                <c:pt idx="13">
                  <c:v>CE Seven Regions (1,t)</c:v>
                </c:pt>
                <c:pt idx="15">
                  <c:v>AS East 2 (2,t)</c:v>
                </c:pt>
                <c:pt idx="16">
                  <c:v>AS West 1 (2,t)</c:v>
                </c:pt>
                <c:pt idx="17">
                  <c:v>AS North 2 (t)</c:v>
                </c:pt>
                <c:pt idx="18">
                  <c:v>AS West 2 (2,t)</c:v>
                </c:pt>
                <c:pt idx="19">
                  <c:v>AS North 1 (2,t)</c:v>
                </c:pt>
                <c:pt idx="20">
                  <c:v>AS East 1 (t)</c:v>
                </c:pt>
                <c:pt idx="22">
                  <c:v>BDN Rural (2,t)</c:v>
                </c:pt>
                <c:pt idx="23">
                  <c:v>BDN Southeast (2,t)</c:v>
                </c:pt>
                <c:pt idx="24">
                  <c:v>BDN West (2,t)</c:v>
                </c:pt>
                <c:pt idx="25">
                  <c:v>BDN East  (2,t)</c:v>
                </c:pt>
                <c:pt idx="26">
                  <c:v>BDN North End (t)</c:v>
                </c:pt>
                <c:pt idx="27">
                  <c:v>BDN Southwest (t)</c:v>
                </c:pt>
                <c:pt idx="28">
                  <c:v>BDN Central (t)</c:v>
                </c:pt>
                <c:pt idx="30">
                  <c:v>PL West (1,t)</c:v>
                </c:pt>
                <c:pt idx="31">
                  <c:v>PL Central (1,2)</c:v>
                </c:pt>
                <c:pt idx="32">
                  <c:v>PL East (1,t)</c:v>
                </c:pt>
                <c:pt idx="33">
                  <c:v>PL North (1,t)</c:v>
                </c:pt>
                <c:pt idx="35">
                  <c:v>IL Southwest (t)</c:v>
                </c:pt>
                <c:pt idx="36">
                  <c:v>IL Southeast (2,t)</c:v>
                </c:pt>
                <c:pt idx="37">
                  <c:v>IL Northeast (1,2,t)</c:v>
                </c:pt>
                <c:pt idx="38">
                  <c:v>IL Northwest (1,t)</c:v>
                </c:pt>
                <c:pt idx="40">
                  <c:v>NE Springfield (1,t)</c:v>
                </c:pt>
                <c:pt idx="41">
                  <c:v>NE Iron Rose (2,t)</c:v>
                </c:pt>
                <c:pt idx="42">
                  <c:v>NE Winnipeg River (2,t)</c:v>
                </c:pt>
                <c:pt idx="43">
                  <c:v>NE Brokenhead (2,t)</c:v>
                </c:pt>
                <c:pt idx="44">
                  <c:v>NE Blue Water (1,2,t)</c:v>
                </c:pt>
                <c:pt idx="45">
                  <c:v>NE Northern Remote (1,2,t)</c:v>
                </c:pt>
                <c:pt idx="47">
                  <c:v>NM F Flon/Snow L/Cran (1,2,t)</c:v>
                </c:pt>
                <c:pt idx="48">
                  <c:v>NM The Pas/OCN/Kelsey (1,t)</c:v>
                </c:pt>
                <c:pt idx="49">
                  <c:v>NM Nor-Man Other (1,2,t)</c:v>
                </c:pt>
                <c:pt idx="51">
                  <c:v>BW Thompson (1,t)</c:v>
                </c:pt>
                <c:pt idx="52">
                  <c:v>BW Gillam/Fox Lake (1,t)</c:v>
                </c:pt>
                <c:pt idx="53">
                  <c:v>BW Lynn/Leaf/SIL (1,2,t)</c:v>
                </c:pt>
                <c:pt idx="54">
                  <c:v>BW Thick Por/Pik/Wab (1,2,t)</c:v>
                </c:pt>
                <c:pt idx="55">
                  <c:v>BW Cross Lake (1,2,t)</c:v>
                </c:pt>
                <c:pt idx="56">
                  <c:v>BW Island Lake (1,2,t)</c:v>
                </c:pt>
                <c:pt idx="57">
                  <c:v>BW Norway House (1,2,t)</c:v>
                </c:pt>
                <c:pt idx="58">
                  <c:v>BW Oxford H &amp; Gods (1,2,t)</c:v>
                </c:pt>
                <c:pt idx="59">
                  <c:v>BW Tad/Broch/Lac Br (s,2)</c:v>
                </c:pt>
                <c:pt idx="60">
                  <c:v>BW Sha/York/Split/War (s,2)</c:v>
                </c:pt>
                <c:pt idx="61">
                  <c:v>BW Nelson House (s,2)</c:v>
                </c:pt>
              </c:strCache>
            </c:strRef>
          </c:cat>
          <c:val>
            <c:numRef>
              <c:f>'graph data'!$J$41:$J$102</c:f>
              <c:numCache>
                <c:ptCount val="62"/>
                <c:pt idx="0">
                  <c:v>0.5376146154</c:v>
                </c:pt>
                <c:pt idx="1">
                  <c:v>0.5506578919</c:v>
                </c:pt>
                <c:pt idx="2">
                  <c:v>0.6386466692</c:v>
                </c:pt>
                <c:pt idx="3">
                  <c:v>0.4639577478</c:v>
                </c:pt>
                <c:pt idx="5">
                  <c:v>0.5798780101</c:v>
                </c:pt>
                <c:pt idx="6">
                  <c:v>0.6040229888</c:v>
                </c:pt>
                <c:pt idx="7">
                  <c:v>0.6521208255</c:v>
                </c:pt>
                <c:pt idx="8">
                  <c:v>0.6625843201</c:v>
                </c:pt>
                <c:pt idx="9">
                  <c:v>0.6330832152</c:v>
                </c:pt>
                <c:pt idx="10">
                  <c:v>0.5465475049</c:v>
                </c:pt>
                <c:pt idx="11">
                  <c:v>0.6998995602</c:v>
                </c:pt>
                <c:pt idx="12">
                  <c:v>0.5819758862</c:v>
                </c:pt>
                <c:pt idx="13">
                  <c:v>0.5327221498</c:v>
                </c:pt>
                <c:pt idx="15">
                  <c:v>0.6855205315</c:v>
                </c:pt>
                <c:pt idx="16">
                  <c:v>0.6806128767</c:v>
                </c:pt>
                <c:pt idx="17">
                  <c:v>0.5980203798</c:v>
                </c:pt>
                <c:pt idx="18">
                  <c:v>0.6476613796</c:v>
                </c:pt>
                <c:pt idx="19">
                  <c:v>0.6211187708</c:v>
                </c:pt>
                <c:pt idx="20">
                  <c:v>0.6106272284</c:v>
                </c:pt>
                <c:pt idx="22">
                  <c:v>0.693459234</c:v>
                </c:pt>
                <c:pt idx="23">
                  <c:v>0.6695530445</c:v>
                </c:pt>
                <c:pt idx="24">
                  <c:v>0.7446305692</c:v>
                </c:pt>
                <c:pt idx="25">
                  <c:v>0.6819120907</c:v>
                </c:pt>
                <c:pt idx="26">
                  <c:v>0.5832656176</c:v>
                </c:pt>
                <c:pt idx="27">
                  <c:v>0.5850099898</c:v>
                </c:pt>
                <c:pt idx="28">
                  <c:v>0.6121918789</c:v>
                </c:pt>
                <c:pt idx="30">
                  <c:v>0.6042479201</c:v>
                </c:pt>
                <c:pt idx="31">
                  <c:v>0.6443046182</c:v>
                </c:pt>
                <c:pt idx="32">
                  <c:v>0.6176296783</c:v>
                </c:pt>
                <c:pt idx="33">
                  <c:v>0.6053715867</c:v>
                </c:pt>
                <c:pt idx="35">
                  <c:v>0.6063904178</c:v>
                </c:pt>
                <c:pt idx="36">
                  <c:v>0.6230259422</c:v>
                </c:pt>
                <c:pt idx="37">
                  <c:v>0.4669403793</c:v>
                </c:pt>
                <c:pt idx="38">
                  <c:v>0.5369675981</c:v>
                </c:pt>
                <c:pt idx="40">
                  <c:v>0.6054269709</c:v>
                </c:pt>
                <c:pt idx="41">
                  <c:v>0.4949160119</c:v>
                </c:pt>
                <c:pt idx="42">
                  <c:v>0.5117017235</c:v>
                </c:pt>
                <c:pt idx="43">
                  <c:v>0.5211063183</c:v>
                </c:pt>
                <c:pt idx="44">
                  <c:v>0.4286510513</c:v>
                </c:pt>
                <c:pt idx="45">
                  <c:v>0.342871203</c:v>
                </c:pt>
                <c:pt idx="47">
                  <c:v>0.6406454102</c:v>
                </c:pt>
                <c:pt idx="48">
                  <c:v>0.5738034432</c:v>
                </c:pt>
                <c:pt idx="49">
                  <c:v>0.4689442157</c:v>
                </c:pt>
                <c:pt idx="51">
                  <c:v>0.546128097</c:v>
                </c:pt>
                <c:pt idx="52">
                  <c:v>0.6653443881</c:v>
                </c:pt>
                <c:pt idx="53">
                  <c:v>0.4255206596</c:v>
                </c:pt>
                <c:pt idx="54">
                  <c:v>0.3781684645</c:v>
                </c:pt>
                <c:pt idx="55">
                  <c:v>0.1971584549</c:v>
                </c:pt>
                <c:pt idx="56">
                  <c:v>0.2220916812</c:v>
                </c:pt>
                <c:pt idx="57">
                  <c:v>0.3083156628</c:v>
                </c:pt>
                <c:pt idx="58">
                  <c:v>0.171618911</c:v>
                </c:pt>
                <c:pt idx="59">
                  <c:v>0.1801281205</c:v>
                </c:pt>
                <c:pt idx="60">
                  <c:v>0.2681798287</c:v>
                </c:pt>
                <c:pt idx="61">
                  <c:v>0.3026545413</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data'!$B$41:$B$102</c:f>
              <c:strCache>
                <c:ptCount val="62"/>
                <c:pt idx="0">
                  <c:v>SE Northern (1,2,t)</c:v>
                </c:pt>
                <c:pt idx="1">
                  <c:v>SE Central (t)</c:v>
                </c:pt>
                <c:pt idx="2">
                  <c:v>SE Western (2,t)</c:v>
                </c:pt>
                <c:pt idx="3">
                  <c:v>SE Southern (1,2,t)</c:v>
                </c:pt>
                <c:pt idx="5">
                  <c:v>CE Altona (1,t)</c:v>
                </c:pt>
                <c:pt idx="6">
                  <c:v>CE Cartier/SFX (1,t)</c:v>
                </c:pt>
                <c:pt idx="7">
                  <c:v>CE Red River (1,2,t)</c:v>
                </c:pt>
                <c:pt idx="8">
                  <c:v>CE Louise/Pembina (1,2,t)</c:v>
                </c:pt>
                <c:pt idx="9">
                  <c:v>CE Carman (1,2,t)</c:v>
                </c:pt>
                <c:pt idx="10">
                  <c:v>CE Morden/Winkler (1,t)</c:v>
                </c:pt>
                <c:pt idx="11">
                  <c:v>CE Swan Lake (1,2,t)</c:v>
                </c:pt>
                <c:pt idx="12">
                  <c:v>CE Portage (1,t)</c:v>
                </c:pt>
                <c:pt idx="13">
                  <c:v>CE Seven Regions (1,t)</c:v>
                </c:pt>
                <c:pt idx="15">
                  <c:v>AS East 2 (2,t)</c:v>
                </c:pt>
                <c:pt idx="16">
                  <c:v>AS West 1 (2,t)</c:v>
                </c:pt>
                <c:pt idx="17">
                  <c:v>AS North 2 (t)</c:v>
                </c:pt>
                <c:pt idx="18">
                  <c:v>AS West 2 (2,t)</c:v>
                </c:pt>
                <c:pt idx="19">
                  <c:v>AS North 1 (2,t)</c:v>
                </c:pt>
                <c:pt idx="20">
                  <c:v>AS East 1 (t)</c:v>
                </c:pt>
                <c:pt idx="22">
                  <c:v>BDN Rural (2,t)</c:v>
                </c:pt>
                <c:pt idx="23">
                  <c:v>BDN Southeast (2,t)</c:v>
                </c:pt>
                <c:pt idx="24">
                  <c:v>BDN West (2,t)</c:v>
                </c:pt>
                <c:pt idx="25">
                  <c:v>BDN East  (2,t)</c:v>
                </c:pt>
                <c:pt idx="26">
                  <c:v>BDN North End (t)</c:v>
                </c:pt>
                <c:pt idx="27">
                  <c:v>BDN Southwest (t)</c:v>
                </c:pt>
                <c:pt idx="28">
                  <c:v>BDN Central (t)</c:v>
                </c:pt>
                <c:pt idx="30">
                  <c:v>PL West (1,t)</c:v>
                </c:pt>
                <c:pt idx="31">
                  <c:v>PL Central (1,2)</c:v>
                </c:pt>
                <c:pt idx="32">
                  <c:v>PL East (1,t)</c:v>
                </c:pt>
                <c:pt idx="33">
                  <c:v>PL North (1,t)</c:v>
                </c:pt>
                <c:pt idx="35">
                  <c:v>IL Southwest (t)</c:v>
                </c:pt>
                <c:pt idx="36">
                  <c:v>IL Southeast (2,t)</c:v>
                </c:pt>
                <c:pt idx="37">
                  <c:v>IL Northeast (1,2,t)</c:v>
                </c:pt>
                <c:pt idx="38">
                  <c:v>IL Northwest (1,t)</c:v>
                </c:pt>
                <c:pt idx="40">
                  <c:v>NE Springfield (1,t)</c:v>
                </c:pt>
                <c:pt idx="41">
                  <c:v>NE Iron Rose (2,t)</c:v>
                </c:pt>
                <c:pt idx="42">
                  <c:v>NE Winnipeg River (2,t)</c:v>
                </c:pt>
                <c:pt idx="43">
                  <c:v>NE Brokenhead (2,t)</c:v>
                </c:pt>
                <c:pt idx="44">
                  <c:v>NE Blue Water (1,2,t)</c:v>
                </c:pt>
                <c:pt idx="45">
                  <c:v>NE Northern Remote (1,2,t)</c:v>
                </c:pt>
                <c:pt idx="47">
                  <c:v>NM F Flon/Snow L/Cran (1,2,t)</c:v>
                </c:pt>
                <c:pt idx="48">
                  <c:v>NM The Pas/OCN/Kelsey (1,t)</c:v>
                </c:pt>
                <c:pt idx="49">
                  <c:v>NM Nor-Man Other (1,2,t)</c:v>
                </c:pt>
                <c:pt idx="51">
                  <c:v>BW Thompson (1,t)</c:v>
                </c:pt>
                <c:pt idx="52">
                  <c:v>BW Gillam/Fox Lake (1,t)</c:v>
                </c:pt>
                <c:pt idx="53">
                  <c:v>BW Lynn/Leaf/SIL (1,2,t)</c:v>
                </c:pt>
                <c:pt idx="54">
                  <c:v>BW Thick Por/Pik/Wab (1,2,t)</c:v>
                </c:pt>
                <c:pt idx="55">
                  <c:v>BW Cross Lake (1,2,t)</c:v>
                </c:pt>
                <c:pt idx="56">
                  <c:v>BW Island Lake (1,2,t)</c:v>
                </c:pt>
                <c:pt idx="57">
                  <c:v>BW Norway House (1,2,t)</c:v>
                </c:pt>
                <c:pt idx="58">
                  <c:v>BW Oxford H &amp; Gods (1,2,t)</c:v>
                </c:pt>
                <c:pt idx="59">
                  <c:v>BW Tad/Broch/Lac Br (s,2)</c:v>
                </c:pt>
                <c:pt idx="60">
                  <c:v>BW Sha/York/Split/War (s,2)</c:v>
                </c:pt>
                <c:pt idx="61">
                  <c:v>BW Nelson House (s,2)</c:v>
                </c:pt>
              </c:strCache>
            </c:strRef>
          </c:cat>
          <c:val>
            <c:numRef>
              <c:f>'graph data'!$K$41:$K$102</c:f>
              <c:numCache>
                <c:ptCount val="62"/>
                <c:pt idx="0">
                  <c:v>0.5794116839</c:v>
                </c:pt>
                <c:pt idx="1">
                  <c:v>0.5794116839</c:v>
                </c:pt>
                <c:pt idx="2">
                  <c:v>0.5794116839</c:v>
                </c:pt>
                <c:pt idx="3">
                  <c:v>0.5794116839</c:v>
                </c:pt>
                <c:pt idx="5">
                  <c:v>0.5794116839</c:v>
                </c:pt>
                <c:pt idx="6">
                  <c:v>0.5794116839</c:v>
                </c:pt>
                <c:pt idx="7">
                  <c:v>0.5794116839</c:v>
                </c:pt>
                <c:pt idx="8">
                  <c:v>0.5794116839</c:v>
                </c:pt>
                <c:pt idx="9">
                  <c:v>0.5794116839</c:v>
                </c:pt>
                <c:pt idx="10">
                  <c:v>0.5794116839</c:v>
                </c:pt>
                <c:pt idx="11">
                  <c:v>0.5794116839</c:v>
                </c:pt>
                <c:pt idx="12">
                  <c:v>0.5794116839</c:v>
                </c:pt>
                <c:pt idx="13">
                  <c:v>0.5794116839</c:v>
                </c:pt>
                <c:pt idx="15">
                  <c:v>0.5794116839</c:v>
                </c:pt>
                <c:pt idx="16">
                  <c:v>0.5794116839</c:v>
                </c:pt>
                <c:pt idx="17">
                  <c:v>0.5794116839</c:v>
                </c:pt>
                <c:pt idx="18">
                  <c:v>0.5794116839</c:v>
                </c:pt>
                <c:pt idx="19">
                  <c:v>0.5794116839</c:v>
                </c:pt>
                <c:pt idx="20">
                  <c:v>0.5794116839</c:v>
                </c:pt>
                <c:pt idx="22">
                  <c:v>0.5794116839</c:v>
                </c:pt>
                <c:pt idx="23">
                  <c:v>0.5794116839</c:v>
                </c:pt>
                <c:pt idx="24">
                  <c:v>0.5794116839</c:v>
                </c:pt>
                <c:pt idx="25">
                  <c:v>0.5794116839</c:v>
                </c:pt>
                <c:pt idx="26">
                  <c:v>0.5794116839</c:v>
                </c:pt>
                <c:pt idx="27">
                  <c:v>0.5794116839</c:v>
                </c:pt>
                <c:pt idx="28">
                  <c:v>0.5794116839</c:v>
                </c:pt>
                <c:pt idx="30">
                  <c:v>0.5794116839</c:v>
                </c:pt>
                <c:pt idx="31">
                  <c:v>0.5794116839</c:v>
                </c:pt>
                <c:pt idx="32">
                  <c:v>0.5794116839</c:v>
                </c:pt>
                <c:pt idx="33">
                  <c:v>0.5794116839</c:v>
                </c:pt>
                <c:pt idx="35">
                  <c:v>0.5794116839</c:v>
                </c:pt>
                <c:pt idx="36">
                  <c:v>0.5794116839</c:v>
                </c:pt>
                <c:pt idx="37">
                  <c:v>0.5794116839</c:v>
                </c:pt>
                <c:pt idx="38">
                  <c:v>0.5794116839</c:v>
                </c:pt>
                <c:pt idx="40">
                  <c:v>0.5794116839</c:v>
                </c:pt>
                <c:pt idx="41">
                  <c:v>0.5794116839</c:v>
                </c:pt>
                <c:pt idx="42">
                  <c:v>0.5794116839</c:v>
                </c:pt>
                <c:pt idx="43">
                  <c:v>0.5794116839</c:v>
                </c:pt>
                <c:pt idx="44">
                  <c:v>0.5794116839</c:v>
                </c:pt>
                <c:pt idx="45">
                  <c:v>0.5794116839</c:v>
                </c:pt>
                <c:pt idx="47">
                  <c:v>0.5794116839</c:v>
                </c:pt>
                <c:pt idx="48">
                  <c:v>0.5794116839</c:v>
                </c:pt>
                <c:pt idx="49">
                  <c:v>0.5794116839</c:v>
                </c:pt>
                <c:pt idx="51">
                  <c:v>0.5794116839</c:v>
                </c:pt>
                <c:pt idx="52">
                  <c:v>0.5794116839</c:v>
                </c:pt>
                <c:pt idx="53">
                  <c:v>0.5794116839</c:v>
                </c:pt>
                <c:pt idx="54">
                  <c:v>0.5794116839</c:v>
                </c:pt>
                <c:pt idx="55">
                  <c:v>0.5794116839</c:v>
                </c:pt>
                <c:pt idx="56">
                  <c:v>0.5794116839</c:v>
                </c:pt>
                <c:pt idx="57">
                  <c:v>0.5794116839</c:v>
                </c:pt>
                <c:pt idx="58">
                  <c:v>0.5794116839</c:v>
                </c:pt>
                <c:pt idx="59">
                  <c:v>0.5794116839</c:v>
                </c:pt>
                <c:pt idx="60">
                  <c:v>0.5794116839</c:v>
                </c:pt>
                <c:pt idx="61">
                  <c:v>0.5794116839</c:v>
                </c:pt>
              </c:numCache>
            </c:numRef>
          </c:val>
        </c:ser>
        <c:axId val="2108899"/>
        <c:axId val="18980092"/>
      </c:barChart>
      <c:catAx>
        <c:axId val="2108899"/>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18980092"/>
        <c:crosses val="autoZero"/>
        <c:auto val="1"/>
        <c:lblOffset val="100"/>
        <c:noMultiLvlLbl val="0"/>
      </c:catAx>
      <c:valAx>
        <c:axId val="18980092"/>
        <c:scaling>
          <c:orientation val="minMax"/>
          <c:max val="1"/>
        </c:scaling>
        <c:axPos val="t"/>
        <c:majorGridlines/>
        <c:delete val="0"/>
        <c:numFmt formatCode="0%" sourceLinked="0"/>
        <c:majorTickMark val="none"/>
        <c:minorTickMark val="none"/>
        <c:tickLblPos val="nextTo"/>
        <c:crossAx val="2108899"/>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7525"/>
          <c:y val="0.06025"/>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9"/>
          <c:w val="0.983"/>
          <c:h val="0.803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data'!$B$22:$B$39</c:f>
              <c:strCache>
                <c:ptCount val="18"/>
                <c:pt idx="0">
                  <c:v>Fort Garry (1,t)</c:v>
                </c:pt>
                <c:pt idx="1">
                  <c:v>Assiniboine South (1,2,t)</c:v>
                </c:pt>
                <c:pt idx="2">
                  <c:v>Transcona (1,2,t)</c:v>
                </c:pt>
                <c:pt idx="3">
                  <c:v>River Heights (1,2,t)</c:v>
                </c:pt>
                <c:pt idx="4">
                  <c:v>St. Boniface (1,2,t)</c:v>
                </c:pt>
                <c:pt idx="5">
                  <c:v>St. Vital (1,t)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data'!$H$22:$H$39</c:f>
              <c:numCache>
                <c:ptCount val="18"/>
                <c:pt idx="0">
                  <c:v>0.29260897</c:v>
                </c:pt>
                <c:pt idx="1">
                  <c:v>0.29260897</c:v>
                </c:pt>
                <c:pt idx="2">
                  <c:v>0.29260897</c:v>
                </c:pt>
                <c:pt idx="3">
                  <c:v>0.29260897</c:v>
                </c:pt>
                <c:pt idx="4">
                  <c:v>0.29260897</c:v>
                </c:pt>
                <c:pt idx="5">
                  <c:v>0.29260897</c:v>
                </c:pt>
                <c:pt idx="6">
                  <c:v>0.29260897</c:v>
                </c:pt>
                <c:pt idx="7">
                  <c:v>0.29260897</c:v>
                </c:pt>
                <c:pt idx="8">
                  <c:v>0.29260897</c:v>
                </c:pt>
                <c:pt idx="9">
                  <c:v>0.29260897</c:v>
                </c:pt>
                <c:pt idx="10">
                  <c:v>0.29260897</c:v>
                </c:pt>
                <c:pt idx="11">
                  <c:v>0.29260897</c:v>
                </c:pt>
                <c:pt idx="13">
                  <c:v>0.29260897</c:v>
                </c:pt>
                <c:pt idx="14">
                  <c:v>0.29260897</c:v>
                </c:pt>
                <c:pt idx="15">
                  <c:v>0.29260897</c:v>
                </c:pt>
                <c:pt idx="16">
                  <c:v>0.29260897</c:v>
                </c:pt>
                <c:pt idx="17">
                  <c:v>0.29260897</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(1,t)</c:v>
                </c:pt>
                <c:pt idx="1">
                  <c:v>Assiniboine South (1,2,t)</c:v>
                </c:pt>
                <c:pt idx="2">
                  <c:v>Transcona (1,2,t)</c:v>
                </c:pt>
                <c:pt idx="3">
                  <c:v>River Heights (1,2,t)</c:v>
                </c:pt>
                <c:pt idx="4">
                  <c:v>St. Boniface (1,2,t)</c:v>
                </c:pt>
                <c:pt idx="5">
                  <c:v>St. Vital (1,t)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data'!$I$22:$I$39</c:f>
              <c:numCache>
                <c:ptCount val="18"/>
                <c:pt idx="0">
                  <c:v>0.4246421846</c:v>
                </c:pt>
                <c:pt idx="1">
                  <c:v>0.435208747</c:v>
                </c:pt>
                <c:pt idx="2">
                  <c:v>0.383560849</c:v>
                </c:pt>
                <c:pt idx="3">
                  <c:v>0.4282673085</c:v>
                </c:pt>
                <c:pt idx="4">
                  <c:v>0.3779139502</c:v>
                </c:pt>
                <c:pt idx="5">
                  <c:v>0.3520714196</c:v>
                </c:pt>
                <c:pt idx="6">
                  <c:v>0.3556184171</c:v>
                </c:pt>
                <c:pt idx="7">
                  <c:v>0.3580362471</c:v>
                </c:pt>
                <c:pt idx="8">
                  <c:v>0.468679221</c:v>
                </c:pt>
                <c:pt idx="9">
                  <c:v>0.2492579693</c:v>
                </c:pt>
                <c:pt idx="10">
                  <c:v>0.2500528831</c:v>
                </c:pt>
                <c:pt idx="11">
                  <c:v>0.2424666099</c:v>
                </c:pt>
                <c:pt idx="13">
                  <c:v>0.408219867</c:v>
                </c:pt>
                <c:pt idx="14">
                  <c:v>0.3429865081</c:v>
                </c:pt>
                <c:pt idx="15">
                  <c:v>0.3084799746</c:v>
                </c:pt>
                <c:pt idx="16">
                  <c:v>0.3446274561</c:v>
                </c:pt>
                <c:pt idx="17">
                  <c:v>0.29260897</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(1,t)</c:v>
                </c:pt>
                <c:pt idx="1">
                  <c:v>Assiniboine South (1,2,t)</c:v>
                </c:pt>
                <c:pt idx="2">
                  <c:v>Transcona (1,2,t)</c:v>
                </c:pt>
                <c:pt idx="3">
                  <c:v>River Heights (1,2,t)</c:v>
                </c:pt>
                <c:pt idx="4">
                  <c:v>St. Boniface (1,2,t)</c:v>
                </c:pt>
                <c:pt idx="5">
                  <c:v>St. Vital (1,t)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data'!$J$22:$J$39</c:f>
              <c:numCache>
                <c:ptCount val="18"/>
                <c:pt idx="0">
                  <c:v>0.5725447609</c:v>
                </c:pt>
                <c:pt idx="1">
                  <c:v>0.6372417161</c:v>
                </c:pt>
                <c:pt idx="2">
                  <c:v>0.6079568058</c:v>
                </c:pt>
                <c:pt idx="3">
                  <c:v>0.6074006889</c:v>
                </c:pt>
                <c:pt idx="4">
                  <c:v>0.6109887139</c:v>
                </c:pt>
                <c:pt idx="5">
                  <c:v>0.5655956771</c:v>
                </c:pt>
                <c:pt idx="6">
                  <c:v>0.5219294817</c:v>
                </c:pt>
                <c:pt idx="7">
                  <c:v>0.5499994946</c:v>
                </c:pt>
                <c:pt idx="8">
                  <c:v>0.6671098474</c:v>
                </c:pt>
                <c:pt idx="9">
                  <c:v>0.4800272277</c:v>
                </c:pt>
                <c:pt idx="10">
                  <c:v>0.4700876437</c:v>
                </c:pt>
                <c:pt idx="11">
                  <c:v>0.4364770809</c:v>
                </c:pt>
                <c:pt idx="13">
                  <c:v>0.6073611569</c:v>
                </c:pt>
                <c:pt idx="14">
                  <c:v>0.5342495205</c:v>
                </c:pt>
                <c:pt idx="15">
                  <c:v>0.5097502419</c:v>
                </c:pt>
                <c:pt idx="16">
                  <c:v>0.5387979637</c:v>
                </c:pt>
                <c:pt idx="17">
                  <c:v>0.5794116839</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data'!$B$22:$B$39</c:f>
              <c:strCache>
                <c:ptCount val="18"/>
                <c:pt idx="0">
                  <c:v>Fort Garry (1,t)</c:v>
                </c:pt>
                <c:pt idx="1">
                  <c:v>Assiniboine South (1,2,t)</c:v>
                </c:pt>
                <c:pt idx="2">
                  <c:v>Transcona (1,2,t)</c:v>
                </c:pt>
                <c:pt idx="3">
                  <c:v>River Heights (1,2,t)</c:v>
                </c:pt>
                <c:pt idx="4">
                  <c:v>St. Boniface (1,2,t)</c:v>
                </c:pt>
                <c:pt idx="5">
                  <c:v>St. Vital (1,t)</c:v>
                </c:pt>
                <c:pt idx="6">
                  <c:v>Seven Oaks (1,2,t)</c:v>
                </c:pt>
                <c:pt idx="7">
                  <c:v>River East (1,2,t)</c:v>
                </c:pt>
                <c:pt idx="8">
                  <c:v>St. James - Assiniboia (1,2,t)</c:v>
                </c:pt>
                <c:pt idx="9">
                  <c:v>Inkster (1,2,t)</c:v>
                </c:pt>
                <c:pt idx="10">
                  <c:v>Point Douglas (1,2,t)</c:v>
                </c:pt>
                <c:pt idx="11">
                  <c:v>Downtown (1,2,t)</c:v>
                </c:pt>
                <c:pt idx="13">
                  <c:v>Wpg Most Healthy (1,2,t)</c:v>
                </c:pt>
                <c:pt idx="14">
                  <c:v>Wpg Average Health (1,2,t)</c:v>
                </c:pt>
                <c:pt idx="15">
                  <c:v>Wpg Least Healthy (1,2,t)</c:v>
                </c:pt>
                <c:pt idx="16">
                  <c:v>Winnipeg Overall (1,2,t)</c:v>
                </c:pt>
                <c:pt idx="17">
                  <c:v>Manitoba (t)</c:v>
                </c:pt>
              </c:strCache>
            </c:strRef>
          </c:cat>
          <c:val>
            <c:numRef>
              <c:f>'graph data'!$K$22:$K$39</c:f>
              <c:numCache>
                <c:ptCount val="18"/>
                <c:pt idx="0">
                  <c:v>0.5794116839</c:v>
                </c:pt>
                <c:pt idx="1">
                  <c:v>0.5794116839</c:v>
                </c:pt>
                <c:pt idx="2">
                  <c:v>0.5794116839</c:v>
                </c:pt>
                <c:pt idx="3">
                  <c:v>0.5794116839</c:v>
                </c:pt>
                <c:pt idx="4">
                  <c:v>0.5794116839</c:v>
                </c:pt>
                <c:pt idx="5">
                  <c:v>0.5794116839</c:v>
                </c:pt>
                <c:pt idx="6">
                  <c:v>0.5794116839</c:v>
                </c:pt>
                <c:pt idx="7">
                  <c:v>0.5794116839</c:v>
                </c:pt>
                <c:pt idx="8">
                  <c:v>0.5794116839</c:v>
                </c:pt>
                <c:pt idx="9">
                  <c:v>0.5794116839</c:v>
                </c:pt>
                <c:pt idx="10">
                  <c:v>0.5794116839</c:v>
                </c:pt>
                <c:pt idx="11">
                  <c:v>0.5794116839</c:v>
                </c:pt>
                <c:pt idx="13">
                  <c:v>0.5794116839</c:v>
                </c:pt>
                <c:pt idx="14">
                  <c:v>0.5794116839</c:v>
                </c:pt>
                <c:pt idx="15">
                  <c:v>0.5794116839</c:v>
                </c:pt>
                <c:pt idx="16">
                  <c:v>0.5794116839</c:v>
                </c:pt>
                <c:pt idx="17">
                  <c:v>0.5794116839</c:v>
                </c:pt>
              </c:numCache>
            </c:numRef>
          </c:val>
        </c:ser>
        <c:axId val="36603101"/>
        <c:axId val="60992454"/>
      </c:barChart>
      <c:catAx>
        <c:axId val="36603101"/>
        <c:scaling>
          <c:orientation val="maxMin"/>
        </c:scaling>
        <c:axPos val="l"/>
        <c:delete val="0"/>
        <c:numFmt formatCode="General" sourceLinked="1"/>
        <c:majorTickMark val="none"/>
        <c:minorTickMark val="none"/>
        <c:tickLblPos val="nextTo"/>
        <c:crossAx val="60992454"/>
        <c:crosses val="autoZero"/>
        <c:auto val="1"/>
        <c:lblOffset val="100"/>
        <c:noMultiLvlLbl val="0"/>
      </c:catAx>
      <c:valAx>
        <c:axId val="60992454"/>
        <c:scaling>
          <c:orientation val="minMax"/>
          <c:max val="1"/>
        </c:scaling>
        <c:axPos val="t"/>
        <c:majorGridlines/>
        <c:delete val="0"/>
        <c:numFmt formatCode="0%" sourceLinked="0"/>
        <c:majorTickMark val="none"/>
        <c:minorTickMark val="none"/>
        <c:tickLblPos val="nextTo"/>
        <c:crossAx val="36603101"/>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4875"/>
          <c:y val="0.136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65"/>
          <c:w val="0.983"/>
          <c:h val="0.9177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data'!$B$104:$B$139</c:f>
              <c:strCache>
                <c:ptCount val="36"/>
                <c:pt idx="0">
                  <c:v>Fort Garry S (1,t)</c:v>
                </c:pt>
                <c:pt idx="1">
                  <c:v>Fort Garry N (1,t)</c:v>
                </c:pt>
                <c:pt idx="3">
                  <c:v>Assiniboine South (1,2,t)</c:v>
                </c:pt>
                <c:pt idx="5">
                  <c:v>Transcona (1,t)</c:v>
                </c:pt>
                <c:pt idx="7">
                  <c:v>River Heights W (1,2,t)</c:v>
                </c:pt>
                <c:pt idx="8">
                  <c:v>River Heights E (1,2,t)</c:v>
                </c:pt>
                <c:pt idx="10">
                  <c:v>St. Boniface E (1,2,t)</c:v>
                </c:pt>
                <c:pt idx="11">
                  <c:v>St. Boniface W (1,2,t)</c:v>
                </c:pt>
                <c:pt idx="13">
                  <c:v>St. Vital South (1,t)</c:v>
                </c:pt>
                <c:pt idx="14">
                  <c:v>St. Vital North (1,t)</c:v>
                </c:pt>
                <c:pt idx="16">
                  <c:v>Seven Oaks W (2,t)</c:v>
                </c:pt>
                <c:pt idx="17">
                  <c:v>Seven Oaks E (1,t)</c:v>
                </c:pt>
                <c:pt idx="18">
                  <c:v>Seven Oaks N (2,t)</c:v>
                </c:pt>
                <c:pt idx="20">
                  <c:v>River East N (1,t)</c:v>
                </c:pt>
                <c:pt idx="21">
                  <c:v>River East E (1,2,t)</c:v>
                </c:pt>
                <c:pt idx="22">
                  <c:v>River East W (1,t)</c:v>
                </c:pt>
                <c:pt idx="23">
                  <c:v>River East S (2,t)</c:v>
                </c:pt>
                <c:pt idx="25">
                  <c:v>St. James - Assiniboia W (1,2,t)</c:v>
                </c:pt>
                <c:pt idx="26">
                  <c:v>St. James - Assiniboia E (1,2,t)</c:v>
                </c:pt>
                <c:pt idx="28">
                  <c:v>Inkster West (1,2,t)</c:v>
                </c:pt>
                <c:pt idx="29">
                  <c:v>Inkster East (1,2,t)</c:v>
                </c:pt>
                <c:pt idx="31">
                  <c:v>Point Douglas N (2,t)</c:v>
                </c:pt>
                <c:pt idx="32">
                  <c:v>Point Douglas S (1,2,t)</c:v>
                </c:pt>
                <c:pt idx="34">
                  <c:v>Downtown W (1,2,t)</c:v>
                </c:pt>
                <c:pt idx="35">
                  <c:v>Downtown E (1,2,t)</c:v>
                </c:pt>
              </c:strCache>
            </c:strRef>
          </c:cat>
          <c:val>
            <c:numRef>
              <c:f>'graph data'!$H$104:$H$139</c:f>
              <c:numCache>
                <c:ptCount val="36"/>
                <c:pt idx="0">
                  <c:v>0.29260897</c:v>
                </c:pt>
                <c:pt idx="1">
                  <c:v>0.29260897</c:v>
                </c:pt>
                <c:pt idx="3">
                  <c:v>0.29260897</c:v>
                </c:pt>
                <c:pt idx="5">
                  <c:v>0.29260897</c:v>
                </c:pt>
                <c:pt idx="7">
                  <c:v>0.29260897</c:v>
                </c:pt>
                <c:pt idx="8">
                  <c:v>0.29260897</c:v>
                </c:pt>
                <c:pt idx="10">
                  <c:v>0.29260897</c:v>
                </c:pt>
                <c:pt idx="11">
                  <c:v>0.29260897</c:v>
                </c:pt>
                <c:pt idx="13">
                  <c:v>0.29260897</c:v>
                </c:pt>
                <c:pt idx="14">
                  <c:v>0.29260897</c:v>
                </c:pt>
                <c:pt idx="16">
                  <c:v>0.29260897</c:v>
                </c:pt>
                <c:pt idx="17">
                  <c:v>0.29260897</c:v>
                </c:pt>
                <c:pt idx="18">
                  <c:v>0.29260897</c:v>
                </c:pt>
                <c:pt idx="20">
                  <c:v>0.29260897</c:v>
                </c:pt>
                <c:pt idx="21">
                  <c:v>0.29260897</c:v>
                </c:pt>
                <c:pt idx="22">
                  <c:v>0.29260897</c:v>
                </c:pt>
                <c:pt idx="23">
                  <c:v>0.29260897</c:v>
                </c:pt>
                <c:pt idx="25">
                  <c:v>0.29260897</c:v>
                </c:pt>
                <c:pt idx="26">
                  <c:v>0.29260897</c:v>
                </c:pt>
                <c:pt idx="28">
                  <c:v>0.29260897</c:v>
                </c:pt>
                <c:pt idx="29">
                  <c:v>0.29260897</c:v>
                </c:pt>
                <c:pt idx="31">
                  <c:v>0.29260897</c:v>
                </c:pt>
                <c:pt idx="32">
                  <c:v>0.29260897</c:v>
                </c:pt>
                <c:pt idx="34">
                  <c:v>0.29260897</c:v>
                </c:pt>
                <c:pt idx="35">
                  <c:v>0.29260897</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(1,t)</c:v>
                </c:pt>
                <c:pt idx="1">
                  <c:v>Fort Garry N (1,t)</c:v>
                </c:pt>
                <c:pt idx="3">
                  <c:v>Assiniboine South (1,2,t)</c:v>
                </c:pt>
                <c:pt idx="5">
                  <c:v>Transcona (1,t)</c:v>
                </c:pt>
                <c:pt idx="7">
                  <c:v>River Heights W (1,2,t)</c:v>
                </c:pt>
                <c:pt idx="8">
                  <c:v>River Heights E (1,2,t)</c:v>
                </c:pt>
                <c:pt idx="10">
                  <c:v>St. Boniface E (1,2,t)</c:v>
                </c:pt>
                <c:pt idx="11">
                  <c:v>St. Boniface W (1,2,t)</c:v>
                </c:pt>
                <c:pt idx="13">
                  <c:v>St. Vital South (1,t)</c:v>
                </c:pt>
                <c:pt idx="14">
                  <c:v>St. Vital North (1,t)</c:v>
                </c:pt>
                <c:pt idx="16">
                  <c:v>Seven Oaks W (2,t)</c:v>
                </c:pt>
                <c:pt idx="17">
                  <c:v>Seven Oaks E (1,t)</c:v>
                </c:pt>
                <c:pt idx="18">
                  <c:v>Seven Oaks N (2,t)</c:v>
                </c:pt>
                <c:pt idx="20">
                  <c:v>River East N (1,t)</c:v>
                </c:pt>
                <c:pt idx="21">
                  <c:v>River East E (1,2,t)</c:v>
                </c:pt>
                <c:pt idx="22">
                  <c:v>River East W (1,t)</c:v>
                </c:pt>
                <c:pt idx="23">
                  <c:v>River East S (2,t)</c:v>
                </c:pt>
                <c:pt idx="25">
                  <c:v>St. James - Assiniboia W (1,2,t)</c:v>
                </c:pt>
                <c:pt idx="26">
                  <c:v>St. James - Assiniboia E (1,2,t)</c:v>
                </c:pt>
                <c:pt idx="28">
                  <c:v>Inkster West (1,2,t)</c:v>
                </c:pt>
                <c:pt idx="29">
                  <c:v>Inkster East (1,2,t)</c:v>
                </c:pt>
                <c:pt idx="31">
                  <c:v>Point Douglas N (2,t)</c:v>
                </c:pt>
                <c:pt idx="32">
                  <c:v>Point Douglas S (1,2,t)</c:v>
                </c:pt>
                <c:pt idx="34">
                  <c:v>Downtown W (1,2,t)</c:v>
                </c:pt>
                <c:pt idx="35">
                  <c:v>Downtown E (1,2,t)</c:v>
                </c:pt>
              </c:strCache>
            </c:strRef>
          </c:cat>
          <c:val>
            <c:numRef>
              <c:f>'graph data'!$I$104:$I$139</c:f>
              <c:numCache>
                <c:ptCount val="36"/>
                <c:pt idx="0">
                  <c:v>0.4247633709</c:v>
                </c:pt>
                <c:pt idx="1">
                  <c:v>0.4202910619</c:v>
                </c:pt>
                <c:pt idx="3">
                  <c:v>0.4338636925</c:v>
                </c:pt>
                <c:pt idx="5">
                  <c:v>0.3817778748</c:v>
                </c:pt>
                <c:pt idx="7">
                  <c:v>0.4518245555</c:v>
                </c:pt>
                <c:pt idx="8">
                  <c:v>0.3788717764</c:v>
                </c:pt>
                <c:pt idx="10">
                  <c:v>0.4090115011</c:v>
                </c:pt>
                <c:pt idx="11">
                  <c:v>0.3182281718</c:v>
                </c:pt>
                <c:pt idx="13">
                  <c:v>0.3483699055</c:v>
                </c:pt>
                <c:pt idx="14">
                  <c:v>0.35276841</c:v>
                </c:pt>
                <c:pt idx="16">
                  <c:v>0.2723641016</c:v>
                </c:pt>
                <c:pt idx="17">
                  <c:v>0.3877380046</c:v>
                </c:pt>
                <c:pt idx="18">
                  <c:v>0.2976842373</c:v>
                </c:pt>
                <c:pt idx="20">
                  <c:v>0.4195157185</c:v>
                </c:pt>
                <c:pt idx="21">
                  <c:v>0.3320690505</c:v>
                </c:pt>
                <c:pt idx="22">
                  <c:v>0.3812327116</c:v>
                </c:pt>
                <c:pt idx="23">
                  <c:v>0.2965044105</c:v>
                </c:pt>
                <c:pt idx="25">
                  <c:v>0.4639126034</c:v>
                </c:pt>
                <c:pt idx="26">
                  <c:v>0.4672300183</c:v>
                </c:pt>
                <c:pt idx="28">
                  <c:v>0.2198653288</c:v>
                </c:pt>
                <c:pt idx="29">
                  <c:v>0.2658608481</c:v>
                </c:pt>
                <c:pt idx="31">
                  <c:v>0.2786090049</c:v>
                </c:pt>
                <c:pt idx="32">
                  <c:v>0.1800069381</c:v>
                </c:pt>
                <c:pt idx="34">
                  <c:v>0.2698566956</c:v>
                </c:pt>
                <c:pt idx="35">
                  <c:v>0.2048002039</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(1,t)</c:v>
                </c:pt>
                <c:pt idx="1">
                  <c:v>Fort Garry N (1,t)</c:v>
                </c:pt>
                <c:pt idx="3">
                  <c:v>Assiniboine South (1,2,t)</c:v>
                </c:pt>
                <c:pt idx="5">
                  <c:v>Transcona (1,t)</c:v>
                </c:pt>
                <c:pt idx="7">
                  <c:v>River Heights W (1,2,t)</c:v>
                </c:pt>
                <c:pt idx="8">
                  <c:v>River Heights E (1,2,t)</c:v>
                </c:pt>
                <c:pt idx="10">
                  <c:v>St. Boniface E (1,2,t)</c:v>
                </c:pt>
                <c:pt idx="11">
                  <c:v>St. Boniface W (1,2,t)</c:v>
                </c:pt>
                <c:pt idx="13">
                  <c:v>St. Vital South (1,t)</c:v>
                </c:pt>
                <c:pt idx="14">
                  <c:v>St. Vital North (1,t)</c:v>
                </c:pt>
                <c:pt idx="16">
                  <c:v>Seven Oaks W (2,t)</c:v>
                </c:pt>
                <c:pt idx="17">
                  <c:v>Seven Oaks E (1,t)</c:v>
                </c:pt>
                <c:pt idx="18">
                  <c:v>Seven Oaks N (2,t)</c:v>
                </c:pt>
                <c:pt idx="20">
                  <c:v>River East N (1,t)</c:v>
                </c:pt>
                <c:pt idx="21">
                  <c:v>River East E (1,2,t)</c:v>
                </c:pt>
                <c:pt idx="22">
                  <c:v>River East W (1,t)</c:v>
                </c:pt>
                <c:pt idx="23">
                  <c:v>River East S (2,t)</c:v>
                </c:pt>
                <c:pt idx="25">
                  <c:v>St. James - Assiniboia W (1,2,t)</c:v>
                </c:pt>
                <c:pt idx="26">
                  <c:v>St. James - Assiniboia E (1,2,t)</c:v>
                </c:pt>
                <c:pt idx="28">
                  <c:v>Inkster West (1,2,t)</c:v>
                </c:pt>
                <c:pt idx="29">
                  <c:v>Inkster East (1,2,t)</c:v>
                </c:pt>
                <c:pt idx="31">
                  <c:v>Point Douglas N (2,t)</c:v>
                </c:pt>
                <c:pt idx="32">
                  <c:v>Point Douglas S (1,2,t)</c:v>
                </c:pt>
                <c:pt idx="34">
                  <c:v>Downtown W (1,2,t)</c:v>
                </c:pt>
                <c:pt idx="35">
                  <c:v>Downtown E (1,2,t)</c:v>
                </c:pt>
              </c:strCache>
            </c:strRef>
          </c:cat>
          <c:val>
            <c:numRef>
              <c:f>'graph data'!$J$104:$J$139</c:f>
              <c:numCache>
                <c:ptCount val="36"/>
                <c:pt idx="0">
                  <c:v>0.5854588565</c:v>
                </c:pt>
                <c:pt idx="1">
                  <c:v>0.5612684052</c:v>
                </c:pt>
                <c:pt idx="3">
                  <c:v>0.6408223384</c:v>
                </c:pt>
                <c:pt idx="5">
                  <c:v>0.6087271623</c:v>
                </c:pt>
                <c:pt idx="7">
                  <c:v>0.6537938777</c:v>
                </c:pt>
                <c:pt idx="8">
                  <c:v>0.5255606337</c:v>
                </c:pt>
                <c:pt idx="10">
                  <c:v>0.6422917285</c:v>
                </c:pt>
                <c:pt idx="11">
                  <c:v>0.5391424597</c:v>
                </c:pt>
                <c:pt idx="13">
                  <c:v>0.5661236693</c:v>
                </c:pt>
                <c:pt idx="14">
                  <c:v>0.5671740496</c:v>
                </c:pt>
                <c:pt idx="16">
                  <c:v>0.4750066347</c:v>
                </c:pt>
                <c:pt idx="17">
                  <c:v>0.5560559218</c:v>
                </c:pt>
                <c:pt idx="18">
                  <c:v>0.4665541395</c:v>
                </c:pt>
                <c:pt idx="20">
                  <c:v>0.5760484902</c:v>
                </c:pt>
                <c:pt idx="21">
                  <c:v>0.5429639378</c:v>
                </c:pt>
                <c:pt idx="22">
                  <c:v>0.568956969</c:v>
                </c:pt>
                <c:pt idx="23">
                  <c:v>0.4793820517</c:v>
                </c:pt>
                <c:pt idx="25">
                  <c:v>0.6913496611</c:v>
                </c:pt>
                <c:pt idx="26">
                  <c:v>0.623605886</c:v>
                </c:pt>
                <c:pt idx="28">
                  <c:v>0.4580823389</c:v>
                </c:pt>
                <c:pt idx="29">
                  <c:v>0.502888164</c:v>
                </c:pt>
                <c:pt idx="31">
                  <c:v>0.5096593113</c:v>
                </c:pt>
                <c:pt idx="32">
                  <c:v>0.3820782688</c:v>
                </c:pt>
                <c:pt idx="34">
                  <c:v>0.4656870813</c:v>
                </c:pt>
                <c:pt idx="35">
                  <c:v>0.3995930147</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data'!$B$104:$B$139</c:f>
              <c:strCache>
                <c:ptCount val="36"/>
                <c:pt idx="0">
                  <c:v>Fort Garry S (1,t)</c:v>
                </c:pt>
                <c:pt idx="1">
                  <c:v>Fort Garry N (1,t)</c:v>
                </c:pt>
                <c:pt idx="3">
                  <c:v>Assiniboine South (1,2,t)</c:v>
                </c:pt>
                <c:pt idx="5">
                  <c:v>Transcona (1,t)</c:v>
                </c:pt>
                <c:pt idx="7">
                  <c:v>River Heights W (1,2,t)</c:v>
                </c:pt>
                <c:pt idx="8">
                  <c:v>River Heights E (1,2,t)</c:v>
                </c:pt>
                <c:pt idx="10">
                  <c:v>St. Boniface E (1,2,t)</c:v>
                </c:pt>
                <c:pt idx="11">
                  <c:v>St. Boniface W (1,2,t)</c:v>
                </c:pt>
                <c:pt idx="13">
                  <c:v>St. Vital South (1,t)</c:v>
                </c:pt>
                <c:pt idx="14">
                  <c:v>St. Vital North (1,t)</c:v>
                </c:pt>
                <c:pt idx="16">
                  <c:v>Seven Oaks W (2,t)</c:v>
                </c:pt>
                <c:pt idx="17">
                  <c:v>Seven Oaks E (1,t)</c:v>
                </c:pt>
                <c:pt idx="18">
                  <c:v>Seven Oaks N (2,t)</c:v>
                </c:pt>
                <c:pt idx="20">
                  <c:v>River East N (1,t)</c:v>
                </c:pt>
                <c:pt idx="21">
                  <c:v>River East E (1,2,t)</c:v>
                </c:pt>
                <c:pt idx="22">
                  <c:v>River East W (1,t)</c:v>
                </c:pt>
                <c:pt idx="23">
                  <c:v>River East S (2,t)</c:v>
                </c:pt>
                <c:pt idx="25">
                  <c:v>St. James - Assiniboia W (1,2,t)</c:v>
                </c:pt>
                <c:pt idx="26">
                  <c:v>St. James - Assiniboia E (1,2,t)</c:v>
                </c:pt>
                <c:pt idx="28">
                  <c:v>Inkster West (1,2,t)</c:v>
                </c:pt>
                <c:pt idx="29">
                  <c:v>Inkster East (1,2,t)</c:v>
                </c:pt>
                <c:pt idx="31">
                  <c:v>Point Douglas N (2,t)</c:v>
                </c:pt>
                <c:pt idx="32">
                  <c:v>Point Douglas S (1,2,t)</c:v>
                </c:pt>
                <c:pt idx="34">
                  <c:v>Downtown W (1,2,t)</c:v>
                </c:pt>
                <c:pt idx="35">
                  <c:v>Downtown E (1,2,t)</c:v>
                </c:pt>
              </c:strCache>
            </c:strRef>
          </c:cat>
          <c:val>
            <c:numRef>
              <c:f>'graph data'!$K$104:$K$139</c:f>
              <c:numCache>
                <c:ptCount val="36"/>
                <c:pt idx="0">
                  <c:v>0.5794116839</c:v>
                </c:pt>
                <c:pt idx="1">
                  <c:v>0.5794116839</c:v>
                </c:pt>
                <c:pt idx="3">
                  <c:v>0.5794116839</c:v>
                </c:pt>
                <c:pt idx="5">
                  <c:v>0.5794116839</c:v>
                </c:pt>
                <c:pt idx="7">
                  <c:v>0.5794116839</c:v>
                </c:pt>
                <c:pt idx="8">
                  <c:v>0.5794116839</c:v>
                </c:pt>
                <c:pt idx="10">
                  <c:v>0.5794116839</c:v>
                </c:pt>
                <c:pt idx="11">
                  <c:v>0.5794116839</c:v>
                </c:pt>
                <c:pt idx="13">
                  <c:v>0.5794116839</c:v>
                </c:pt>
                <c:pt idx="14">
                  <c:v>0.5794116839</c:v>
                </c:pt>
                <c:pt idx="16">
                  <c:v>0.5794116839</c:v>
                </c:pt>
                <c:pt idx="17">
                  <c:v>0.5794116839</c:v>
                </c:pt>
                <c:pt idx="18">
                  <c:v>0.5794116839</c:v>
                </c:pt>
                <c:pt idx="20">
                  <c:v>0.5794116839</c:v>
                </c:pt>
                <c:pt idx="21">
                  <c:v>0.5794116839</c:v>
                </c:pt>
                <c:pt idx="22">
                  <c:v>0.5794116839</c:v>
                </c:pt>
                <c:pt idx="23">
                  <c:v>0.5794116839</c:v>
                </c:pt>
                <c:pt idx="25">
                  <c:v>0.5794116839</c:v>
                </c:pt>
                <c:pt idx="26">
                  <c:v>0.5794116839</c:v>
                </c:pt>
                <c:pt idx="28">
                  <c:v>0.5794116839</c:v>
                </c:pt>
                <c:pt idx="29">
                  <c:v>0.5794116839</c:v>
                </c:pt>
                <c:pt idx="31">
                  <c:v>0.5794116839</c:v>
                </c:pt>
                <c:pt idx="32">
                  <c:v>0.5794116839</c:v>
                </c:pt>
                <c:pt idx="34">
                  <c:v>0.5794116839</c:v>
                </c:pt>
                <c:pt idx="35">
                  <c:v>0.5794116839</c:v>
                </c:pt>
              </c:numCache>
            </c:numRef>
          </c:val>
        </c:ser>
        <c:axId val="12061175"/>
        <c:axId val="41441712"/>
      </c:barChart>
      <c:catAx>
        <c:axId val="12061175"/>
        <c:scaling>
          <c:orientation val="maxMin"/>
        </c:scaling>
        <c:axPos val="l"/>
        <c:delete val="0"/>
        <c:numFmt formatCode="General" sourceLinked="1"/>
        <c:majorTickMark val="none"/>
        <c:minorTickMark val="none"/>
        <c:tickLblPos val="nextTo"/>
        <c:txPr>
          <a:bodyPr/>
          <a:lstStyle/>
          <a:p>
            <a:pPr>
              <a:defRPr lang="en-US" cap="none" sz="750" b="0" i="0" u="none" baseline="0"/>
            </a:pPr>
          </a:p>
        </c:txPr>
        <c:crossAx val="41441712"/>
        <c:crosses val="autoZero"/>
        <c:auto val="1"/>
        <c:lblOffset val="100"/>
        <c:noMultiLvlLbl val="0"/>
      </c:catAx>
      <c:valAx>
        <c:axId val="41441712"/>
        <c:scaling>
          <c:orientation val="minMax"/>
          <c:max val="1"/>
        </c:scaling>
        <c:axPos val="t"/>
        <c:majorGridlines/>
        <c:delete val="0"/>
        <c:numFmt formatCode="0%" sourceLinked="0"/>
        <c:majorTickMark val="none"/>
        <c:minorTickMark val="none"/>
        <c:tickLblPos val="nextTo"/>
        <c:crossAx val="12061175"/>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385"/>
          <c:y val="0.073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2"/>
          <c:w val="0.983"/>
          <c:h val="0.857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data'!$B$17:$B$20</c:f>
              <c:strCache>
                <c:ptCount val="4"/>
                <c:pt idx="0">
                  <c:v>South (1,2,t)</c:v>
                </c:pt>
                <c:pt idx="1">
                  <c:v>Mid (1,t)</c:v>
                </c:pt>
                <c:pt idx="2">
                  <c:v>North (1,2,t)</c:v>
                </c:pt>
                <c:pt idx="3">
                  <c:v>Manitoba (t)</c:v>
                </c:pt>
              </c:strCache>
            </c:strRef>
          </c:cat>
          <c:val>
            <c:numRef>
              <c:f>'graph data'!$H$17:$H$20</c:f>
              <c:numCache>
                <c:ptCount val="4"/>
                <c:pt idx="0">
                  <c:v>0.29260897</c:v>
                </c:pt>
                <c:pt idx="1">
                  <c:v>0.29260897</c:v>
                </c:pt>
                <c:pt idx="2">
                  <c:v>0.29260897</c:v>
                </c:pt>
                <c:pt idx="3">
                  <c:v>0.29260897</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(1,2,t)</c:v>
                </c:pt>
                <c:pt idx="1">
                  <c:v>Mid (1,t)</c:v>
                </c:pt>
                <c:pt idx="2">
                  <c:v>North (1,2,t)</c:v>
                </c:pt>
                <c:pt idx="3">
                  <c:v>Manitoba (t)</c:v>
                </c:pt>
              </c:strCache>
            </c:strRef>
          </c:cat>
          <c:val>
            <c:numRef>
              <c:f>'graph data'!$I$17:$I$20</c:f>
              <c:numCache>
                <c:ptCount val="4"/>
                <c:pt idx="0">
                  <c:v>0.1812307326</c:v>
                </c:pt>
                <c:pt idx="1">
                  <c:v>0.2184295606</c:v>
                </c:pt>
                <c:pt idx="2">
                  <c:v>0.099767007</c:v>
                </c:pt>
                <c:pt idx="3">
                  <c:v>0.29260897</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(1,2,t)</c:v>
                </c:pt>
                <c:pt idx="1">
                  <c:v>Mid (1,t)</c:v>
                </c:pt>
                <c:pt idx="2">
                  <c:v>North (1,2,t)</c:v>
                </c:pt>
                <c:pt idx="3">
                  <c:v>Manitoba (t)</c:v>
                </c:pt>
              </c:strCache>
            </c:strRef>
          </c:cat>
          <c:val>
            <c:numRef>
              <c:f>'graph data'!$J$17:$J$20</c:f>
              <c:numCache>
                <c:ptCount val="4"/>
                <c:pt idx="0">
                  <c:v>0.6085993416</c:v>
                </c:pt>
                <c:pt idx="1">
                  <c:v>0.570937791</c:v>
                </c:pt>
                <c:pt idx="2">
                  <c:v>0.4883336706</c:v>
                </c:pt>
                <c:pt idx="3">
                  <c:v>0.5794116839</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data'!$B$17:$B$20</c:f>
              <c:strCache>
                <c:ptCount val="4"/>
                <c:pt idx="0">
                  <c:v>South (1,2,t)</c:v>
                </c:pt>
                <c:pt idx="1">
                  <c:v>Mid (1,t)</c:v>
                </c:pt>
                <c:pt idx="2">
                  <c:v>North (1,2,t)</c:v>
                </c:pt>
                <c:pt idx="3">
                  <c:v>Manitoba (t)</c:v>
                </c:pt>
              </c:strCache>
            </c:strRef>
          </c:cat>
          <c:val>
            <c:numRef>
              <c:f>'graph data'!$K$17:$K$20</c:f>
              <c:numCache>
                <c:ptCount val="4"/>
                <c:pt idx="0">
                  <c:v>0.5794116839</c:v>
                </c:pt>
                <c:pt idx="1">
                  <c:v>0.5794116839</c:v>
                </c:pt>
                <c:pt idx="2">
                  <c:v>0.5794116839</c:v>
                </c:pt>
                <c:pt idx="3">
                  <c:v>0.5794116839</c:v>
                </c:pt>
              </c:numCache>
            </c:numRef>
          </c:val>
        </c:ser>
        <c:axId val="37431089"/>
        <c:axId val="1335482"/>
      </c:barChart>
      <c:catAx>
        <c:axId val="37431089"/>
        <c:scaling>
          <c:orientation val="maxMin"/>
        </c:scaling>
        <c:axPos val="l"/>
        <c:delete val="0"/>
        <c:numFmt formatCode="General" sourceLinked="1"/>
        <c:majorTickMark val="none"/>
        <c:minorTickMark val="none"/>
        <c:tickLblPos val="nextTo"/>
        <c:crossAx val="1335482"/>
        <c:crosses val="autoZero"/>
        <c:auto val="1"/>
        <c:lblOffset val="100"/>
        <c:noMultiLvlLbl val="0"/>
      </c:catAx>
      <c:valAx>
        <c:axId val="1335482"/>
        <c:scaling>
          <c:orientation val="minMax"/>
          <c:max val="1"/>
        </c:scaling>
        <c:axPos val="t"/>
        <c:majorGridlines/>
        <c:delete val="0"/>
        <c:numFmt formatCode="0%" sourceLinked="0"/>
        <c:majorTickMark val="none"/>
        <c:minorTickMark val="none"/>
        <c:tickLblPos val="nextTo"/>
        <c:crossAx val="37431089"/>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45"/>
          <c:y val="0.13"/>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75"/>
          <c:w val="0.983"/>
          <c:h val="0.876"/>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data'!$B$35:$B$39</c:f>
              <c:strCache>
                <c:ptCount val="5"/>
                <c:pt idx="0">
                  <c:v>Wpg Most Healthy (1,2,t)</c:v>
                </c:pt>
                <c:pt idx="1">
                  <c:v>Wpg Average Health (1,2,t)</c:v>
                </c:pt>
                <c:pt idx="2">
                  <c:v>Wpg Least Healthy (1,2,t)</c:v>
                </c:pt>
                <c:pt idx="3">
                  <c:v>Winnipeg Overall (1,2,t)</c:v>
                </c:pt>
                <c:pt idx="4">
                  <c:v>Manitoba (t)</c:v>
                </c:pt>
              </c:strCache>
            </c:strRef>
          </c:cat>
          <c:val>
            <c:numRef>
              <c:f>'graph data'!$H$35:$H$39</c:f>
              <c:numCache>
                <c:ptCount val="5"/>
                <c:pt idx="0">
                  <c:v>0.29260897</c:v>
                </c:pt>
                <c:pt idx="1">
                  <c:v>0.29260897</c:v>
                </c:pt>
                <c:pt idx="2">
                  <c:v>0.29260897</c:v>
                </c:pt>
                <c:pt idx="3">
                  <c:v>0.29260897</c:v>
                </c:pt>
                <c:pt idx="4">
                  <c:v>0.29260897</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(1,2,t)</c:v>
                </c:pt>
                <c:pt idx="1">
                  <c:v>Wpg Average Health (1,2,t)</c:v>
                </c:pt>
                <c:pt idx="2">
                  <c:v>Wpg Least Healthy (1,2,t)</c:v>
                </c:pt>
                <c:pt idx="3">
                  <c:v>Winnipeg Overall (1,2,t)</c:v>
                </c:pt>
                <c:pt idx="4">
                  <c:v>Manitoba (t)</c:v>
                </c:pt>
              </c:strCache>
            </c:strRef>
          </c:cat>
          <c:val>
            <c:numRef>
              <c:f>'graph data'!$I$35:$I$39</c:f>
              <c:numCache>
                <c:ptCount val="5"/>
                <c:pt idx="0">
                  <c:v>0.408219867</c:v>
                </c:pt>
                <c:pt idx="1">
                  <c:v>0.3429865081</c:v>
                </c:pt>
                <c:pt idx="2">
                  <c:v>0.3084799746</c:v>
                </c:pt>
                <c:pt idx="3">
                  <c:v>0.3446274561</c:v>
                </c:pt>
                <c:pt idx="4">
                  <c:v>0.29260897</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(1,2,t)</c:v>
                </c:pt>
                <c:pt idx="1">
                  <c:v>Wpg Average Health (1,2,t)</c:v>
                </c:pt>
                <c:pt idx="2">
                  <c:v>Wpg Least Healthy (1,2,t)</c:v>
                </c:pt>
                <c:pt idx="3">
                  <c:v>Winnipeg Overall (1,2,t)</c:v>
                </c:pt>
                <c:pt idx="4">
                  <c:v>Manitoba (t)</c:v>
                </c:pt>
              </c:strCache>
            </c:strRef>
          </c:cat>
          <c:val>
            <c:numRef>
              <c:f>'graph data'!$J$35:$J$39</c:f>
              <c:numCache>
                <c:ptCount val="5"/>
                <c:pt idx="0">
                  <c:v>0.6073611569</c:v>
                </c:pt>
                <c:pt idx="1">
                  <c:v>0.5342495205</c:v>
                </c:pt>
                <c:pt idx="2">
                  <c:v>0.5097502419</c:v>
                </c:pt>
                <c:pt idx="3">
                  <c:v>0.5387979637</c:v>
                </c:pt>
                <c:pt idx="4">
                  <c:v>0.5794116839</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data'!$B$35:$B$39</c:f>
              <c:strCache>
                <c:ptCount val="5"/>
                <c:pt idx="0">
                  <c:v>Wpg Most Healthy (1,2,t)</c:v>
                </c:pt>
                <c:pt idx="1">
                  <c:v>Wpg Average Health (1,2,t)</c:v>
                </c:pt>
                <c:pt idx="2">
                  <c:v>Wpg Least Healthy (1,2,t)</c:v>
                </c:pt>
                <c:pt idx="3">
                  <c:v>Winnipeg Overall (1,2,t)</c:v>
                </c:pt>
                <c:pt idx="4">
                  <c:v>Manitoba (t)</c:v>
                </c:pt>
              </c:strCache>
            </c:strRef>
          </c:cat>
          <c:val>
            <c:numRef>
              <c:f>'graph data'!$K$35:$K$39</c:f>
              <c:numCache>
                <c:ptCount val="5"/>
                <c:pt idx="0">
                  <c:v>0.5794116839</c:v>
                </c:pt>
                <c:pt idx="1">
                  <c:v>0.5794116839</c:v>
                </c:pt>
                <c:pt idx="2">
                  <c:v>0.5794116839</c:v>
                </c:pt>
                <c:pt idx="3">
                  <c:v>0.5794116839</c:v>
                </c:pt>
                <c:pt idx="4">
                  <c:v>0.5794116839</c:v>
                </c:pt>
              </c:numCache>
            </c:numRef>
          </c:val>
        </c:ser>
        <c:axId val="12019339"/>
        <c:axId val="41065188"/>
      </c:barChart>
      <c:catAx>
        <c:axId val="12019339"/>
        <c:scaling>
          <c:orientation val="maxMin"/>
        </c:scaling>
        <c:axPos val="l"/>
        <c:delete val="0"/>
        <c:numFmt formatCode="General" sourceLinked="1"/>
        <c:majorTickMark val="none"/>
        <c:minorTickMark val="none"/>
        <c:tickLblPos val="nextTo"/>
        <c:crossAx val="41065188"/>
        <c:crosses val="autoZero"/>
        <c:auto val="1"/>
        <c:lblOffset val="100"/>
        <c:noMultiLvlLbl val="0"/>
      </c:catAx>
      <c:valAx>
        <c:axId val="41065188"/>
        <c:scaling>
          <c:orientation val="minMax"/>
          <c:max val="1"/>
        </c:scaling>
        <c:axPos val="t"/>
        <c:majorGridlines/>
        <c:delete val="0"/>
        <c:numFmt formatCode="0%" sourceLinked="0"/>
        <c:majorTickMark val="none"/>
        <c:minorTickMark val="none"/>
        <c:tickLblPos val="nextTo"/>
        <c:crossAx val="12019339"/>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3"/>
          <c:y val="0.157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0.1915</cdr:x>
      <cdr:y>0.88275</cdr:y>
    </cdr:from>
    <cdr:to>
      <cdr:x>0.9435</cdr:x>
      <cdr:y>0.996</cdr:y>
    </cdr:to>
    <cdr:grpSp>
      <cdr:nvGrpSpPr>
        <cdr:cNvPr id="1" name="Group 3"/>
        <cdr:cNvGrpSpPr>
          <a:grpSpLocks/>
        </cdr:cNvGrpSpPr>
      </cdr:nvGrpSpPr>
      <cdr:grpSpPr>
        <a:xfrm>
          <a:off x="1085850" y="4019550"/>
          <a:ext cx="4286250" cy="514350"/>
          <a:chOff x="1152901" y="3962429"/>
          <a:chExt cx="4461532" cy="504796"/>
        </a:xfrm>
        <a:solidFill>
          <a:srgbClr val="FFFFFF"/>
        </a:solidFill>
      </cdr:grpSpPr>
      <cdr:sp>
        <cdr:nvSpPr>
          <cdr:cNvPr id="2" name="TextBox 4"/>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cdr:x>
      <cdr:y>0.015</cdr:y>
    </cdr:from>
    <cdr:to>
      <cdr:x>1</cdr:x>
      <cdr:y>0.094</cdr:y>
    </cdr:to>
    <cdr:sp>
      <cdr:nvSpPr>
        <cdr:cNvPr id="4" name="TextBox 6"/>
        <cdr:cNvSpPr txBox="1">
          <a:spLocks noChangeArrowheads="1"/>
        </cdr:cNvSpPr>
      </cdr:nvSpPr>
      <cdr:spPr>
        <a:xfrm>
          <a:off x="0" y="66675"/>
          <a:ext cx="5705475" cy="3619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10.1: Mammography Rates by RHA</a:t>
          </a:r>
          <a:r>
            <a:rPr lang="en-US" cap="none" sz="800" b="0" i="0" u="none" baseline="0">
              <a:latin typeface="Univers 45 Light"/>
              <a:ea typeface="Univers 45 Light"/>
              <a:cs typeface="Univers 45 Light"/>
            </a:rPr>
            <a:t>
Age-adjusted percent of women age 50-69 receiving at least one mammogram in two years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0.6455</cdr:x>
      <cdr:y>0.97025</cdr:y>
    </cdr:from>
    <cdr:to>
      <cdr:x>0.9995</cdr:x>
      <cdr:y>1</cdr:y>
    </cdr:to>
    <cdr:sp>
      <cdr:nvSpPr>
        <cdr:cNvPr id="1" name="TextBox 1"/>
        <cdr:cNvSpPr txBox="1">
          <a:spLocks noChangeArrowheads="1"/>
        </cdr:cNvSpPr>
      </cdr:nvSpPr>
      <cdr:spPr>
        <a:xfrm>
          <a:off x="3676650" y="4419600"/>
          <a:ext cx="20193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cdr:x>
      <cdr:y>0</cdr:y>
    </cdr:from>
    <cdr:to>
      <cdr:x>1</cdr:x>
      <cdr:y>0.1275</cdr:y>
    </cdr:to>
    <cdr:sp>
      <cdr:nvSpPr>
        <cdr:cNvPr id="2" name="TextBox 2"/>
        <cdr:cNvSpPr txBox="1">
          <a:spLocks noChangeArrowheads="1"/>
        </cdr:cNvSpPr>
      </cdr:nvSpPr>
      <cdr:spPr>
        <a:xfrm>
          <a:off x="0" y="0"/>
          <a:ext cx="5705475" cy="5810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Mammography Rates by Aggregate Winnipeg Areas</a:t>
          </a:r>
          <a:r>
            <a:rPr lang="en-US" cap="none" sz="800" b="0" i="0" u="none" baseline="0">
              <a:latin typeface="Univers 45 Light"/>
              <a:ea typeface="Univers 45 Light"/>
              <a:cs typeface="Univers 45 Light"/>
            </a:rPr>
            <a:t>
Age-adjusted percentage of women age 50-69 receiving at least one mammogram in two years</a:t>
          </a:r>
        </a:p>
      </cdr:txBody>
    </cdr:sp>
  </cdr:relSizeAnchor>
  <cdr:relSizeAnchor xmlns:cdr="http://schemas.openxmlformats.org/drawingml/2006/chartDrawing">
    <cdr:from>
      <cdr:x>0.50425</cdr:x>
      <cdr:y>0.501</cdr:y>
    </cdr:from>
    <cdr:to>
      <cdr:x>0.51725</cdr:x>
      <cdr:y>0.53775</cdr:y>
    </cdr:to>
    <cdr:sp>
      <cdr:nvSpPr>
        <cdr:cNvPr id="3" name="TextBox 3"/>
        <cdr:cNvSpPr txBox="1">
          <a:spLocks noChangeArrowheads="1"/>
        </cdr:cNvSpPr>
      </cdr:nvSpPr>
      <cdr:spPr>
        <a:xfrm>
          <a:off x="2876550" y="2276475"/>
          <a:ext cx="76200" cy="171450"/>
        </a:xfrm>
        <a:prstGeom prst="rect">
          <a:avLst/>
        </a:prstGeom>
        <a:noFill/>
        <a:ln w="1" cmpd="sng">
          <a:noFill/>
        </a:ln>
      </cdr:spPr>
      <cdr:txBody>
        <a:bodyPr vertOverflow="clip" wrap="square" anchor="ctr"/>
        <a:p>
          <a:pPr algn="ctr">
            <a:defRPr/>
          </a:pPr>
          <a:r>
            <a:rPr lang="en-US" cap="none" sz="800" b="0" i="0" u="none" baseline="0"/>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0.6685</cdr:x>
      <cdr:y>0.985</cdr:y>
    </cdr:from>
    <cdr:to>
      <cdr:x>0.99975</cdr:x>
      <cdr:y>1</cdr:y>
    </cdr:to>
    <cdr:sp>
      <cdr:nvSpPr>
        <cdr:cNvPr id="1" name="TextBox 1"/>
        <cdr:cNvSpPr txBox="1">
          <a:spLocks noChangeArrowheads="1"/>
        </cdr:cNvSpPr>
      </cdr:nvSpPr>
      <cdr:spPr>
        <a:xfrm>
          <a:off x="4905375" y="9744075"/>
          <a:ext cx="2428875" cy="152400"/>
        </a:xfrm>
        <a:prstGeom prst="rect">
          <a:avLst/>
        </a:prstGeom>
        <a:noFill/>
        <a:ln w="9525" cmpd="sng">
          <a:noFill/>
        </a:ln>
      </cdr:spPr>
      <cdr:txBody>
        <a:bodyPr vertOverflow="clip" wrap="square"/>
        <a:p>
          <a:pPr algn="l">
            <a:defRPr/>
          </a:pPr>
          <a:r>
            <a:rPr lang="en-US" cap="none" sz="800" b="0" i="0" u="none" baseline="0"/>
            <a:t>Source: Manitoba Centre for Health Policy, 2008</a:t>
          </a:r>
        </a:p>
      </cdr:txBody>
    </cdr:sp>
  </cdr:relSizeAnchor>
  <cdr:relSizeAnchor xmlns:cdr="http://schemas.openxmlformats.org/drawingml/2006/chartDrawing">
    <cdr:from>
      <cdr:x>0</cdr:x>
      <cdr:y>0</cdr:y>
    </cdr:from>
    <cdr:to>
      <cdr:x>1</cdr:x>
      <cdr:y>0.035</cdr:y>
    </cdr:to>
    <cdr:sp>
      <cdr:nvSpPr>
        <cdr:cNvPr id="2" name="TextBox 2"/>
        <cdr:cNvSpPr txBox="1">
          <a:spLocks noChangeArrowheads="1"/>
        </cdr:cNvSpPr>
      </cdr:nvSpPr>
      <cdr:spPr>
        <a:xfrm>
          <a:off x="0" y="0"/>
          <a:ext cx="7343775" cy="342900"/>
        </a:xfrm>
        <a:prstGeom prst="rect">
          <a:avLst/>
        </a:prstGeom>
        <a:noFill/>
        <a:ln w="9525" cmpd="sng">
          <a:noFill/>
        </a:ln>
      </cdr:spPr>
      <cdr:txBody>
        <a:bodyPr vertOverflow="clip" wrap="square"/>
        <a:p>
          <a:pPr algn="ctr">
            <a:defRPr/>
          </a:pPr>
          <a:r>
            <a:rPr lang="en-US" cap="none" sz="1075" b="1" i="0" u="none" baseline="0">
              <a:latin typeface="Univers 45 Light"/>
              <a:ea typeface="Univers 45 Light"/>
              <a:cs typeface="Univers 45 Light"/>
            </a:rPr>
            <a:t>Figure 10.2: Mammography Rates by District</a:t>
          </a:r>
          <a:r>
            <a:rPr lang="en-US" cap="none" sz="800" b="0" i="0" u="none" baseline="0">
              <a:latin typeface="Univers 45 Light"/>
              <a:ea typeface="Univers 45 Light"/>
              <a:cs typeface="Univers 45 Light"/>
            </a:rPr>
            <a:t>
Age-adjusted percent of women age 50-69 receiving at least one mammogram in two years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cdr:x>
      <cdr:y>0.90625</cdr:y>
    </cdr:from>
    <cdr:to>
      <cdr:x>1</cdr:x>
      <cdr:y>1</cdr:y>
    </cdr:to>
    <cdr:grpSp>
      <cdr:nvGrpSpPr>
        <cdr:cNvPr id="1" name="Group 5"/>
        <cdr:cNvGrpSpPr>
          <a:grpSpLocks/>
        </cdr:cNvGrpSpPr>
      </cdr:nvGrpSpPr>
      <cdr:grpSpPr>
        <a:xfrm>
          <a:off x="1447800" y="4962525"/>
          <a:ext cx="42481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a:t>
            </a:r>
          </a:p>
        </cdr:txBody>
      </cdr:sp>
    </cdr:grpSp>
  </cdr:relSizeAnchor>
  <cdr:relSizeAnchor xmlns:cdr="http://schemas.openxmlformats.org/drawingml/2006/chartDrawing">
    <cdr:from>
      <cdr:x>0</cdr:x>
      <cdr:y>0.01425</cdr:y>
    </cdr:from>
    <cdr:to>
      <cdr:x>1</cdr:x>
      <cdr:y>0.09025</cdr:y>
    </cdr:to>
    <cdr:sp>
      <cdr:nvSpPr>
        <cdr:cNvPr id="4" name="TextBox 8"/>
        <cdr:cNvSpPr txBox="1">
          <a:spLocks noChangeArrowheads="1"/>
        </cdr:cNvSpPr>
      </cdr:nvSpPr>
      <cdr:spPr>
        <a:xfrm>
          <a:off x="0" y="76200"/>
          <a:ext cx="5705475" cy="4191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10.3: Mammography Rates by Winnipeg Community Areas</a:t>
          </a:r>
          <a:r>
            <a:rPr lang="en-US" cap="none" sz="800" b="0" i="0" u="none" baseline="0">
              <a:latin typeface="Univers 45 Light"/>
              <a:ea typeface="Univers 45 Light"/>
              <a:cs typeface="Univers 45 Light"/>
            </a:rPr>
            <a:t>
Age-adjusted percent of women age 50-69 receiving at least one mammogram in two years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0.63575</cdr:x>
      <cdr:y>0.983</cdr:y>
    </cdr:from>
    <cdr:to>
      <cdr:x>1</cdr:x>
      <cdr:y>1</cdr:y>
    </cdr:to>
    <cdr:sp>
      <cdr:nvSpPr>
        <cdr:cNvPr id="1" name="TextBox 1"/>
        <cdr:cNvSpPr txBox="1">
          <a:spLocks noChangeArrowheads="1"/>
        </cdr:cNvSpPr>
      </cdr:nvSpPr>
      <cdr:spPr>
        <a:xfrm>
          <a:off x="3619500" y="8077200"/>
          <a:ext cx="2076450" cy="142875"/>
        </a:xfrm>
        <a:prstGeom prst="rect">
          <a:avLst/>
        </a:prstGeom>
        <a:noFill/>
        <a:ln w="9525" cmpd="sng">
          <a:noFill/>
        </a:ln>
      </cdr:spPr>
      <cdr:txBody>
        <a:bodyPr vertOverflow="clip" wrap="square"/>
        <a:p>
          <a:pPr algn="l">
            <a:defRPr/>
          </a:pPr>
          <a:r>
            <a:rPr lang="en-US" cap="none" sz="700" b="0" i="0" u="none" baseline="0"/>
            <a:t>Source: Manitoba Centre for Health Policy, 2008</a:t>
          </a:r>
        </a:p>
      </cdr:txBody>
    </cdr:sp>
  </cdr:relSizeAnchor>
  <cdr:relSizeAnchor xmlns:cdr="http://schemas.openxmlformats.org/drawingml/2006/chartDrawing">
    <cdr:from>
      <cdr:x>0</cdr:x>
      <cdr:y>0.0105</cdr:y>
    </cdr:from>
    <cdr:to>
      <cdr:x>1</cdr:x>
      <cdr:y>0.05375</cdr:y>
    </cdr:to>
    <cdr:sp>
      <cdr:nvSpPr>
        <cdr:cNvPr id="2" name="TextBox 2"/>
        <cdr:cNvSpPr txBox="1">
          <a:spLocks noChangeArrowheads="1"/>
        </cdr:cNvSpPr>
      </cdr:nvSpPr>
      <cdr:spPr>
        <a:xfrm>
          <a:off x="0" y="85725"/>
          <a:ext cx="5705475" cy="3524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10.4: Mammography Rates by Winnipeg Neighborhood Clusters</a:t>
          </a:r>
          <a:r>
            <a:rPr lang="en-US" cap="none" sz="800" b="0" i="0" u="none" baseline="0">
              <a:latin typeface="Univers 45 Light"/>
              <a:ea typeface="Univers 45 Light"/>
              <a:cs typeface="Univers 45 Light"/>
            </a:rPr>
            <a:t>
Age-adjusted percent of women age 50-69 receiving at least one mammogram in two years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0.64625</cdr:x>
      <cdr:y>0.97025</cdr:y>
    </cdr:from>
    <cdr:to>
      <cdr:x>1</cdr:x>
      <cdr:y>1</cdr:y>
    </cdr:to>
    <cdr:sp>
      <cdr:nvSpPr>
        <cdr:cNvPr id="1" name="TextBox 1"/>
        <cdr:cNvSpPr txBox="1">
          <a:spLocks noChangeArrowheads="1"/>
        </cdr:cNvSpPr>
      </cdr:nvSpPr>
      <cdr:spPr>
        <a:xfrm>
          <a:off x="3686175" y="4419600"/>
          <a:ext cx="20193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cdr:x>
      <cdr:y>0</cdr:y>
    </cdr:from>
    <cdr:to>
      <cdr:x>1</cdr:x>
      <cdr:y>0.079</cdr:y>
    </cdr:to>
    <cdr:sp>
      <cdr:nvSpPr>
        <cdr:cNvPr id="2" name="TextBox 2"/>
        <cdr:cNvSpPr txBox="1">
          <a:spLocks noChangeArrowheads="1"/>
        </cdr:cNvSpPr>
      </cdr:nvSpPr>
      <cdr:spPr>
        <a:xfrm>
          <a:off x="0" y="0"/>
          <a:ext cx="5705475" cy="3619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Mammography Rates by Aggregate RHA Areas</a:t>
          </a:r>
          <a:r>
            <a:rPr lang="en-US" cap="none" sz="800" b="0" i="0" u="none" baseline="0">
              <a:latin typeface="Univers 45 Light"/>
              <a:ea typeface="Univers 45 Light"/>
              <a:cs typeface="Univers 45 Light"/>
            </a:rPr>
            <a:t>
Age-adjusted percentage of women age 50-69 receiving at least one mammogram in two years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46"/>
  <sheetViews>
    <sheetView workbookViewId="0" topLeftCell="A1">
      <pane xSplit="7" ySplit="4" topLeftCell="H5" activePane="bottomRight" state="frozen"/>
      <selection pane="topLeft" activeCell="A1" sqref="A1"/>
      <selection pane="topRight" activeCell="G1" sqref="G1"/>
      <selection pane="bottomLeft" activeCell="A2" sqref="A2"/>
      <selection pane="bottomRight" activeCell="B70" sqref="B70"/>
    </sheetView>
  </sheetViews>
  <sheetFormatPr defaultColWidth="9.140625" defaultRowHeight="12.75"/>
  <cols>
    <col min="1" max="1" width="3.28125" style="2" customWidth="1"/>
    <col min="2" max="2" width="27.28125" style="2" customWidth="1"/>
    <col min="3" max="5" width="2.8515625" style="2" customWidth="1"/>
    <col min="6" max="7" width="7.8515625" style="2" customWidth="1"/>
    <col min="8" max="9" width="9.140625" style="2" customWidth="1"/>
    <col min="10" max="10" width="9.140625" style="11" customWidth="1"/>
    <col min="11" max="14" width="9.140625" style="2" customWidth="1"/>
    <col min="15" max="15" width="2.8515625" style="10" customWidth="1"/>
    <col min="16" max="18" width="9.140625" style="2" customWidth="1"/>
    <col min="19" max="19" width="2.8515625" style="10" customWidth="1"/>
    <col min="20" max="20" width="9.28125" style="2" bestFit="1" customWidth="1"/>
    <col min="21" max="21" width="1.57421875" style="38" customWidth="1"/>
    <col min="22" max="23" width="9.140625" style="2" customWidth="1"/>
    <col min="24" max="24" width="10.8515625" style="2" customWidth="1"/>
    <col min="25" max="16384" width="9.140625" style="2" customWidth="1"/>
  </cols>
  <sheetData>
    <row r="1" spans="3:24" ht="12.75">
      <c r="C1" s="75" t="s">
        <v>153</v>
      </c>
      <c r="D1" s="75"/>
      <c r="E1" s="75"/>
      <c r="F1" s="75" t="s">
        <v>159</v>
      </c>
      <c r="G1" s="75"/>
      <c r="H1" s="6" t="s">
        <v>143</v>
      </c>
      <c r="I1" s="3" t="s">
        <v>145</v>
      </c>
      <c r="J1" s="3" t="s">
        <v>146</v>
      </c>
      <c r="K1" s="6" t="s">
        <v>144</v>
      </c>
      <c r="L1" s="6" t="s">
        <v>147</v>
      </c>
      <c r="M1" s="6" t="s">
        <v>148</v>
      </c>
      <c r="N1" s="6" t="s">
        <v>149</v>
      </c>
      <c r="O1" s="7"/>
      <c r="P1" s="6" t="s">
        <v>150</v>
      </c>
      <c r="Q1" s="6" t="s">
        <v>151</v>
      </c>
      <c r="R1" s="6" t="s">
        <v>152</v>
      </c>
      <c r="S1" s="7"/>
      <c r="T1" s="6" t="s">
        <v>160</v>
      </c>
      <c r="V1" s="46" t="s">
        <v>409</v>
      </c>
      <c r="W1" s="46"/>
      <c r="X1" s="45"/>
    </row>
    <row r="2" spans="3:23" ht="12.75">
      <c r="C2" s="14"/>
      <c r="D2" s="14"/>
      <c r="E2" s="14"/>
      <c r="F2" s="15" t="s">
        <v>147</v>
      </c>
      <c r="G2" s="15" t="s">
        <v>150</v>
      </c>
      <c r="H2" s="6"/>
      <c r="I2" s="3"/>
      <c r="J2" s="3"/>
      <c r="K2" s="6"/>
      <c r="L2" s="6"/>
      <c r="M2" s="35"/>
      <c r="N2" t="s">
        <v>416</v>
      </c>
      <c r="O2" s="7"/>
      <c r="P2" s="6"/>
      <c r="Q2" s="6"/>
      <c r="R2" s="6"/>
      <c r="S2" s="7"/>
      <c r="T2" s="6"/>
      <c r="V2" s="47" t="s">
        <v>410</v>
      </c>
      <c r="W2" s="47"/>
    </row>
    <row r="3" spans="3:23" ht="12.75">
      <c r="C3" s="14"/>
      <c r="D3" s="14"/>
      <c r="E3" s="14"/>
      <c r="F3" s="15"/>
      <c r="G3" s="15"/>
      <c r="H3" s="6"/>
      <c r="I3" s="3"/>
      <c r="J3" s="3"/>
      <c r="K3" s="6"/>
      <c r="L3" s="6"/>
      <c r="M3" s="55"/>
      <c r="N3" s="2" t="s">
        <v>417</v>
      </c>
      <c r="O3" s="7"/>
      <c r="P3" s="6"/>
      <c r="Q3" s="6"/>
      <c r="R3" s="6"/>
      <c r="S3" s="7"/>
      <c r="T3" s="6"/>
      <c r="V3" s="47"/>
      <c r="W3" s="47"/>
    </row>
    <row r="4" spans="2:25" ht="12.75">
      <c r="B4" s="5" t="s">
        <v>0</v>
      </c>
      <c r="C4" s="14">
        <v>1</v>
      </c>
      <c r="D4" s="14">
        <v>2</v>
      </c>
      <c r="E4" s="14" t="s">
        <v>158</v>
      </c>
      <c r="F4" s="15" t="s">
        <v>148</v>
      </c>
      <c r="G4" s="15" t="s">
        <v>151</v>
      </c>
      <c r="H4" s="2" t="s">
        <v>156</v>
      </c>
      <c r="I4" s="11" t="s">
        <v>154</v>
      </c>
      <c r="J4" s="11" t="s">
        <v>155</v>
      </c>
      <c r="K4" s="2" t="s">
        <v>157</v>
      </c>
      <c r="N4" s="2" t="s">
        <v>418</v>
      </c>
      <c r="V4" s="6" t="str">
        <f>'orig. data'!AM3</f>
        <v>T1 sig hi?</v>
      </c>
      <c r="W4" s="6" t="str">
        <f>'orig. data'!AN3</f>
        <v>T1 sig lo?</v>
      </c>
      <c r="X4" s="6" t="s">
        <v>411</v>
      </c>
      <c r="Y4" s="6"/>
    </row>
    <row r="5" spans="1:25" ht="12.75">
      <c r="A5" s="2">
        <v>1</v>
      </c>
      <c r="B5" t="s">
        <v>324</v>
      </c>
      <c r="C5">
        <f>IF(AND(N5&lt;=0.01,N5&gt;0),"1","")</f>
      </c>
      <c r="D5" t="str">
        <f>IF(AND(R5&lt;=0.01,R5&gt;0),"2","")</f>
        <v>2</v>
      </c>
      <c r="E5" t="str">
        <f>IF(AND(T5&lt;=0.01,T5&gt;0),"t","")</f>
        <v>t</v>
      </c>
      <c r="F5" t="str">
        <f aca="true" t="shared" si="0" ref="F5:F15">IF(AND(L5&gt;0,L5&lt;=5),"T1c"," ")&amp;IF(AND(M5&gt;0,M5&lt;=5),"T1p"," ")</f>
        <v>  </v>
      </c>
      <c r="G5" t="str">
        <f aca="true" t="shared" si="1" ref="G5:G15">IF(AND(P5&gt;0,P5&lt;=5),"T2c"," ")&amp;IF(AND(Q5&gt;0,Q5&lt;=5),"T2p"," ")</f>
        <v>  </v>
      </c>
      <c r="H5" s="13">
        <f aca="true" t="shared" si="2" ref="H5:H15">I$20</f>
        <v>0.29260897</v>
      </c>
      <c r="I5" s="3">
        <f>'orig. data'!D4</f>
        <v>0.2817409768</v>
      </c>
      <c r="J5" s="3">
        <f>'orig. data'!R4</f>
        <v>0.5502145948</v>
      </c>
      <c r="K5" s="13">
        <f aca="true" t="shared" si="3" ref="K5:K15">J$20</f>
        <v>0.5794116839</v>
      </c>
      <c r="L5" s="6">
        <f>'orig. data'!B4</f>
        <v>4078</v>
      </c>
      <c r="M5" s="6">
        <f>'orig. data'!C4</f>
        <v>14509</v>
      </c>
      <c r="N5" s="12">
        <f>'orig. data'!G4</f>
        <v>0.0792489334</v>
      </c>
      <c r="O5" s="8"/>
      <c r="P5" s="6">
        <f>'orig. data'!P4</f>
        <v>10269</v>
      </c>
      <c r="Q5" s="6">
        <f>'orig. data'!Q4</f>
        <v>17958</v>
      </c>
      <c r="R5" s="12">
        <f>'orig. data'!U4</f>
        <v>0.002576473</v>
      </c>
      <c r="S5" s="8"/>
      <c r="T5" s="12">
        <f>'orig. data'!AD4</f>
        <v>1.10148E-207</v>
      </c>
      <c r="U5" s="39"/>
      <c r="V5" s="3"/>
      <c r="W5" s="3"/>
      <c r="X5" s="3"/>
      <c r="Y5" s="3"/>
    </row>
    <row r="6" spans="1:25" ht="12.75">
      <c r="A6" s="2">
        <v>2</v>
      </c>
      <c r="B6" t="s">
        <v>325</v>
      </c>
      <c r="C6" t="str">
        <f aca="true" t="shared" si="4" ref="C6:C39">IF(AND(N6&lt;=0.01,N6&gt;0),"1","")</f>
        <v>1</v>
      </c>
      <c r="D6">
        <f aca="true" t="shared" si="5" ref="D6:D39">IF(AND(R6&lt;=0.01,R6&gt;0),"2","")</f>
      </c>
      <c r="E6">
        <f aca="true" t="shared" si="6" ref="E6:E39">IF(AND(T6&lt;=0.01,T6&gt;0),"t","")</f>
      </c>
      <c r="F6" t="str">
        <f t="shared" si="0"/>
        <v>  </v>
      </c>
      <c r="G6" t="str">
        <f t="shared" si="1"/>
        <v>  </v>
      </c>
      <c r="H6" s="13">
        <f t="shared" si="2"/>
        <v>0.29260897</v>
      </c>
      <c r="I6" s="3">
        <f>'orig. data'!D5</f>
        <v>0.2159558946</v>
      </c>
      <c r="J6" s="3">
        <f>'orig. data'!R5</f>
        <v>0.6010983097</v>
      </c>
      <c r="K6" s="13">
        <f t="shared" si="3"/>
        <v>0.5794116839</v>
      </c>
      <c r="L6" s="6">
        <f>'orig. data'!B5</f>
        <v>6731</v>
      </c>
      <c r="M6" s="6">
        <f>'orig. data'!C5</f>
        <v>30827</v>
      </c>
      <c r="N6" s="12">
        <f>'orig. data'!G5</f>
        <v>4.176241E-57</v>
      </c>
      <c r="O6" s="9"/>
      <c r="P6" s="6">
        <f>'orig. data'!P5</f>
        <v>19871</v>
      </c>
      <c r="Q6" s="6">
        <f>'orig. data'!Q5</f>
        <v>33029</v>
      </c>
      <c r="R6" s="12">
        <f>'orig. data'!U5</f>
        <v>0.0172849293</v>
      </c>
      <c r="S6" s="9"/>
      <c r="T6" s="56">
        <f>'orig. data'!AD5</f>
        <v>0</v>
      </c>
      <c r="U6" s="40"/>
      <c r="V6" s="41"/>
      <c r="W6" s="41"/>
      <c r="X6" s="1"/>
      <c r="Y6" s="1"/>
    </row>
    <row r="7" spans="1:25" ht="12.75">
      <c r="A7" s="2">
        <v>3</v>
      </c>
      <c r="B7" s="32" t="s">
        <v>419</v>
      </c>
      <c r="C7">
        <f t="shared" si="4"/>
      </c>
      <c r="D7" t="str">
        <f t="shared" si="5"/>
        <v>2</v>
      </c>
      <c r="E7">
        <f t="shared" si="6"/>
      </c>
      <c r="F7" s="32" t="str">
        <f t="shared" si="0"/>
        <v>  </v>
      </c>
      <c r="G7" s="32" t="str">
        <f t="shared" si="1"/>
        <v>  </v>
      </c>
      <c r="H7" s="33">
        <f t="shared" si="2"/>
        <v>0.29260897</v>
      </c>
      <c r="I7" s="34">
        <f>'orig. data'!D7</f>
        <v>0.1407238473</v>
      </c>
      <c r="J7" s="34">
        <f>'orig. data'!R7</f>
        <v>0.6436693236</v>
      </c>
      <c r="K7" s="33">
        <f t="shared" si="3"/>
        <v>0.5794116839</v>
      </c>
      <c r="L7" s="35">
        <f>'orig. data'!B7</f>
        <v>4081</v>
      </c>
      <c r="M7" s="35">
        <f>'orig. data'!C7</f>
        <v>29813</v>
      </c>
      <c r="N7" s="36" t="str">
        <f>'orig. data'!G7</f>
        <v> </v>
      </c>
      <c r="O7" s="9"/>
      <c r="P7" s="43">
        <f>'orig. data'!P7</f>
        <v>19063</v>
      </c>
      <c r="Q7" s="43">
        <f>'orig. data'!Q7</f>
        <v>29804</v>
      </c>
      <c r="R7" s="44">
        <f>'orig. data'!U7</f>
        <v>1.012482E-11</v>
      </c>
      <c r="S7" s="9"/>
      <c r="T7" s="44" t="str">
        <f>'orig. data'!AD7</f>
        <v> </v>
      </c>
      <c r="U7" s="40"/>
      <c r="V7" s="48">
        <f>'orig. data'!AM7</f>
      </c>
      <c r="W7" s="48">
        <f>'orig. data'!AN7</f>
        <v>0.14646370520000002</v>
      </c>
      <c r="X7" s="48" t="str">
        <f>'orig. data'!AO7</f>
        <v>signif</v>
      </c>
      <c r="Y7" s="1"/>
    </row>
    <row r="8" spans="1:25" ht="12.75">
      <c r="A8" s="2">
        <v>4</v>
      </c>
      <c r="B8" s="32" t="s">
        <v>420</v>
      </c>
      <c r="C8">
        <f t="shared" si="4"/>
      </c>
      <c r="D8" t="str">
        <f t="shared" si="5"/>
        <v>2</v>
      </c>
      <c r="E8">
        <f t="shared" si="6"/>
      </c>
      <c r="F8" s="32" t="str">
        <f t="shared" si="0"/>
        <v>  </v>
      </c>
      <c r="G8" s="32" t="str">
        <f t="shared" si="1"/>
        <v>  </v>
      </c>
      <c r="H8" s="33">
        <f t="shared" si="2"/>
        <v>0.29260897</v>
      </c>
      <c r="I8" s="34">
        <f>'orig. data'!D6</f>
        <v>0.198971442</v>
      </c>
      <c r="J8" s="34">
        <f>'orig. data'!R6</f>
        <v>0.6616182847</v>
      </c>
      <c r="K8" s="33">
        <f t="shared" si="3"/>
        <v>0.5794116839</v>
      </c>
      <c r="L8" s="35">
        <f>'orig. data'!B6</f>
        <v>3165</v>
      </c>
      <c r="M8" s="35">
        <f>'orig. data'!C6</f>
        <v>16067</v>
      </c>
      <c r="N8" s="36"/>
      <c r="O8" s="9"/>
      <c r="P8" s="43">
        <f>'orig. data'!P6</f>
        <v>11890</v>
      </c>
      <c r="Q8" s="43">
        <f>'orig. data'!Q6</f>
        <v>17893</v>
      </c>
      <c r="R8" s="44">
        <f>'orig. data'!U6</f>
        <v>1.015784E-15</v>
      </c>
      <c r="S8" s="9"/>
      <c r="T8" s="44" t="str">
        <f>'orig. data'!AD6</f>
        <v> </v>
      </c>
      <c r="U8" s="40"/>
      <c r="V8" s="48">
        <f>'orig. data'!AM6</f>
      </c>
      <c r="W8" s="48">
        <f>'orig. data'!AN6</f>
        <v>0.08530290000000001</v>
      </c>
      <c r="X8" s="48" t="str">
        <f>'orig. data'!AO6</f>
        <v>signif</v>
      </c>
      <c r="Y8" s="1"/>
    </row>
    <row r="9" spans="1:25" ht="12.75">
      <c r="A9" s="2">
        <v>5</v>
      </c>
      <c r="B9" t="s">
        <v>326</v>
      </c>
      <c r="C9" t="str">
        <f t="shared" si="4"/>
        <v>1</v>
      </c>
      <c r="D9" t="str">
        <f t="shared" si="5"/>
        <v>2</v>
      </c>
      <c r="E9">
        <f t="shared" si="6"/>
      </c>
      <c r="F9" t="str">
        <f t="shared" si="0"/>
        <v>  </v>
      </c>
      <c r="G9" t="str">
        <f t="shared" si="1"/>
        <v>  </v>
      </c>
      <c r="H9" s="13">
        <f t="shared" si="2"/>
        <v>0.29260897</v>
      </c>
      <c r="I9" s="3">
        <f>'orig. data'!D8</f>
        <v>0.3446274561</v>
      </c>
      <c r="J9" s="3">
        <f>'orig. data'!R8</f>
        <v>0.5387979637</v>
      </c>
      <c r="K9" s="13">
        <f t="shared" si="3"/>
        <v>0.5794116839</v>
      </c>
      <c r="L9" s="6">
        <f>'orig. data'!B8</f>
        <v>82472</v>
      </c>
      <c r="M9" s="6">
        <f>'orig. data'!C8</f>
        <v>229573</v>
      </c>
      <c r="N9" s="12">
        <f>'orig. data'!G8</f>
        <v>8.199767E-42</v>
      </c>
      <c r="O9" s="9"/>
      <c r="P9" s="6">
        <f>'orig. data'!P8</f>
        <v>145574</v>
      </c>
      <c r="Q9" s="6">
        <f>'orig. data'!Q8</f>
        <v>255916</v>
      </c>
      <c r="R9" s="12">
        <f>'orig. data'!U8</f>
        <v>4.506009E-10</v>
      </c>
      <c r="S9" s="9"/>
      <c r="T9" s="56">
        <f>'orig. data'!AD8</f>
        <v>0</v>
      </c>
      <c r="U9" s="40"/>
      <c r="V9" s="41"/>
      <c r="W9" s="41"/>
      <c r="X9" s="1"/>
      <c r="Y9" s="1"/>
    </row>
    <row r="10" spans="1:25" ht="12.75">
      <c r="A10" s="2">
        <v>6</v>
      </c>
      <c r="B10" t="s">
        <v>327</v>
      </c>
      <c r="C10" t="str">
        <f t="shared" si="4"/>
        <v>1</v>
      </c>
      <c r="D10" t="str">
        <f t="shared" si="5"/>
        <v>2</v>
      </c>
      <c r="E10">
        <f t="shared" si="6"/>
      </c>
      <c r="F10" t="str">
        <f t="shared" si="0"/>
        <v>  </v>
      </c>
      <c r="G10" t="str">
        <f t="shared" si="1"/>
        <v>  </v>
      </c>
      <c r="H10" s="13">
        <f t="shared" si="2"/>
        <v>0.29260897</v>
      </c>
      <c r="I10" s="3">
        <f>'orig. data'!D9</f>
        <v>0.1177485718</v>
      </c>
      <c r="J10" s="3">
        <f>'orig. data'!R9</f>
        <v>0.6197925484</v>
      </c>
      <c r="K10" s="13">
        <f t="shared" si="3"/>
        <v>0.5794116839</v>
      </c>
      <c r="L10" s="6">
        <f>'orig. data'!B9</f>
        <v>2344</v>
      </c>
      <c r="M10" s="6">
        <f>'orig. data'!C9</f>
        <v>18021</v>
      </c>
      <c r="N10" s="12">
        <f>'orig. data'!G9</f>
        <v>7.4601E-235</v>
      </c>
      <c r="O10" s="9"/>
      <c r="P10" s="6">
        <f>'orig. data'!P9</f>
        <v>11113</v>
      </c>
      <c r="Q10" s="6">
        <f>'orig. data'!Q9</f>
        <v>17850</v>
      </c>
      <c r="R10" s="12">
        <f>'orig. data'!U9</f>
        <v>5.34883E-05</v>
      </c>
      <c r="S10" s="9"/>
      <c r="T10" s="56">
        <f>'orig. data'!AD9</f>
        <v>0</v>
      </c>
      <c r="U10" s="40"/>
      <c r="V10" s="41"/>
      <c r="W10" s="41"/>
      <c r="X10" s="1"/>
      <c r="Y10" s="1"/>
    </row>
    <row r="11" spans="1:20" ht="12.75">
      <c r="A11" s="2">
        <v>7</v>
      </c>
      <c r="B11" t="s">
        <v>328</v>
      </c>
      <c r="C11" t="str">
        <f t="shared" si="4"/>
        <v>1</v>
      </c>
      <c r="D11">
        <f t="shared" si="5"/>
      </c>
      <c r="E11">
        <f t="shared" si="6"/>
      </c>
      <c r="F11" t="str">
        <f t="shared" si="0"/>
        <v>  </v>
      </c>
      <c r="G11" t="str">
        <f t="shared" si="1"/>
        <v>  </v>
      </c>
      <c r="H11" s="13">
        <f t="shared" si="2"/>
        <v>0.29260897</v>
      </c>
      <c r="I11" s="3">
        <f>'orig. data'!D10</f>
        <v>0.2553120194</v>
      </c>
      <c r="J11" s="3">
        <f>'orig. data'!R10</f>
        <v>0.5693987169</v>
      </c>
      <c r="K11" s="13">
        <f t="shared" si="3"/>
        <v>0.5794116839</v>
      </c>
      <c r="L11" s="6">
        <f>'orig. data'!B10</f>
        <v>6830</v>
      </c>
      <c r="M11" s="6">
        <f>'orig. data'!C10</f>
        <v>26702</v>
      </c>
      <c r="N11" s="12">
        <f>'orig. data'!G10</f>
        <v>5.629658E-13</v>
      </c>
      <c r="P11" s="6">
        <f>'orig. data'!P10</f>
        <v>18123</v>
      </c>
      <c r="Q11" s="6">
        <f>'orig. data'!Q10</f>
        <v>31489</v>
      </c>
      <c r="R11" s="12">
        <f>'orig. data'!U10</f>
        <v>0.2642262176</v>
      </c>
      <c r="T11" s="56">
        <f>'orig. data'!AD10</f>
        <v>0</v>
      </c>
    </row>
    <row r="12" spans="1:25" ht="12.75">
      <c r="A12" s="2">
        <v>8</v>
      </c>
      <c r="B12" t="s">
        <v>329</v>
      </c>
      <c r="C12">
        <f t="shared" si="4"/>
      </c>
      <c r="D12" t="str">
        <f t="shared" si="5"/>
        <v>2</v>
      </c>
      <c r="E12" t="str">
        <f t="shared" si="6"/>
        <v>t</v>
      </c>
      <c r="F12" t="str">
        <f t="shared" si="0"/>
        <v>  </v>
      </c>
      <c r="G12" t="str">
        <f t="shared" si="1"/>
        <v>  </v>
      </c>
      <c r="H12" s="13">
        <f t="shared" si="2"/>
        <v>0.29260897</v>
      </c>
      <c r="I12" s="3">
        <f>'orig. data'!D11</f>
        <v>0.2806081877</v>
      </c>
      <c r="J12" s="3">
        <f>'orig. data'!R11</f>
        <v>0.5156907998</v>
      </c>
      <c r="K12" s="13">
        <f t="shared" si="3"/>
        <v>0.5794116839</v>
      </c>
      <c r="L12" s="6">
        <f>'orig. data'!B11</f>
        <v>3509</v>
      </c>
      <c r="M12" s="6">
        <f>'orig. data'!C11</f>
        <v>12430</v>
      </c>
      <c r="N12" s="12">
        <f>'orig. data'!G11</f>
        <v>0.0650490637</v>
      </c>
      <c r="O12" s="9"/>
      <c r="P12" s="6">
        <f>'orig. data'!P11</f>
        <v>8496</v>
      </c>
      <c r="Q12" s="6">
        <f>'orig. data'!Q11</f>
        <v>15919</v>
      </c>
      <c r="R12" s="12">
        <f>'orig. data'!U11</f>
        <v>5.372211E-11</v>
      </c>
      <c r="S12" s="9"/>
      <c r="T12" s="12">
        <f>'orig. data'!AD11</f>
        <v>1.71253E-155</v>
      </c>
      <c r="U12" s="40"/>
      <c r="V12" s="41"/>
      <c r="W12" s="41"/>
      <c r="X12" s="1"/>
      <c r="Y12" s="1"/>
    </row>
    <row r="13" spans="1:25" ht="12.75">
      <c r="A13" s="2">
        <v>9</v>
      </c>
      <c r="B13" t="s">
        <v>330</v>
      </c>
      <c r="C13" t="str">
        <f t="shared" si="4"/>
        <v>1</v>
      </c>
      <c r="D13">
        <f t="shared" si="5"/>
      </c>
      <c r="E13" t="str">
        <f t="shared" si="6"/>
        <v>t</v>
      </c>
      <c r="F13" t="str">
        <f t="shared" si="0"/>
        <v>  </v>
      </c>
      <c r="G13" t="str">
        <f t="shared" si="1"/>
        <v>  </v>
      </c>
      <c r="H13" s="13">
        <f t="shared" si="2"/>
        <v>0.29260897</v>
      </c>
      <c r="I13" s="3">
        <f>'orig. data'!D12</f>
        <v>0.0450170988</v>
      </c>
      <c r="J13" s="3">
        <f>'orig. data'!R12</f>
        <v>0.472422676</v>
      </c>
      <c r="K13" s="13">
        <f t="shared" si="3"/>
        <v>0.5794116839</v>
      </c>
      <c r="L13" s="6">
        <f>'orig. data'!B12</f>
        <v>17</v>
      </c>
      <c r="M13" s="6">
        <f>'orig. data'!C12</f>
        <v>245</v>
      </c>
      <c r="N13" s="12">
        <f>'orig. data'!G12</f>
        <v>2.1863387E-07</v>
      </c>
      <c r="O13" s="9"/>
      <c r="P13" s="6">
        <f>'orig. data'!P12</f>
        <v>145</v>
      </c>
      <c r="Q13" s="6">
        <f>'orig. data'!Q12</f>
        <v>297</v>
      </c>
      <c r="R13" s="12">
        <f>'orig. data'!U12</f>
        <v>0.0160846279</v>
      </c>
      <c r="S13" s="9"/>
      <c r="T13" s="12">
        <f>'orig. data'!AD12</f>
        <v>7.709923E-11</v>
      </c>
      <c r="U13" s="40"/>
      <c r="V13" s="41"/>
      <c r="W13" s="41"/>
      <c r="X13" s="1"/>
      <c r="Y13" s="1"/>
    </row>
    <row r="14" spans="1:25" ht="12.75">
      <c r="A14" s="2">
        <v>10</v>
      </c>
      <c r="B14" t="s">
        <v>331</v>
      </c>
      <c r="C14" t="str">
        <f t="shared" si="4"/>
        <v>1</v>
      </c>
      <c r="D14">
        <f t="shared" si="5"/>
      </c>
      <c r="E14" t="str">
        <f t="shared" si="6"/>
        <v>t</v>
      </c>
      <c r="F14" t="str">
        <f t="shared" si="0"/>
        <v>  </v>
      </c>
      <c r="G14" t="str">
        <f t="shared" si="1"/>
        <v>  </v>
      </c>
      <c r="H14" s="13">
        <f t="shared" si="2"/>
        <v>0.29260897</v>
      </c>
      <c r="I14" s="3">
        <f>'orig. data'!D13</f>
        <v>0.1326420967</v>
      </c>
      <c r="J14" s="3">
        <f>'orig. data'!R13</f>
        <v>0.5870287079</v>
      </c>
      <c r="K14" s="13">
        <f t="shared" si="3"/>
        <v>0.5794116839</v>
      </c>
      <c r="L14" s="6">
        <f>'orig. data'!B13</f>
        <v>852</v>
      </c>
      <c r="M14" s="6">
        <f>'orig. data'!C13</f>
        <v>6438</v>
      </c>
      <c r="N14" s="12">
        <f>'orig. data'!G13</f>
        <v>3.516592E-93</v>
      </c>
      <c r="O14" s="9"/>
      <c r="P14" s="6">
        <f>'orig. data'!P13</f>
        <v>4499</v>
      </c>
      <c r="Q14" s="6">
        <f>'orig. data'!Q13</f>
        <v>7491</v>
      </c>
      <c r="R14" s="12">
        <f>'orig. data'!U13</f>
        <v>0.5264149918</v>
      </c>
      <c r="S14" s="9"/>
      <c r="T14" s="12">
        <f>'orig. data'!AD13</f>
        <v>1.08432E-304</v>
      </c>
      <c r="U14" s="40"/>
      <c r="V14" s="41"/>
      <c r="W14" s="41"/>
      <c r="X14" s="1"/>
      <c r="Y14" s="1"/>
    </row>
    <row r="15" spans="1:25" ht="12.75">
      <c r="A15" s="2">
        <v>11</v>
      </c>
      <c r="B15" t="s">
        <v>332</v>
      </c>
      <c r="C15" t="str">
        <f t="shared" si="4"/>
        <v>1</v>
      </c>
      <c r="D15" t="str">
        <f t="shared" si="5"/>
        <v>2</v>
      </c>
      <c r="E15" t="str">
        <f t="shared" si="6"/>
        <v>t</v>
      </c>
      <c r="F15" t="str">
        <f t="shared" si="0"/>
        <v>  </v>
      </c>
      <c r="G15" t="str">
        <f t="shared" si="1"/>
        <v>  </v>
      </c>
      <c r="H15" s="13">
        <f t="shared" si="2"/>
        <v>0.29260897</v>
      </c>
      <c r="I15" s="3">
        <f>'orig. data'!D14</f>
        <v>0.0687664196</v>
      </c>
      <c r="J15" s="3">
        <f>'orig. data'!R14</f>
        <v>0.4020646522</v>
      </c>
      <c r="K15" s="13">
        <f t="shared" si="3"/>
        <v>0.5794116839</v>
      </c>
      <c r="L15" s="6">
        <f>'orig. data'!B14</f>
        <v>466</v>
      </c>
      <c r="M15" s="6">
        <f>'orig. data'!C14</f>
        <v>6836</v>
      </c>
      <c r="N15" s="12">
        <f>'orig. data'!G14</f>
        <v>1.31708E-185</v>
      </c>
      <c r="O15" s="9"/>
      <c r="P15" s="6">
        <f>'orig. data'!P14</f>
        <v>4146</v>
      </c>
      <c r="Q15" s="6">
        <f>'orig. data'!Q14</f>
        <v>9330</v>
      </c>
      <c r="R15" s="12">
        <f>'orig. data'!U14</f>
        <v>5.433715E-61</v>
      </c>
      <c r="S15" s="9"/>
      <c r="T15" s="12">
        <f>'orig. data'!AD14</f>
        <v>3.5911E-263</v>
      </c>
      <c r="U15" s="40"/>
      <c r="V15" s="41"/>
      <c r="W15" s="41"/>
      <c r="X15" s="1"/>
      <c r="Y15" s="1"/>
    </row>
    <row r="16" spans="2:25" ht="12.75">
      <c r="B16"/>
      <c r="C16"/>
      <c r="D16"/>
      <c r="E16"/>
      <c r="F16"/>
      <c r="G16"/>
      <c r="H16" s="13"/>
      <c r="I16" s="3"/>
      <c r="J16" s="3"/>
      <c r="K16" s="13"/>
      <c r="L16" s="6"/>
      <c r="M16" s="6"/>
      <c r="N16" s="12"/>
      <c r="O16" s="9"/>
      <c r="P16" s="6"/>
      <c r="Q16" s="6"/>
      <c r="R16" s="12"/>
      <c r="S16" s="9"/>
      <c r="T16" s="12"/>
      <c r="U16" s="40"/>
      <c r="V16" s="41"/>
      <c r="W16" s="41"/>
      <c r="X16" s="1"/>
      <c r="Y16" s="1"/>
    </row>
    <row r="17" spans="1:25" ht="12.75">
      <c r="A17" s="2">
        <v>12</v>
      </c>
      <c r="B17" t="s">
        <v>161</v>
      </c>
      <c r="C17" t="str">
        <f t="shared" si="4"/>
        <v>1</v>
      </c>
      <c r="D17" t="str">
        <f t="shared" si="5"/>
        <v>2</v>
      </c>
      <c r="E17">
        <f t="shared" si="6"/>
      </c>
      <c r="F17" t="str">
        <f>IF(AND(L17&gt;0,L17&lt;=5),"T1c"," ")&amp;IF(AND(M17&gt;0,M17&lt;=5),"T1p"," ")</f>
        <v>  </v>
      </c>
      <c r="G17" t="str">
        <f>IF(AND(P17&gt;0,P17&lt;=5),"T2c"," ")&amp;IF(AND(Q17&gt;0,Q17&lt;=5),"T2p"," ")</f>
        <v>  </v>
      </c>
      <c r="H17" s="13">
        <f>I$20</f>
        <v>0.29260897</v>
      </c>
      <c r="I17" s="3">
        <f>'orig. data'!D15</f>
        <v>0.1812307326</v>
      </c>
      <c r="J17" s="3">
        <f>'orig. data'!R15</f>
        <v>0.6085993416</v>
      </c>
      <c r="K17" s="13">
        <f>J$20</f>
        <v>0.5794116839</v>
      </c>
      <c r="L17" s="6">
        <f>'orig. data'!B15</f>
        <v>14890</v>
      </c>
      <c r="M17" s="6">
        <f>'orig. data'!C15</f>
        <v>75149</v>
      </c>
      <c r="N17" s="12">
        <f>'orig. data'!G15</f>
        <v>1.04297E-186</v>
      </c>
      <c r="O17" s="9"/>
      <c r="P17" s="6">
        <f>'orig. data'!P15</f>
        <v>49203</v>
      </c>
      <c r="Q17" s="6">
        <f>'orig. data'!Q15</f>
        <v>80791</v>
      </c>
      <c r="R17" s="12">
        <f>'orig. data'!U15</f>
        <v>0.0004555231</v>
      </c>
      <c r="S17" s="9"/>
      <c r="T17" s="56">
        <f>'orig. data'!AD15</f>
        <v>0</v>
      </c>
      <c r="U17" s="40"/>
      <c r="V17" s="41"/>
      <c r="W17" s="41"/>
      <c r="X17" s="1"/>
      <c r="Y17" s="1"/>
    </row>
    <row r="18" spans="1:20" ht="12.75">
      <c r="A18" s="2">
        <v>13</v>
      </c>
      <c r="B18" t="s">
        <v>162</v>
      </c>
      <c r="C18" t="str">
        <f t="shared" si="4"/>
        <v>1</v>
      </c>
      <c r="D18">
        <f t="shared" si="5"/>
      </c>
      <c r="E18">
        <f t="shared" si="6"/>
      </c>
      <c r="F18" t="str">
        <f>IF(AND(L18&gt;0,L18&lt;=5),"T1c"," ")&amp;IF(AND(M18&gt;0,M18&lt;=5),"T1p"," ")</f>
        <v>  </v>
      </c>
      <c r="G18" t="str">
        <f>IF(AND(P18&gt;0,P18&lt;=5),"T2c"," ")&amp;IF(AND(Q18&gt;0,Q18&lt;=5),"T2p"," ")</f>
        <v>  </v>
      </c>
      <c r="H18" s="13">
        <f>I$20</f>
        <v>0.29260897</v>
      </c>
      <c r="I18" s="3">
        <f>'orig. data'!D16</f>
        <v>0.2184295606</v>
      </c>
      <c r="J18" s="3">
        <f>'orig. data'!R16</f>
        <v>0.570937791</v>
      </c>
      <c r="K18" s="13">
        <f>J$20</f>
        <v>0.5794116839</v>
      </c>
      <c r="L18" s="6">
        <f>'orig. data'!B16</f>
        <v>12683</v>
      </c>
      <c r="M18" s="6">
        <f>'orig. data'!C16</f>
        <v>57153</v>
      </c>
      <c r="N18" s="12">
        <f>'orig. data'!G16</f>
        <v>3.156562E-70</v>
      </c>
      <c r="P18" s="6">
        <f>'orig. data'!P16</f>
        <v>37732</v>
      </c>
      <c r="Q18" s="6">
        <f>'orig. data'!Q16</f>
        <v>65258</v>
      </c>
      <c r="R18" s="12">
        <f>'orig. data'!U16</f>
        <v>0.3016369601</v>
      </c>
      <c r="T18" s="56">
        <f>'orig. data'!AD16</f>
        <v>0</v>
      </c>
    </row>
    <row r="19" spans="1:20" ht="12.75">
      <c r="A19" s="2">
        <v>14</v>
      </c>
      <c r="B19" t="s">
        <v>333</v>
      </c>
      <c r="C19" t="str">
        <f t="shared" si="4"/>
        <v>1</v>
      </c>
      <c r="D19" t="str">
        <f t="shared" si="5"/>
        <v>2</v>
      </c>
      <c r="E19">
        <f t="shared" si="6"/>
      </c>
      <c r="F19" t="str">
        <f>IF(AND(L19&gt;0,L19&lt;=5),"T1c"," ")&amp;IF(AND(M19&gt;0,M19&lt;=5),"T1p"," ")</f>
        <v>  </v>
      </c>
      <c r="G19" t="str">
        <f>IF(AND(P19&gt;0,P19&lt;=5),"T2c"," ")&amp;IF(AND(Q19&gt;0,Q19&lt;=5),"T2p"," ")</f>
        <v>  </v>
      </c>
      <c r="H19" s="13">
        <f>I$20</f>
        <v>0.29260897</v>
      </c>
      <c r="I19" s="3">
        <f>'orig. data'!D17</f>
        <v>0.099767007</v>
      </c>
      <c r="J19" s="3">
        <f>'orig. data'!R17</f>
        <v>0.4883336706</v>
      </c>
      <c r="K19" s="13">
        <f>J$20</f>
        <v>0.5794116839</v>
      </c>
      <c r="L19" s="6">
        <f>'orig. data'!B17</f>
        <v>1335</v>
      </c>
      <c r="M19" s="6">
        <f>'orig. data'!C17</f>
        <v>13519</v>
      </c>
      <c r="N19" s="12">
        <f>'orig. data'!G17</f>
        <v>2.63405E-257</v>
      </c>
      <c r="P19" s="6">
        <f>'orig. data'!P17</f>
        <v>8790</v>
      </c>
      <c r="Q19" s="6">
        <f>'orig. data'!Q17</f>
        <v>17118</v>
      </c>
      <c r="R19" s="12">
        <f>'orig. data'!U17</f>
        <v>2.376612E-22</v>
      </c>
      <c r="T19" s="56">
        <f>'orig. data'!AD17</f>
        <v>0</v>
      </c>
    </row>
    <row r="20" spans="1:20" ht="12.75">
      <c r="A20" s="2">
        <v>15</v>
      </c>
      <c r="B20" t="s">
        <v>163</v>
      </c>
      <c r="C20">
        <f t="shared" si="4"/>
      </c>
      <c r="D20">
        <f t="shared" si="5"/>
      </c>
      <c r="E20">
        <f t="shared" si="6"/>
      </c>
      <c r="F20" t="str">
        <f>IF(AND(L20&gt;0,L20&lt;=5),"T1c"," ")&amp;IF(AND(M20&gt;0,M20&lt;=5),"T1p"," ")</f>
        <v>  </v>
      </c>
      <c r="G20" t="str">
        <f>IF(AND(P20&gt;0,P20&lt;=5),"T2c"," ")&amp;IF(AND(Q20&gt;0,Q20&lt;=5),"T2p"," ")</f>
        <v>  </v>
      </c>
      <c r="H20" s="13">
        <f>I$20</f>
        <v>0.29260897</v>
      </c>
      <c r="I20" s="3">
        <f>'orig. data'!D18</f>
        <v>0.29260897</v>
      </c>
      <c r="J20" s="3">
        <f>'orig. data'!R18</f>
        <v>0.5794116839</v>
      </c>
      <c r="K20" s="13">
        <f>J$20</f>
        <v>0.5794116839</v>
      </c>
      <c r="L20" s="6">
        <f>'orig. data'!B18</f>
        <v>114545</v>
      </c>
      <c r="M20" s="6">
        <f>'orig. data'!C18</f>
        <v>391461</v>
      </c>
      <c r="N20" s="12" t="str">
        <f>'orig. data'!G18</f>
        <v> </v>
      </c>
      <c r="P20" s="6">
        <f>'orig. data'!P18</f>
        <v>253189</v>
      </c>
      <c r="Q20" s="6">
        <f>'orig. data'!Q18</f>
        <v>436976</v>
      </c>
      <c r="R20" s="12" t="str">
        <f>'orig. data'!U18</f>
        <v> </v>
      </c>
      <c r="T20" s="56">
        <f>'orig. data'!AD18</f>
        <v>0</v>
      </c>
    </row>
    <row r="21" spans="2:20" ht="12.75">
      <c r="B21"/>
      <c r="C21"/>
      <c r="D21"/>
      <c r="E21"/>
      <c r="F21"/>
      <c r="G21"/>
      <c r="H21" s="13"/>
      <c r="I21" s="3"/>
      <c r="J21" s="3"/>
      <c r="K21" s="13"/>
      <c r="L21" s="6"/>
      <c r="M21" s="6"/>
      <c r="N21" s="12"/>
      <c r="P21" s="6"/>
      <c r="Q21" s="6"/>
      <c r="R21" s="12"/>
      <c r="T21" s="12"/>
    </row>
    <row r="22" spans="1:20" ht="12.75">
      <c r="A22" s="2">
        <v>16</v>
      </c>
      <c r="B22" t="s">
        <v>334</v>
      </c>
      <c r="C22" t="str">
        <f t="shared" si="4"/>
        <v>1</v>
      </c>
      <c r="D22">
        <f t="shared" si="5"/>
      </c>
      <c r="E22" t="str">
        <f t="shared" si="6"/>
        <v>t</v>
      </c>
      <c r="F22" t="str">
        <f aca="true" t="shared" si="7" ref="F22:F33">IF(AND(L22&gt;0,L22&lt;=5),"T1c"," ")&amp;IF(AND(M22&gt;0,M22&lt;=5),"T1p"," ")</f>
        <v>  </v>
      </c>
      <c r="G22" t="str">
        <f aca="true" t="shared" si="8" ref="G22:G33">IF(AND(P22&gt;0,P22&lt;=5),"T2c"," ")&amp;IF(AND(Q22&gt;0,Q22&lt;=5),"T2p"," ")</f>
        <v>  </v>
      </c>
      <c r="H22" s="13">
        <f aca="true" t="shared" si="9" ref="H22:H33">I$20</f>
        <v>0.29260897</v>
      </c>
      <c r="I22" s="3">
        <f>'orig. data'!D19</f>
        <v>0.4246421846</v>
      </c>
      <c r="J22" s="3">
        <f>'orig. data'!R19</f>
        <v>0.5725447609</v>
      </c>
      <c r="K22" s="13">
        <f aca="true" t="shared" si="10" ref="K22:K33">J$20</f>
        <v>0.5794116839</v>
      </c>
      <c r="L22" s="6">
        <f>'orig. data'!B19</f>
        <v>7754</v>
      </c>
      <c r="M22" s="6">
        <f>'orig. data'!C19</f>
        <v>18607</v>
      </c>
      <c r="N22" s="12">
        <f>'orig. data'!G19</f>
        <v>1.26498E-92</v>
      </c>
      <c r="P22" s="6">
        <f>'orig. data'!P19</f>
        <v>14190</v>
      </c>
      <c r="Q22" s="6">
        <f>'orig. data'!Q19</f>
        <v>24322</v>
      </c>
      <c r="R22" s="12">
        <f>'orig. data'!U19</f>
        <v>0.4615612105</v>
      </c>
      <c r="T22" s="12">
        <f>'orig. data'!AD19</f>
        <v>1.89207E-72</v>
      </c>
    </row>
    <row r="23" spans="1:20" ht="12.75">
      <c r="A23" s="2">
        <v>17</v>
      </c>
      <c r="B23" t="s">
        <v>335</v>
      </c>
      <c r="C23" t="str">
        <f t="shared" si="4"/>
        <v>1</v>
      </c>
      <c r="D23" t="str">
        <f t="shared" si="5"/>
        <v>2</v>
      </c>
      <c r="E23" t="str">
        <f t="shared" si="6"/>
        <v>t</v>
      </c>
      <c r="F23" t="str">
        <f t="shared" si="7"/>
        <v>  </v>
      </c>
      <c r="G23" t="str">
        <f t="shared" si="8"/>
        <v>  </v>
      </c>
      <c r="H23" s="13">
        <f t="shared" si="9"/>
        <v>0.29260897</v>
      </c>
      <c r="I23" s="3">
        <f>'orig. data'!D20</f>
        <v>0.435208747</v>
      </c>
      <c r="J23" s="3">
        <f>'orig. data'!R20</f>
        <v>0.6372417161</v>
      </c>
      <c r="K23" s="13">
        <f t="shared" si="10"/>
        <v>0.5794116839</v>
      </c>
      <c r="L23" s="6">
        <f>'orig. data'!B20</f>
        <v>5302</v>
      </c>
      <c r="M23" s="6">
        <f>'orig. data'!C20</f>
        <v>12327</v>
      </c>
      <c r="N23" s="12">
        <f>'orig. data'!G20</f>
        <v>7.996653E-88</v>
      </c>
      <c r="P23" s="6">
        <f>'orig. data'!P20</f>
        <v>10688</v>
      </c>
      <c r="Q23" s="6">
        <f>'orig. data'!Q20</f>
        <v>16483</v>
      </c>
      <c r="R23" s="12">
        <f>'orig. data'!U20</f>
        <v>2.1847599E-08</v>
      </c>
      <c r="T23" s="12">
        <f>'orig. data'!AD20</f>
        <v>2.402054E-88</v>
      </c>
    </row>
    <row r="24" spans="1:23" ht="12.75">
      <c r="A24" s="2">
        <v>18</v>
      </c>
      <c r="B24" t="s">
        <v>339</v>
      </c>
      <c r="C24" t="str">
        <f t="shared" si="4"/>
        <v>1</v>
      </c>
      <c r="D24" t="str">
        <f t="shared" si="5"/>
        <v>2</v>
      </c>
      <c r="E24" t="str">
        <f t="shared" si="6"/>
        <v>t</v>
      </c>
      <c r="F24" t="str">
        <f t="shared" si="7"/>
        <v>  </v>
      </c>
      <c r="G24" t="str">
        <f t="shared" si="8"/>
        <v>  </v>
      </c>
      <c r="H24" s="13">
        <f t="shared" si="9"/>
        <v>0.29260897</v>
      </c>
      <c r="I24" s="3">
        <f>'orig. data'!D25</f>
        <v>0.383560849</v>
      </c>
      <c r="J24" s="3">
        <f>'orig. data'!R25</f>
        <v>0.6079568058</v>
      </c>
      <c r="K24" s="13">
        <f t="shared" si="10"/>
        <v>0.5794116839</v>
      </c>
      <c r="L24" s="6">
        <f>'orig. data'!B25</f>
        <v>4117</v>
      </c>
      <c r="M24" s="6">
        <f>'orig. data'!C25</f>
        <v>10718</v>
      </c>
      <c r="N24" s="12">
        <f>'orig. data'!G25</f>
        <v>4.063159E-36</v>
      </c>
      <c r="P24" s="6">
        <f>'orig. data'!P25</f>
        <v>7551</v>
      </c>
      <c r="Q24" s="6">
        <f>'orig. data'!Q25</f>
        <v>12391</v>
      </c>
      <c r="R24" s="12">
        <f>'orig. data'!U25</f>
        <v>0.0077254489</v>
      </c>
      <c r="T24" s="12">
        <f>'orig. data'!AD25</f>
        <v>2.6501E-101</v>
      </c>
      <c r="U24" s="40"/>
      <c r="V24" s="41"/>
      <c r="W24" s="41"/>
    </row>
    <row r="25" spans="1:20" ht="12.75">
      <c r="A25" s="2">
        <v>19</v>
      </c>
      <c r="B25" t="s">
        <v>164</v>
      </c>
      <c r="C25" t="str">
        <f t="shared" si="4"/>
        <v>1</v>
      </c>
      <c r="D25" t="str">
        <f t="shared" si="5"/>
        <v>2</v>
      </c>
      <c r="E25" t="str">
        <f t="shared" si="6"/>
        <v>t</v>
      </c>
      <c r="F25" t="str">
        <f t="shared" si="7"/>
        <v>  </v>
      </c>
      <c r="G25" t="str">
        <f t="shared" si="8"/>
        <v>  </v>
      </c>
      <c r="H25" s="13">
        <f t="shared" si="9"/>
        <v>0.29260897</v>
      </c>
      <c r="I25" s="3">
        <f>'orig. data'!D21</f>
        <v>0.4282673085</v>
      </c>
      <c r="J25" s="3">
        <f>'orig. data'!R21</f>
        <v>0.6074006889</v>
      </c>
      <c r="K25" s="13">
        <f t="shared" si="10"/>
        <v>0.5794116839</v>
      </c>
      <c r="L25" s="6">
        <f>'orig. data'!B21</f>
        <v>9377</v>
      </c>
      <c r="M25" s="6">
        <f>'orig. data'!C21</f>
        <v>22988</v>
      </c>
      <c r="N25" s="12">
        <f>'orig. data'!G21</f>
        <v>4.27501E-106</v>
      </c>
      <c r="P25" s="6">
        <f>'orig. data'!P21</f>
        <v>14163</v>
      </c>
      <c r="Q25" s="6">
        <f>'orig. data'!Q21</f>
        <v>23416</v>
      </c>
      <c r="R25" s="12">
        <f>'orig. data'!U21</f>
        <v>0.0034191664</v>
      </c>
      <c r="T25" s="12">
        <f>'orig. data'!AD21</f>
        <v>1.10247E-101</v>
      </c>
    </row>
    <row r="26" spans="1:20" ht="12.75">
      <c r="A26" s="2">
        <v>20</v>
      </c>
      <c r="B26" t="s">
        <v>338</v>
      </c>
      <c r="C26" t="str">
        <f t="shared" si="4"/>
        <v>1</v>
      </c>
      <c r="D26" t="str">
        <f t="shared" si="5"/>
        <v>2</v>
      </c>
      <c r="E26" t="str">
        <f t="shared" si="6"/>
        <v>t</v>
      </c>
      <c r="F26" t="str">
        <f t="shared" si="7"/>
        <v>  </v>
      </c>
      <c r="G26" t="str">
        <f t="shared" si="8"/>
        <v>  </v>
      </c>
      <c r="H26" s="13">
        <f t="shared" si="9"/>
        <v>0.29260897</v>
      </c>
      <c r="I26" s="3">
        <f>'orig. data'!D24</f>
        <v>0.3779139502</v>
      </c>
      <c r="J26" s="3">
        <f>'orig. data'!R24</f>
        <v>0.6109887139</v>
      </c>
      <c r="K26" s="13">
        <f t="shared" si="10"/>
        <v>0.5794116839</v>
      </c>
      <c r="L26" s="6">
        <f>'orig. data'!B24</f>
        <v>6644</v>
      </c>
      <c r="M26" s="6">
        <f>'orig. data'!C24</f>
        <v>17610</v>
      </c>
      <c r="N26" s="12">
        <f>'orig. data'!G24</f>
        <v>2.151883E-41</v>
      </c>
      <c r="P26" s="6">
        <f>'orig. data'!P24</f>
        <v>12040</v>
      </c>
      <c r="Q26" s="6">
        <f>'orig. data'!Q24</f>
        <v>19628</v>
      </c>
      <c r="R26" s="12">
        <f>'orig. data'!U24</f>
        <v>0.0013237714</v>
      </c>
      <c r="T26" s="12">
        <f>'orig. data'!AD24</f>
        <v>1.85378E-147</v>
      </c>
    </row>
    <row r="27" spans="1:20" ht="12.75">
      <c r="A27" s="2">
        <v>21</v>
      </c>
      <c r="B27" t="s">
        <v>336</v>
      </c>
      <c r="C27" t="str">
        <f t="shared" si="4"/>
        <v>1</v>
      </c>
      <c r="D27">
        <f t="shared" si="5"/>
      </c>
      <c r="E27" t="str">
        <f t="shared" si="6"/>
        <v>t</v>
      </c>
      <c r="F27" t="str">
        <f t="shared" si="7"/>
        <v>  </v>
      </c>
      <c r="G27" t="str">
        <f t="shared" si="8"/>
        <v>  </v>
      </c>
      <c r="H27" s="13">
        <f t="shared" si="9"/>
        <v>0.29260897</v>
      </c>
      <c r="I27" s="3">
        <f>'orig. data'!D22</f>
        <v>0.3520714196</v>
      </c>
      <c r="J27" s="3">
        <f>'orig. data'!R22</f>
        <v>0.5655956771</v>
      </c>
      <c r="K27" s="13">
        <f t="shared" si="10"/>
        <v>0.5794116839</v>
      </c>
      <c r="L27" s="6">
        <f>'orig. data'!B22</f>
        <v>6616</v>
      </c>
      <c r="M27" s="6">
        <f>'orig. data'!C22</f>
        <v>18799</v>
      </c>
      <c r="N27" s="12">
        <f>'orig. data'!G22</f>
        <v>2.789698E-22</v>
      </c>
      <c r="P27" s="6">
        <f>'orig. data'!P22</f>
        <v>13711</v>
      </c>
      <c r="Q27" s="6">
        <f>'orig. data'!Q22</f>
        <v>23788</v>
      </c>
      <c r="R27" s="12">
        <f>'orig. data'!U22</f>
        <v>0.1385889618</v>
      </c>
      <c r="T27" s="12">
        <f>'orig. data'!AD22</f>
        <v>1.07453E-145</v>
      </c>
    </row>
    <row r="28" spans="1:23" ht="12.75">
      <c r="A28" s="2">
        <v>22</v>
      </c>
      <c r="B28" t="s">
        <v>340</v>
      </c>
      <c r="C28" t="str">
        <f t="shared" si="4"/>
        <v>1</v>
      </c>
      <c r="D28" t="str">
        <f t="shared" si="5"/>
        <v>2</v>
      </c>
      <c r="E28" t="str">
        <f t="shared" si="6"/>
        <v>t</v>
      </c>
      <c r="F28" t="str">
        <f t="shared" si="7"/>
        <v>  </v>
      </c>
      <c r="G28" t="str">
        <f t="shared" si="8"/>
        <v>  </v>
      </c>
      <c r="H28" s="13">
        <f t="shared" si="9"/>
        <v>0.29260897</v>
      </c>
      <c r="I28" s="3">
        <f>'orig. data'!D26</f>
        <v>0.3556184171</v>
      </c>
      <c r="J28" s="3">
        <f>'orig. data'!R26</f>
        <v>0.5219294817</v>
      </c>
      <c r="K28" s="13">
        <f t="shared" si="10"/>
        <v>0.5794116839</v>
      </c>
      <c r="L28" s="6">
        <f>'orig. data'!B26</f>
        <v>7003</v>
      </c>
      <c r="M28" s="6">
        <f>'orig. data'!C26</f>
        <v>20287</v>
      </c>
      <c r="N28" s="12">
        <f>'orig. data'!G26</f>
        <v>8.179683E-26</v>
      </c>
      <c r="P28" s="6">
        <f>'orig. data'!P26</f>
        <v>13045</v>
      </c>
      <c r="Q28" s="6">
        <f>'orig. data'!Q26</f>
        <v>24699</v>
      </c>
      <c r="R28" s="12">
        <f>'orig. data'!U26</f>
        <v>1.769514E-10</v>
      </c>
      <c r="T28" s="12">
        <f>'orig. data'!AD26</f>
        <v>5.16394E-105</v>
      </c>
      <c r="U28" s="40"/>
      <c r="V28" s="41"/>
      <c r="W28" s="41"/>
    </row>
    <row r="29" spans="1:20" ht="12.75">
      <c r="A29" s="2">
        <v>23</v>
      </c>
      <c r="B29" t="s">
        <v>337</v>
      </c>
      <c r="C29" t="str">
        <f t="shared" si="4"/>
        <v>1</v>
      </c>
      <c r="D29" t="str">
        <f t="shared" si="5"/>
        <v>2</v>
      </c>
      <c r="E29" t="str">
        <f t="shared" si="6"/>
        <v>t</v>
      </c>
      <c r="F29" t="str">
        <f t="shared" si="7"/>
        <v>  </v>
      </c>
      <c r="G29" t="str">
        <f t="shared" si="8"/>
        <v>  </v>
      </c>
      <c r="H29" s="13">
        <f t="shared" si="9"/>
        <v>0.29260897</v>
      </c>
      <c r="I29" s="3">
        <f>'orig. data'!D23</f>
        <v>0.3580362471</v>
      </c>
      <c r="J29" s="3">
        <f>'orig. data'!R23</f>
        <v>0.5499994946</v>
      </c>
      <c r="K29" s="13">
        <f t="shared" si="10"/>
        <v>0.5794116839</v>
      </c>
      <c r="L29" s="6">
        <f>'orig. data'!B23</f>
        <v>12056</v>
      </c>
      <c r="M29" s="6">
        <f>'orig. data'!C23</f>
        <v>33962</v>
      </c>
      <c r="N29" s="12">
        <f>'orig. data'!G23</f>
        <v>5.659622E-33</v>
      </c>
      <c r="P29" s="6">
        <f>'orig. data'!P23</f>
        <v>20370</v>
      </c>
      <c r="Q29" s="6">
        <f>'orig. data'!Q23</f>
        <v>36971</v>
      </c>
      <c r="R29" s="12">
        <f>'orig. data'!U23</f>
        <v>0.0007225891</v>
      </c>
      <c r="T29" s="12">
        <f>'orig. data'!AD23</f>
        <v>5.99442E-162</v>
      </c>
    </row>
    <row r="30" spans="1:23" ht="12.75">
      <c r="A30" s="2">
        <v>24</v>
      </c>
      <c r="B30" t="s">
        <v>165</v>
      </c>
      <c r="C30" t="str">
        <f t="shared" si="4"/>
        <v>1</v>
      </c>
      <c r="D30" t="str">
        <f t="shared" si="5"/>
        <v>2</v>
      </c>
      <c r="E30" t="str">
        <f t="shared" si="6"/>
        <v>t</v>
      </c>
      <c r="F30" t="str">
        <f t="shared" si="7"/>
        <v>  </v>
      </c>
      <c r="G30" t="str">
        <f t="shared" si="8"/>
        <v>  </v>
      </c>
      <c r="H30" s="13">
        <f t="shared" si="9"/>
        <v>0.29260897</v>
      </c>
      <c r="I30" s="3">
        <f>'orig. data'!D27</f>
        <v>0.468679221</v>
      </c>
      <c r="J30" s="3">
        <f>'orig. data'!R27</f>
        <v>0.6671098474</v>
      </c>
      <c r="K30" s="13">
        <f t="shared" si="10"/>
        <v>0.5794116839</v>
      </c>
      <c r="L30" s="6">
        <f>'orig. data'!B27</f>
        <v>12771</v>
      </c>
      <c r="M30" s="6">
        <f>'orig. data'!C27</f>
        <v>28302</v>
      </c>
      <c r="N30" s="12">
        <f>'orig. data'!G27</f>
        <v>2.50089E-178</v>
      </c>
      <c r="P30" s="6">
        <f>'orig. data'!P27</f>
        <v>18824</v>
      </c>
      <c r="Q30" s="6">
        <f>'orig. data'!Q27</f>
        <v>28455</v>
      </c>
      <c r="R30" s="12">
        <f>'orig. data'!U27</f>
        <v>8.38959E-20</v>
      </c>
      <c r="T30" s="12">
        <f>'orig. data'!AD27</f>
        <v>3.0595E-119</v>
      </c>
      <c r="U30" s="40"/>
      <c r="V30" s="41"/>
      <c r="W30" s="41"/>
    </row>
    <row r="31" spans="1:23" ht="12.75">
      <c r="A31" s="2">
        <v>25</v>
      </c>
      <c r="B31" t="s">
        <v>341</v>
      </c>
      <c r="C31" t="str">
        <f t="shared" si="4"/>
        <v>1</v>
      </c>
      <c r="D31" t="str">
        <f t="shared" si="5"/>
        <v>2</v>
      </c>
      <c r="E31" t="str">
        <f t="shared" si="6"/>
        <v>t</v>
      </c>
      <c r="F31" t="str">
        <f t="shared" si="7"/>
        <v>  </v>
      </c>
      <c r="G31" t="str">
        <f t="shared" si="8"/>
        <v>  </v>
      </c>
      <c r="H31" s="13">
        <f t="shared" si="9"/>
        <v>0.29260897</v>
      </c>
      <c r="I31" s="3">
        <f>'orig. data'!D28</f>
        <v>0.2492579693</v>
      </c>
      <c r="J31" s="3">
        <f>'orig. data'!R28</f>
        <v>0.4800272277</v>
      </c>
      <c r="K31" s="13">
        <f t="shared" si="10"/>
        <v>0.5794116839</v>
      </c>
      <c r="L31" s="6">
        <f>'orig. data'!B28</f>
        <v>2068</v>
      </c>
      <c r="M31" s="6">
        <f>'orig. data'!C28</f>
        <v>8471</v>
      </c>
      <c r="N31" s="12">
        <f>'orig. data'!G28</f>
        <v>2.3246075E-09</v>
      </c>
      <c r="O31" s="9"/>
      <c r="P31" s="6">
        <f>'orig. data'!P28</f>
        <v>5006</v>
      </c>
      <c r="Q31" s="6">
        <f>'orig. data'!Q28</f>
        <v>10175</v>
      </c>
      <c r="R31" s="12">
        <f>'orig. data'!U28</f>
        <v>9.675442E-21</v>
      </c>
      <c r="T31" s="12">
        <f>'orig. data'!AD28</f>
        <v>6.90741E-122</v>
      </c>
      <c r="U31" s="40"/>
      <c r="V31" s="41"/>
      <c r="W31" s="41"/>
    </row>
    <row r="32" spans="1:23" ht="12.75">
      <c r="A32" s="2">
        <v>26</v>
      </c>
      <c r="B32" t="s">
        <v>343</v>
      </c>
      <c r="C32" t="str">
        <f t="shared" si="4"/>
        <v>1</v>
      </c>
      <c r="D32" t="str">
        <f t="shared" si="5"/>
        <v>2</v>
      </c>
      <c r="E32" t="str">
        <f t="shared" si="6"/>
        <v>t</v>
      </c>
      <c r="F32" t="str">
        <f t="shared" si="7"/>
        <v>  </v>
      </c>
      <c r="G32" t="str">
        <f t="shared" si="8"/>
        <v>  </v>
      </c>
      <c r="H32" s="13">
        <f t="shared" si="9"/>
        <v>0.29260897</v>
      </c>
      <c r="I32" s="3">
        <f>'orig. data'!D30</f>
        <v>0.2500528831</v>
      </c>
      <c r="J32" s="3">
        <f>'orig. data'!R30</f>
        <v>0.4700876437</v>
      </c>
      <c r="K32" s="13">
        <f t="shared" si="10"/>
        <v>0.5794116839</v>
      </c>
      <c r="L32" s="6">
        <f>'orig. data'!B30</f>
        <v>3523</v>
      </c>
      <c r="M32" s="6">
        <f>'orig. data'!C30</f>
        <v>14968</v>
      </c>
      <c r="N32" s="12">
        <f>'orig. data'!G30</f>
        <v>1.037304E-12</v>
      </c>
      <c r="O32" s="9"/>
      <c r="P32" s="6">
        <f>'orig. data'!P30</f>
        <v>6109</v>
      </c>
      <c r="Q32" s="6">
        <f>'orig. data'!Q30</f>
        <v>13066</v>
      </c>
      <c r="R32" s="12">
        <f>'orig. data'!U30</f>
        <v>1.197963E-28</v>
      </c>
      <c r="T32" s="12">
        <f>'orig. data'!AD30</f>
        <v>2.04901E-163</v>
      </c>
      <c r="U32" s="40"/>
      <c r="V32" s="41"/>
      <c r="W32" s="41"/>
    </row>
    <row r="33" spans="1:23" ht="12.75">
      <c r="A33" s="2">
        <v>27</v>
      </c>
      <c r="B33" t="s">
        <v>342</v>
      </c>
      <c r="C33" t="str">
        <f t="shared" si="4"/>
        <v>1</v>
      </c>
      <c r="D33" t="str">
        <f t="shared" si="5"/>
        <v>2</v>
      </c>
      <c r="E33" t="str">
        <f t="shared" si="6"/>
        <v>t</v>
      </c>
      <c r="F33" t="str">
        <f t="shared" si="7"/>
        <v>  </v>
      </c>
      <c r="G33" t="str">
        <f t="shared" si="8"/>
        <v>  </v>
      </c>
      <c r="H33" s="13">
        <f t="shared" si="9"/>
        <v>0.29260897</v>
      </c>
      <c r="I33" s="3">
        <f>'orig. data'!D29</f>
        <v>0.2424666099</v>
      </c>
      <c r="J33" s="3">
        <f>'orig. data'!R29</f>
        <v>0.4364770809</v>
      </c>
      <c r="K33" s="13">
        <f t="shared" si="10"/>
        <v>0.5794116839</v>
      </c>
      <c r="L33" s="6">
        <f>'orig. data'!B29</f>
        <v>5241</v>
      </c>
      <c r="M33" s="6">
        <f>'orig. data'!C29</f>
        <v>22534</v>
      </c>
      <c r="N33" s="12">
        <f>'orig. data'!G29</f>
        <v>2.396388E-21</v>
      </c>
      <c r="O33" s="9"/>
      <c r="P33" s="6">
        <f>'orig. data'!P29</f>
        <v>9877</v>
      </c>
      <c r="Q33" s="6">
        <f>'orig. data'!Q29</f>
        <v>22522</v>
      </c>
      <c r="R33" s="12">
        <f>'orig. data'!U29</f>
        <v>1.456333E-61</v>
      </c>
      <c r="T33" s="12">
        <f>'orig. data'!AD29</f>
        <v>7.83129E-189</v>
      </c>
      <c r="U33" s="40"/>
      <c r="V33" s="41"/>
      <c r="W33" s="41"/>
    </row>
    <row r="34" spans="2:23" ht="12.75">
      <c r="B34"/>
      <c r="C34"/>
      <c r="D34"/>
      <c r="E34"/>
      <c r="F34"/>
      <c r="G34"/>
      <c r="H34" s="13"/>
      <c r="I34" s="3"/>
      <c r="J34" s="3"/>
      <c r="K34" s="13"/>
      <c r="L34" s="6"/>
      <c r="M34" s="6"/>
      <c r="N34" s="12"/>
      <c r="O34" s="9"/>
      <c r="P34" s="6"/>
      <c r="Q34" s="6"/>
      <c r="R34" s="12"/>
      <c r="T34" s="12"/>
      <c r="U34" s="40"/>
      <c r="V34" s="41"/>
      <c r="W34" s="41"/>
    </row>
    <row r="35" spans="1:23" ht="12.75">
      <c r="A35" s="2">
        <v>28</v>
      </c>
      <c r="B35" t="s">
        <v>344</v>
      </c>
      <c r="C35" t="str">
        <f t="shared" si="4"/>
        <v>1</v>
      </c>
      <c r="D35" t="str">
        <f t="shared" si="5"/>
        <v>2</v>
      </c>
      <c r="E35" t="str">
        <f t="shared" si="6"/>
        <v>t</v>
      </c>
      <c r="F35" t="str">
        <f>IF(AND(L35&gt;0,L35&lt;=5),"T1c"," ")&amp;IF(AND(M35&gt;0,M35&lt;=5),"T1p"," ")</f>
        <v>  </v>
      </c>
      <c r="G35" t="str">
        <f>IF(AND(P35&gt;0,P35&lt;=5),"T2c"," ")&amp;IF(AND(Q35&gt;0,Q35&lt;=5),"T2p"," ")</f>
        <v>  </v>
      </c>
      <c r="H35" s="13">
        <f>I$20</f>
        <v>0.29260897</v>
      </c>
      <c r="I35" s="3">
        <f>'orig. data'!D31</f>
        <v>0.408219867</v>
      </c>
      <c r="J35" s="3">
        <f>'orig. data'!R31</f>
        <v>0.6073611569</v>
      </c>
      <c r="K35" s="13">
        <f>J$20</f>
        <v>0.5794116839</v>
      </c>
      <c r="L35" s="6">
        <f>'orig. data'!B31</f>
        <v>45106</v>
      </c>
      <c r="M35" s="6">
        <f>'orig. data'!C31</f>
        <v>111299</v>
      </c>
      <c r="N35" s="12">
        <f>'orig. data'!G31</f>
        <v>2.40669E-119</v>
      </c>
      <c r="O35" s="9"/>
      <c r="P35" s="6">
        <f>'orig. data'!P31</f>
        <v>82856</v>
      </c>
      <c r="Q35" s="6">
        <f>'orig. data'!Q31</f>
        <v>135893</v>
      </c>
      <c r="R35" s="12">
        <f>'orig. data'!U31</f>
        <v>0.0005991308</v>
      </c>
      <c r="T35" s="12">
        <f>'orig. data'!AD31</f>
        <v>2.60171E-221</v>
      </c>
      <c r="U35" s="40"/>
      <c r="V35" s="41"/>
      <c r="W35" s="41"/>
    </row>
    <row r="36" spans="1:23" ht="12.75">
      <c r="A36" s="2">
        <v>29</v>
      </c>
      <c r="B36" s="16" t="s">
        <v>345</v>
      </c>
      <c r="C36" t="str">
        <f t="shared" si="4"/>
        <v>1</v>
      </c>
      <c r="D36" t="str">
        <f t="shared" si="5"/>
        <v>2</v>
      </c>
      <c r="E36" t="str">
        <f t="shared" si="6"/>
        <v>t</v>
      </c>
      <c r="F36" t="str">
        <f>IF(AND(L36&gt;0,L36&lt;=5),"T1c"," ")&amp;IF(AND(M36&gt;0,M36&lt;=5),"T1p"," ")</f>
        <v>  </v>
      </c>
      <c r="G36" t="str">
        <f>IF(AND(P36&gt;0,P36&lt;=5),"T2c"," ")&amp;IF(AND(Q36&gt;0,Q36&lt;=5),"T2p"," ")</f>
        <v>  </v>
      </c>
      <c r="H36" s="13">
        <f>I$20</f>
        <v>0.29260897</v>
      </c>
      <c r="I36" s="3">
        <f>'orig. data'!D32</f>
        <v>0.3429865081</v>
      </c>
      <c r="J36" s="3">
        <f>'orig. data'!R32</f>
        <v>0.5342495205</v>
      </c>
      <c r="K36" s="13">
        <f>J$20</f>
        <v>0.5794116839</v>
      </c>
      <c r="L36" s="6">
        <f>'orig. data'!B32</f>
        <v>23162</v>
      </c>
      <c r="M36" s="6">
        <f>'orig. data'!C32</f>
        <v>69597</v>
      </c>
      <c r="N36" s="12">
        <f>'orig. data'!G32</f>
        <v>5.953245E-26</v>
      </c>
      <c r="O36" s="9"/>
      <c r="P36" s="6">
        <f>'orig. data'!P32</f>
        <v>40266</v>
      </c>
      <c r="Q36" s="6">
        <f>'orig. data'!Q32</f>
        <v>75482</v>
      </c>
      <c r="R36" s="12">
        <f>'orig. data'!U32</f>
        <v>1.1313352E-08</v>
      </c>
      <c r="T36" s="12">
        <f>'orig. data'!AD32</f>
        <v>6.42481E-229</v>
      </c>
      <c r="U36" s="40"/>
      <c r="V36" s="41"/>
      <c r="W36" s="41"/>
    </row>
    <row r="37" spans="1:23" ht="12.75">
      <c r="A37" s="2">
        <v>30</v>
      </c>
      <c r="B37" t="s">
        <v>346</v>
      </c>
      <c r="C37" t="str">
        <f t="shared" si="4"/>
        <v>1</v>
      </c>
      <c r="D37" t="str">
        <f t="shared" si="5"/>
        <v>2</v>
      </c>
      <c r="E37" t="str">
        <f t="shared" si="6"/>
        <v>t</v>
      </c>
      <c r="F37" t="str">
        <f>IF(AND(L37&gt;0,L37&lt;=5),"T1c"," ")&amp;IF(AND(M37&gt;0,M37&lt;=5),"T1p"," ")</f>
        <v>  </v>
      </c>
      <c r="G37" t="str">
        <f>IF(AND(P37&gt;0,P37&lt;=5),"T2c"," ")&amp;IF(AND(Q37&gt;0,Q37&lt;=5),"T2p"," ")</f>
        <v>  </v>
      </c>
      <c r="H37" s="13">
        <f>I$20</f>
        <v>0.29260897</v>
      </c>
      <c r="I37" s="3">
        <f>'orig. data'!D33</f>
        <v>0.3084799746</v>
      </c>
      <c r="J37" s="3">
        <f>'orig. data'!R33</f>
        <v>0.5097502419</v>
      </c>
      <c r="K37" s="13">
        <f>J$20</f>
        <v>0.5794116839</v>
      </c>
      <c r="L37" s="6">
        <f>'orig. data'!B33</f>
        <v>14204</v>
      </c>
      <c r="M37" s="6">
        <f>'orig. data'!C33</f>
        <v>48677</v>
      </c>
      <c r="N37" s="12">
        <f>'orig. data'!G33</f>
        <v>0.0009251017</v>
      </c>
      <c r="O37" s="9"/>
      <c r="P37" s="6">
        <f>'orig. data'!P33</f>
        <v>22452</v>
      </c>
      <c r="Q37" s="6">
        <f>'orig. data'!Q33</f>
        <v>44541</v>
      </c>
      <c r="R37" s="12">
        <f>'orig. data'!U33</f>
        <v>7.697054E-18</v>
      </c>
      <c r="T37" s="12">
        <f>'orig. data'!AD33</f>
        <v>6.84816E-240</v>
      </c>
      <c r="U37" s="40"/>
      <c r="V37" s="41"/>
      <c r="W37" s="41"/>
    </row>
    <row r="38" spans="1:23" ht="12.75">
      <c r="A38" s="2">
        <v>31</v>
      </c>
      <c r="B38" t="s">
        <v>347</v>
      </c>
      <c r="C38" t="str">
        <f t="shared" si="4"/>
        <v>1</v>
      </c>
      <c r="D38" t="str">
        <f t="shared" si="5"/>
        <v>2</v>
      </c>
      <c r="E38">
        <f t="shared" si="6"/>
      </c>
      <c r="F38" t="str">
        <f>IF(AND(L38&gt;0,L38&lt;=5),"T1c"," ")&amp;IF(AND(M38&gt;0,M38&lt;=5),"T1p"," ")</f>
        <v>  </v>
      </c>
      <c r="G38" t="str">
        <f>IF(AND(P38&gt;0,P38&lt;=5),"T2c"," ")&amp;IF(AND(Q38&gt;0,Q38&lt;=5),"T2p"," ")</f>
        <v>  </v>
      </c>
      <c r="H38" s="13">
        <f aca="true" t="shared" si="11" ref="H38:N38">H9</f>
        <v>0.29260897</v>
      </c>
      <c r="I38" s="3">
        <f t="shared" si="11"/>
        <v>0.3446274561</v>
      </c>
      <c r="J38" s="3">
        <f t="shared" si="11"/>
        <v>0.5387979637</v>
      </c>
      <c r="K38" s="13">
        <f t="shared" si="11"/>
        <v>0.5794116839</v>
      </c>
      <c r="L38" s="6">
        <f t="shared" si="11"/>
        <v>82472</v>
      </c>
      <c r="M38" s="6">
        <f t="shared" si="11"/>
        <v>229573</v>
      </c>
      <c r="N38" s="12">
        <f t="shared" si="11"/>
        <v>8.199767E-42</v>
      </c>
      <c r="O38" s="9"/>
      <c r="P38" s="6">
        <f>P9</f>
        <v>145574</v>
      </c>
      <c r="Q38" s="6">
        <f>Q9</f>
        <v>255916</v>
      </c>
      <c r="R38" s="12">
        <f>R9</f>
        <v>4.506009E-10</v>
      </c>
      <c r="T38" s="56">
        <f>T9</f>
        <v>0</v>
      </c>
      <c r="U38" s="40"/>
      <c r="V38" s="41"/>
      <c r="W38" s="41"/>
    </row>
    <row r="39" spans="1:23" ht="12.75">
      <c r="A39" s="2">
        <v>32</v>
      </c>
      <c r="B39" t="str">
        <f>B20</f>
        <v>Manitoba (t)</v>
      </c>
      <c r="C39">
        <f t="shared" si="4"/>
      </c>
      <c r="D39">
        <f t="shared" si="5"/>
      </c>
      <c r="E39">
        <f t="shared" si="6"/>
      </c>
      <c r="F39" t="str">
        <f>IF(AND(L39&gt;0,L39&lt;=5),"T1c"," ")&amp;IF(AND(M39&gt;0,M39&lt;=5),"T1p"," ")</f>
        <v>  </v>
      </c>
      <c r="G39" t="str">
        <f>IF(AND(P39&gt;0,P39&lt;=5),"T2c"," ")&amp;IF(AND(Q39&gt;0,Q39&lt;=5),"T2p"," ")</f>
        <v>  </v>
      </c>
      <c r="H39" s="13">
        <f aca="true" t="shared" si="12" ref="H39:N39">H20</f>
        <v>0.29260897</v>
      </c>
      <c r="I39" s="3">
        <f t="shared" si="12"/>
        <v>0.29260897</v>
      </c>
      <c r="J39" s="3">
        <f t="shared" si="12"/>
        <v>0.5794116839</v>
      </c>
      <c r="K39" s="13">
        <f t="shared" si="12"/>
        <v>0.5794116839</v>
      </c>
      <c r="L39" s="6">
        <f t="shared" si="12"/>
        <v>114545</v>
      </c>
      <c r="M39" s="6">
        <f t="shared" si="12"/>
        <v>391461</v>
      </c>
      <c r="N39" s="12" t="str">
        <f t="shared" si="12"/>
        <v> </v>
      </c>
      <c r="O39" s="9"/>
      <c r="P39" s="6">
        <f>P20</f>
        <v>253189</v>
      </c>
      <c r="Q39" s="6">
        <f>Q20</f>
        <v>436976</v>
      </c>
      <c r="R39" s="12" t="str">
        <f>R20</f>
        <v> </v>
      </c>
      <c r="T39" s="56">
        <f>T20</f>
        <v>0</v>
      </c>
      <c r="U39" s="40"/>
      <c r="V39" s="41"/>
      <c r="W39" s="41"/>
    </row>
    <row r="40" spans="2:23" ht="12.75">
      <c r="B40"/>
      <c r="C40"/>
      <c r="D40"/>
      <c r="E40"/>
      <c r="F40"/>
      <c r="G40"/>
      <c r="H40" s="13"/>
      <c r="I40" s="3"/>
      <c r="J40" s="3"/>
      <c r="K40" s="13"/>
      <c r="L40" s="6"/>
      <c r="M40" s="6"/>
      <c r="N40" s="12"/>
      <c r="O40" s="9"/>
      <c r="P40" s="6"/>
      <c r="Q40" s="6"/>
      <c r="R40" s="12"/>
      <c r="T40" s="12"/>
      <c r="U40" s="40"/>
      <c r="V40" s="41"/>
      <c r="W40" s="41"/>
    </row>
    <row r="41" spans="1:23" ht="12.75">
      <c r="A41" s="2">
        <v>33</v>
      </c>
      <c r="B41" t="s">
        <v>348</v>
      </c>
      <c r="C41" t="str">
        <f>IF(AND(N41&lt;=0.005,N41&gt;0),"1","")</f>
        <v>1</v>
      </c>
      <c r="D41" t="str">
        <f>IF(AND(R41&lt;=0.005,R41&gt;0),"2","")</f>
        <v>2</v>
      </c>
      <c r="E41" t="str">
        <f>IF(AND(T41&lt;=0.005,T41&gt;0),"t","")</f>
        <v>t</v>
      </c>
      <c r="F41" t="str">
        <f aca="true" t="shared" si="13" ref="F41:F54">IF(AND(L41&gt;0,L41&lt;=5),"T1c"," ")&amp;IF(AND(M41&gt;0,M41&lt;=5),"T1p"," ")</f>
        <v>  </v>
      </c>
      <c r="G41" t="str">
        <f aca="true" t="shared" si="14" ref="G41:G54">IF(AND(P41&gt;0,P41&lt;=5),"T2c"," ")&amp;IF(AND(Q41&gt;0,Q41&lt;=5),"T2p"," ")</f>
        <v>  </v>
      </c>
      <c r="H41" s="13">
        <f aca="true" t="shared" si="15" ref="H41:H54">I$20</f>
        <v>0.29260897</v>
      </c>
      <c r="I41" s="3">
        <f>'orig. data'!D34</f>
        <v>0.2524900483</v>
      </c>
      <c r="J41" s="3">
        <f>'orig. data'!R34</f>
        <v>0.5376146154</v>
      </c>
      <c r="K41" s="13">
        <f aca="true" t="shared" si="16" ref="K41:K54">J$20</f>
        <v>0.5794116839</v>
      </c>
      <c r="L41" s="6">
        <f>'orig. data'!B34</f>
        <v>1024</v>
      </c>
      <c r="M41" s="6">
        <f>'orig. data'!C34</f>
        <v>3850</v>
      </c>
      <c r="N41" s="12">
        <f>'orig. data'!G34</f>
        <v>0.0001302335</v>
      </c>
      <c r="O41" s="9"/>
      <c r="P41" s="6">
        <f>'orig. data'!P34</f>
        <v>2983</v>
      </c>
      <c r="Q41" s="6">
        <f>'orig. data'!Q34</f>
        <v>5351</v>
      </c>
      <c r="R41" s="12">
        <f>'orig. data'!U34</f>
        <v>0.0033219342</v>
      </c>
      <c r="T41" s="12">
        <f>'orig. data'!AD34</f>
        <v>5.64441E-79</v>
      </c>
      <c r="U41" s="40"/>
      <c r="V41" s="41"/>
      <c r="W41" s="41"/>
    </row>
    <row r="42" spans="1:23" ht="12.75">
      <c r="A42" s="2">
        <v>34</v>
      </c>
      <c r="B42" t="s">
        <v>414</v>
      </c>
      <c r="C42">
        <f aca="true" t="shared" si="17" ref="C42:C120">IF(AND(N42&lt;=0.005,N42&gt;0),"1","")</f>
      </c>
      <c r="D42">
        <f aca="true" t="shared" si="18" ref="D42:D120">IF(AND(R42&lt;=0.005,R42&gt;0),"2","")</f>
      </c>
      <c r="E42" t="str">
        <f aca="true" t="shared" si="19" ref="E42:E120">IF(AND(T42&lt;=0.005,T42&gt;0),"t","")</f>
        <v>t</v>
      </c>
      <c r="F42" t="str">
        <f t="shared" si="13"/>
        <v>  </v>
      </c>
      <c r="G42" t="str">
        <f t="shared" si="14"/>
        <v>  </v>
      </c>
      <c r="H42" s="13">
        <f t="shared" si="15"/>
        <v>0.29260897</v>
      </c>
      <c r="I42" s="3">
        <f>'orig. data'!D35</f>
        <v>0.3177760981</v>
      </c>
      <c r="J42" s="3">
        <f>'orig. data'!R35</f>
        <v>0.5506578919</v>
      </c>
      <c r="K42" s="13">
        <f t="shared" si="16"/>
        <v>0.5794116839</v>
      </c>
      <c r="L42" s="6">
        <f>'orig. data'!B35</f>
        <v>1611</v>
      </c>
      <c r="M42" s="6">
        <f>'orig. data'!C35</f>
        <v>5214</v>
      </c>
      <c r="N42" s="12">
        <f>'orig. data'!G35</f>
        <v>0.0072802849</v>
      </c>
      <c r="O42" s="9"/>
      <c r="P42" s="6">
        <f>'orig. data'!P35</f>
        <v>3728</v>
      </c>
      <c r="Q42" s="6">
        <f>'orig. data'!Q35</f>
        <v>6490</v>
      </c>
      <c r="R42" s="12">
        <f>'orig. data'!U35</f>
        <v>0.0352890896</v>
      </c>
      <c r="T42" s="12">
        <f>'orig. data'!AD35</f>
        <v>1.2839E-65</v>
      </c>
      <c r="U42" s="40"/>
      <c r="V42" s="41"/>
      <c r="W42" s="41"/>
    </row>
    <row r="43" spans="1:20" ht="12.75">
      <c r="A43" s="2">
        <v>35</v>
      </c>
      <c r="B43" t="s">
        <v>349</v>
      </c>
      <c r="C43">
        <f t="shared" si="17"/>
      </c>
      <c r="D43" t="str">
        <f t="shared" si="18"/>
        <v>2</v>
      </c>
      <c r="E43" t="str">
        <f t="shared" si="19"/>
        <v>t</v>
      </c>
      <c r="F43" t="str">
        <f t="shared" si="13"/>
        <v>  </v>
      </c>
      <c r="G43" t="str">
        <f t="shared" si="14"/>
        <v>  </v>
      </c>
      <c r="H43" s="13">
        <f t="shared" si="15"/>
        <v>0.29260897</v>
      </c>
      <c r="I43" s="3">
        <f>'orig. data'!D36</f>
        <v>0.2917151479</v>
      </c>
      <c r="J43" s="3">
        <f>'orig. data'!R36</f>
        <v>0.6386466692</v>
      </c>
      <c r="K43" s="13">
        <f t="shared" si="16"/>
        <v>0.5794116839</v>
      </c>
      <c r="L43" s="6">
        <f>'orig. data'!B36</f>
        <v>886</v>
      </c>
      <c r="M43" s="6">
        <f>'orig. data'!C36</f>
        <v>2956</v>
      </c>
      <c r="N43" s="12">
        <f>'orig. data'!G36</f>
        <v>0.93922192</v>
      </c>
      <c r="O43" s="9"/>
      <c r="P43" s="6">
        <f>'orig. data'!P36</f>
        <v>2308</v>
      </c>
      <c r="Q43" s="6">
        <f>'orig. data'!Q36</f>
        <v>3533</v>
      </c>
      <c r="R43" s="12">
        <f>'orig. data'!U36</f>
        <v>0.0003640935</v>
      </c>
      <c r="T43" s="12">
        <f>'orig. data'!AD36</f>
        <v>1.414137E-75</v>
      </c>
    </row>
    <row r="44" spans="1:20" ht="12.75">
      <c r="A44" s="2">
        <v>36</v>
      </c>
      <c r="B44" t="s">
        <v>350</v>
      </c>
      <c r="C44" t="str">
        <f t="shared" si="17"/>
        <v>1</v>
      </c>
      <c r="D44" t="str">
        <f t="shared" si="18"/>
        <v>2</v>
      </c>
      <c r="E44" t="str">
        <f t="shared" si="19"/>
        <v>t</v>
      </c>
      <c r="F44" t="str">
        <f t="shared" si="13"/>
        <v>  </v>
      </c>
      <c r="G44" t="str">
        <f t="shared" si="14"/>
        <v>  </v>
      </c>
      <c r="H44" s="13">
        <f t="shared" si="15"/>
        <v>0.29260897</v>
      </c>
      <c r="I44" s="3">
        <f>'orig. data'!D37</f>
        <v>0.2265799767</v>
      </c>
      <c r="J44" s="3">
        <f>'orig. data'!R37</f>
        <v>0.4639577478</v>
      </c>
      <c r="K44" s="13">
        <f t="shared" si="16"/>
        <v>0.5794116839</v>
      </c>
      <c r="L44" s="6">
        <f>'orig. data'!B37</f>
        <v>557</v>
      </c>
      <c r="M44" s="6">
        <f>'orig. data'!C37</f>
        <v>2489</v>
      </c>
      <c r="N44" s="12">
        <f>'orig. data'!G37</f>
        <v>8.5665576E-08</v>
      </c>
      <c r="O44" s="9"/>
      <c r="P44" s="6">
        <f>'orig. data'!P37</f>
        <v>1250</v>
      </c>
      <c r="Q44" s="6">
        <f>'orig. data'!Q37</f>
        <v>2598</v>
      </c>
      <c r="R44" s="12">
        <f>'orig. data'!U37</f>
        <v>7.204485E-11</v>
      </c>
      <c r="T44" s="12">
        <f>'orig. data'!AD37</f>
        <v>1.175729E-42</v>
      </c>
    </row>
    <row r="45" spans="2:20" ht="12.75">
      <c r="B45"/>
      <c r="C45"/>
      <c r="D45"/>
      <c r="E45"/>
      <c r="F45"/>
      <c r="G45"/>
      <c r="H45" s="13"/>
      <c r="I45" s="3"/>
      <c r="J45" s="3"/>
      <c r="K45" s="13"/>
      <c r="L45" s="6"/>
      <c r="M45" s="6"/>
      <c r="N45" s="12"/>
      <c r="O45" s="9"/>
      <c r="P45" s="6"/>
      <c r="Q45" s="6"/>
      <c r="R45" s="12"/>
      <c r="T45" s="12"/>
    </row>
    <row r="46" spans="1:20" ht="12.75">
      <c r="A46" s="2">
        <v>37</v>
      </c>
      <c r="B46" t="s">
        <v>351</v>
      </c>
      <c r="C46" t="str">
        <f t="shared" si="17"/>
        <v>1</v>
      </c>
      <c r="D46">
        <f t="shared" si="18"/>
      </c>
      <c r="E46" t="str">
        <f t="shared" si="19"/>
        <v>t</v>
      </c>
      <c r="F46" t="str">
        <f t="shared" si="13"/>
        <v>  </v>
      </c>
      <c r="G46" t="str">
        <f t="shared" si="14"/>
        <v>  </v>
      </c>
      <c r="H46" s="13">
        <f t="shared" si="15"/>
        <v>0.29260897</v>
      </c>
      <c r="I46" s="3">
        <f>'orig. data'!D38</f>
        <v>0.1959579493</v>
      </c>
      <c r="J46" s="3">
        <f>'orig. data'!R38</f>
        <v>0.5798780101</v>
      </c>
      <c r="K46" s="13">
        <f t="shared" si="16"/>
        <v>0.5794116839</v>
      </c>
      <c r="L46" s="6">
        <f>'orig. data'!B38</f>
        <v>512</v>
      </c>
      <c r="M46" s="6">
        <f>'orig. data'!C38</f>
        <v>2663</v>
      </c>
      <c r="N46" s="12">
        <f>'orig. data'!G38</f>
        <v>4.216623E-16</v>
      </c>
      <c r="O46" s="9"/>
      <c r="P46" s="6">
        <f>'orig. data'!P38</f>
        <v>1512</v>
      </c>
      <c r="Q46" s="6">
        <f>'orig. data'!Q38</f>
        <v>2604</v>
      </c>
      <c r="R46" s="12">
        <f>'orig. data'!U38</f>
        <v>0.9792513061</v>
      </c>
      <c r="T46" s="12">
        <f>'orig. data'!AD38</f>
        <v>8.303336E-93</v>
      </c>
    </row>
    <row r="47" spans="1:20" ht="12.75">
      <c r="A47" s="2">
        <v>38</v>
      </c>
      <c r="B47" t="s">
        <v>352</v>
      </c>
      <c r="C47" t="str">
        <f t="shared" si="17"/>
        <v>1</v>
      </c>
      <c r="D47">
        <f t="shared" si="18"/>
      </c>
      <c r="E47" t="str">
        <f t="shared" si="19"/>
        <v>t</v>
      </c>
      <c r="F47" t="str">
        <f t="shared" si="13"/>
        <v>  </v>
      </c>
      <c r="G47" t="str">
        <f t="shared" si="14"/>
        <v>  </v>
      </c>
      <c r="H47" s="13">
        <f t="shared" si="15"/>
        <v>0.29260897</v>
      </c>
      <c r="I47" s="3">
        <f>'orig. data'!D39</f>
        <v>0.367473119</v>
      </c>
      <c r="J47" s="3">
        <f>'orig. data'!R39</f>
        <v>0.6040229888</v>
      </c>
      <c r="K47" s="13">
        <f t="shared" si="16"/>
        <v>0.5794116839</v>
      </c>
      <c r="L47" s="6">
        <f>'orig. data'!B39</f>
        <v>612</v>
      </c>
      <c r="M47" s="6">
        <f>'orig. data'!C39</f>
        <v>1643</v>
      </c>
      <c r="N47" s="12">
        <f>'orig. data'!G39</f>
        <v>9.3153161E-07</v>
      </c>
      <c r="P47" s="6">
        <f>'orig. data'!P39</f>
        <v>1280</v>
      </c>
      <c r="Q47" s="6">
        <f>'orig. data'!Q39</f>
        <v>2082</v>
      </c>
      <c r="R47" s="12">
        <f>'orig. data'!U39</f>
        <v>0.211030481</v>
      </c>
      <c r="T47" s="12">
        <f>'orig. data'!AD39</f>
        <v>7.660025E-24</v>
      </c>
    </row>
    <row r="48" spans="1:20" ht="12.75">
      <c r="A48" s="2">
        <v>39</v>
      </c>
      <c r="B48" t="s">
        <v>171</v>
      </c>
      <c r="C48" t="str">
        <f t="shared" si="17"/>
        <v>1</v>
      </c>
      <c r="D48" t="str">
        <f t="shared" si="18"/>
        <v>2</v>
      </c>
      <c r="E48" t="str">
        <f t="shared" si="19"/>
        <v>t</v>
      </c>
      <c r="F48" t="str">
        <f t="shared" si="13"/>
        <v>  </v>
      </c>
      <c r="G48" t="str">
        <f t="shared" si="14"/>
        <v>  </v>
      </c>
      <c r="H48" s="13">
        <f t="shared" si="15"/>
        <v>0.29260897</v>
      </c>
      <c r="I48" s="3">
        <f>'orig. data'!D40</f>
        <v>0.3514100941</v>
      </c>
      <c r="J48" s="3">
        <f>'orig. data'!R40</f>
        <v>0.6521208255</v>
      </c>
      <c r="K48" s="13">
        <f t="shared" si="16"/>
        <v>0.5794116839</v>
      </c>
      <c r="L48" s="6">
        <f>'orig. data'!B40</f>
        <v>1317</v>
      </c>
      <c r="M48" s="6">
        <f>'orig. data'!C40</f>
        <v>3787</v>
      </c>
      <c r="N48" s="12">
        <f>'orig. data'!G40</f>
        <v>4.9006641E-08</v>
      </c>
      <c r="P48" s="6">
        <f>'orig. data'!P40</f>
        <v>2789</v>
      </c>
      <c r="Q48" s="6">
        <f>'orig. data'!Q40</f>
        <v>4270</v>
      </c>
      <c r="R48" s="12">
        <f>'orig. data'!U40</f>
        <v>3.7118586E-06</v>
      </c>
      <c r="T48" s="12">
        <f>'orig. data'!AD40</f>
        <v>1.153253E-67</v>
      </c>
    </row>
    <row r="49" spans="1:20" ht="12.75">
      <c r="A49" s="2">
        <v>40</v>
      </c>
      <c r="B49" t="s">
        <v>353</v>
      </c>
      <c r="C49" t="str">
        <f t="shared" si="17"/>
        <v>1</v>
      </c>
      <c r="D49" t="str">
        <f t="shared" si="18"/>
        <v>2</v>
      </c>
      <c r="E49" t="str">
        <f t="shared" si="19"/>
        <v>t</v>
      </c>
      <c r="F49" t="str">
        <f t="shared" si="13"/>
        <v>  </v>
      </c>
      <c r="G49" t="str">
        <f t="shared" si="14"/>
        <v>  </v>
      </c>
      <c r="H49" s="13">
        <f t="shared" si="15"/>
        <v>0.29260897</v>
      </c>
      <c r="I49" s="3">
        <f>'orig. data'!D41</f>
        <v>0.2213281966</v>
      </c>
      <c r="J49" s="3">
        <f>'orig. data'!R41</f>
        <v>0.6625843201</v>
      </c>
      <c r="K49" s="13">
        <f t="shared" si="16"/>
        <v>0.5794116839</v>
      </c>
      <c r="L49" s="6">
        <f>'orig. data'!B41</f>
        <v>437</v>
      </c>
      <c r="M49" s="6">
        <f>'orig. data'!C41</f>
        <v>1987</v>
      </c>
      <c r="N49" s="12">
        <f>'orig. data'!G41</f>
        <v>2.0020998E-07</v>
      </c>
      <c r="P49" s="6">
        <f>'orig. data'!P41</f>
        <v>1285</v>
      </c>
      <c r="Q49" s="6">
        <f>'orig. data'!Q41</f>
        <v>1937</v>
      </c>
      <c r="R49" s="12">
        <f>'orig. data'!U41</f>
        <v>4.2151E-05</v>
      </c>
      <c r="T49" s="12">
        <f>'orig. data'!AD41</f>
        <v>2.923922E-80</v>
      </c>
    </row>
    <row r="50" spans="1:20" ht="12.75">
      <c r="A50" s="2">
        <v>41</v>
      </c>
      <c r="B50" t="s">
        <v>355</v>
      </c>
      <c r="C50" t="str">
        <f t="shared" si="17"/>
        <v>1</v>
      </c>
      <c r="D50" t="str">
        <f t="shared" si="18"/>
        <v>2</v>
      </c>
      <c r="E50" t="str">
        <f t="shared" si="19"/>
        <v>t</v>
      </c>
      <c r="F50" t="str">
        <f t="shared" si="13"/>
        <v>  </v>
      </c>
      <c r="G50" t="str">
        <f t="shared" si="14"/>
        <v>  </v>
      </c>
      <c r="H50" s="13">
        <f t="shared" si="15"/>
        <v>0.29260897</v>
      </c>
      <c r="I50" s="3">
        <f>'orig. data'!D43</f>
        <v>0.2071075908</v>
      </c>
      <c r="J50" s="3">
        <f>'orig. data'!R43</f>
        <v>0.6330832152</v>
      </c>
      <c r="K50" s="13">
        <f t="shared" si="16"/>
        <v>0.5794116839</v>
      </c>
      <c r="L50" s="6">
        <f>'orig. data'!B43</f>
        <v>809</v>
      </c>
      <c r="M50" s="6">
        <f>'orig. data'!C43</f>
        <v>3813</v>
      </c>
      <c r="N50" s="12">
        <f>'orig. data'!G43</f>
        <v>1.470756E-16</v>
      </c>
      <c r="P50" s="6">
        <f>'orig. data'!P43</f>
        <v>2483</v>
      </c>
      <c r="Q50" s="6">
        <f>'orig. data'!Q43</f>
        <v>3920</v>
      </c>
      <c r="R50" s="12">
        <f>'orig. data'!U43</f>
        <v>0.0007624311</v>
      </c>
      <c r="T50" s="12">
        <f>'orig. data'!AD43</f>
        <v>2.8004E-140</v>
      </c>
    </row>
    <row r="51" spans="1:20" ht="12.75">
      <c r="A51" s="2">
        <v>42</v>
      </c>
      <c r="B51" t="s">
        <v>354</v>
      </c>
      <c r="C51" t="str">
        <f t="shared" si="17"/>
        <v>1</v>
      </c>
      <c r="D51">
        <f t="shared" si="18"/>
      </c>
      <c r="E51" t="str">
        <f t="shared" si="19"/>
        <v>t</v>
      </c>
      <c r="F51" t="str">
        <f t="shared" si="13"/>
        <v>  </v>
      </c>
      <c r="G51" t="str">
        <f t="shared" si="14"/>
        <v>  </v>
      </c>
      <c r="H51" s="13">
        <f t="shared" si="15"/>
        <v>0.29260897</v>
      </c>
      <c r="I51" s="3">
        <f>'orig. data'!D42</f>
        <v>0.1945124434</v>
      </c>
      <c r="J51" s="3">
        <f>'orig. data'!R42</f>
        <v>0.5465475049</v>
      </c>
      <c r="K51" s="13">
        <f t="shared" si="16"/>
        <v>0.5794116839</v>
      </c>
      <c r="L51" s="6">
        <f>'orig. data'!B42</f>
        <v>1078</v>
      </c>
      <c r="M51" s="6">
        <f>'orig. data'!C42</f>
        <v>5396</v>
      </c>
      <c r="N51" s="12">
        <f>'orig. data'!G42</f>
        <v>9.439369E-28</v>
      </c>
      <c r="P51" s="6">
        <f>'orig. data'!P42</f>
        <v>3403</v>
      </c>
      <c r="Q51" s="6">
        <f>'orig. data'!Q42</f>
        <v>6194</v>
      </c>
      <c r="R51" s="12">
        <f>'orig. data'!U42</f>
        <v>0.0160168751</v>
      </c>
      <c r="T51" s="12">
        <f>'orig. data'!AD42</f>
        <v>3.07655E-153</v>
      </c>
    </row>
    <row r="52" spans="1:20" ht="12.75">
      <c r="A52" s="2">
        <v>43</v>
      </c>
      <c r="B52" t="s">
        <v>356</v>
      </c>
      <c r="C52" t="str">
        <f t="shared" si="17"/>
        <v>1</v>
      </c>
      <c r="D52" t="str">
        <f t="shared" si="18"/>
        <v>2</v>
      </c>
      <c r="E52" t="str">
        <f t="shared" si="19"/>
        <v>t</v>
      </c>
      <c r="F52" t="str">
        <f t="shared" si="13"/>
        <v>  </v>
      </c>
      <c r="G52" t="str">
        <f t="shared" si="14"/>
        <v>  </v>
      </c>
      <c r="H52" s="13">
        <f t="shared" si="15"/>
        <v>0.29260897</v>
      </c>
      <c r="I52" s="3">
        <f>'orig. data'!D44</f>
        <v>0.220416642</v>
      </c>
      <c r="J52" s="3">
        <f>'orig. data'!R44</f>
        <v>0.6998995602</v>
      </c>
      <c r="K52" s="13">
        <f t="shared" si="16"/>
        <v>0.5794116839</v>
      </c>
      <c r="L52" s="6">
        <f>'orig. data'!B44</f>
        <v>312</v>
      </c>
      <c r="M52" s="6">
        <f>'orig. data'!C44</f>
        <v>1263</v>
      </c>
      <c r="N52" s="12">
        <f>'orig. data'!G44</f>
        <v>5.21359E-05</v>
      </c>
      <c r="P52" s="6">
        <f>'orig. data'!P44</f>
        <v>901</v>
      </c>
      <c r="Q52" s="6">
        <f>'orig. data'!Q44</f>
        <v>1292</v>
      </c>
      <c r="R52" s="12">
        <f>'orig. data'!U44</f>
        <v>4.7191836E-07</v>
      </c>
      <c r="T52" s="12">
        <f>'orig. data'!AD44</f>
        <v>1.337934E-54</v>
      </c>
    </row>
    <row r="53" spans="1:20" ht="12.75">
      <c r="A53" s="2">
        <v>44</v>
      </c>
      <c r="B53" t="s">
        <v>172</v>
      </c>
      <c r="C53" t="str">
        <f t="shared" si="17"/>
        <v>1</v>
      </c>
      <c r="D53">
        <f t="shared" si="18"/>
      </c>
      <c r="E53" t="str">
        <f t="shared" si="19"/>
        <v>t</v>
      </c>
      <c r="F53" t="str">
        <f t="shared" si="13"/>
        <v>  </v>
      </c>
      <c r="G53" t="str">
        <f t="shared" si="14"/>
        <v>  </v>
      </c>
      <c r="H53" s="13">
        <f t="shared" si="15"/>
        <v>0.29260897</v>
      </c>
      <c r="I53" s="3">
        <f>'orig. data'!D45</f>
        <v>0.1661107875</v>
      </c>
      <c r="J53" s="3">
        <f>'orig. data'!R45</f>
        <v>0.5819758862</v>
      </c>
      <c r="K53" s="13">
        <f t="shared" si="16"/>
        <v>0.5794116839</v>
      </c>
      <c r="L53" s="6">
        <f>'orig. data'!B45</f>
        <v>1472</v>
      </c>
      <c r="M53" s="6">
        <f>'orig. data'!C45</f>
        <v>8634</v>
      </c>
      <c r="N53" s="12">
        <f>'orig. data'!G45</f>
        <v>9.751279E-66</v>
      </c>
      <c r="P53" s="6">
        <f>'orig. data'!P45</f>
        <v>5313</v>
      </c>
      <c r="Q53" s="6">
        <f>'orig. data'!Q45</f>
        <v>9039</v>
      </c>
      <c r="R53" s="12">
        <f>'orig. data'!U45</f>
        <v>0.8404388903</v>
      </c>
      <c r="T53" s="12">
        <f>'orig. data'!AD45</f>
        <v>1.58762E-291</v>
      </c>
    </row>
    <row r="54" spans="1:20" ht="12.75">
      <c r="A54" s="2">
        <v>45</v>
      </c>
      <c r="B54" t="s">
        <v>357</v>
      </c>
      <c r="C54" t="str">
        <f t="shared" si="17"/>
        <v>1</v>
      </c>
      <c r="D54">
        <f t="shared" si="18"/>
      </c>
      <c r="E54" t="str">
        <f t="shared" si="19"/>
        <v>t</v>
      </c>
      <c r="F54" t="str">
        <f t="shared" si="13"/>
        <v>  </v>
      </c>
      <c r="G54" t="str">
        <f t="shared" si="14"/>
        <v>  </v>
      </c>
      <c r="H54" s="13">
        <f t="shared" si="15"/>
        <v>0.29260897</v>
      </c>
      <c r="I54" s="3">
        <f>'orig. data'!D46</f>
        <v>0.0895015907</v>
      </c>
      <c r="J54" s="3">
        <f>'orig. data'!R46</f>
        <v>0.5327221498</v>
      </c>
      <c r="K54" s="13">
        <f t="shared" si="16"/>
        <v>0.5794116839</v>
      </c>
      <c r="L54" s="6">
        <f>'orig. data'!B46</f>
        <v>182</v>
      </c>
      <c r="M54" s="6">
        <f>'orig. data'!C46</f>
        <v>1641</v>
      </c>
      <c r="N54" s="12">
        <f>'orig. data'!G46</f>
        <v>3.076935E-34</v>
      </c>
      <c r="P54" s="6">
        <f>'orig. data'!P46</f>
        <v>905</v>
      </c>
      <c r="Q54" s="6">
        <f>'orig. data'!Q46</f>
        <v>1691</v>
      </c>
      <c r="R54" s="12">
        <f>'orig. data'!U46</f>
        <v>0.0251344763</v>
      </c>
      <c r="T54" s="12">
        <f>'orig. data'!AD46</f>
        <v>1.787361E-71</v>
      </c>
    </row>
    <row r="55" spans="2:20" ht="12.75">
      <c r="B55"/>
      <c r="C55"/>
      <c r="D55"/>
      <c r="E55"/>
      <c r="F55"/>
      <c r="G55"/>
      <c r="H55" s="13"/>
      <c r="I55" s="3"/>
      <c r="J55" s="3"/>
      <c r="K55" s="13"/>
      <c r="L55" s="6"/>
      <c r="M55" s="6"/>
      <c r="N55" s="12"/>
      <c r="P55" s="6"/>
      <c r="Q55" s="6"/>
      <c r="R55" s="12"/>
      <c r="T55" s="12"/>
    </row>
    <row r="56" spans="1:24" ht="12.75">
      <c r="A56" s="2">
        <v>46</v>
      </c>
      <c r="B56" s="32" t="s">
        <v>421</v>
      </c>
      <c r="C56">
        <f t="shared" si="17"/>
      </c>
      <c r="D56" t="str">
        <f t="shared" si="18"/>
        <v>2</v>
      </c>
      <c r="E56">
        <f t="shared" si="19"/>
      </c>
      <c r="F56" s="32" t="str">
        <f aca="true" t="shared" si="20" ref="F56:F61">IF(AND(L56&gt;0,L56&lt;=5),"T1c"," ")&amp;IF(AND(M56&gt;0,M56&lt;=5),"T1p"," ")</f>
        <v>  </v>
      </c>
      <c r="G56" s="32" t="str">
        <f aca="true" t="shared" si="21" ref="G56:G61">IF(AND(P56&gt;0,P56&lt;=5),"T2c"," ")&amp;IF(AND(Q56&gt;0,Q56&lt;=5),"T2p"," ")</f>
        <v>  </v>
      </c>
      <c r="H56" s="33">
        <f aca="true" t="shared" si="22" ref="H56:H61">I$20</f>
        <v>0.29260897</v>
      </c>
      <c r="I56" s="34">
        <f>'orig. data'!D54</f>
        <v>0.1695408382</v>
      </c>
      <c r="J56" s="34">
        <f>'orig. data'!R54</f>
        <v>0.6855205315</v>
      </c>
      <c r="K56" s="33">
        <f aca="true" t="shared" si="23" ref="K56:K61">J$20</f>
        <v>0.5794116839</v>
      </c>
      <c r="L56" s="35">
        <f>'orig. data'!B54</f>
        <v>942</v>
      </c>
      <c r="M56" s="35">
        <f>'orig. data'!C54</f>
        <v>5699</v>
      </c>
      <c r="N56" s="36" t="str">
        <f>'orig. data'!G54</f>
        <v> </v>
      </c>
      <c r="P56" s="43">
        <f>'orig. data'!P54</f>
        <v>3909</v>
      </c>
      <c r="Q56" s="43">
        <f>'orig. data'!Q54</f>
        <v>5723</v>
      </c>
      <c r="R56" s="44">
        <f>'orig. data'!U54</f>
        <v>5.243019E-13</v>
      </c>
      <c r="T56" s="44" t="str">
        <f>'orig. data'!AD54</f>
        <v> </v>
      </c>
      <c r="V56" s="37">
        <f>'orig. data'!AM54</f>
      </c>
      <c r="W56" s="37">
        <f>'orig. data'!AN54</f>
        <v>0.10943083970000003</v>
      </c>
      <c r="X56" s="37" t="str">
        <f>'orig. data'!AO54</f>
        <v>signif</v>
      </c>
    </row>
    <row r="57" spans="1:24" ht="12.75">
      <c r="A57" s="2">
        <v>47</v>
      </c>
      <c r="B57" s="32" t="s">
        <v>422</v>
      </c>
      <c r="C57">
        <f t="shared" si="17"/>
      </c>
      <c r="D57" t="str">
        <f t="shared" si="18"/>
        <v>2</v>
      </c>
      <c r="E57">
        <f t="shared" si="19"/>
      </c>
      <c r="F57" s="32" t="str">
        <f t="shared" si="20"/>
        <v>  </v>
      </c>
      <c r="G57" s="32" t="str">
        <f t="shared" si="21"/>
        <v>  </v>
      </c>
      <c r="H57" s="33">
        <f t="shared" si="22"/>
        <v>0.29260897</v>
      </c>
      <c r="I57" s="34">
        <f>'orig. data'!D56</f>
        <v>0.1549236162</v>
      </c>
      <c r="J57" s="34">
        <f>'orig. data'!R56</f>
        <v>0.6806128767</v>
      </c>
      <c r="K57" s="33">
        <f t="shared" si="23"/>
        <v>0.5794116839</v>
      </c>
      <c r="L57" s="35">
        <f>'orig. data'!B56</f>
        <v>605</v>
      </c>
      <c r="M57" s="35">
        <f>'orig. data'!C56</f>
        <v>4018</v>
      </c>
      <c r="N57" s="36" t="str">
        <f>'orig. data'!G56</f>
        <v> </v>
      </c>
      <c r="P57" s="43">
        <f>'orig. data'!P56</f>
        <v>2667</v>
      </c>
      <c r="Q57" s="43">
        <f>'orig. data'!Q56</f>
        <v>3929</v>
      </c>
      <c r="R57" s="44">
        <f>'orig. data'!U56</f>
        <v>4.010772E-10</v>
      </c>
      <c r="T57" s="44" t="str">
        <f>'orig. data'!AD56</f>
        <v> </v>
      </c>
      <c r="V57" s="37">
        <f>'orig. data'!AM56</f>
      </c>
      <c r="W57" s="37">
        <f>'orig. data'!AN55</f>
        <v>0.14290909830000004</v>
      </c>
      <c r="X57" s="37" t="str">
        <f>'orig. data'!AO55</f>
        <v>signif</v>
      </c>
    </row>
    <row r="58" spans="1:24" ht="12.75">
      <c r="A58" s="2">
        <v>48</v>
      </c>
      <c r="B58" s="32" t="s">
        <v>423</v>
      </c>
      <c r="C58">
        <f t="shared" si="17"/>
      </c>
      <c r="D58">
        <f t="shared" si="18"/>
      </c>
      <c r="E58">
        <f t="shared" si="19"/>
      </c>
      <c r="F58" s="32" t="str">
        <f t="shared" si="20"/>
        <v>  </v>
      </c>
      <c r="G58" s="32" t="str">
        <f t="shared" si="21"/>
        <v>  </v>
      </c>
      <c r="H58" s="33">
        <f t="shared" si="22"/>
        <v>0.29260897</v>
      </c>
      <c r="I58" s="34">
        <f>'orig. data'!D55</f>
        <v>0.1352719456</v>
      </c>
      <c r="J58" s="34">
        <f>'orig. data'!R55</f>
        <v>0.5980203798</v>
      </c>
      <c r="K58" s="33">
        <f t="shared" si="23"/>
        <v>0.5794116839</v>
      </c>
      <c r="L58" s="35">
        <f>'orig. data'!B55</f>
        <v>570</v>
      </c>
      <c r="M58" s="35">
        <f>'orig. data'!C55</f>
        <v>4306</v>
      </c>
      <c r="N58" s="36" t="str">
        <f>'orig. data'!G55</f>
        <v> </v>
      </c>
      <c r="P58" s="43">
        <f>'orig. data'!P55</f>
        <v>2690</v>
      </c>
      <c r="Q58" s="43">
        <f>'orig. data'!Q55</f>
        <v>4508</v>
      </c>
      <c r="R58" s="44">
        <f>'orig. data'!U55</f>
        <v>0.2182428228</v>
      </c>
      <c r="T58" s="44" t="str">
        <f>'orig. data'!AD55</f>
        <v> </v>
      </c>
      <c r="V58" s="37">
        <f>'orig. data'!AM55</f>
      </c>
      <c r="W58" s="37">
        <f>'orig. data'!AN56</f>
        <v>0.12178692910000002</v>
      </c>
      <c r="X58" s="37" t="str">
        <f>'orig. data'!AO56</f>
        <v>signif</v>
      </c>
    </row>
    <row r="59" spans="1:24" ht="12.75">
      <c r="A59" s="2">
        <v>49</v>
      </c>
      <c r="B59" s="32" t="s">
        <v>424</v>
      </c>
      <c r="C59">
        <f t="shared" si="17"/>
      </c>
      <c r="D59" t="str">
        <f t="shared" si="18"/>
        <v>2</v>
      </c>
      <c r="E59">
        <f t="shared" si="19"/>
      </c>
      <c r="F59" s="32" t="str">
        <f t="shared" si="20"/>
        <v>  </v>
      </c>
      <c r="G59" s="32" t="str">
        <f t="shared" si="21"/>
        <v>  </v>
      </c>
      <c r="H59" s="33">
        <f t="shared" si="22"/>
        <v>0.29260897</v>
      </c>
      <c r="I59" s="34">
        <f>'orig. data'!D57</f>
        <v>0.140942286</v>
      </c>
      <c r="J59" s="34">
        <f>'orig. data'!R57</f>
        <v>0.6476613796</v>
      </c>
      <c r="K59" s="33">
        <f t="shared" si="23"/>
        <v>0.5794116839</v>
      </c>
      <c r="L59" s="35">
        <f>'orig. data'!B57</f>
        <v>824</v>
      </c>
      <c r="M59" s="35">
        <f>'orig. data'!C57</f>
        <v>6004</v>
      </c>
      <c r="N59" s="36" t="str">
        <f>'orig. data'!G57</f>
        <v> </v>
      </c>
      <c r="P59" s="43">
        <f>'orig. data'!P57</f>
        <v>3856</v>
      </c>
      <c r="Q59" s="43">
        <f>'orig. data'!Q57</f>
        <v>5988</v>
      </c>
      <c r="R59" s="44">
        <f>'orig. data'!U57</f>
        <v>1.9375469E-06</v>
      </c>
      <c r="T59" s="44" t="str">
        <f>'orig. data'!AD57</f>
        <v> </v>
      </c>
      <c r="V59" s="37">
        <f>'orig. data'!AM57</f>
      </c>
      <c r="W59" s="37">
        <f>'orig. data'!AN57</f>
        <v>0.13924877530000002</v>
      </c>
      <c r="X59" s="37" t="str">
        <f>'orig. data'!AO57</f>
        <v>signif</v>
      </c>
    </row>
    <row r="60" spans="1:24" ht="12.75">
      <c r="A60" s="2">
        <v>50</v>
      </c>
      <c r="B60" s="32" t="s">
        <v>425</v>
      </c>
      <c r="C60">
        <f t="shared" si="17"/>
      </c>
      <c r="D60" t="str">
        <f t="shared" si="18"/>
        <v>2</v>
      </c>
      <c r="E60">
        <f t="shared" si="19"/>
      </c>
      <c r="F60" s="32" t="str">
        <f t="shared" si="20"/>
        <v>  </v>
      </c>
      <c r="G60" s="32" t="str">
        <f t="shared" si="21"/>
        <v>  </v>
      </c>
      <c r="H60" s="33">
        <f t="shared" si="22"/>
        <v>0.29260897</v>
      </c>
      <c r="I60" s="34">
        <f>'orig. data'!D58</f>
        <v>0.1190676392</v>
      </c>
      <c r="J60" s="34">
        <f>'orig. data'!R58</f>
        <v>0.6211187708</v>
      </c>
      <c r="K60" s="33">
        <f t="shared" si="23"/>
        <v>0.5794116839</v>
      </c>
      <c r="L60" s="35">
        <f>'orig. data'!B58</f>
        <v>640</v>
      </c>
      <c r="M60" s="35">
        <f>'orig. data'!C58</f>
        <v>5601</v>
      </c>
      <c r="N60" s="36" t="str">
        <f>'orig. data'!G58</f>
        <v> </v>
      </c>
      <c r="P60" s="43">
        <f>'orig. data'!P58</f>
        <v>3289</v>
      </c>
      <c r="Q60" s="43">
        <f>'orig. data'!Q58</f>
        <v>5308</v>
      </c>
      <c r="R60" s="44">
        <f>'orig. data'!U58</f>
        <v>0.0042877763</v>
      </c>
      <c r="T60" s="44" t="str">
        <f>'orig. data'!AD58</f>
        <v> </v>
      </c>
      <c r="V60" s="37">
        <f>'orig. data'!AM58</f>
      </c>
      <c r="W60" s="37">
        <f>'orig. data'!AN58</f>
        <v>0.16142761560000002</v>
      </c>
      <c r="X60" s="37" t="str">
        <f>'orig. data'!AO58</f>
        <v>signif</v>
      </c>
    </row>
    <row r="61" spans="1:24" ht="12.75">
      <c r="A61" s="2">
        <v>51</v>
      </c>
      <c r="B61" s="32" t="s">
        <v>426</v>
      </c>
      <c r="C61">
        <f t="shared" si="17"/>
      </c>
      <c r="D61">
        <f t="shared" si="18"/>
      </c>
      <c r="E61">
        <f t="shared" si="19"/>
      </c>
      <c r="F61" s="32" t="str">
        <f t="shared" si="20"/>
        <v>  </v>
      </c>
      <c r="G61" s="32" t="str">
        <f t="shared" si="21"/>
        <v>  </v>
      </c>
      <c r="H61" s="33">
        <f t="shared" si="22"/>
        <v>0.29260897</v>
      </c>
      <c r="I61" s="34">
        <f>'orig. data'!D59</f>
        <v>0.1222341049</v>
      </c>
      <c r="J61" s="34">
        <f>'orig. data'!R59</f>
        <v>0.6106272284</v>
      </c>
      <c r="K61" s="33">
        <f t="shared" si="23"/>
        <v>0.5794116839</v>
      </c>
      <c r="L61" s="35">
        <f>'orig. data'!B59</f>
        <v>500</v>
      </c>
      <c r="M61" s="35">
        <f>'orig. data'!C59</f>
        <v>4185</v>
      </c>
      <c r="N61" s="36" t="str">
        <f>'orig. data'!G59</f>
        <v> </v>
      </c>
      <c r="P61" s="43">
        <f>'orig. data'!P59</f>
        <v>2652</v>
      </c>
      <c r="Q61" s="43">
        <f>'orig. data'!Q59</f>
        <v>4348</v>
      </c>
      <c r="R61" s="44">
        <f>'orig. data'!U59</f>
        <v>0.0421313797</v>
      </c>
      <c r="T61" s="44" t="str">
        <f>'orig. data'!AD59</f>
        <v> </v>
      </c>
      <c r="V61" s="37">
        <f>'orig. data'!AM59</f>
      </c>
      <c r="W61" s="37">
        <f>'orig. data'!AN59</f>
        <v>0.15640192100000003</v>
      </c>
      <c r="X61" s="37" t="str">
        <f>'orig. data'!AO59</f>
        <v>signif</v>
      </c>
    </row>
    <row r="62" spans="2:21" s="45" customFormat="1" ht="12.75">
      <c r="B62" s="16"/>
      <c r="C62" s="16"/>
      <c r="D62" s="16"/>
      <c r="E62" s="16"/>
      <c r="F62" s="16"/>
      <c r="G62" s="16"/>
      <c r="H62" s="53"/>
      <c r="I62" s="54"/>
      <c r="J62" s="54"/>
      <c r="K62" s="53"/>
      <c r="L62" s="43"/>
      <c r="M62" s="43"/>
      <c r="N62" s="44"/>
      <c r="O62" s="10"/>
      <c r="P62" s="43"/>
      <c r="Q62" s="43"/>
      <c r="R62" s="44"/>
      <c r="S62" s="10"/>
      <c r="T62" s="44"/>
      <c r="U62" s="38"/>
    </row>
    <row r="63" spans="1:24" ht="12.75">
      <c r="A63" s="2">
        <v>52</v>
      </c>
      <c r="B63" s="32" t="s">
        <v>427</v>
      </c>
      <c r="C63">
        <f t="shared" si="17"/>
      </c>
      <c r="D63" t="str">
        <f t="shared" si="18"/>
        <v>2</v>
      </c>
      <c r="E63">
        <f t="shared" si="19"/>
      </c>
      <c r="F63" s="32" t="str">
        <f aca="true" t="shared" si="24" ref="F63:F69">IF(AND(L63&gt;0,L63&lt;=5),"T1c"," ")&amp;IF(AND(M63&gt;0,M63&lt;=5),"T1p"," ")</f>
        <v>  </v>
      </c>
      <c r="G63" s="32" t="str">
        <f aca="true" t="shared" si="25" ref="G63:G69">IF(AND(P63&gt;0,P63&lt;=5),"T2c"," ")&amp;IF(AND(Q63&gt;0,Q63&lt;=5),"T2p"," ")</f>
        <v>  </v>
      </c>
      <c r="H63" s="33">
        <f aca="true" t="shared" si="26" ref="H63:H69">I$20</f>
        <v>0.29260897</v>
      </c>
      <c r="I63" s="34">
        <f>'orig. data'!D47</f>
        <v>0.1656033594</v>
      </c>
      <c r="J63" s="34">
        <f>'orig. data'!R47</f>
        <v>0.693459234</v>
      </c>
      <c r="K63" s="33">
        <f aca="true" t="shared" si="27" ref="K63:K69">J$20</f>
        <v>0.5794116839</v>
      </c>
      <c r="L63" s="35">
        <f>'orig. data'!B47</f>
        <v>281</v>
      </c>
      <c r="M63" s="35">
        <f>'orig. data'!C47</f>
        <v>1689</v>
      </c>
      <c r="N63" s="36" t="str">
        <f>'orig. data'!G47</f>
        <v> </v>
      </c>
      <c r="P63" s="43">
        <f>'orig. data'!P47</f>
        <v>1261</v>
      </c>
      <c r="Q63" s="43">
        <f>'orig. data'!Q47</f>
        <v>1804</v>
      </c>
      <c r="R63" s="44">
        <f>'orig. data'!U47</f>
        <v>5.7457904E-08</v>
      </c>
      <c r="T63" s="44" t="str">
        <f>'orig. data'!AD47</f>
        <v> </v>
      </c>
      <c r="V63" s="37">
        <f>'orig. data'!AM47</f>
      </c>
      <c r="W63" s="37">
        <f>'orig. data'!AN47</f>
        <v>0.10188236740000003</v>
      </c>
      <c r="X63" s="37" t="str">
        <f>'orig. data'!AO47</f>
        <v>signif</v>
      </c>
    </row>
    <row r="64" spans="1:24" ht="12.75">
      <c r="A64" s="2">
        <v>53</v>
      </c>
      <c r="B64" s="32" t="s">
        <v>428</v>
      </c>
      <c r="C64">
        <f t="shared" si="17"/>
      </c>
      <c r="D64" t="str">
        <f t="shared" si="18"/>
        <v>2</v>
      </c>
      <c r="E64">
        <f t="shared" si="19"/>
      </c>
      <c r="F64" s="32" t="str">
        <f t="shared" si="24"/>
        <v>  </v>
      </c>
      <c r="G64" s="32" t="str">
        <f t="shared" si="25"/>
        <v>  </v>
      </c>
      <c r="H64" s="33">
        <f t="shared" si="26"/>
        <v>0.29260897</v>
      </c>
      <c r="I64" s="34">
        <f>'orig. data'!D48</f>
        <v>0.2224415327</v>
      </c>
      <c r="J64" s="34">
        <f>'orig. data'!R48</f>
        <v>0.6695530445</v>
      </c>
      <c r="K64" s="33">
        <f t="shared" si="27"/>
        <v>0.5794116839</v>
      </c>
      <c r="L64" s="35">
        <f>'orig. data'!B48</f>
        <v>235</v>
      </c>
      <c r="M64" s="35">
        <f>'orig. data'!C48</f>
        <v>1062</v>
      </c>
      <c r="N64" s="36" t="str">
        <f>'orig. data'!G48</f>
        <v> </v>
      </c>
      <c r="P64" s="43">
        <f>'orig. data'!P48</f>
        <v>1073</v>
      </c>
      <c r="Q64" s="43">
        <f>'orig. data'!Q48</f>
        <v>1585</v>
      </c>
      <c r="R64" s="44">
        <f>'orig. data'!U48</f>
        <v>4.07287E-05</v>
      </c>
      <c r="T64" s="44" t="str">
        <f>'orig. data'!AD48</f>
        <v> </v>
      </c>
      <c r="V64" s="37">
        <f>'orig. data'!AM48</f>
      </c>
      <c r="W64" s="37">
        <f>'orig. data'!AN48</f>
        <v>0.03466246740000001</v>
      </c>
      <c r="X64" s="37" t="str">
        <f>'orig. data'!AO48</f>
        <v>signif</v>
      </c>
    </row>
    <row r="65" spans="1:24" ht="12.75">
      <c r="A65" s="2">
        <v>54</v>
      </c>
      <c r="B65" s="32" t="s">
        <v>429</v>
      </c>
      <c r="C65">
        <f t="shared" si="17"/>
      </c>
      <c r="D65" t="str">
        <f t="shared" si="18"/>
        <v>2</v>
      </c>
      <c r="E65">
        <f t="shared" si="19"/>
      </c>
      <c r="F65" s="32" t="str">
        <f t="shared" si="24"/>
        <v>  </v>
      </c>
      <c r="G65" s="32" t="str">
        <f t="shared" si="25"/>
        <v>  </v>
      </c>
      <c r="H65" s="33">
        <f t="shared" si="26"/>
        <v>0.29260897</v>
      </c>
      <c r="I65" s="34">
        <f>'orig. data'!D49</f>
        <v>0.2110649836</v>
      </c>
      <c r="J65" s="34">
        <f>'orig. data'!R49</f>
        <v>0.7446305692</v>
      </c>
      <c r="K65" s="33">
        <f t="shared" si="27"/>
        <v>0.5794116839</v>
      </c>
      <c r="L65" s="35">
        <f>'orig. data'!B49</f>
        <v>989</v>
      </c>
      <c r="M65" s="35">
        <f>'orig. data'!C49</f>
        <v>4723</v>
      </c>
      <c r="N65" s="36" t="str">
        <f>'orig. data'!G49</f>
        <v> </v>
      </c>
      <c r="P65" s="43">
        <f>'orig. data'!P49</f>
        <v>3652</v>
      </c>
      <c r="Q65" s="43">
        <f>'orig. data'!Q49</f>
        <v>4913</v>
      </c>
      <c r="R65" s="44">
        <f>'orig. data'!U49</f>
        <v>4.224605E-26</v>
      </c>
      <c r="T65" s="44" t="str">
        <f>'orig. data'!AD49</f>
        <v> </v>
      </c>
      <c r="V65" s="37">
        <f>'orig. data'!AM49</f>
      </c>
      <c r="W65" s="37">
        <f>'orig. data'!AN49</f>
        <v>0.06560624020000003</v>
      </c>
      <c r="X65" s="37" t="str">
        <f>'orig. data'!AO49</f>
        <v>signif</v>
      </c>
    </row>
    <row r="66" spans="1:24" ht="12.75">
      <c r="A66" s="2">
        <v>55</v>
      </c>
      <c r="B66" s="32" t="s">
        <v>430</v>
      </c>
      <c r="C66">
        <f t="shared" si="17"/>
      </c>
      <c r="D66" t="str">
        <f t="shared" si="18"/>
        <v>2</v>
      </c>
      <c r="E66">
        <f t="shared" si="19"/>
      </c>
      <c r="F66" s="32" t="str">
        <f t="shared" si="24"/>
        <v>  </v>
      </c>
      <c r="G66" s="32" t="str">
        <f t="shared" si="25"/>
        <v>  </v>
      </c>
      <c r="H66" s="33">
        <f t="shared" si="26"/>
        <v>0.29260897</v>
      </c>
      <c r="I66" s="34">
        <f>'orig. data'!D50</f>
        <v>0.202822828</v>
      </c>
      <c r="J66" s="34">
        <f>'orig. data'!R50</f>
        <v>0.6819120907</v>
      </c>
      <c r="K66" s="33">
        <f t="shared" si="27"/>
        <v>0.5794116839</v>
      </c>
      <c r="L66" s="35">
        <f>'orig. data'!B50</f>
        <v>490</v>
      </c>
      <c r="M66" s="35">
        <f>'orig. data'!C50</f>
        <v>2441</v>
      </c>
      <c r="N66" s="36" t="str">
        <f>'orig. data'!G50</f>
        <v> </v>
      </c>
      <c r="P66" s="43">
        <f>'orig. data'!P50</f>
        <v>1553</v>
      </c>
      <c r="Q66" s="43">
        <f>'orig. data'!Q50</f>
        <v>2283</v>
      </c>
      <c r="R66" s="44">
        <f>'orig. data'!U50</f>
        <v>9.7116001E-08</v>
      </c>
      <c r="T66" s="44" t="str">
        <f>'orig. data'!AD50</f>
        <v> </v>
      </c>
      <c r="V66" s="37">
        <f>'orig. data'!AM50</f>
      </c>
      <c r="W66" s="37">
        <f>'orig. data'!AN50</f>
        <v>0.06743847820000001</v>
      </c>
      <c r="X66" s="37" t="str">
        <f>'orig. data'!AO50</f>
        <v>signif</v>
      </c>
    </row>
    <row r="67" spans="1:24" ht="12.75">
      <c r="A67" s="2">
        <v>56</v>
      </c>
      <c r="B67" s="32" t="s">
        <v>431</v>
      </c>
      <c r="C67">
        <f t="shared" si="17"/>
      </c>
      <c r="D67">
        <f t="shared" si="18"/>
      </c>
      <c r="E67">
        <f t="shared" si="19"/>
      </c>
      <c r="F67" s="32" t="str">
        <f t="shared" si="24"/>
        <v>  </v>
      </c>
      <c r="G67" s="32" t="str">
        <f t="shared" si="25"/>
        <v>  </v>
      </c>
      <c r="H67" s="33">
        <f t="shared" si="26"/>
        <v>0.29260897</v>
      </c>
      <c r="I67" s="34">
        <f>'orig. data'!D51</f>
        <v>0.2416712739</v>
      </c>
      <c r="J67" s="34">
        <f>'orig. data'!R51</f>
        <v>0.5832656176</v>
      </c>
      <c r="K67" s="33">
        <f t="shared" si="27"/>
        <v>0.5794116839</v>
      </c>
      <c r="L67" s="35">
        <f>'orig. data'!B51</f>
        <v>321</v>
      </c>
      <c r="M67" s="35">
        <f>'orig. data'!C51</f>
        <v>1332</v>
      </c>
      <c r="N67" s="36" t="str">
        <f>'orig. data'!G51</f>
        <v> </v>
      </c>
      <c r="P67" s="43">
        <f>'orig. data'!P51</f>
        <v>1214</v>
      </c>
      <c r="Q67" s="43">
        <f>'orig. data'!Q51</f>
        <v>2075</v>
      </c>
      <c r="R67" s="44">
        <f>'orig. data'!U51</f>
        <v>0.8436027724</v>
      </c>
      <c r="T67" s="44" t="str">
        <f>'orig. data'!AD51</f>
        <v> </v>
      </c>
      <c r="V67" s="37">
        <f>'orig. data'!AM51</f>
      </c>
      <c r="W67" s="37">
        <f>'orig. data'!AN51</f>
        <v>0.018756357500000043</v>
      </c>
      <c r="X67" s="37" t="str">
        <f>'orig. data'!AO51</f>
        <v>signif</v>
      </c>
    </row>
    <row r="68" spans="1:24" ht="12.75">
      <c r="A68" s="2">
        <v>57</v>
      </c>
      <c r="B68" s="32" t="s">
        <v>432</v>
      </c>
      <c r="C68">
        <f t="shared" si="17"/>
      </c>
      <c r="D68">
        <f t="shared" si="18"/>
      </c>
      <c r="E68">
        <f t="shared" si="19"/>
      </c>
      <c r="F68" s="32" t="str">
        <f t="shared" si="24"/>
        <v>  </v>
      </c>
      <c r="G68" s="32" t="str">
        <f t="shared" si="25"/>
        <v>  </v>
      </c>
      <c r="H68" s="33">
        <f t="shared" si="26"/>
        <v>0.29260897</v>
      </c>
      <c r="I68" s="34">
        <f>'orig. data'!D52</f>
        <v>0.2159477401</v>
      </c>
      <c r="J68" s="34">
        <f>'orig. data'!R52</f>
        <v>0.5850099898</v>
      </c>
      <c r="K68" s="33">
        <f t="shared" si="27"/>
        <v>0.5794116839</v>
      </c>
      <c r="L68" s="35">
        <f>'orig. data'!B52</f>
        <v>298</v>
      </c>
      <c r="M68" s="35">
        <f>'orig. data'!C52</f>
        <v>1411</v>
      </c>
      <c r="N68" s="36" t="str">
        <f>'orig. data'!G52</f>
        <v> </v>
      </c>
      <c r="P68" s="43">
        <f>'orig. data'!P52</f>
        <v>1305</v>
      </c>
      <c r="Q68" s="43">
        <f>'orig. data'!Q52</f>
        <v>2234</v>
      </c>
      <c r="R68" s="44">
        <f>'orig. data'!U52</f>
        <v>0.7686492278</v>
      </c>
      <c r="T68" s="44" t="str">
        <f>'orig. data'!AD52</f>
        <v> </v>
      </c>
      <c r="V68" s="37">
        <f>'orig. data'!AM52</f>
      </c>
      <c r="W68" s="37">
        <f>'orig. data'!AN52</f>
        <v>0.04580689920000003</v>
      </c>
      <c r="X68" s="37" t="str">
        <f>'orig. data'!AO52</f>
        <v>signif</v>
      </c>
    </row>
    <row r="69" spans="1:24" ht="12.75">
      <c r="A69" s="2">
        <v>58</v>
      </c>
      <c r="B69" s="32" t="s">
        <v>433</v>
      </c>
      <c r="C69">
        <f t="shared" si="17"/>
      </c>
      <c r="D69">
        <f t="shared" si="18"/>
      </c>
      <c r="E69">
        <f t="shared" si="19"/>
      </c>
      <c r="F69" s="32" t="str">
        <f t="shared" si="24"/>
        <v>  </v>
      </c>
      <c r="G69" s="32" t="str">
        <f t="shared" si="25"/>
        <v>  </v>
      </c>
      <c r="H69" s="33">
        <f t="shared" si="26"/>
        <v>0.29260897</v>
      </c>
      <c r="I69" s="34">
        <f>'orig. data'!D53</f>
        <v>0.1653129578</v>
      </c>
      <c r="J69" s="34">
        <f>'orig. data'!R53</f>
        <v>0.6121918789</v>
      </c>
      <c r="K69" s="33">
        <f t="shared" si="27"/>
        <v>0.5794116839</v>
      </c>
      <c r="L69" s="35">
        <f>'orig. data'!B53</f>
        <v>551</v>
      </c>
      <c r="M69" s="35">
        <f>'orig. data'!C53</f>
        <v>3409</v>
      </c>
      <c r="N69" s="36" t="str">
        <f>'orig. data'!G53</f>
        <v> </v>
      </c>
      <c r="P69" s="43">
        <f>'orig. data'!P53</f>
        <v>1832</v>
      </c>
      <c r="Q69" s="43">
        <f>'orig. data'!Q53</f>
        <v>2999</v>
      </c>
      <c r="R69" s="44">
        <f>'orig. data'!U53</f>
        <v>0.0567290781</v>
      </c>
      <c r="T69" s="44" t="str">
        <f>'orig. data'!AD53</f>
        <v> </v>
      </c>
      <c r="V69" s="37">
        <f>'orig. data'!AM53</f>
      </c>
      <c r="W69" s="37">
        <f>'orig. data'!AN53</f>
        <v>0.10953077350000001</v>
      </c>
      <c r="X69" s="37" t="str">
        <f>'orig. data'!AO53</f>
        <v>signif</v>
      </c>
    </row>
    <row r="70" spans="2:21" s="45" customFormat="1" ht="12.75">
      <c r="B70" s="16"/>
      <c r="C70" s="16"/>
      <c r="D70" s="16"/>
      <c r="E70" s="16"/>
      <c r="F70" s="16"/>
      <c r="G70" s="16"/>
      <c r="H70" s="53"/>
      <c r="I70" s="54"/>
      <c r="J70" s="54"/>
      <c r="K70" s="53"/>
      <c r="L70" s="43"/>
      <c r="M70" s="43"/>
      <c r="N70" s="44"/>
      <c r="O70" s="10"/>
      <c r="P70" s="43"/>
      <c r="Q70" s="43"/>
      <c r="R70" s="44"/>
      <c r="S70" s="10"/>
      <c r="T70" s="44"/>
      <c r="U70" s="38"/>
    </row>
    <row r="71" spans="1:20" ht="12.75">
      <c r="A71" s="2">
        <v>59</v>
      </c>
      <c r="B71" t="s">
        <v>358</v>
      </c>
      <c r="C71" t="str">
        <f t="shared" si="17"/>
        <v>1</v>
      </c>
      <c r="D71">
        <f t="shared" si="18"/>
      </c>
      <c r="E71" t="str">
        <f t="shared" si="19"/>
        <v>t</v>
      </c>
      <c r="F71" t="str">
        <f>IF(AND(L71&gt;0,L71&lt;=5),"T1c"," ")&amp;IF(AND(M71&gt;0,M71&lt;=5),"T1p"," ")</f>
        <v>  </v>
      </c>
      <c r="G71" t="str">
        <f>IF(AND(P71&gt;0,P71&lt;=5),"T2c"," ")&amp;IF(AND(Q71&gt;0,Q71&lt;=5),"T2p"," ")</f>
        <v>  </v>
      </c>
      <c r="H71" s="13">
        <f>I$20</f>
        <v>0.29260897</v>
      </c>
      <c r="I71" s="3">
        <f>'orig. data'!D60</f>
        <v>0.1171939322</v>
      </c>
      <c r="J71" s="3">
        <f>'orig. data'!R60</f>
        <v>0.6042479201</v>
      </c>
      <c r="K71" s="13">
        <f>J$20</f>
        <v>0.5794116839</v>
      </c>
      <c r="L71" s="6">
        <f>'orig. data'!B60</f>
        <v>307</v>
      </c>
      <c r="M71" s="6">
        <f>'orig. data'!C60</f>
        <v>2490</v>
      </c>
      <c r="N71" s="12">
        <f>'orig. data'!G60</f>
        <v>8.710312E-44</v>
      </c>
      <c r="P71" s="6">
        <f>'orig. data'!P60</f>
        <v>1576</v>
      </c>
      <c r="Q71" s="6">
        <f>'orig. data'!Q60</f>
        <v>2590</v>
      </c>
      <c r="R71" s="12">
        <f>'orig. data'!U60</f>
        <v>0.169946581</v>
      </c>
      <c r="T71" s="12">
        <f>'orig. data'!AD60</f>
        <v>8.79596E-127</v>
      </c>
    </row>
    <row r="72" spans="1:20" ht="12.75">
      <c r="A72" s="2">
        <v>60</v>
      </c>
      <c r="B72" t="s">
        <v>359</v>
      </c>
      <c r="C72" t="str">
        <f t="shared" si="17"/>
        <v>1</v>
      </c>
      <c r="D72" t="str">
        <f t="shared" si="18"/>
        <v>2</v>
      </c>
      <c r="E72">
        <f t="shared" si="19"/>
      </c>
      <c r="F72" t="str">
        <f>IF(AND(L72&gt;0,L72&lt;=5),"T1c"," ")&amp;IF(AND(M72&gt;0,M72&lt;=5),"T1p"," ")</f>
        <v>  </v>
      </c>
      <c r="G72" t="str">
        <f>IF(AND(P72&gt;0,P72&lt;=5),"T2c"," ")&amp;IF(AND(Q72&gt;0,Q72&lt;=5),"T2p"," ")</f>
        <v>  </v>
      </c>
      <c r="H72" s="13">
        <f>I$20</f>
        <v>0.29260897</v>
      </c>
      <c r="I72" s="3">
        <f>'orig. data'!D61</f>
        <v>0.136535744</v>
      </c>
      <c r="J72" s="3">
        <f>'orig. data'!R61</f>
        <v>0.6443046182</v>
      </c>
      <c r="K72" s="13">
        <f>J$20</f>
        <v>0.5794116839</v>
      </c>
      <c r="L72" s="6">
        <f>'orig. data'!B61</f>
        <v>1019</v>
      </c>
      <c r="M72" s="6">
        <f>'orig. data'!C61</f>
        <v>6892</v>
      </c>
      <c r="N72" s="12">
        <f>'orig. data'!G61</f>
        <v>2.756526E-82</v>
      </c>
      <c r="P72" s="6">
        <f>'orig. data'!P61</f>
        <v>4149</v>
      </c>
      <c r="Q72" s="6">
        <f>'orig. data'!Q61</f>
        <v>6469</v>
      </c>
      <c r="R72" s="12">
        <f>'orig. data'!U61</f>
        <v>3.8990358E-06</v>
      </c>
      <c r="T72" s="56" t="str">
        <f>'orig. data'!AD61</f>
        <v>0.00000E-309</v>
      </c>
    </row>
    <row r="73" spans="1:20" ht="12.75">
      <c r="A73" s="2">
        <v>61</v>
      </c>
      <c r="B73" t="s">
        <v>360</v>
      </c>
      <c r="C73" t="str">
        <f t="shared" si="17"/>
        <v>1</v>
      </c>
      <c r="D73">
        <f t="shared" si="18"/>
      </c>
      <c r="E73" t="str">
        <f t="shared" si="19"/>
        <v>t</v>
      </c>
      <c r="F73" t="str">
        <f>IF(AND(L73&gt;0,L73&lt;=5),"T1c"," ")&amp;IF(AND(M73&gt;0,M73&lt;=5),"T1p"," ")</f>
        <v>  </v>
      </c>
      <c r="G73" t="str">
        <f>IF(AND(P73&gt;0,P73&lt;=5),"T2c"," ")&amp;IF(AND(Q73&gt;0,Q73&lt;=5),"T2p"," ")</f>
        <v>  </v>
      </c>
      <c r="H73" s="13">
        <f>I$20</f>
        <v>0.29260897</v>
      </c>
      <c r="I73" s="3">
        <f>'orig. data'!D62</f>
        <v>0.1107430481</v>
      </c>
      <c r="J73" s="3">
        <f>'orig. data'!R62</f>
        <v>0.6176296783</v>
      </c>
      <c r="K73" s="13">
        <f>J$20</f>
        <v>0.5794116839</v>
      </c>
      <c r="L73" s="6">
        <f>'orig. data'!B62</f>
        <v>383</v>
      </c>
      <c r="M73" s="6">
        <f>'orig. data'!C62</f>
        <v>2811</v>
      </c>
      <c r="N73" s="12">
        <f>'orig. data'!G62</f>
        <v>2.756668E-46</v>
      </c>
      <c r="P73" s="6">
        <f>'orig. data'!P62</f>
        <v>1896</v>
      </c>
      <c r="Q73" s="6">
        <f>'orig. data'!Q62</f>
        <v>3044</v>
      </c>
      <c r="R73" s="12">
        <f>'orig. data'!U62</f>
        <v>0.0262606888</v>
      </c>
      <c r="T73" s="12">
        <f>'orig. data'!AD62</f>
        <v>3.9839E-134</v>
      </c>
    </row>
    <row r="74" spans="1:20" ht="12.75">
      <c r="A74" s="2">
        <v>62</v>
      </c>
      <c r="B74" t="s">
        <v>361</v>
      </c>
      <c r="C74" t="str">
        <f t="shared" si="17"/>
        <v>1</v>
      </c>
      <c r="D74">
        <f t="shared" si="18"/>
      </c>
      <c r="E74" t="str">
        <f t="shared" si="19"/>
        <v>t</v>
      </c>
      <c r="F74" t="str">
        <f>IF(AND(L74&gt;0,L74&lt;=5),"T1c"," ")&amp;IF(AND(M74&gt;0,M74&lt;=5),"T1p"," ")</f>
        <v>  </v>
      </c>
      <c r="G74" t="str">
        <f>IF(AND(P74&gt;0,P74&lt;=5),"T2c"," ")&amp;IF(AND(Q74&gt;0,Q74&lt;=5),"T2p"," ")</f>
        <v>  </v>
      </c>
      <c r="H74" s="13">
        <f>I$20</f>
        <v>0.29260897</v>
      </c>
      <c r="I74" s="3">
        <f>'orig. data'!D63</f>
        <v>0.095365912</v>
      </c>
      <c r="J74" s="3">
        <f>'orig. data'!R63</f>
        <v>0.6053715867</v>
      </c>
      <c r="K74" s="13">
        <f>J$20</f>
        <v>0.5794116839</v>
      </c>
      <c r="L74" s="6">
        <f>'orig. data'!B63</f>
        <v>635</v>
      </c>
      <c r="M74" s="6">
        <f>'orig. data'!C63</f>
        <v>5828</v>
      </c>
      <c r="N74" s="12">
        <f>'orig. data'!G63</f>
        <v>1.94329E-108</v>
      </c>
      <c r="P74" s="6">
        <f>'orig. data'!P63</f>
        <v>3492</v>
      </c>
      <c r="Q74" s="6">
        <f>'orig. data'!Q63</f>
        <v>5747</v>
      </c>
      <c r="R74" s="12">
        <f>'orig. data'!U63</f>
        <v>0.0681676802</v>
      </c>
      <c r="T74" s="12">
        <f>'orig. data'!AD63</f>
        <v>3.26762E-277</v>
      </c>
    </row>
    <row r="75" spans="2:20" ht="12.75">
      <c r="B75"/>
      <c r="C75"/>
      <c r="D75"/>
      <c r="E75"/>
      <c r="F75"/>
      <c r="G75"/>
      <c r="H75" s="13"/>
      <c r="I75" s="3"/>
      <c r="J75" s="3"/>
      <c r="K75" s="13"/>
      <c r="L75" s="6"/>
      <c r="M75" s="6"/>
      <c r="N75" s="12"/>
      <c r="P75" s="6"/>
      <c r="Q75" s="6"/>
      <c r="R75" s="12"/>
      <c r="T75" s="12"/>
    </row>
    <row r="76" spans="1:20" ht="12.75">
      <c r="A76" s="2">
        <v>63</v>
      </c>
      <c r="B76" t="s">
        <v>362</v>
      </c>
      <c r="C76">
        <f t="shared" si="17"/>
      </c>
      <c r="D76">
        <f t="shared" si="18"/>
      </c>
      <c r="E76" t="str">
        <f t="shared" si="19"/>
        <v>t</v>
      </c>
      <c r="F76" t="str">
        <f>IF(AND(L76&gt;0,L76&lt;=5),"T1c"," ")&amp;IF(AND(M76&gt;0,M76&lt;=5),"T1p"," ")</f>
        <v>  </v>
      </c>
      <c r="G76" t="str">
        <f>IF(AND(P76&gt;0,P76&lt;=5),"T2c"," ")&amp;IF(AND(Q76&gt;0,Q76&lt;=5),"T2p"," ")</f>
        <v>  </v>
      </c>
      <c r="H76" s="13">
        <f>I$20</f>
        <v>0.29260897</v>
      </c>
      <c r="I76" s="3">
        <f>'orig. data'!D64</f>
        <v>0.3017981555</v>
      </c>
      <c r="J76" s="3">
        <f>'orig. data'!R64</f>
        <v>0.6063904178</v>
      </c>
      <c r="K76" s="13">
        <f>J$20</f>
        <v>0.5794116839</v>
      </c>
      <c r="L76" s="6">
        <f>'orig. data'!B64</f>
        <v>1787</v>
      </c>
      <c r="M76" s="6">
        <f>'orig. data'!C64</f>
        <v>5889</v>
      </c>
      <c r="N76" s="12">
        <f>'orig. data'!G64</f>
        <v>0.3107927241</v>
      </c>
      <c r="P76" s="6">
        <f>'orig. data'!P64</f>
        <v>4437</v>
      </c>
      <c r="Q76" s="6">
        <f>'orig. data'!Q64</f>
        <v>7238</v>
      </c>
      <c r="R76" s="12">
        <f>'orig. data'!U64</f>
        <v>0.0461980835</v>
      </c>
      <c r="T76" s="12">
        <f>'orig. data'!AD64</f>
        <v>1.61166E-107</v>
      </c>
    </row>
    <row r="77" spans="1:20" ht="12.75">
      <c r="A77" s="2">
        <v>64</v>
      </c>
      <c r="B77" t="s">
        <v>363</v>
      </c>
      <c r="C77">
        <f t="shared" si="17"/>
      </c>
      <c r="D77" t="str">
        <f t="shared" si="18"/>
        <v>2</v>
      </c>
      <c r="E77" t="str">
        <f t="shared" si="19"/>
        <v>t</v>
      </c>
      <c r="F77" t="str">
        <f>IF(AND(L77&gt;0,L77&lt;=5),"T1c"," ")&amp;IF(AND(M77&gt;0,M77&lt;=5),"T1p"," ")</f>
        <v>  </v>
      </c>
      <c r="G77" t="str">
        <f>IF(AND(P77&gt;0,P77&lt;=5),"T2c"," ")&amp;IF(AND(Q77&gt;0,Q77&lt;=5),"T2p"," ")</f>
        <v>  </v>
      </c>
      <c r="H77" s="13">
        <f>I$20</f>
        <v>0.29260897</v>
      </c>
      <c r="I77" s="3">
        <f>'orig. data'!D65</f>
        <v>0.2953709072</v>
      </c>
      <c r="J77" s="3">
        <f>'orig. data'!R65</f>
        <v>0.6230259422</v>
      </c>
      <c r="K77" s="13">
        <f>J$20</f>
        <v>0.5794116839</v>
      </c>
      <c r="L77" s="6">
        <f>'orig. data'!B65</f>
        <v>3338</v>
      </c>
      <c r="M77" s="6">
        <f>'orig. data'!C65</f>
        <v>11167</v>
      </c>
      <c r="N77" s="12">
        <f>'orig. data'!G65</f>
        <v>0.708762505</v>
      </c>
      <c r="P77" s="6">
        <f>'orig. data'!P65</f>
        <v>8141</v>
      </c>
      <c r="Q77" s="6">
        <f>'orig. data'!Q65</f>
        <v>12911</v>
      </c>
      <c r="R77" s="12">
        <f>'orig. data'!U65</f>
        <v>0.0003672933</v>
      </c>
      <c r="T77" s="12">
        <f>'orig. data'!AD65</f>
        <v>7.34123E-186</v>
      </c>
    </row>
    <row r="78" spans="1:20" ht="12.75">
      <c r="A78" s="2">
        <v>65</v>
      </c>
      <c r="B78" t="s">
        <v>364</v>
      </c>
      <c r="C78" t="str">
        <f t="shared" si="17"/>
        <v>1</v>
      </c>
      <c r="D78" t="str">
        <f t="shared" si="18"/>
        <v>2</v>
      </c>
      <c r="E78" t="str">
        <f t="shared" si="19"/>
        <v>t</v>
      </c>
      <c r="F78" t="str">
        <f>IF(AND(L78&gt;0,L78&lt;=5),"T1c"," ")&amp;IF(AND(M78&gt;0,M78&lt;=5),"T1p"," ")</f>
        <v>  </v>
      </c>
      <c r="G78" t="str">
        <f>IF(AND(P78&gt;0,P78&lt;=5),"T2c"," ")&amp;IF(AND(Q78&gt;0,Q78&lt;=5),"T2p"," ")</f>
        <v>  </v>
      </c>
      <c r="H78" s="13">
        <f>I$20</f>
        <v>0.29260897</v>
      </c>
      <c r="I78" s="3">
        <f>'orig. data'!D66</f>
        <v>0.1719842522</v>
      </c>
      <c r="J78" s="3">
        <f>'orig. data'!R66</f>
        <v>0.4669403793</v>
      </c>
      <c r="K78" s="13">
        <f>J$20</f>
        <v>0.5794116839</v>
      </c>
      <c r="L78" s="6">
        <f>'orig. data'!B66</f>
        <v>1111</v>
      </c>
      <c r="M78" s="6">
        <f>'orig. data'!C66</f>
        <v>6410</v>
      </c>
      <c r="N78" s="12">
        <f>'orig. data'!G66</f>
        <v>6.385352E-48</v>
      </c>
      <c r="P78" s="6">
        <f>'orig. data'!P66</f>
        <v>3637</v>
      </c>
      <c r="Q78" s="6">
        <f>'orig. data'!Q66</f>
        <v>7796</v>
      </c>
      <c r="R78" s="12">
        <f>'orig. data'!U66</f>
        <v>1.170034E-19</v>
      </c>
      <c r="T78" s="12">
        <f>'orig. data'!AD66</f>
        <v>2.30983E-151</v>
      </c>
    </row>
    <row r="79" spans="1:20" ht="12.75">
      <c r="A79" s="2">
        <v>66</v>
      </c>
      <c r="B79" t="s">
        <v>415</v>
      </c>
      <c r="C79" t="str">
        <f t="shared" si="17"/>
        <v>1</v>
      </c>
      <c r="D79">
        <f t="shared" si="18"/>
      </c>
      <c r="E79" t="str">
        <f t="shared" si="19"/>
        <v>t</v>
      </c>
      <c r="F79" t="str">
        <f>IF(AND(L79&gt;0,L79&lt;=5),"T1c"," ")&amp;IF(AND(M79&gt;0,M79&lt;=5),"T1p"," ")</f>
        <v>  </v>
      </c>
      <c r="G79" t="str">
        <f>IF(AND(P79&gt;0,P79&lt;=5),"T2c"," ")&amp;IF(AND(Q79&gt;0,Q79&lt;=5),"T2p"," ")</f>
        <v>  </v>
      </c>
      <c r="H79" s="13">
        <f>I$20</f>
        <v>0.29260897</v>
      </c>
      <c r="I79" s="3">
        <f>'orig. data'!D67</f>
        <v>0.1878570712</v>
      </c>
      <c r="J79" s="3">
        <f>'orig. data'!R67</f>
        <v>0.5369675981</v>
      </c>
      <c r="K79" s="13">
        <f>J$20</f>
        <v>0.5794116839</v>
      </c>
      <c r="L79" s="6">
        <f>'orig. data'!B67</f>
        <v>594</v>
      </c>
      <c r="M79" s="6">
        <f>'orig. data'!C67</f>
        <v>3236</v>
      </c>
      <c r="N79" s="12">
        <f>'orig. data'!G67</f>
        <v>3.290563E-22</v>
      </c>
      <c r="P79" s="6">
        <f>'orig. data'!P67</f>
        <v>1908</v>
      </c>
      <c r="Q79" s="6">
        <f>'orig. data'!Q67</f>
        <v>3544</v>
      </c>
      <c r="R79" s="12">
        <f>'orig. data'!U67</f>
        <v>0.0078812591</v>
      </c>
      <c r="T79" s="12">
        <f>'orig. data'!AD67</f>
        <v>6.45504E-103</v>
      </c>
    </row>
    <row r="80" spans="2:20" ht="12.75">
      <c r="B80"/>
      <c r="C80"/>
      <c r="D80"/>
      <c r="E80"/>
      <c r="F80"/>
      <c r="G80"/>
      <c r="H80" s="13"/>
      <c r="I80" s="3"/>
      <c r="J80" s="3"/>
      <c r="K80" s="13"/>
      <c r="L80" s="6"/>
      <c r="M80" s="6"/>
      <c r="N80" s="12"/>
      <c r="P80" s="6"/>
      <c r="Q80" s="6"/>
      <c r="R80" s="12"/>
      <c r="T80" s="12"/>
    </row>
    <row r="81" spans="1:20" ht="12.75">
      <c r="A81" s="2">
        <v>67</v>
      </c>
      <c r="B81" t="s">
        <v>365</v>
      </c>
      <c r="C81" t="str">
        <f t="shared" si="17"/>
        <v>1</v>
      </c>
      <c r="D81">
        <f t="shared" si="18"/>
      </c>
      <c r="E81" t="str">
        <f t="shared" si="19"/>
        <v>t</v>
      </c>
      <c r="F81" t="str">
        <f aca="true" t="shared" si="28" ref="F81:F86">IF(AND(L81&gt;0,L81&lt;=5),"T1c"," ")&amp;IF(AND(M81&gt;0,M81&lt;=5),"T1p"," ")</f>
        <v>  </v>
      </c>
      <c r="G81" t="str">
        <f aca="true" t="shared" si="29" ref="G81:G86">IF(AND(P81&gt;0,P81&lt;=5),"T2c"," ")&amp;IF(AND(Q81&gt;0,Q81&lt;=5),"T2p"," ")</f>
        <v>  </v>
      </c>
      <c r="H81" s="13">
        <f aca="true" t="shared" si="30" ref="H81:H86">I$20</f>
        <v>0.29260897</v>
      </c>
      <c r="I81" s="3">
        <f>'orig. data'!D68</f>
        <v>0.327973956</v>
      </c>
      <c r="J81" s="3">
        <f>'orig. data'!R68</f>
        <v>0.6054269709</v>
      </c>
      <c r="K81" s="13">
        <f aca="true" t="shared" si="31" ref="K81:K86">J$20</f>
        <v>0.5794116839</v>
      </c>
      <c r="L81" s="6">
        <f>'orig. data'!B68</f>
        <v>1086</v>
      </c>
      <c r="M81" s="6">
        <f>'orig. data'!C68</f>
        <v>3201</v>
      </c>
      <c r="N81" s="12">
        <f>'orig. data'!G68</f>
        <v>0.0021382922</v>
      </c>
      <c r="P81" s="6">
        <f>'orig. data'!P68</f>
        <v>2875</v>
      </c>
      <c r="Q81" s="6">
        <f>'orig. data'!Q68</f>
        <v>4580</v>
      </c>
      <c r="R81" s="12">
        <f>'orig. data'!U68</f>
        <v>0.0897601031</v>
      </c>
      <c r="T81" s="12">
        <f>'orig. data'!AD68</f>
        <v>1.250634E-56</v>
      </c>
    </row>
    <row r="82" spans="1:20" ht="12.75">
      <c r="A82" s="2">
        <v>68</v>
      </c>
      <c r="B82" t="s">
        <v>366</v>
      </c>
      <c r="C82">
        <f t="shared" si="17"/>
      </c>
      <c r="D82" t="str">
        <f t="shared" si="18"/>
        <v>2</v>
      </c>
      <c r="E82" t="str">
        <f t="shared" si="19"/>
        <v>t</v>
      </c>
      <c r="F82" t="str">
        <f t="shared" si="28"/>
        <v>  </v>
      </c>
      <c r="G82" t="str">
        <f t="shared" si="29"/>
        <v>  </v>
      </c>
      <c r="H82" s="13">
        <f t="shared" si="30"/>
        <v>0.29260897</v>
      </c>
      <c r="I82" s="3">
        <f>'orig. data'!D69</f>
        <v>0.2810253919</v>
      </c>
      <c r="J82" s="3">
        <f>'orig. data'!R69</f>
        <v>0.4949160119</v>
      </c>
      <c r="K82" s="13">
        <f t="shared" si="31"/>
        <v>0.5794116839</v>
      </c>
      <c r="L82" s="6">
        <f>'orig. data'!B69</f>
        <v>342</v>
      </c>
      <c r="M82" s="6">
        <f>'orig. data'!C69</f>
        <v>1253</v>
      </c>
      <c r="N82" s="12">
        <f>'orig. data'!G69</f>
        <v>0.487889351</v>
      </c>
      <c r="P82" s="6">
        <f>'orig. data'!P69</f>
        <v>737</v>
      </c>
      <c r="Q82" s="6">
        <f>'orig. data'!Q69</f>
        <v>1453</v>
      </c>
      <c r="R82" s="12">
        <f>'orig. data'!U69</f>
        <v>0.0001558547</v>
      </c>
      <c r="T82" s="12">
        <f>'orig. data'!AD69</f>
        <v>6.604075E-19</v>
      </c>
    </row>
    <row r="83" spans="1:20" ht="12.75">
      <c r="A83" s="2">
        <v>69</v>
      </c>
      <c r="B83" t="s">
        <v>367</v>
      </c>
      <c r="C83">
        <f t="shared" si="17"/>
      </c>
      <c r="D83" t="str">
        <f t="shared" si="18"/>
        <v>2</v>
      </c>
      <c r="E83" t="str">
        <f t="shared" si="19"/>
        <v>t</v>
      </c>
      <c r="F83" t="str">
        <f t="shared" si="28"/>
        <v>  </v>
      </c>
      <c r="G83" t="str">
        <f t="shared" si="29"/>
        <v>  </v>
      </c>
      <c r="H83" s="13">
        <f t="shared" si="30"/>
        <v>0.29260897</v>
      </c>
      <c r="I83" s="3">
        <f>'orig. data'!D70</f>
        <v>0.3015984814</v>
      </c>
      <c r="J83" s="3">
        <f>'orig. data'!R70</f>
        <v>0.5117017235</v>
      </c>
      <c r="K83" s="13">
        <f t="shared" si="31"/>
        <v>0.5794116839</v>
      </c>
      <c r="L83" s="6">
        <f>'orig. data'!B70</f>
        <v>785</v>
      </c>
      <c r="M83" s="6">
        <f>'orig. data'!C70</f>
        <v>2613</v>
      </c>
      <c r="N83" s="12">
        <f>'orig. data'!G70</f>
        <v>0.462302033</v>
      </c>
      <c r="P83" s="6">
        <f>'orig. data'!P70</f>
        <v>1849</v>
      </c>
      <c r="Q83" s="6">
        <f>'orig. data'!Q70</f>
        <v>3545</v>
      </c>
      <c r="R83" s="12">
        <f>'orig. data'!U70</f>
        <v>2.36365E-05</v>
      </c>
      <c r="T83" s="12">
        <f>'orig. data'!AD70</f>
        <v>3.3964E-34</v>
      </c>
    </row>
    <row r="84" spans="1:20" ht="12.75">
      <c r="A84" s="2">
        <v>70</v>
      </c>
      <c r="B84" t="s">
        <v>368</v>
      </c>
      <c r="C84">
        <f t="shared" si="17"/>
      </c>
      <c r="D84" t="str">
        <f t="shared" si="18"/>
        <v>2</v>
      </c>
      <c r="E84" t="str">
        <f t="shared" si="19"/>
        <v>t</v>
      </c>
      <c r="F84" t="str">
        <f t="shared" si="28"/>
        <v>  </v>
      </c>
      <c r="G84" t="str">
        <f t="shared" si="29"/>
        <v>  </v>
      </c>
      <c r="H84" s="13">
        <f t="shared" si="30"/>
        <v>0.29260897</v>
      </c>
      <c r="I84" s="3">
        <f>'orig. data'!D71</f>
        <v>0.2744098805</v>
      </c>
      <c r="J84" s="3">
        <f>'orig. data'!R71</f>
        <v>0.5211063183</v>
      </c>
      <c r="K84" s="13">
        <f t="shared" si="31"/>
        <v>0.5794116839</v>
      </c>
      <c r="L84" s="6">
        <f>'orig. data'!B71</f>
        <v>701</v>
      </c>
      <c r="M84" s="6">
        <f>'orig. data'!C71</f>
        <v>2540</v>
      </c>
      <c r="N84" s="12">
        <f>'orig. data'!G71</f>
        <v>0.1430492892</v>
      </c>
      <c r="P84" s="6">
        <f>'orig. data'!P71</f>
        <v>1546</v>
      </c>
      <c r="Q84" s="6">
        <f>'orig. data'!Q71</f>
        <v>2867</v>
      </c>
      <c r="R84" s="12">
        <f>'orig. data'!U71</f>
        <v>0.0007459821</v>
      </c>
      <c r="T84" s="12">
        <f>'orig. data'!AD71</f>
        <v>8.653218E-42</v>
      </c>
    </row>
    <row r="85" spans="1:20" ht="12.75">
      <c r="A85" s="2">
        <v>71</v>
      </c>
      <c r="B85" t="s">
        <v>369</v>
      </c>
      <c r="C85" t="str">
        <f t="shared" si="17"/>
        <v>1</v>
      </c>
      <c r="D85" t="str">
        <f t="shared" si="18"/>
        <v>2</v>
      </c>
      <c r="E85" t="str">
        <f t="shared" si="19"/>
        <v>t</v>
      </c>
      <c r="F85" t="str">
        <f t="shared" si="28"/>
        <v>  </v>
      </c>
      <c r="G85" t="str">
        <f t="shared" si="29"/>
        <v>  </v>
      </c>
      <c r="H85" s="13">
        <f t="shared" si="30"/>
        <v>0.29260897</v>
      </c>
      <c r="I85" s="3">
        <f>'orig. data'!D72</f>
        <v>0.2225720267</v>
      </c>
      <c r="J85" s="3">
        <f>'orig. data'!R72</f>
        <v>0.4286510513</v>
      </c>
      <c r="K85" s="13">
        <f t="shared" si="31"/>
        <v>0.5794116839</v>
      </c>
      <c r="L85" s="6">
        <f>'orig. data'!B72</f>
        <v>529</v>
      </c>
      <c r="M85" s="6">
        <f>'orig. data'!C72</f>
        <v>2340</v>
      </c>
      <c r="N85" s="12">
        <f>'orig. data'!G72</f>
        <v>5.1575437E-08</v>
      </c>
      <c r="P85" s="6">
        <f>'orig. data'!P72</f>
        <v>1292</v>
      </c>
      <c r="Q85" s="6">
        <f>'orig. data'!Q72</f>
        <v>2890</v>
      </c>
      <c r="R85" s="12">
        <f>'orig. data'!U72</f>
        <v>5.979384E-19</v>
      </c>
      <c r="T85" s="12">
        <f>'orig. data'!AD72</f>
        <v>4.87789E-34</v>
      </c>
    </row>
    <row r="86" spans="1:20" ht="12.75">
      <c r="A86" s="2">
        <v>72</v>
      </c>
      <c r="B86" t="s">
        <v>370</v>
      </c>
      <c r="C86" t="str">
        <f t="shared" si="17"/>
        <v>1</v>
      </c>
      <c r="D86" t="str">
        <f t="shared" si="18"/>
        <v>2</v>
      </c>
      <c r="E86" t="str">
        <f t="shared" si="19"/>
        <v>t</v>
      </c>
      <c r="F86" t="str">
        <f t="shared" si="28"/>
        <v>  </v>
      </c>
      <c r="G86" t="str">
        <f t="shared" si="29"/>
        <v>  </v>
      </c>
      <c r="H86" s="13">
        <f t="shared" si="30"/>
        <v>0.29260897</v>
      </c>
      <c r="I86" s="3">
        <f>'orig. data'!D73</f>
        <v>0.1342639617</v>
      </c>
      <c r="J86" s="3">
        <f>'orig. data'!R73</f>
        <v>0.342871203</v>
      </c>
      <c r="K86" s="13">
        <f t="shared" si="31"/>
        <v>0.5794116839</v>
      </c>
      <c r="L86" s="6">
        <f>'orig. data'!B73</f>
        <v>66</v>
      </c>
      <c r="M86" s="6">
        <f>'orig. data'!C73</f>
        <v>483</v>
      </c>
      <c r="N86" s="12">
        <f>'orig. data'!G73</f>
        <v>3.6944917E-09</v>
      </c>
      <c r="P86" s="6">
        <f>'orig. data'!P73</f>
        <v>197</v>
      </c>
      <c r="Q86" s="6">
        <f>'orig. data'!Q73</f>
        <v>570</v>
      </c>
      <c r="R86" s="12">
        <f>'orig. data'!U73</f>
        <v>1.414071E-12</v>
      </c>
      <c r="T86" s="12">
        <f>'orig. data'!AD73</f>
        <v>4.933018E-11</v>
      </c>
    </row>
    <row r="87" spans="2:20" ht="12.75">
      <c r="B87"/>
      <c r="C87"/>
      <c r="D87"/>
      <c r="E87"/>
      <c r="F87"/>
      <c r="G87"/>
      <c r="H87" s="13"/>
      <c r="I87" s="3"/>
      <c r="J87" s="3"/>
      <c r="K87" s="13"/>
      <c r="L87" s="6"/>
      <c r="M87" s="6"/>
      <c r="N87" s="12"/>
      <c r="P87" s="6"/>
      <c r="Q87" s="6"/>
      <c r="R87" s="12"/>
      <c r="T87" s="12"/>
    </row>
    <row r="88" spans="1:20" ht="12.75">
      <c r="A88" s="2">
        <v>73</v>
      </c>
      <c r="B88" t="s">
        <v>371</v>
      </c>
      <c r="C88" t="str">
        <f t="shared" si="17"/>
        <v>1</v>
      </c>
      <c r="D88" t="str">
        <f t="shared" si="18"/>
        <v>2</v>
      </c>
      <c r="E88" t="str">
        <f t="shared" si="19"/>
        <v>t</v>
      </c>
      <c r="F88" t="str">
        <f>IF(AND(L88&gt;0,L88&lt;=5),"T1c"," ")&amp;IF(AND(M88&gt;0,M88&lt;=5),"T1p"," ")</f>
        <v>  </v>
      </c>
      <c r="G88" t="str">
        <f>IF(AND(P88&gt;0,P88&lt;=5),"T2c"," ")&amp;IF(AND(Q88&gt;0,Q88&lt;=5),"T2p"," ")</f>
        <v>  </v>
      </c>
      <c r="H88" s="13">
        <f>I$20</f>
        <v>0.29260897</v>
      </c>
      <c r="I88" s="3">
        <f>'orig. data'!D74</f>
        <v>0.1257861454</v>
      </c>
      <c r="J88" s="3">
        <f>'orig. data'!R74</f>
        <v>0.6406454102</v>
      </c>
      <c r="K88" s="13">
        <f>J$20</f>
        <v>0.5794116839</v>
      </c>
      <c r="L88" s="6">
        <f>'orig. data'!B74</f>
        <v>357</v>
      </c>
      <c r="M88" s="6">
        <f>'orig. data'!C74</f>
        <v>2920</v>
      </c>
      <c r="N88" s="12">
        <f>'orig. data'!G74</f>
        <v>9.556257E-50</v>
      </c>
      <c r="P88" s="6">
        <f>'orig. data'!P74</f>
        <v>1970</v>
      </c>
      <c r="Q88" s="6">
        <f>'orig. data'!Q74</f>
        <v>3052</v>
      </c>
      <c r="R88" s="12">
        <f>'orig. data'!U74</f>
        <v>0.0003991117</v>
      </c>
      <c r="T88" s="12">
        <f>'orig. data'!AD74</f>
        <v>1.66863E-165</v>
      </c>
    </row>
    <row r="89" spans="1:20" ht="12.75">
      <c r="A89" s="2">
        <v>74</v>
      </c>
      <c r="B89" t="s">
        <v>372</v>
      </c>
      <c r="C89" t="str">
        <f t="shared" si="17"/>
        <v>1</v>
      </c>
      <c r="D89">
        <f t="shared" si="18"/>
      </c>
      <c r="E89" t="str">
        <f t="shared" si="19"/>
        <v>t</v>
      </c>
      <c r="F89" t="str">
        <f>IF(AND(L89&gt;0,L89&lt;=5),"T1c"," ")&amp;IF(AND(M89&gt;0,M89&lt;=5),"T1p"," ")</f>
        <v>  </v>
      </c>
      <c r="G89" t="str">
        <f>IF(AND(P89&gt;0,P89&lt;=5),"T2c"," ")&amp;IF(AND(Q89&gt;0,Q89&lt;=5),"T2p"," ")</f>
        <v>  </v>
      </c>
      <c r="H89" s="13">
        <f>I$20</f>
        <v>0.29260897</v>
      </c>
      <c r="I89" s="3">
        <f>'orig. data'!D75</f>
        <v>0.155648135</v>
      </c>
      <c r="J89" s="3">
        <f>'orig. data'!R75</f>
        <v>0.5738034432</v>
      </c>
      <c r="K89" s="13">
        <f>J$20</f>
        <v>0.5794116839</v>
      </c>
      <c r="L89" s="6">
        <f>'orig. data'!B75</f>
        <v>421</v>
      </c>
      <c r="M89" s="6">
        <f>'orig. data'!C75</f>
        <v>2629</v>
      </c>
      <c r="N89" s="12">
        <f>'orig. data'!G75</f>
        <v>5.758967E-30</v>
      </c>
      <c r="P89" s="6">
        <f>'orig. data'!P75</f>
        <v>2040</v>
      </c>
      <c r="Q89" s="6">
        <f>'orig. data'!Q75</f>
        <v>3428</v>
      </c>
      <c r="R89" s="12">
        <f>'orig. data'!U75</f>
        <v>0.7346250022</v>
      </c>
      <c r="T89" s="12">
        <f>'orig. data'!AD75</f>
        <v>7.73725E-113</v>
      </c>
    </row>
    <row r="90" spans="1:20" ht="12.75">
      <c r="A90" s="2">
        <v>75</v>
      </c>
      <c r="B90" t="s">
        <v>373</v>
      </c>
      <c r="C90" t="str">
        <f t="shared" si="17"/>
        <v>1</v>
      </c>
      <c r="D90" t="str">
        <f t="shared" si="18"/>
        <v>2</v>
      </c>
      <c r="E90" t="str">
        <f t="shared" si="19"/>
        <v>t</v>
      </c>
      <c r="F90" t="str">
        <f>IF(AND(L90&gt;0,L90&lt;=5),"T1c"," ")&amp;IF(AND(M90&gt;0,M90&lt;=5),"T1p"," ")</f>
        <v>  </v>
      </c>
      <c r="G90" t="str">
        <f>IF(AND(P90&gt;0,P90&lt;=5),"T2c"," ")&amp;IF(AND(Q90&gt;0,Q90&lt;=5),"T2p"," ")</f>
        <v>  </v>
      </c>
      <c r="H90" s="13">
        <f>I$20</f>
        <v>0.29260897</v>
      </c>
      <c r="I90" s="3">
        <f>'orig. data'!D76</f>
        <v>0.077022188</v>
      </c>
      <c r="J90" s="3">
        <f>'orig. data'!R76</f>
        <v>0.4689442157</v>
      </c>
      <c r="K90" s="13">
        <f>J$20</f>
        <v>0.5794116839</v>
      </c>
      <c r="L90" s="6">
        <f>'orig. data'!B76</f>
        <v>74</v>
      </c>
      <c r="M90" s="6">
        <f>'orig. data'!C76</f>
        <v>889</v>
      </c>
      <c r="N90" s="12">
        <f>'orig. data'!G76</f>
        <v>8.614671E-24</v>
      </c>
      <c r="P90" s="6">
        <f>'orig. data'!P76</f>
        <v>489</v>
      </c>
      <c r="Q90" s="6">
        <f>'orig. data'!Q76</f>
        <v>1011</v>
      </c>
      <c r="R90" s="12">
        <f>'orig. data'!U76</f>
        <v>2.12882E-05</v>
      </c>
      <c r="T90" s="12">
        <f>'orig. data'!AD76</f>
        <v>8.276523E-40</v>
      </c>
    </row>
    <row r="91" spans="2:20" ht="12.75">
      <c r="B91"/>
      <c r="C91"/>
      <c r="D91"/>
      <c r="E91"/>
      <c r="F91"/>
      <c r="G91"/>
      <c r="H91" s="13"/>
      <c r="I91" s="3"/>
      <c r="J91" s="3"/>
      <c r="K91" s="13"/>
      <c r="L91" s="6"/>
      <c r="M91" s="6"/>
      <c r="N91" s="12"/>
      <c r="P91" s="6"/>
      <c r="Q91" s="6"/>
      <c r="R91" s="12"/>
      <c r="T91" s="12"/>
    </row>
    <row r="92" spans="1:20" ht="12.75">
      <c r="A92" s="2">
        <v>76</v>
      </c>
      <c r="B92" t="s">
        <v>374</v>
      </c>
      <c r="C92" t="str">
        <f t="shared" si="17"/>
        <v>1</v>
      </c>
      <c r="D92">
        <f t="shared" si="18"/>
      </c>
      <c r="E92" t="str">
        <f t="shared" si="19"/>
        <v>t</v>
      </c>
      <c r="F92" t="str">
        <f aca="true" t="shared" si="32" ref="F92:F102">IF(AND(L92&gt;0,L92&lt;=5),"T1c"," ")&amp;IF(AND(M92&gt;0,M92&lt;=5),"T1p"," ")</f>
        <v>  </v>
      </c>
      <c r="G92" t="str">
        <f aca="true" t="shared" si="33" ref="G92:G102">IF(AND(P92&gt;0,P92&lt;=5),"T2c"," ")&amp;IF(AND(Q92&gt;0,Q92&lt;=5),"T2p"," ")</f>
        <v>  </v>
      </c>
      <c r="H92" s="13">
        <f aca="true" t="shared" si="34" ref="H92:H102">I$20</f>
        <v>0.29260897</v>
      </c>
      <c r="I92" s="3">
        <f>'orig. data'!D77</f>
        <v>0.0900273584</v>
      </c>
      <c r="J92" s="3">
        <f>'orig. data'!R77</f>
        <v>0.546128097</v>
      </c>
      <c r="K92" s="13">
        <f aca="true" t="shared" si="35" ref="K92:K102">J$20</f>
        <v>0.5794116839</v>
      </c>
      <c r="L92" s="6">
        <f>'orig. data'!B77</f>
        <v>234</v>
      </c>
      <c r="M92" s="6">
        <f>'orig. data'!C77</f>
        <v>2523</v>
      </c>
      <c r="N92" s="12">
        <f>'orig. data'!G77</f>
        <v>7.528138E-60</v>
      </c>
      <c r="P92" s="6">
        <f>'orig. data'!P77</f>
        <v>2162</v>
      </c>
      <c r="Q92" s="6">
        <f>'orig. data'!Q77</f>
        <v>3700</v>
      </c>
      <c r="R92" s="12">
        <f>'orig. data'!U77</f>
        <v>0.0419406905</v>
      </c>
      <c r="T92" s="12">
        <f>'orig. data'!AD77</f>
        <v>1.20453E-131</v>
      </c>
    </row>
    <row r="93" spans="1:20" ht="12.75">
      <c r="A93" s="2">
        <v>77</v>
      </c>
      <c r="B93" t="s">
        <v>375</v>
      </c>
      <c r="C93" t="str">
        <f t="shared" si="17"/>
        <v>1</v>
      </c>
      <c r="D93">
        <f t="shared" si="18"/>
      </c>
      <c r="E93" t="str">
        <f t="shared" si="19"/>
        <v>t</v>
      </c>
      <c r="F93" t="str">
        <f t="shared" si="32"/>
        <v>  </v>
      </c>
      <c r="G93" t="str">
        <f t="shared" si="33"/>
        <v>  </v>
      </c>
      <c r="H93" s="13">
        <f t="shared" si="34"/>
        <v>0.29260897</v>
      </c>
      <c r="I93" s="3">
        <f>'orig. data'!D78</f>
        <v>0.1386262888</v>
      </c>
      <c r="J93" s="3">
        <f>'orig. data'!R78</f>
        <v>0.6653443881</v>
      </c>
      <c r="K93" s="13">
        <f t="shared" si="35"/>
        <v>0.5794116839</v>
      </c>
      <c r="L93" s="6">
        <f>'orig. data'!B78</f>
        <v>41</v>
      </c>
      <c r="M93" s="6">
        <f>'orig. data'!C78</f>
        <v>265</v>
      </c>
      <c r="N93" s="12">
        <f>'orig. data'!G78</f>
        <v>3.16391E-05</v>
      </c>
      <c r="P93" s="6">
        <f>'orig. data'!P78</f>
        <v>208</v>
      </c>
      <c r="Q93" s="6">
        <f>'orig. data'!Q78</f>
        <v>302</v>
      </c>
      <c r="R93" s="12">
        <f>'orig. data'!U78</f>
        <v>0.0573580137</v>
      </c>
      <c r="T93" s="12">
        <f>'orig. data'!AD78</f>
        <v>4.598658E-17</v>
      </c>
    </row>
    <row r="94" spans="1:20" ht="12.75">
      <c r="A94" s="2">
        <v>78</v>
      </c>
      <c r="B94" t="s">
        <v>376</v>
      </c>
      <c r="C94" t="str">
        <f t="shared" si="17"/>
        <v>1</v>
      </c>
      <c r="D94" t="str">
        <f t="shared" si="18"/>
        <v>2</v>
      </c>
      <c r="E94" t="str">
        <f t="shared" si="19"/>
        <v>t</v>
      </c>
      <c r="F94" t="str">
        <f t="shared" si="32"/>
        <v>  </v>
      </c>
      <c r="G94" t="str">
        <f t="shared" si="33"/>
        <v>  </v>
      </c>
      <c r="H94" s="13">
        <f t="shared" si="34"/>
        <v>0.29260897</v>
      </c>
      <c r="I94" s="3">
        <f>'orig. data'!D79</f>
        <v>0.1387051745</v>
      </c>
      <c r="J94" s="3">
        <f>'orig. data'!R79</f>
        <v>0.4255206596</v>
      </c>
      <c r="K94" s="13">
        <f t="shared" si="35"/>
        <v>0.5794116839</v>
      </c>
      <c r="L94" s="6">
        <f>'orig. data'!B79</f>
        <v>82</v>
      </c>
      <c r="M94" s="6">
        <f>'orig. data'!C79</f>
        <v>603</v>
      </c>
      <c r="N94" s="12">
        <f>'orig. data'!G79</f>
        <v>4.349837E-11</v>
      </c>
      <c r="P94" s="6">
        <f>'orig. data'!P79</f>
        <v>350</v>
      </c>
      <c r="Q94" s="6">
        <f>'orig. data'!Q79</f>
        <v>763</v>
      </c>
      <c r="R94" s="12">
        <f>'orig. data'!U79</f>
        <v>2.22972E-07</v>
      </c>
      <c r="T94" s="12">
        <f>'orig. data'!AD79</f>
        <v>2.336315E-20</v>
      </c>
    </row>
    <row r="95" spans="1:20" ht="12.75">
      <c r="A95" s="2">
        <v>79</v>
      </c>
      <c r="B95" t="s">
        <v>377</v>
      </c>
      <c r="C95" t="str">
        <f t="shared" si="17"/>
        <v>1</v>
      </c>
      <c r="D95" t="str">
        <f t="shared" si="18"/>
        <v>2</v>
      </c>
      <c r="E95" t="str">
        <f t="shared" si="19"/>
        <v>t</v>
      </c>
      <c r="F95" t="str">
        <f t="shared" si="32"/>
        <v>  </v>
      </c>
      <c r="G95" t="str">
        <f t="shared" si="33"/>
        <v>  </v>
      </c>
      <c r="H95" s="13">
        <f t="shared" si="34"/>
        <v>0.29260897</v>
      </c>
      <c r="I95" s="3">
        <f>'orig. data'!D80</f>
        <v>0.0443845908</v>
      </c>
      <c r="J95" s="3">
        <f>'orig. data'!R80</f>
        <v>0.3781684645</v>
      </c>
      <c r="K95" s="13">
        <f t="shared" si="35"/>
        <v>0.5794116839</v>
      </c>
      <c r="L95" s="6">
        <f>'orig. data'!B80</f>
        <v>10</v>
      </c>
      <c r="M95" s="6">
        <f>'orig. data'!C80</f>
        <v>225</v>
      </c>
      <c r="N95" s="12">
        <f>'orig. data'!G80</f>
        <v>1.2388612E-08</v>
      </c>
      <c r="P95" s="6">
        <f>'orig. data'!P80</f>
        <v>108</v>
      </c>
      <c r="Q95" s="6">
        <f>'orig. data'!Q80</f>
        <v>260</v>
      </c>
      <c r="R95" s="12">
        <f>'orig. data'!U80</f>
        <v>9.15181E-05</v>
      </c>
      <c r="T95" s="12">
        <f>'orig. data'!AD80</f>
        <v>2.98487E-10</v>
      </c>
    </row>
    <row r="96" spans="1:20" ht="12.75">
      <c r="A96" s="2">
        <v>80</v>
      </c>
      <c r="B96" t="s">
        <v>379</v>
      </c>
      <c r="C96" t="str">
        <f t="shared" si="17"/>
        <v>1</v>
      </c>
      <c r="D96" t="str">
        <f t="shared" si="18"/>
        <v>2</v>
      </c>
      <c r="E96" t="str">
        <f t="shared" si="19"/>
        <v>t</v>
      </c>
      <c r="F96" t="str">
        <f t="shared" si="32"/>
        <v>  </v>
      </c>
      <c r="G96" t="str">
        <f t="shared" si="33"/>
        <v>  </v>
      </c>
      <c r="H96" s="13">
        <f t="shared" si="34"/>
        <v>0.29260897</v>
      </c>
      <c r="I96" s="3">
        <f>'orig. data'!D82</f>
        <v>0.0299702198</v>
      </c>
      <c r="J96" s="3">
        <f>'orig. data'!R82</f>
        <v>0.1971584549</v>
      </c>
      <c r="K96" s="13">
        <f t="shared" si="35"/>
        <v>0.5794116839</v>
      </c>
      <c r="L96" s="6">
        <f>'orig. data'!B82</f>
        <v>17</v>
      </c>
      <c r="M96" s="6">
        <f>'orig. data'!C82</f>
        <v>500</v>
      </c>
      <c r="N96" s="12">
        <f>'orig. data'!G82</f>
        <v>8.430548E-16</v>
      </c>
      <c r="P96" s="6">
        <f>'orig. data'!P82</f>
        <v>178</v>
      </c>
      <c r="Q96" s="6">
        <f>'orig. data'!Q82</f>
        <v>686</v>
      </c>
      <c r="R96" s="12">
        <f>'orig. data'!U82</f>
        <v>5.529497E-22</v>
      </c>
      <c r="T96" s="12">
        <f>'orig. data'!AD82</f>
        <v>1.923464E-10</v>
      </c>
    </row>
    <row r="97" spans="1:20" ht="12.75">
      <c r="A97" s="2">
        <v>81</v>
      </c>
      <c r="B97" t="s">
        <v>378</v>
      </c>
      <c r="C97" t="str">
        <f t="shared" si="17"/>
        <v>1</v>
      </c>
      <c r="D97" t="str">
        <f t="shared" si="18"/>
        <v>2</v>
      </c>
      <c r="E97" t="str">
        <f t="shared" si="19"/>
        <v>t</v>
      </c>
      <c r="F97" t="str">
        <f t="shared" si="32"/>
        <v>  </v>
      </c>
      <c r="G97" t="str">
        <f t="shared" si="33"/>
        <v>  </v>
      </c>
      <c r="H97" s="13">
        <f t="shared" si="34"/>
        <v>0.29260897</v>
      </c>
      <c r="I97" s="3">
        <f>'orig. data'!D81</f>
        <v>0.027359218</v>
      </c>
      <c r="J97" s="3">
        <f>'orig. data'!R81</f>
        <v>0.2220916812</v>
      </c>
      <c r="K97" s="13">
        <f t="shared" si="35"/>
        <v>0.5794116839</v>
      </c>
      <c r="L97" s="6">
        <f>'orig. data'!B81</f>
        <v>32</v>
      </c>
      <c r="M97" s="6">
        <f>'orig. data'!C81</f>
        <v>780</v>
      </c>
      <c r="N97" s="12">
        <f>'orig. data'!G81</f>
        <v>1.55764E-15</v>
      </c>
      <c r="P97" s="6">
        <f>'orig. data'!P81</f>
        <v>322</v>
      </c>
      <c r="Q97" s="6">
        <f>'orig. data'!Q81</f>
        <v>1029</v>
      </c>
      <c r="R97" s="12">
        <f>'orig. data'!U81</f>
        <v>3.320855E-32</v>
      </c>
      <c r="T97" s="12">
        <f>'orig. data'!AD81</f>
        <v>3.083708E-12</v>
      </c>
    </row>
    <row r="98" spans="1:20" ht="12.75">
      <c r="A98" s="2">
        <v>82</v>
      </c>
      <c r="B98" t="s">
        <v>173</v>
      </c>
      <c r="C98" t="str">
        <f t="shared" si="17"/>
        <v>1</v>
      </c>
      <c r="D98" t="str">
        <f t="shared" si="18"/>
        <v>2</v>
      </c>
      <c r="E98" t="str">
        <f t="shared" si="19"/>
        <v>t</v>
      </c>
      <c r="F98" t="str">
        <f t="shared" si="32"/>
        <v>  </v>
      </c>
      <c r="G98" t="str">
        <f t="shared" si="33"/>
        <v>  </v>
      </c>
      <c r="H98" s="13">
        <f t="shared" si="34"/>
        <v>0.29260897</v>
      </c>
      <c r="I98" s="3">
        <f>'orig. data'!D83</f>
        <v>0.0316588923</v>
      </c>
      <c r="J98" s="3">
        <f>'orig. data'!R83</f>
        <v>0.3083156628</v>
      </c>
      <c r="K98" s="13">
        <f t="shared" si="35"/>
        <v>0.5794116839</v>
      </c>
      <c r="L98" s="6">
        <f>'orig. data'!B83</f>
        <v>28</v>
      </c>
      <c r="M98" s="6">
        <f>'orig. data'!C83</f>
        <v>637</v>
      </c>
      <c r="N98" s="12">
        <f>'orig. data'!G83</f>
        <v>1.812086E-17</v>
      </c>
      <c r="P98" s="6">
        <f>'orig. data'!P83</f>
        <v>320</v>
      </c>
      <c r="Q98" s="6">
        <f>'orig. data'!Q83</f>
        <v>866</v>
      </c>
      <c r="R98" s="12">
        <f>'orig. data'!U83</f>
        <v>2.071171E-18</v>
      </c>
      <c r="T98" s="12">
        <f>'orig. data'!AD83</f>
        <v>8.010621E-18</v>
      </c>
    </row>
    <row r="99" spans="1:20" ht="12.75">
      <c r="A99" s="2">
        <v>83</v>
      </c>
      <c r="B99" t="s">
        <v>174</v>
      </c>
      <c r="C99" t="str">
        <f t="shared" si="17"/>
        <v>1</v>
      </c>
      <c r="D99" t="str">
        <f t="shared" si="18"/>
        <v>2</v>
      </c>
      <c r="E99" t="str">
        <f t="shared" si="19"/>
        <v>t</v>
      </c>
      <c r="F99" t="str">
        <f t="shared" si="32"/>
        <v>  </v>
      </c>
      <c r="G99" t="str">
        <f t="shared" si="33"/>
        <v>  </v>
      </c>
      <c r="H99" s="13">
        <f t="shared" si="34"/>
        <v>0.29260897</v>
      </c>
      <c r="I99" s="3">
        <f>'orig. data'!D85</f>
        <v>0.0276061702</v>
      </c>
      <c r="J99" s="3">
        <f>'orig. data'!R85</f>
        <v>0.171618911</v>
      </c>
      <c r="K99" s="13">
        <f t="shared" si="35"/>
        <v>0.5794116839</v>
      </c>
      <c r="L99" s="6">
        <f>'orig. data'!B85</f>
        <v>13</v>
      </c>
      <c r="M99" s="6">
        <f>'orig. data'!C85</f>
        <v>468</v>
      </c>
      <c r="N99" s="12">
        <f>'orig. data'!G85</f>
        <v>7.449895E-16</v>
      </c>
      <c r="P99" s="6">
        <f>'orig. data'!P85</f>
        <v>131</v>
      </c>
      <c r="Q99" s="6">
        <f>'orig. data'!Q85</f>
        <v>588</v>
      </c>
      <c r="R99" s="12">
        <f>'orig. data'!U85</f>
        <v>4.794279E-28</v>
      </c>
      <c r="T99" s="12">
        <f>'orig. data'!AD85</f>
        <v>1.8533052E-09</v>
      </c>
    </row>
    <row r="100" spans="1:20" ht="12.75">
      <c r="A100" s="2">
        <v>84</v>
      </c>
      <c r="B100" t="s">
        <v>380</v>
      </c>
      <c r="C100">
        <f t="shared" si="17"/>
      </c>
      <c r="D100" t="str">
        <f t="shared" si="18"/>
        <v>2</v>
      </c>
      <c r="E100">
        <f t="shared" si="19"/>
      </c>
      <c r="F100" t="str">
        <f t="shared" si="32"/>
        <v>  </v>
      </c>
      <c r="G100" t="str">
        <f t="shared" si="33"/>
        <v>  </v>
      </c>
      <c r="H100" s="13">
        <f t="shared" si="34"/>
        <v>0.29260897</v>
      </c>
      <c r="I100" s="3"/>
      <c r="J100" s="3">
        <f>'orig. data'!R84</f>
        <v>0.1801281205</v>
      </c>
      <c r="K100" s="13">
        <f t="shared" si="35"/>
        <v>0.5794116839</v>
      </c>
      <c r="L100" s="6"/>
      <c r="M100" s="6"/>
      <c r="N100" s="12"/>
      <c r="P100" s="6">
        <f>'orig. data'!P84</f>
        <v>71</v>
      </c>
      <c r="Q100" s="6">
        <f>'orig. data'!Q84</f>
        <v>285</v>
      </c>
      <c r="R100" s="12">
        <f>'orig. data'!U84</f>
        <v>2.886445E-12</v>
      </c>
      <c r="T100" s="12">
        <f>'orig. data'!AD84</f>
        <v>0.9857178876</v>
      </c>
    </row>
    <row r="101" spans="1:20" ht="12.75">
      <c r="A101" s="2">
        <v>85</v>
      </c>
      <c r="B101" t="s">
        <v>381</v>
      </c>
      <c r="C101">
        <f t="shared" si="17"/>
      </c>
      <c r="D101" t="str">
        <f t="shared" si="18"/>
        <v>2</v>
      </c>
      <c r="E101">
        <f t="shared" si="19"/>
      </c>
      <c r="F101" t="str">
        <f t="shared" si="32"/>
        <v>  </v>
      </c>
      <c r="G101" t="str">
        <f t="shared" si="33"/>
        <v>  </v>
      </c>
      <c r="H101" s="13">
        <f t="shared" si="34"/>
        <v>0.29260897</v>
      </c>
      <c r="I101" s="3"/>
      <c r="J101" s="3">
        <f>'orig. data'!R86</f>
        <v>0.2681798287</v>
      </c>
      <c r="K101" s="13">
        <f t="shared" si="35"/>
        <v>0.5794116839</v>
      </c>
      <c r="L101" s="6"/>
      <c r="M101" s="6"/>
      <c r="N101" s="12"/>
      <c r="P101" s="6">
        <f>'orig. data'!P86</f>
        <v>166</v>
      </c>
      <c r="Q101" s="6">
        <f>'orig. data'!Q86</f>
        <v>508</v>
      </c>
      <c r="R101" s="12">
        <f>'orig. data'!U86</f>
        <v>2.319284E-14</v>
      </c>
      <c r="T101" s="12">
        <f>'orig. data'!AD86</f>
        <v>0.9801571971</v>
      </c>
    </row>
    <row r="102" spans="1:20" ht="12.75">
      <c r="A102" s="2">
        <v>86</v>
      </c>
      <c r="B102" t="s">
        <v>382</v>
      </c>
      <c r="C102">
        <f t="shared" si="17"/>
      </c>
      <c r="D102" t="str">
        <f t="shared" si="18"/>
        <v>2</v>
      </c>
      <c r="E102">
        <f t="shared" si="19"/>
      </c>
      <c r="F102" t="str">
        <f t="shared" si="32"/>
        <v>  </v>
      </c>
      <c r="G102" t="str">
        <f t="shared" si="33"/>
        <v>  </v>
      </c>
      <c r="H102" s="13">
        <f t="shared" si="34"/>
        <v>0.29260897</v>
      </c>
      <c r="I102" s="3"/>
      <c r="J102" s="3">
        <f>'orig. data'!R87</f>
        <v>0.3026545413</v>
      </c>
      <c r="K102" s="13">
        <f t="shared" si="35"/>
        <v>0.5794116839</v>
      </c>
      <c r="L102" s="6"/>
      <c r="M102" s="6"/>
      <c r="N102" s="12"/>
      <c r="P102" s="6">
        <f>'orig. data'!P87</f>
        <v>130</v>
      </c>
      <c r="Q102" s="6">
        <f>'orig. data'!Q87</f>
        <v>343</v>
      </c>
      <c r="R102" s="12">
        <f>'orig. data'!U87</f>
        <v>4.3134079E-09</v>
      </c>
      <c r="T102" s="12">
        <f>'orig. data'!AD87</f>
        <v>0.9835762237</v>
      </c>
    </row>
    <row r="103" spans="2:20" ht="12.75">
      <c r="B103"/>
      <c r="C103"/>
      <c r="D103"/>
      <c r="E103"/>
      <c r="F103"/>
      <c r="G103"/>
      <c r="H103" s="13"/>
      <c r="I103" s="3"/>
      <c r="J103" s="3"/>
      <c r="K103" s="13"/>
      <c r="L103" s="6"/>
      <c r="M103" s="6"/>
      <c r="N103" s="12"/>
      <c r="P103" s="6"/>
      <c r="Q103" s="6"/>
      <c r="R103" s="12"/>
      <c r="T103" s="12"/>
    </row>
    <row r="104" spans="1:20" ht="12.75">
      <c r="A104" s="2">
        <v>87</v>
      </c>
      <c r="B104" t="s">
        <v>383</v>
      </c>
      <c r="C104" t="str">
        <f t="shared" si="17"/>
        <v>1</v>
      </c>
      <c r="D104">
        <f t="shared" si="18"/>
      </c>
      <c r="E104" t="str">
        <f t="shared" si="19"/>
        <v>t</v>
      </c>
      <c r="F104" t="str">
        <f>IF(AND(L104&gt;0,L104&lt;=5),"T1c"," ")&amp;IF(AND(M104&gt;0,M104&lt;=5),"T1p"," ")</f>
        <v>  </v>
      </c>
      <c r="G104" t="str">
        <f>IF(AND(P104&gt;0,P104&lt;=5),"T2c"," ")&amp;IF(AND(Q104&gt;0,Q104&lt;=5),"T2p"," ")</f>
        <v>  </v>
      </c>
      <c r="H104" s="13">
        <f>I$20</f>
        <v>0.29260897</v>
      </c>
      <c r="I104" s="3">
        <f>'orig. data'!D88</f>
        <v>0.4247633709</v>
      </c>
      <c r="J104" s="3">
        <f>'orig. data'!R88</f>
        <v>0.5854588565</v>
      </c>
      <c r="K104" s="13">
        <f>J$20</f>
        <v>0.5794116839</v>
      </c>
      <c r="L104" s="6">
        <f>'orig. data'!B88</f>
        <v>4407</v>
      </c>
      <c r="M104" s="6">
        <f>'orig. data'!C88</f>
        <v>10441</v>
      </c>
      <c r="N104" s="12">
        <f>'orig. data'!G88</f>
        <v>1.028244E-57</v>
      </c>
      <c r="P104" s="6">
        <f>'orig. data'!P88</f>
        <v>8301</v>
      </c>
      <c r="Q104" s="6">
        <f>'orig. data'!Q88</f>
        <v>13991</v>
      </c>
      <c r="R104" s="12">
        <f>'orig. data'!U88</f>
        <v>0.610025125</v>
      </c>
      <c r="T104" s="12">
        <f>'orig. data'!AD88</f>
        <v>1.632226E-47</v>
      </c>
    </row>
    <row r="105" spans="1:20" ht="12.75">
      <c r="A105" s="2">
        <v>88</v>
      </c>
      <c r="B105" t="s">
        <v>384</v>
      </c>
      <c r="C105" t="str">
        <f t="shared" si="17"/>
        <v>1</v>
      </c>
      <c r="D105">
        <f t="shared" si="18"/>
      </c>
      <c r="E105" t="str">
        <f t="shared" si="19"/>
        <v>t</v>
      </c>
      <c r="F105" t="str">
        <f>IF(AND(L105&gt;0,L105&lt;=5),"T1c"," ")&amp;IF(AND(M105&gt;0,M105&lt;=5),"T1p"," ")</f>
        <v>  </v>
      </c>
      <c r="G105" t="str">
        <f>IF(AND(P105&gt;0,P105&lt;=5),"T2c"," ")&amp;IF(AND(Q105&gt;0,Q105&lt;=5),"T2p"," ")</f>
        <v>  </v>
      </c>
      <c r="H105" s="13">
        <f>I$20</f>
        <v>0.29260897</v>
      </c>
      <c r="I105" s="3">
        <f>'orig. data'!D89</f>
        <v>0.4202910619</v>
      </c>
      <c r="J105" s="3">
        <f>'orig. data'!R89</f>
        <v>0.5612684052</v>
      </c>
      <c r="K105" s="13">
        <f>J$20</f>
        <v>0.5794116839</v>
      </c>
      <c r="L105" s="6">
        <f>'orig. data'!B89</f>
        <v>3347</v>
      </c>
      <c r="M105" s="6">
        <f>'orig. data'!C89</f>
        <v>8166</v>
      </c>
      <c r="N105" s="12">
        <f>'orig. data'!G89</f>
        <v>1.47654E-48</v>
      </c>
      <c r="P105" s="6">
        <f>'orig. data'!P89</f>
        <v>5889</v>
      </c>
      <c r="Q105" s="6">
        <f>'orig. data'!Q89</f>
        <v>10331</v>
      </c>
      <c r="R105" s="12">
        <f>'orig. data'!U89</f>
        <v>0.1388351834</v>
      </c>
      <c r="T105" s="12">
        <f>'orig. data'!AD89</f>
        <v>2.723914E-34</v>
      </c>
    </row>
    <row r="106" spans="2:20" ht="12.75">
      <c r="B106"/>
      <c r="C106"/>
      <c r="D106"/>
      <c r="E106"/>
      <c r="F106"/>
      <c r="G106"/>
      <c r="H106" s="13"/>
      <c r="I106" s="3"/>
      <c r="J106" s="3"/>
      <c r="K106" s="13"/>
      <c r="L106" s="6"/>
      <c r="M106" s="6"/>
      <c r="N106" s="12"/>
      <c r="P106" s="6"/>
      <c r="Q106" s="6"/>
      <c r="R106" s="12"/>
      <c r="T106" s="12"/>
    </row>
    <row r="107" spans="1:20" ht="12.75">
      <c r="A107" s="2">
        <v>89</v>
      </c>
      <c r="B107" t="s">
        <v>335</v>
      </c>
      <c r="C107" t="str">
        <f t="shared" si="17"/>
        <v>1</v>
      </c>
      <c r="D107" t="str">
        <f t="shared" si="18"/>
        <v>2</v>
      </c>
      <c r="E107" t="str">
        <f t="shared" si="19"/>
        <v>t</v>
      </c>
      <c r="F107" t="str">
        <f>IF(AND(L107&gt;0,L107&lt;=5),"T1c"," ")&amp;IF(AND(M107&gt;0,M107&lt;=5),"T1p"," ")</f>
        <v>  </v>
      </c>
      <c r="G107" t="str">
        <f>IF(AND(P107&gt;0,P107&lt;=5),"T2c"," ")&amp;IF(AND(Q107&gt;0,Q107&lt;=5),"T2p"," ")</f>
        <v>  </v>
      </c>
      <c r="H107" s="13">
        <f>I$20</f>
        <v>0.29260897</v>
      </c>
      <c r="I107" s="3">
        <f>'orig. data'!D90</f>
        <v>0.4338636925</v>
      </c>
      <c r="J107" s="3">
        <f>'orig. data'!R90</f>
        <v>0.6408223384</v>
      </c>
      <c r="K107" s="13">
        <f>J$20</f>
        <v>0.5794116839</v>
      </c>
      <c r="L107" s="6">
        <f>'orig. data'!B90</f>
        <v>5302</v>
      </c>
      <c r="M107" s="6">
        <f>'orig. data'!C90</f>
        <v>12327</v>
      </c>
      <c r="N107" s="12">
        <f>'orig. data'!G90</f>
        <v>6.875735E-70</v>
      </c>
      <c r="P107" s="6">
        <f>'orig. data'!P90</f>
        <v>10688</v>
      </c>
      <c r="Q107" s="6">
        <f>'orig. data'!Q90</f>
        <v>16483</v>
      </c>
      <c r="R107" s="12">
        <f>'orig. data'!U90</f>
        <v>3.0067667E-07</v>
      </c>
      <c r="T107" s="12">
        <f>'orig. data'!AD90</f>
        <v>5.56031E-74</v>
      </c>
    </row>
    <row r="108" spans="2:20" ht="12.75">
      <c r="B108"/>
      <c r="C108"/>
      <c r="D108"/>
      <c r="E108"/>
      <c r="F108"/>
      <c r="G108"/>
      <c r="H108" s="13"/>
      <c r="I108" s="3"/>
      <c r="J108" s="3"/>
      <c r="K108" s="13"/>
      <c r="L108" s="6"/>
      <c r="M108" s="6"/>
      <c r="N108" s="12"/>
      <c r="P108" s="6"/>
      <c r="Q108" s="6"/>
      <c r="R108" s="12"/>
      <c r="T108" s="12"/>
    </row>
    <row r="109" spans="1:20" ht="12.75">
      <c r="A109" s="2">
        <v>90</v>
      </c>
      <c r="B109" t="s">
        <v>394</v>
      </c>
      <c r="C109" t="str">
        <f t="shared" si="17"/>
        <v>1</v>
      </c>
      <c r="D109">
        <f t="shared" si="18"/>
      </c>
      <c r="E109" t="str">
        <f t="shared" si="19"/>
        <v>t</v>
      </c>
      <c r="F109" t="str">
        <f>IF(AND(L109&gt;0,L109&lt;=5),"T1c"," ")&amp;IF(AND(M109&gt;0,M109&lt;=5),"T1p"," ")</f>
        <v>  </v>
      </c>
      <c r="G109" t="str">
        <f>IF(AND(P109&gt;0,P109&lt;=5),"T2c"," ")&amp;IF(AND(Q109&gt;0,Q109&lt;=5),"T2p"," ")</f>
        <v>  </v>
      </c>
      <c r="H109" s="13">
        <f>I$20</f>
        <v>0.29260897</v>
      </c>
      <c r="I109" s="3">
        <f>'orig. data'!D101</f>
        <v>0.3817778748</v>
      </c>
      <c r="J109" s="3">
        <f>'orig. data'!R101</f>
        <v>0.6087271623</v>
      </c>
      <c r="K109" s="13">
        <f>J$20</f>
        <v>0.5794116839</v>
      </c>
      <c r="L109" s="6">
        <f>'orig. data'!B101</f>
        <v>4117</v>
      </c>
      <c r="M109" s="6">
        <f>'orig. data'!C101</f>
        <v>10718</v>
      </c>
      <c r="N109" s="12">
        <f>'orig. data'!G101</f>
        <v>3.834835E-29</v>
      </c>
      <c r="P109" s="6">
        <f>'orig. data'!P101</f>
        <v>7551</v>
      </c>
      <c r="Q109" s="6">
        <f>'orig. data'!Q101</f>
        <v>12391</v>
      </c>
      <c r="R109" s="12">
        <f>'orig. data'!U101</f>
        <v>0.0164822303</v>
      </c>
      <c r="T109" s="12">
        <f>'orig. data'!AD101</f>
        <v>2.980914E-86</v>
      </c>
    </row>
    <row r="110" spans="2:20" ht="12.75">
      <c r="B110"/>
      <c r="C110"/>
      <c r="D110"/>
      <c r="E110"/>
      <c r="F110"/>
      <c r="G110"/>
      <c r="H110" s="13"/>
      <c r="I110" s="3"/>
      <c r="J110" s="3"/>
      <c r="K110" s="13"/>
      <c r="L110" s="6"/>
      <c r="M110" s="6"/>
      <c r="N110" s="12"/>
      <c r="P110" s="6"/>
      <c r="Q110" s="6"/>
      <c r="R110" s="12"/>
      <c r="T110" s="12"/>
    </row>
    <row r="111" spans="1:20" ht="12.75">
      <c r="A111" s="2">
        <v>91</v>
      </c>
      <c r="B111" t="s">
        <v>175</v>
      </c>
      <c r="C111" t="str">
        <f t="shared" si="17"/>
        <v>1</v>
      </c>
      <c r="D111" t="str">
        <f t="shared" si="18"/>
        <v>2</v>
      </c>
      <c r="E111" t="str">
        <f t="shared" si="19"/>
        <v>t</v>
      </c>
      <c r="F111" t="str">
        <f>IF(AND(L111&gt;0,L111&lt;=5),"T1c"," ")&amp;IF(AND(M111&gt;0,M111&lt;=5),"T1p"," ")</f>
        <v>  </v>
      </c>
      <c r="G111" t="str">
        <f>IF(AND(P111&gt;0,P111&lt;=5),"T2c"," ")&amp;IF(AND(Q111&gt;0,Q111&lt;=5),"T2p"," ")</f>
        <v>  </v>
      </c>
      <c r="H111" s="13">
        <f>I$20</f>
        <v>0.29260897</v>
      </c>
      <c r="I111" s="3">
        <f>'orig. data'!D91</f>
        <v>0.4518245555</v>
      </c>
      <c r="J111" s="3">
        <f>'orig. data'!R91</f>
        <v>0.6537938777</v>
      </c>
      <c r="K111" s="13">
        <f>J$20</f>
        <v>0.5794116839</v>
      </c>
      <c r="L111" s="6">
        <f>'orig. data'!B91</f>
        <v>6392</v>
      </c>
      <c r="M111" s="6">
        <f>'orig. data'!C91</f>
        <v>14780</v>
      </c>
      <c r="N111" s="12">
        <f>'orig. data'!G91</f>
        <v>3.122888E-92</v>
      </c>
      <c r="P111" s="6">
        <f>'orig. data'!P91</f>
        <v>9756</v>
      </c>
      <c r="Q111" s="6">
        <f>'orig. data'!Q91</f>
        <v>14998</v>
      </c>
      <c r="R111" s="12">
        <f>'orig. data'!U91</f>
        <v>1.0255072E-09</v>
      </c>
      <c r="T111" s="12">
        <f>'orig. data'!AD91</f>
        <v>7.279196E-72</v>
      </c>
    </row>
    <row r="112" spans="1:20" ht="12.75">
      <c r="A112" s="2">
        <v>92</v>
      </c>
      <c r="B112" t="s">
        <v>385</v>
      </c>
      <c r="C112" t="str">
        <f t="shared" si="17"/>
        <v>1</v>
      </c>
      <c r="D112" t="str">
        <f t="shared" si="18"/>
        <v>2</v>
      </c>
      <c r="E112" t="str">
        <f t="shared" si="19"/>
        <v>t</v>
      </c>
      <c r="F112" t="str">
        <f>IF(AND(L112&gt;0,L112&lt;=5),"T1c"," ")&amp;IF(AND(M112&gt;0,M112&lt;=5),"T1p"," ")</f>
        <v>  </v>
      </c>
      <c r="G112" t="str">
        <f>IF(AND(P112&gt;0,P112&lt;=5),"T2c"," ")&amp;IF(AND(Q112&gt;0,Q112&lt;=5),"T2p"," ")</f>
        <v>  </v>
      </c>
      <c r="H112" s="13">
        <f>I$20</f>
        <v>0.29260897</v>
      </c>
      <c r="I112" s="3">
        <f>'orig. data'!D92</f>
        <v>0.3788717764</v>
      </c>
      <c r="J112" s="3">
        <f>'orig. data'!R92</f>
        <v>0.5255606337</v>
      </c>
      <c r="K112" s="13">
        <f>J$20</f>
        <v>0.5794116839</v>
      </c>
      <c r="L112" s="6">
        <f>'orig. data'!B92</f>
        <v>2985</v>
      </c>
      <c r="M112" s="6">
        <f>'orig. data'!C92</f>
        <v>8208</v>
      </c>
      <c r="N112" s="12">
        <f>'orig. data'!G92</f>
        <v>2.427614E-24</v>
      </c>
      <c r="P112" s="6">
        <f>'orig. data'!P92</f>
        <v>4407</v>
      </c>
      <c r="Q112" s="6">
        <f>'orig. data'!Q92</f>
        <v>8418</v>
      </c>
      <c r="R112" s="12">
        <f>'orig. data'!U92</f>
        <v>1.75545E-05</v>
      </c>
      <c r="T112" s="12">
        <f>'orig. data'!AD92</f>
        <v>6.212229E-38</v>
      </c>
    </row>
    <row r="113" spans="2:20" ht="12.75">
      <c r="B113"/>
      <c r="C113"/>
      <c r="D113"/>
      <c r="E113"/>
      <c r="F113"/>
      <c r="G113"/>
      <c r="H113" s="13"/>
      <c r="I113" s="3"/>
      <c r="J113" s="3"/>
      <c r="K113" s="13"/>
      <c r="L113" s="6"/>
      <c r="M113" s="6"/>
      <c r="N113" s="12"/>
      <c r="P113" s="6"/>
      <c r="Q113" s="6"/>
      <c r="R113" s="12"/>
      <c r="T113" s="12"/>
    </row>
    <row r="114" spans="1:20" ht="12.75">
      <c r="A114" s="2">
        <v>93</v>
      </c>
      <c r="B114" t="s">
        <v>392</v>
      </c>
      <c r="C114" t="str">
        <f t="shared" si="17"/>
        <v>1</v>
      </c>
      <c r="D114" t="str">
        <f t="shared" si="18"/>
        <v>2</v>
      </c>
      <c r="E114" t="str">
        <f t="shared" si="19"/>
        <v>t</v>
      </c>
      <c r="F114" t="str">
        <f>IF(AND(L114&gt;0,L114&lt;=5),"T1c"," ")&amp;IF(AND(M114&gt;0,M114&lt;=5),"T1p"," ")</f>
        <v>  </v>
      </c>
      <c r="G114" t="str">
        <f>IF(AND(P114&gt;0,P114&lt;=5),"T2c"," ")&amp;IF(AND(Q114&gt;0,Q114&lt;=5),"T2p"," ")</f>
        <v>  </v>
      </c>
      <c r="H114" s="13">
        <f>I$20</f>
        <v>0.29260897</v>
      </c>
      <c r="I114" s="3">
        <f>'orig. data'!D99</f>
        <v>0.4090115011</v>
      </c>
      <c r="J114" s="3">
        <f>'orig. data'!R99</f>
        <v>0.6422917285</v>
      </c>
      <c r="K114" s="13">
        <f>J$20</f>
        <v>0.5794116839</v>
      </c>
      <c r="L114" s="6">
        <f>'orig. data'!B99</f>
        <v>4652</v>
      </c>
      <c r="M114" s="6">
        <f>'orig. data'!C99</f>
        <v>11275</v>
      </c>
      <c r="N114" s="12">
        <f>'orig. data'!G99</f>
        <v>1.228097E-47</v>
      </c>
      <c r="P114" s="6">
        <f>'orig. data'!P99</f>
        <v>8821</v>
      </c>
      <c r="Q114" s="6">
        <f>'orig. data'!Q99</f>
        <v>13663</v>
      </c>
      <c r="R114" s="12">
        <f>'orig. data'!U99</f>
        <v>2.9413576E-07</v>
      </c>
      <c r="T114" s="12">
        <f>'orig. data'!AD99</f>
        <v>1.574833E-87</v>
      </c>
    </row>
    <row r="115" spans="1:20" ht="12.75">
      <c r="A115" s="2">
        <v>94</v>
      </c>
      <c r="B115" t="s">
        <v>393</v>
      </c>
      <c r="C115" t="str">
        <f t="shared" si="17"/>
        <v>1</v>
      </c>
      <c r="D115" t="str">
        <f t="shared" si="18"/>
        <v>2</v>
      </c>
      <c r="E115" t="str">
        <f t="shared" si="19"/>
        <v>t</v>
      </c>
      <c r="F115" t="str">
        <f>IF(AND(L115&gt;0,L115&lt;=5),"T1c"," ")&amp;IF(AND(M115&gt;0,M115&lt;=5),"T1p"," ")</f>
        <v>  </v>
      </c>
      <c r="G115" t="str">
        <f>IF(AND(P115&gt;0,P115&lt;=5),"T2c"," ")&amp;IF(AND(Q115&gt;0,Q115&lt;=5),"T2p"," ")</f>
        <v>  </v>
      </c>
      <c r="H115" s="13">
        <f>I$20</f>
        <v>0.29260897</v>
      </c>
      <c r="I115" s="3">
        <f>'orig. data'!D100</f>
        <v>0.3182281718</v>
      </c>
      <c r="J115" s="3">
        <f>'orig. data'!R100</f>
        <v>0.5391424597</v>
      </c>
      <c r="K115" s="13">
        <f>J$20</f>
        <v>0.5794116839</v>
      </c>
      <c r="L115" s="6">
        <f>'orig. data'!B100</f>
        <v>1992</v>
      </c>
      <c r="M115" s="6">
        <f>'orig. data'!C100</f>
        <v>6335</v>
      </c>
      <c r="N115" s="12">
        <f>'orig. data'!G100</f>
        <v>0.0041299386</v>
      </c>
      <c r="P115" s="6">
        <f>'orig. data'!P100</f>
        <v>3219</v>
      </c>
      <c r="Q115" s="6">
        <f>'orig. data'!Q100</f>
        <v>5965</v>
      </c>
      <c r="R115" s="12">
        <f>'orig. data'!U100</f>
        <v>0.0033199779</v>
      </c>
      <c r="T115" s="12">
        <f>'orig. data'!AD100</f>
        <v>1.448429E-64</v>
      </c>
    </row>
    <row r="116" spans="2:20" ht="12.75">
      <c r="B116"/>
      <c r="C116"/>
      <c r="D116"/>
      <c r="E116"/>
      <c r="F116"/>
      <c r="G116"/>
      <c r="H116" s="13"/>
      <c r="I116" s="3"/>
      <c r="J116" s="3"/>
      <c r="K116" s="13"/>
      <c r="L116" s="6"/>
      <c r="M116" s="6"/>
      <c r="N116" s="12"/>
      <c r="P116" s="6"/>
      <c r="Q116" s="6"/>
      <c r="R116" s="12"/>
      <c r="T116" s="12"/>
    </row>
    <row r="117" spans="1:20" ht="12.75">
      <c r="A117" s="2">
        <v>95</v>
      </c>
      <c r="B117" t="s">
        <v>386</v>
      </c>
      <c r="C117" t="str">
        <f t="shared" si="17"/>
        <v>1</v>
      </c>
      <c r="D117">
        <f t="shared" si="18"/>
      </c>
      <c r="E117" t="str">
        <f t="shared" si="19"/>
        <v>t</v>
      </c>
      <c r="F117" t="str">
        <f>IF(AND(L117&gt;0,L117&lt;=5),"T1c"," ")&amp;IF(AND(M117&gt;0,M117&lt;=5),"T1p"," ")</f>
        <v>  </v>
      </c>
      <c r="G117" t="str">
        <f>IF(AND(P117&gt;0,P117&lt;=5),"T2c"," ")&amp;IF(AND(Q117&gt;0,Q117&lt;=5),"T2p"," ")</f>
        <v>  </v>
      </c>
      <c r="H117" s="13">
        <f>I$20</f>
        <v>0.29260897</v>
      </c>
      <c r="I117" s="3">
        <f>'orig. data'!D93</f>
        <v>0.3483699055</v>
      </c>
      <c r="J117" s="3">
        <f>'orig. data'!R93</f>
        <v>0.5661236693</v>
      </c>
      <c r="K117" s="13">
        <f>J$20</f>
        <v>0.5794116839</v>
      </c>
      <c r="L117" s="6">
        <f>'orig. data'!B93</f>
        <v>2607</v>
      </c>
      <c r="M117" s="6">
        <f>'orig. data'!C93</f>
        <v>7193</v>
      </c>
      <c r="N117" s="12">
        <f>'orig. data'!G93</f>
        <v>2.311256E-10</v>
      </c>
      <c r="P117" s="6">
        <f>'orig. data'!P93</f>
        <v>7036</v>
      </c>
      <c r="Q117" s="6">
        <f>'orig. data'!Q93</f>
        <v>12050</v>
      </c>
      <c r="R117" s="12">
        <f>'orig. data'!U93</f>
        <v>0.2717221305</v>
      </c>
      <c r="T117" s="12">
        <f>'orig. data'!AD93</f>
        <v>4.505417E-71</v>
      </c>
    </row>
    <row r="118" spans="1:20" ht="12.75">
      <c r="A118" s="2">
        <v>96</v>
      </c>
      <c r="B118" t="s">
        <v>387</v>
      </c>
      <c r="C118" t="str">
        <f t="shared" si="17"/>
        <v>1</v>
      </c>
      <c r="D118">
        <f t="shared" si="18"/>
      </c>
      <c r="E118" t="str">
        <f t="shared" si="19"/>
        <v>t</v>
      </c>
      <c r="F118" t="str">
        <f>IF(AND(L118&gt;0,L118&lt;=5),"T1c"," ")&amp;IF(AND(M118&gt;0,M118&lt;=5),"T1p"," ")</f>
        <v>  </v>
      </c>
      <c r="G118" t="str">
        <f>IF(AND(P118&gt;0,P118&lt;=5),"T2c"," ")&amp;IF(AND(Q118&gt;0,Q118&lt;=5),"T2p"," ")</f>
        <v>  </v>
      </c>
      <c r="H118" s="13">
        <f>I$20</f>
        <v>0.29260897</v>
      </c>
      <c r="I118" s="3">
        <f>'orig. data'!D94</f>
        <v>0.35276841</v>
      </c>
      <c r="J118" s="3">
        <f>'orig. data'!R94</f>
        <v>0.5671740496</v>
      </c>
      <c r="K118" s="13">
        <f>J$20</f>
        <v>0.5794116839</v>
      </c>
      <c r="L118" s="6">
        <f>'orig. data'!B94</f>
        <v>4009</v>
      </c>
      <c r="M118" s="6">
        <f>'orig. data'!C94</f>
        <v>11606</v>
      </c>
      <c r="N118" s="12">
        <f>'orig. data'!G94</f>
        <v>3.612398E-15</v>
      </c>
      <c r="P118" s="6">
        <f>'orig. data'!P94</f>
        <v>6675</v>
      </c>
      <c r="Q118" s="6">
        <f>'orig. data'!Q94</f>
        <v>11738</v>
      </c>
      <c r="R118" s="12">
        <f>'orig. data'!U94</f>
        <v>0.307664372</v>
      </c>
      <c r="T118" s="12">
        <f>'orig. data'!AD94</f>
        <v>4.25214E-87</v>
      </c>
    </row>
    <row r="119" spans="2:20" ht="12.75">
      <c r="B119"/>
      <c r="C119"/>
      <c r="D119"/>
      <c r="E119"/>
      <c r="F119"/>
      <c r="G119"/>
      <c r="H119" s="13"/>
      <c r="I119" s="3"/>
      <c r="J119" s="3"/>
      <c r="K119" s="13"/>
      <c r="L119" s="6"/>
      <c r="M119" s="6"/>
      <c r="N119" s="12"/>
      <c r="P119" s="6"/>
      <c r="Q119" s="6"/>
      <c r="R119" s="12"/>
      <c r="T119" s="12"/>
    </row>
    <row r="120" spans="1:20" ht="12.75">
      <c r="A120" s="2">
        <v>97</v>
      </c>
      <c r="B120" t="s">
        <v>395</v>
      </c>
      <c r="C120">
        <f t="shared" si="17"/>
      </c>
      <c r="D120" t="str">
        <f t="shared" si="18"/>
        <v>2</v>
      </c>
      <c r="E120" t="str">
        <f t="shared" si="19"/>
        <v>t</v>
      </c>
      <c r="F120" t="str">
        <f>IF(AND(L120&gt;0,L120&lt;=5),"T1c"," ")&amp;IF(AND(M120&gt;0,M120&lt;=5),"T1p"," ")</f>
        <v>  </v>
      </c>
      <c r="G120" t="str">
        <f>IF(AND(P120&gt;0,P120&lt;=5),"T2c"," ")&amp;IF(AND(Q120&gt;0,Q120&lt;=5),"T2p"," ")</f>
        <v>  </v>
      </c>
      <c r="H120" s="13">
        <f>I$20</f>
        <v>0.29260897</v>
      </c>
      <c r="I120" s="3">
        <f>'orig. data'!D102</f>
        <v>0.2723641016</v>
      </c>
      <c r="J120" s="3">
        <f>'orig. data'!R102</f>
        <v>0.4750066347</v>
      </c>
      <c r="K120" s="13">
        <f>J$20</f>
        <v>0.5794116839</v>
      </c>
      <c r="L120" s="6">
        <f>'orig. data'!B102</f>
        <v>1485</v>
      </c>
      <c r="M120" s="6">
        <f>'orig. data'!C102</f>
        <v>5251</v>
      </c>
      <c r="N120" s="12">
        <f>'orig. data'!G102</f>
        <v>0.0310656987</v>
      </c>
      <c r="P120" s="6">
        <f>'orig. data'!P102</f>
        <v>4314</v>
      </c>
      <c r="Q120" s="6">
        <f>'orig. data'!Q102</f>
        <v>8735</v>
      </c>
      <c r="R120" s="12">
        <f>'orig. data'!U102</f>
        <v>2.362127E-17</v>
      </c>
      <c r="T120" s="12">
        <f>'orig. data'!AD102</f>
        <v>5.345381E-61</v>
      </c>
    </row>
    <row r="121" spans="1:20" ht="12.75">
      <c r="A121" s="2">
        <v>98</v>
      </c>
      <c r="B121" t="s">
        <v>396</v>
      </c>
      <c r="C121" t="str">
        <f aca="true" t="shared" si="36" ref="C121:C139">IF(AND(N121&lt;=0.005,N121&gt;0),"1","")</f>
        <v>1</v>
      </c>
      <c r="D121">
        <f aca="true" t="shared" si="37" ref="D121:D140">IF(AND(R121&lt;=0.005,R121&gt;0),"2","")</f>
      </c>
      <c r="E121" t="str">
        <f aca="true" t="shared" si="38" ref="E121:E142">IF(AND(T121&lt;=0.005,T121&gt;0),"t","")</f>
        <v>t</v>
      </c>
      <c r="F121" t="str">
        <f>IF(AND(L121&gt;0,L121&lt;=5),"T1c"," ")&amp;IF(AND(M121&gt;0,M121&lt;=5),"T1p"," ")</f>
        <v>  </v>
      </c>
      <c r="G121" t="str">
        <f>IF(AND(P121&gt;0,P121&lt;=5),"T2c"," ")&amp;IF(AND(Q121&gt;0,Q121&lt;=5),"T2p"," ")</f>
        <v>  </v>
      </c>
      <c r="H121" s="13">
        <f>I$20</f>
        <v>0.29260897</v>
      </c>
      <c r="I121" s="3">
        <f>'orig. data'!D103</f>
        <v>0.3877380046</v>
      </c>
      <c r="J121" s="3">
        <f>'orig. data'!R103</f>
        <v>0.5560559218</v>
      </c>
      <c r="K121" s="13">
        <f>J$20</f>
        <v>0.5794116839</v>
      </c>
      <c r="L121" s="6">
        <f>'orig. data'!B103</f>
        <v>5272</v>
      </c>
      <c r="M121" s="6">
        <f>'orig. data'!C103</f>
        <v>14225</v>
      </c>
      <c r="N121" s="12">
        <f>'orig. data'!G103</f>
        <v>4.778015E-37</v>
      </c>
      <c r="P121" s="6">
        <f>'orig. data'!P103</f>
        <v>7912</v>
      </c>
      <c r="Q121" s="6">
        <f>'orig. data'!Q103</f>
        <v>14266</v>
      </c>
      <c r="R121" s="12">
        <f>'orig. data'!U103</f>
        <v>0.0431033823</v>
      </c>
      <c r="T121" s="12">
        <f>'orig. data'!AD103</f>
        <v>1.397214E-62</v>
      </c>
    </row>
    <row r="122" spans="1:20" ht="12.75">
      <c r="A122" s="2">
        <v>99</v>
      </c>
      <c r="B122" t="s">
        <v>397</v>
      </c>
      <c r="C122">
        <f t="shared" si="36"/>
      </c>
      <c r="D122" t="str">
        <f t="shared" si="37"/>
        <v>2</v>
      </c>
      <c r="E122" t="str">
        <f t="shared" si="38"/>
        <v>t</v>
      </c>
      <c r="F122" t="str">
        <f>IF(AND(L122&gt;0,L122&lt;=5),"T1c"," ")&amp;IF(AND(M122&gt;0,M122&lt;=5),"T1p"," ")</f>
        <v>  </v>
      </c>
      <c r="G122" t="str">
        <f>IF(AND(P122&gt;0,P122&lt;=5),"T2c"," ")&amp;IF(AND(Q122&gt;0,Q122&lt;=5),"T2p"," ")</f>
        <v>  </v>
      </c>
      <c r="H122" s="13">
        <f>I$20</f>
        <v>0.29260897</v>
      </c>
      <c r="I122" s="3">
        <f>'orig. data'!D104</f>
        <v>0.2976842373</v>
      </c>
      <c r="J122" s="3">
        <f>'orig. data'!R104</f>
        <v>0.4665541395</v>
      </c>
      <c r="K122" s="13">
        <f>J$20</f>
        <v>0.5794116839</v>
      </c>
      <c r="L122" s="6">
        <f>'orig. data'!B104</f>
        <v>246</v>
      </c>
      <c r="M122" s="6">
        <f>'orig. data'!C104</f>
        <v>811</v>
      </c>
      <c r="N122" s="12">
        <f>'orig. data'!G104</f>
        <v>0.816177049</v>
      </c>
      <c r="P122" s="6">
        <f>'orig. data'!P104</f>
        <v>819</v>
      </c>
      <c r="Q122" s="6">
        <f>'orig. data'!Q104</f>
        <v>1698</v>
      </c>
      <c r="R122" s="12">
        <f>'orig. data'!U104</f>
        <v>5.4101101E-08</v>
      </c>
      <c r="T122" s="12">
        <f>'orig. data'!AD104</f>
        <v>1.1313511E-09</v>
      </c>
    </row>
    <row r="123" spans="2:20" ht="12.75">
      <c r="B123"/>
      <c r="C123"/>
      <c r="D123"/>
      <c r="E123"/>
      <c r="F123"/>
      <c r="G123"/>
      <c r="H123" s="13"/>
      <c r="I123" s="3"/>
      <c r="J123" s="3"/>
      <c r="K123" s="13"/>
      <c r="L123" s="6"/>
      <c r="M123" s="6"/>
      <c r="N123" s="12"/>
      <c r="P123" s="6"/>
      <c r="Q123" s="6"/>
      <c r="R123" s="12"/>
      <c r="T123" s="12"/>
    </row>
    <row r="124" spans="1:20" ht="12.75">
      <c r="A124" s="2">
        <v>100</v>
      </c>
      <c r="B124" t="s">
        <v>388</v>
      </c>
      <c r="C124" t="str">
        <f t="shared" si="36"/>
        <v>1</v>
      </c>
      <c r="D124">
        <f t="shared" si="37"/>
      </c>
      <c r="E124" t="str">
        <f t="shared" si="38"/>
        <v>t</v>
      </c>
      <c r="F124" t="str">
        <f>IF(AND(L124&gt;0,L124&lt;=5),"T1c"," ")&amp;IF(AND(M124&gt;0,M124&lt;=5),"T1p"," ")</f>
        <v>  </v>
      </c>
      <c r="G124" t="str">
        <f>IF(AND(P124&gt;0,P124&lt;=5),"T2c"," ")&amp;IF(AND(Q124&gt;0,Q124&lt;=5),"T2p"," ")</f>
        <v>  </v>
      </c>
      <c r="H124" s="13">
        <f>I$20</f>
        <v>0.29260897</v>
      </c>
      <c r="I124" s="3">
        <f>'orig. data'!D95</f>
        <v>0.4195157185</v>
      </c>
      <c r="J124" s="3">
        <f>'orig. data'!R95</f>
        <v>0.5760484902</v>
      </c>
      <c r="K124" s="13">
        <f>J$20</f>
        <v>0.5794116839</v>
      </c>
      <c r="L124" s="6">
        <f>'orig. data'!B95</f>
        <v>884</v>
      </c>
      <c r="M124" s="6">
        <f>'orig. data'!C95</f>
        <v>2051</v>
      </c>
      <c r="N124" s="12">
        <f>'orig. data'!G95</f>
        <v>3.591739E-19</v>
      </c>
      <c r="P124" s="6">
        <f>'orig. data'!P95</f>
        <v>2035</v>
      </c>
      <c r="Q124" s="6">
        <f>'orig. data'!Q95</f>
        <v>3485</v>
      </c>
      <c r="R124" s="12">
        <f>'orig. data'!U95</f>
        <v>0.8380832985</v>
      </c>
      <c r="T124" s="12">
        <f>'orig. data'!AD95</f>
        <v>1.544096E-15</v>
      </c>
    </row>
    <row r="125" spans="1:20" ht="12.75">
      <c r="A125" s="2">
        <v>101</v>
      </c>
      <c r="B125" t="s">
        <v>389</v>
      </c>
      <c r="C125" t="str">
        <f t="shared" si="36"/>
        <v>1</v>
      </c>
      <c r="D125" t="str">
        <f t="shared" si="37"/>
        <v>2</v>
      </c>
      <c r="E125" t="str">
        <f t="shared" si="38"/>
        <v>t</v>
      </c>
      <c r="F125" t="str">
        <f>IF(AND(L125&gt;0,L125&lt;=5),"T1c"," ")&amp;IF(AND(M125&gt;0,M125&lt;=5),"T1p"," ")</f>
        <v>  </v>
      </c>
      <c r="G125" t="str">
        <f>IF(AND(P125&gt;0,P125&lt;=5),"T2c"," ")&amp;IF(AND(Q125&gt;0,Q125&lt;=5),"T2p"," ")</f>
        <v>  </v>
      </c>
      <c r="H125" s="13">
        <f>I$20</f>
        <v>0.29260897</v>
      </c>
      <c r="I125" s="3">
        <f>'orig. data'!D96</f>
        <v>0.3320690505</v>
      </c>
      <c r="J125" s="3">
        <f>'orig. data'!R96</f>
        <v>0.5429639378</v>
      </c>
      <c r="K125" s="13">
        <f>J$20</f>
        <v>0.5794116839</v>
      </c>
      <c r="L125" s="6">
        <f>'orig. data'!B96</f>
        <v>2692</v>
      </c>
      <c r="M125" s="6">
        <f>'orig. data'!C96</f>
        <v>7788</v>
      </c>
      <c r="N125" s="12">
        <f>'orig. data'!G96</f>
        <v>3.4497213E-06</v>
      </c>
      <c r="P125" s="6">
        <f>'orig. data'!P96</f>
        <v>5670</v>
      </c>
      <c r="Q125" s="6">
        <f>'orig. data'!Q96</f>
        <v>10309</v>
      </c>
      <c r="R125" s="12">
        <f>'orig. data'!U96</f>
        <v>0.0028242532</v>
      </c>
      <c r="T125" s="12">
        <f>'orig. data'!AD96</f>
        <v>1.261448E-71</v>
      </c>
    </row>
    <row r="126" spans="1:20" ht="12.75">
      <c r="A126" s="2">
        <v>102</v>
      </c>
      <c r="B126" t="s">
        <v>390</v>
      </c>
      <c r="C126" t="str">
        <f t="shared" si="36"/>
        <v>1</v>
      </c>
      <c r="D126">
        <f t="shared" si="37"/>
      </c>
      <c r="E126" t="str">
        <f t="shared" si="38"/>
        <v>t</v>
      </c>
      <c r="F126" t="str">
        <f>IF(AND(L126&gt;0,L126&lt;=5),"T1c"," ")&amp;IF(AND(M126&gt;0,M126&lt;=5),"T1p"," ")</f>
        <v>  </v>
      </c>
      <c r="G126" t="str">
        <f>IF(AND(P126&gt;0,P126&lt;=5),"T2c"," ")&amp;IF(AND(Q126&gt;0,Q126&lt;=5),"T2p"," ")</f>
        <v>  </v>
      </c>
      <c r="H126" s="13">
        <f>I$20</f>
        <v>0.29260897</v>
      </c>
      <c r="I126" s="3">
        <f>'orig. data'!D97</f>
        <v>0.3812327116</v>
      </c>
      <c r="J126" s="3">
        <f>'orig. data'!R97</f>
        <v>0.568956969</v>
      </c>
      <c r="K126" s="13">
        <f>J$20</f>
        <v>0.5794116839</v>
      </c>
      <c r="L126" s="6">
        <f>'orig. data'!B97</f>
        <v>6680</v>
      </c>
      <c r="M126" s="6">
        <f>'orig. data'!C97</f>
        <v>17882</v>
      </c>
      <c r="N126" s="12">
        <f>'orig. data'!G97</f>
        <v>4.17855E-35</v>
      </c>
      <c r="P126" s="6">
        <f>'orig. data'!P97</f>
        <v>10053</v>
      </c>
      <c r="Q126" s="6">
        <f>'orig. data'!Q97</f>
        <v>17719</v>
      </c>
      <c r="R126" s="12">
        <f>'orig. data'!U97</f>
        <v>0.3540232749</v>
      </c>
      <c r="T126" s="12">
        <f>'orig. data'!AD97</f>
        <v>7.788738E-83</v>
      </c>
    </row>
    <row r="127" spans="1:20" ht="12.75">
      <c r="A127" s="2">
        <v>103</v>
      </c>
      <c r="B127" t="s">
        <v>391</v>
      </c>
      <c r="C127">
        <f t="shared" si="36"/>
      </c>
      <c r="D127" t="str">
        <f t="shared" si="37"/>
        <v>2</v>
      </c>
      <c r="E127" t="str">
        <f t="shared" si="38"/>
        <v>t</v>
      </c>
      <c r="F127" t="str">
        <f>IF(AND(L127&gt;0,L127&lt;=5),"T1c"," ")&amp;IF(AND(M127&gt;0,M127&lt;=5),"T1p"," ")</f>
        <v>  </v>
      </c>
      <c r="G127" t="str">
        <f>IF(AND(P127&gt;0,P127&lt;=5),"T2c"," ")&amp;IF(AND(Q127&gt;0,Q127&lt;=5),"T2p"," ")</f>
        <v>  </v>
      </c>
      <c r="H127" s="13">
        <f>I$20</f>
        <v>0.29260897</v>
      </c>
      <c r="I127" s="3">
        <f>'orig. data'!D98</f>
        <v>0.2965044105</v>
      </c>
      <c r="J127" s="3">
        <f>'orig. data'!R98</f>
        <v>0.4793820517</v>
      </c>
      <c r="K127" s="13">
        <f>J$20</f>
        <v>0.5794116839</v>
      </c>
      <c r="L127" s="6">
        <f>'orig. data'!B98</f>
        <v>1800</v>
      </c>
      <c r="M127" s="6">
        <f>'orig. data'!C98</f>
        <v>6241</v>
      </c>
      <c r="N127" s="12">
        <f>'orig. data'!G98</f>
        <v>0.659200695</v>
      </c>
      <c r="P127" s="6">
        <f>'orig. data'!P98</f>
        <v>2612</v>
      </c>
      <c r="Q127" s="6">
        <f>'orig. data'!Q98</f>
        <v>5458</v>
      </c>
      <c r="R127" s="12">
        <f>'orig. data'!U98</f>
        <v>3.076899E-13</v>
      </c>
      <c r="T127" s="12">
        <f>'orig. data'!AD98</f>
        <v>5.348528E-50</v>
      </c>
    </row>
    <row r="128" spans="2:20" ht="12.75">
      <c r="B128"/>
      <c r="C128"/>
      <c r="D128"/>
      <c r="E128"/>
      <c r="F128"/>
      <c r="G128"/>
      <c r="H128" s="13"/>
      <c r="I128" s="3"/>
      <c r="J128" s="3"/>
      <c r="K128" s="13"/>
      <c r="L128" s="6"/>
      <c r="M128" s="6"/>
      <c r="N128" s="12"/>
      <c r="P128" s="6"/>
      <c r="Q128" s="6"/>
      <c r="R128" s="12"/>
      <c r="T128" s="12"/>
    </row>
    <row r="129" spans="1:20" ht="12.75">
      <c r="A129" s="2">
        <v>104</v>
      </c>
      <c r="B129" t="s">
        <v>176</v>
      </c>
      <c r="C129" t="str">
        <f t="shared" si="36"/>
        <v>1</v>
      </c>
      <c r="D129" t="str">
        <f t="shared" si="37"/>
        <v>2</v>
      </c>
      <c r="E129" t="str">
        <f t="shared" si="38"/>
        <v>t</v>
      </c>
      <c r="F129" t="str">
        <f>IF(AND(L129&gt;0,L129&lt;=5),"T1c"," ")&amp;IF(AND(M129&gt;0,M129&lt;=5),"T1p"," ")</f>
        <v>  </v>
      </c>
      <c r="G129" t="str">
        <f>IF(AND(P129&gt;0,P129&lt;=5),"T2c"," ")&amp;IF(AND(Q129&gt;0,Q129&lt;=5),"T2p"," ")</f>
        <v>  </v>
      </c>
      <c r="H129" s="13">
        <f>I$20</f>
        <v>0.29260897</v>
      </c>
      <c r="I129" s="3">
        <f>'orig. data'!D105</f>
        <v>0.4639126034</v>
      </c>
      <c r="J129" s="3">
        <f>'orig. data'!R105</f>
        <v>0.6913496611</v>
      </c>
      <c r="K129" s="13">
        <f>J$20</f>
        <v>0.5794116839</v>
      </c>
      <c r="L129" s="6">
        <f>'orig. data'!B105</f>
        <v>7377</v>
      </c>
      <c r="M129" s="6">
        <f>'orig. data'!C105</f>
        <v>16052</v>
      </c>
      <c r="N129" s="12">
        <f>'orig. data'!G105</f>
        <v>4.65384E-107</v>
      </c>
      <c r="P129" s="6">
        <f>'orig. data'!P105</f>
        <v>11954</v>
      </c>
      <c r="Q129" s="6">
        <f>'orig. data'!Q105</f>
        <v>17340</v>
      </c>
      <c r="R129" s="12">
        <f>'orig. data'!U105</f>
        <v>4.326658E-20</v>
      </c>
      <c r="T129" s="12">
        <f>'orig. data'!AD105</f>
        <v>1.301659E-87</v>
      </c>
    </row>
    <row r="130" spans="1:20" ht="12.75">
      <c r="A130" s="2">
        <v>105</v>
      </c>
      <c r="B130" t="s">
        <v>398</v>
      </c>
      <c r="C130" t="str">
        <f t="shared" si="36"/>
        <v>1</v>
      </c>
      <c r="D130" t="str">
        <f t="shared" si="37"/>
        <v>2</v>
      </c>
      <c r="E130" t="str">
        <f t="shared" si="38"/>
        <v>t</v>
      </c>
      <c r="F130" t="str">
        <f>IF(AND(L130&gt;0,L130&lt;=5),"T1c"," ")&amp;IF(AND(M130&gt;0,M130&lt;=5),"T1p"," ")</f>
        <v>  </v>
      </c>
      <c r="G130" t="str">
        <f>IF(AND(P130&gt;0,P130&lt;=5),"T2c"," ")&amp;IF(AND(Q130&gt;0,Q130&lt;=5),"T2p"," ")</f>
        <v>  </v>
      </c>
      <c r="H130" s="13">
        <f>I$20</f>
        <v>0.29260897</v>
      </c>
      <c r="I130" s="3">
        <f>'orig. data'!D106</f>
        <v>0.4672300183</v>
      </c>
      <c r="J130" s="3">
        <f>'orig. data'!R106</f>
        <v>0.623605886</v>
      </c>
      <c r="K130" s="13">
        <f>J$20</f>
        <v>0.5794116839</v>
      </c>
      <c r="L130" s="6">
        <f>'orig. data'!B106</f>
        <v>5394</v>
      </c>
      <c r="M130" s="6">
        <f>'orig. data'!C106</f>
        <v>12250</v>
      </c>
      <c r="N130" s="12">
        <f>'orig. data'!G106</f>
        <v>5.11552E-101</v>
      </c>
      <c r="P130" s="6">
        <f>'orig. data'!P106</f>
        <v>6870</v>
      </c>
      <c r="Q130" s="6">
        <f>'orig. data'!Q106</f>
        <v>11115</v>
      </c>
      <c r="R130" s="12">
        <f>'orig. data'!U106</f>
        <v>0.0004017288</v>
      </c>
      <c r="T130" s="12">
        <f>'orig. data'!AD106</f>
        <v>1.20242E-42</v>
      </c>
    </row>
    <row r="131" spans="2:20" ht="12.75">
      <c r="B131"/>
      <c r="C131"/>
      <c r="D131"/>
      <c r="E131"/>
      <c r="F131"/>
      <c r="G131"/>
      <c r="H131" s="13"/>
      <c r="I131" s="3"/>
      <c r="J131" s="3"/>
      <c r="K131" s="13"/>
      <c r="L131" s="6"/>
      <c r="M131" s="6"/>
      <c r="N131" s="12"/>
      <c r="P131" s="6"/>
      <c r="Q131" s="6"/>
      <c r="R131" s="12"/>
      <c r="T131" s="12"/>
    </row>
    <row r="132" spans="1:20" ht="12.75">
      <c r="A132" s="2">
        <v>106</v>
      </c>
      <c r="B132" t="s">
        <v>399</v>
      </c>
      <c r="C132" t="str">
        <f t="shared" si="36"/>
        <v>1</v>
      </c>
      <c r="D132" t="str">
        <f t="shared" si="37"/>
        <v>2</v>
      </c>
      <c r="E132" t="str">
        <f t="shared" si="38"/>
        <v>t</v>
      </c>
      <c r="F132" t="str">
        <f>IF(AND(L132&gt;0,L132&lt;=5),"T1c"," ")&amp;IF(AND(M132&gt;0,M132&lt;=5),"T1p"," ")</f>
        <v>  </v>
      </c>
      <c r="G132" t="str">
        <f>IF(AND(P132&gt;0,P132&lt;=5),"T2c"," ")&amp;IF(AND(Q132&gt;0,Q132&lt;=5),"T2p"," ")</f>
        <v>  </v>
      </c>
      <c r="H132" s="13">
        <f>I$20</f>
        <v>0.29260897</v>
      </c>
      <c r="I132" s="3">
        <f>'orig. data'!D107</f>
        <v>0.2198653288</v>
      </c>
      <c r="J132" s="3">
        <f>'orig. data'!R107</f>
        <v>0.4580823389</v>
      </c>
      <c r="K132" s="13">
        <f>J$20</f>
        <v>0.5794116839</v>
      </c>
      <c r="L132" s="6">
        <f>'orig. data'!B107</f>
        <v>766</v>
      </c>
      <c r="M132" s="6">
        <f>'orig. data'!C107</f>
        <v>3344</v>
      </c>
      <c r="N132" s="12">
        <f>'orig. data'!G107</f>
        <v>5.122277E-11</v>
      </c>
      <c r="P132" s="6">
        <f>'orig. data'!P107</f>
        <v>2653</v>
      </c>
      <c r="Q132" s="6">
        <f>'orig. data'!Q107</f>
        <v>5524</v>
      </c>
      <c r="R132" s="12">
        <f>'orig. data'!U107</f>
        <v>1.72861E-18</v>
      </c>
      <c r="T132" s="12">
        <f>'orig. data'!AD107</f>
        <v>6.846697E-60</v>
      </c>
    </row>
    <row r="133" spans="1:20" ht="12.75">
      <c r="A133" s="2">
        <v>107</v>
      </c>
      <c r="B133" t="s">
        <v>400</v>
      </c>
      <c r="C133" t="str">
        <f t="shared" si="36"/>
        <v>1</v>
      </c>
      <c r="D133" t="str">
        <f t="shared" si="37"/>
        <v>2</v>
      </c>
      <c r="E133" t="str">
        <f t="shared" si="38"/>
        <v>t</v>
      </c>
      <c r="F133" t="str">
        <f>IF(AND(L133&gt;0,L133&lt;=5),"T1c"," ")&amp;IF(AND(M133&gt;0,M133&lt;=5),"T1p"," ")</f>
        <v>  </v>
      </c>
      <c r="G133" t="str">
        <f>IF(AND(P133&gt;0,P133&lt;=5),"T2c"," ")&amp;IF(AND(Q133&gt;0,Q133&lt;=5),"T2p"," ")</f>
        <v>  </v>
      </c>
      <c r="H133" s="13">
        <f>I$20</f>
        <v>0.29260897</v>
      </c>
      <c r="I133" s="3">
        <f>'orig. data'!D108</f>
        <v>0.2658608481</v>
      </c>
      <c r="J133" s="3">
        <f>'orig. data'!R108</f>
        <v>0.502888164</v>
      </c>
      <c r="K133" s="13">
        <f>J$20</f>
        <v>0.5794116839</v>
      </c>
      <c r="L133" s="6">
        <f>'orig. data'!B108</f>
        <v>1302</v>
      </c>
      <c r="M133" s="6">
        <f>'orig. data'!C108</f>
        <v>5127</v>
      </c>
      <c r="N133" s="12">
        <f>'orig. data'!G108</f>
        <v>0.0038146073</v>
      </c>
      <c r="P133" s="6">
        <f>'orig. data'!P108</f>
        <v>2353</v>
      </c>
      <c r="Q133" s="6">
        <f>'orig. data'!Q108</f>
        <v>4651</v>
      </c>
      <c r="R133" s="12">
        <f>'orig. data'!U108</f>
        <v>1.3501243E-07</v>
      </c>
      <c r="T133" s="12">
        <f>'orig. data'!AD108</f>
        <v>1.213209E-69</v>
      </c>
    </row>
    <row r="134" spans="2:20" ht="12.75">
      <c r="B134"/>
      <c r="C134"/>
      <c r="D134"/>
      <c r="E134"/>
      <c r="F134"/>
      <c r="G134"/>
      <c r="H134" s="13"/>
      <c r="I134" s="3"/>
      <c r="J134" s="3"/>
      <c r="K134" s="13"/>
      <c r="L134" s="6"/>
      <c r="M134" s="6"/>
      <c r="N134" s="12"/>
      <c r="P134" s="6"/>
      <c r="Q134" s="6"/>
      <c r="R134" s="12"/>
      <c r="T134" s="12"/>
    </row>
    <row r="135" spans="1:20" ht="12.75">
      <c r="A135" s="2">
        <v>108</v>
      </c>
      <c r="B135" t="s">
        <v>403</v>
      </c>
      <c r="C135">
        <f t="shared" si="36"/>
      </c>
      <c r="D135" t="str">
        <f t="shared" si="37"/>
        <v>2</v>
      </c>
      <c r="E135" t="str">
        <f t="shared" si="38"/>
        <v>t</v>
      </c>
      <c r="F135" t="str">
        <f>IF(AND(L135&gt;0,L135&lt;=5),"T1c"," ")&amp;IF(AND(M135&gt;0,M135&lt;=5),"T1p"," ")</f>
        <v>  </v>
      </c>
      <c r="G135" t="str">
        <f>IF(AND(P135&gt;0,P135&lt;=5),"T2c"," ")&amp;IF(AND(Q135&gt;0,Q135&lt;=5),"T2p"," ")</f>
        <v>  </v>
      </c>
      <c r="H135" s="13">
        <f>I$20</f>
        <v>0.29260897</v>
      </c>
      <c r="I135" s="3">
        <f>'orig. data'!D111</f>
        <v>0.2786090049</v>
      </c>
      <c r="J135" s="3">
        <f>'orig. data'!R111</f>
        <v>0.5096593113</v>
      </c>
      <c r="K135" s="13">
        <f>J$20</f>
        <v>0.5794116839</v>
      </c>
      <c r="L135" s="6">
        <f>'orig. data'!B111</f>
        <v>2723</v>
      </c>
      <c r="M135" s="6">
        <f>'orig. data'!C111</f>
        <v>10356</v>
      </c>
      <c r="N135" s="12">
        <f>'orig. data'!G111</f>
        <v>0.0588269043</v>
      </c>
      <c r="P135" s="6">
        <f>'orig. data'!P111</f>
        <v>4543</v>
      </c>
      <c r="Q135" s="6">
        <f>'orig. data'!Q111</f>
        <v>8974</v>
      </c>
      <c r="R135" s="12">
        <f>'orig. data'!U111</f>
        <v>1.3327783E-08</v>
      </c>
      <c r="T135" s="12">
        <f>'orig. data'!AD111</f>
        <v>3.36471E-107</v>
      </c>
    </row>
    <row r="136" spans="1:20" ht="12.75">
      <c r="A136" s="2">
        <v>109</v>
      </c>
      <c r="B136" t="s">
        <v>404</v>
      </c>
      <c r="C136" t="str">
        <f t="shared" si="36"/>
        <v>1</v>
      </c>
      <c r="D136" t="str">
        <f t="shared" si="37"/>
        <v>2</v>
      </c>
      <c r="E136" t="str">
        <f t="shared" si="38"/>
        <v>t</v>
      </c>
      <c r="F136" t="str">
        <f>IF(AND(L136&gt;0,L136&lt;=5),"T1c"," ")&amp;IF(AND(M136&gt;0,M136&lt;=5),"T1p"," ")</f>
        <v>  </v>
      </c>
      <c r="G136" t="str">
        <f>IF(AND(P136&gt;0,P136&lt;=5),"T2c"," ")&amp;IF(AND(Q136&gt;0,Q136&lt;=5),"T2p"," ")</f>
        <v>  </v>
      </c>
      <c r="H136" s="13">
        <f>I$20</f>
        <v>0.29260897</v>
      </c>
      <c r="I136" s="3">
        <f>'orig. data'!D112</f>
        <v>0.1800069381</v>
      </c>
      <c r="J136" s="3">
        <f>'orig. data'!R112</f>
        <v>0.3820782688</v>
      </c>
      <c r="K136" s="13">
        <f>J$20</f>
        <v>0.5794116839</v>
      </c>
      <c r="L136" s="6">
        <f>'orig. data'!B112</f>
        <v>800</v>
      </c>
      <c r="M136" s="6">
        <f>'orig. data'!C112</f>
        <v>4612</v>
      </c>
      <c r="N136" s="12">
        <f>'orig. data'!G112</f>
        <v>1.489024E-33</v>
      </c>
      <c r="P136" s="6">
        <f>'orig. data'!P112</f>
        <v>1566</v>
      </c>
      <c r="Q136" s="6">
        <f>'orig. data'!Q112</f>
        <v>4092</v>
      </c>
      <c r="R136" s="12">
        <f>'orig. data'!U112</f>
        <v>2.805767E-42</v>
      </c>
      <c r="T136" s="12">
        <f>'orig. data'!AD112</f>
        <v>3.23612E-64</v>
      </c>
    </row>
    <row r="137" spans="2:20" ht="12.75">
      <c r="B137"/>
      <c r="C137"/>
      <c r="D137"/>
      <c r="E137"/>
      <c r="F137"/>
      <c r="G137"/>
      <c r="H137" s="13"/>
      <c r="I137" s="3"/>
      <c r="J137" s="3"/>
      <c r="K137" s="13"/>
      <c r="L137" s="6"/>
      <c r="M137" s="6"/>
      <c r="N137" s="12"/>
      <c r="P137" s="6"/>
      <c r="Q137" s="6"/>
      <c r="R137" s="12"/>
      <c r="T137" s="12"/>
    </row>
    <row r="138" spans="1:20" ht="12.75">
      <c r="A138" s="2">
        <v>110</v>
      </c>
      <c r="B138" t="s">
        <v>401</v>
      </c>
      <c r="C138" t="str">
        <f t="shared" si="36"/>
        <v>1</v>
      </c>
      <c r="D138" t="str">
        <f t="shared" si="37"/>
        <v>2</v>
      </c>
      <c r="E138" t="str">
        <f t="shared" si="38"/>
        <v>t</v>
      </c>
      <c r="F138" t="str">
        <f>IF(AND(L138&gt;0,L138&lt;=5),"T1c"," ")&amp;IF(AND(M138&gt;0,M138&lt;=5),"T1p"," ")</f>
        <v>  </v>
      </c>
      <c r="G138" t="str">
        <f>IF(AND(P138&gt;0,P138&lt;=5),"T2c"," ")&amp;IF(AND(Q138&gt;0,Q138&lt;=5),"T2p"," ")</f>
        <v>  </v>
      </c>
      <c r="H138" s="13">
        <f>I$20</f>
        <v>0.29260897</v>
      </c>
      <c r="I138" s="3">
        <f>'orig. data'!D109</f>
        <v>0.2698566956</v>
      </c>
      <c r="J138" s="3">
        <f>'orig. data'!R109</f>
        <v>0.4656870813</v>
      </c>
      <c r="K138" s="13">
        <f>J$20</f>
        <v>0.5794116839</v>
      </c>
      <c r="L138" s="6">
        <f>'orig. data'!B109</f>
        <v>3248</v>
      </c>
      <c r="M138" s="6">
        <f>'orig. data'!C109</f>
        <v>12537</v>
      </c>
      <c r="N138" s="12">
        <f>'orig. data'!G109</f>
        <v>0.0010798624</v>
      </c>
      <c r="P138" s="6">
        <f>'orig. data'!P109</f>
        <v>5976</v>
      </c>
      <c r="Q138" s="6">
        <f>'orig. data'!Q109</f>
        <v>12778</v>
      </c>
      <c r="R138" s="12">
        <f>'orig. data'!U109</f>
        <v>2.376593E-24</v>
      </c>
      <c r="T138" s="12">
        <f>'orig. data'!AD109</f>
        <v>1.51213E-101</v>
      </c>
    </row>
    <row r="139" spans="1:20" ht="12.75">
      <c r="A139" s="2">
        <v>111</v>
      </c>
      <c r="B139" t="s">
        <v>402</v>
      </c>
      <c r="C139" t="str">
        <f t="shared" si="36"/>
        <v>1</v>
      </c>
      <c r="D139" t="str">
        <f t="shared" si="37"/>
        <v>2</v>
      </c>
      <c r="E139" t="str">
        <f t="shared" si="38"/>
        <v>t</v>
      </c>
      <c r="F139" t="str">
        <f>IF(AND(L139&gt;0,L139&lt;=5),"T1c"," ")&amp;IF(AND(M139&gt;0,M139&lt;=5),"T1p"," ")</f>
        <v>  </v>
      </c>
      <c r="G139" t="str">
        <f>IF(AND(P139&gt;0,P139&lt;=5),"T2c"," ")&amp;IF(AND(Q139&gt;0,Q139&lt;=5),"T2p"," ")</f>
        <v>  </v>
      </c>
      <c r="H139" s="13">
        <f>I$20</f>
        <v>0.29260897</v>
      </c>
      <c r="I139" s="3">
        <f>'orig. data'!D110</f>
        <v>0.2048002039</v>
      </c>
      <c r="J139" s="3">
        <f>'orig. data'!R110</f>
        <v>0.3995930147</v>
      </c>
      <c r="K139" s="13">
        <f>J$20</f>
        <v>0.5794116839</v>
      </c>
      <c r="L139" s="6">
        <f>'orig. data'!B110</f>
        <v>1993</v>
      </c>
      <c r="M139" s="6">
        <f>'orig. data'!C110</f>
        <v>9997</v>
      </c>
      <c r="N139" s="12">
        <f>'orig. data'!G110</f>
        <v>2.769286E-35</v>
      </c>
      <c r="P139" s="6">
        <f>'orig. data'!P110</f>
        <v>3901</v>
      </c>
      <c r="Q139" s="6">
        <f>'orig. data'!Q110</f>
        <v>9744</v>
      </c>
      <c r="R139" s="12">
        <f>'orig. data'!U110</f>
        <v>8.822258E-57</v>
      </c>
      <c r="T139" s="12">
        <f>'orig. data'!AD110</f>
        <v>3.10692E-106</v>
      </c>
    </row>
    <row r="140" spans="2:7" ht="12.75">
      <c r="B140"/>
      <c r="C140"/>
      <c r="D140">
        <f t="shared" si="37"/>
      </c>
      <c r="E140">
        <f t="shared" si="38"/>
      </c>
      <c r="F140" t="str">
        <f>IF(AND(L140&gt;0,L140&lt;=5),"T1c"," ")&amp;IF(AND(M140&gt;0,M140&lt;=5),"T1p"," ")</f>
        <v>  </v>
      </c>
      <c r="G140"/>
    </row>
    <row r="141" spans="2:7" ht="12.75">
      <c r="B141"/>
      <c r="C141"/>
      <c r="D141"/>
      <c r="E141">
        <f t="shared" si="38"/>
      </c>
      <c r="F141"/>
      <c r="G141"/>
    </row>
    <row r="142" spans="2:7" ht="12.75">
      <c r="B142"/>
      <c r="C142"/>
      <c r="D142"/>
      <c r="E142">
        <f t="shared" si="38"/>
      </c>
      <c r="F142"/>
      <c r="G142"/>
    </row>
    <row r="143" spans="2:7" ht="12.75">
      <c r="B143"/>
      <c r="C143"/>
      <c r="D143"/>
      <c r="E143"/>
      <c r="F143"/>
      <c r="G143"/>
    </row>
    <row r="144" spans="2:7" ht="12.75">
      <c r="B144"/>
      <c r="C144"/>
      <c r="D144"/>
      <c r="E144"/>
      <c r="F144"/>
      <c r="G144"/>
    </row>
    <row r="145" spans="2:7" ht="12.75">
      <c r="B145"/>
      <c r="C145"/>
      <c r="D145"/>
      <c r="E145"/>
      <c r="F145"/>
      <c r="G145"/>
    </row>
    <row r="146" spans="2:7" ht="12.75">
      <c r="B146"/>
      <c r="C146"/>
      <c r="D146"/>
      <c r="E146"/>
      <c r="F146"/>
      <c r="G146"/>
    </row>
  </sheetData>
  <mergeCells count="2">
    <mergeCell ref="C1:E1"/>
    <mergeCell ref="F1:G1"/>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O112"/>
  <sheetViews>
    <sheetView zoomScale="75" zoomScaleNormal="75" workbookViewId="0" topLeftCell="A1">
      <pane xSplit="1" ySplit="3" topLeftCell="C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 min="2" max="6" width="9.28125" style="0" bestFit="1" customWidth="1"/>
    <col min="7" max="7" width="12.421875" style="0" bestFit="1" customWidth="1"/>
    <col min="8" max="18" width="9.28125" style="0" bestFit="1" customWidth="1"/>
    <col min="41" max="41" width="9.140625" style="50" customWidth="1"/>
  </cols>
  <sheetData>
    <row r="1" spans="1:14" ht="12.75">
      <c r="A1" t="s">
        <v>210</v>
      </c>
      <c r="M1" s="32"/>
      <c r="N1" t="s">
        <v>406</v>
      </c>
    </row>
    <row r="2" spans="13:14" ht="12.75">
      <c r="M2" s="49"/>
      <c r="N2" t="s">
        <v>412</v>
      </c>
    </row>
    <row r="3" spans="1:41" ht="12.75">
      <c r="A3" t="s">
        <v>0</v>
      </c>
      <c r="B3" t="s">
        <v>109</v>
      </c>
      <c r="C3" t="s">
        <v>110</v>
      </c>
      <c r="D3" t="s">
        <v>111</v>
      </c>
      <c r="E3" t="s">
        <v>112</v>
      </c>
      <c r="F3" t="s">
        <v>113</v>
      </c>
      <c r="G3" t="s">
        <v>114</v>
      </c>
      <c r="H3" t="s">
        <v>115</v>
      </c>
      <c r="I3" t="s">
        <v>166</v>
      </c>
      <c r="J3" t="s">
        <v>116</v>
      </c>
      <c r="K3" t="s">
        <v>117</v>
      </c>
      <c r="L3" t="s">
        <v>118</v>
      </c>
      <c r="M3" t="s">
        <v>119</v>
      </c>
      <c r="N3" t="s">
        <v>120</v>
      </c>
      <c r="O3" t="s">
        <v>121</v>
      </c>
      <c r="P3" t="s">
        <v>122</v>
      </c>
      <c r="Q3" t="s">
        <v>123</v>
      </c>
      <c r="R3" t="s">
        <v>124</v>
      </c>
      <c r="S3" t="s">
        <v>125</v>
      </c>
      <c r="T3" t="s">
        <v>126</v>
      </c>
      <c r="U3" t="s">
        <v>127</v>
      </c>
      <c r="V3" t="s">
        <v>128</v>
      </c>
      <c r="W3" t="s">
        <v>167</v>
      </c>
      <c r="X3" t="s">
        <v>129</v>
      </c>
      <c r="Y3" t="s">
        <v>130</v>
      </c>
      <c r="Z3" t="s">
        <v>131</v>
      </c>
      <c r="AA3" t="s">
        <v>132</v>
      </c>
      <c r="AB3" t="s">
        <v>133</v>
      </c>
      <c r="AC3" t="s">
        <v>134</v>
      </c>
      <c r="AD3" t="s">
        <v>135</v>
      </c>
      <c r="AE3" t="s">
        <v>136</v>
      </c>
      <c r="AF3" t="s">
        <v>137</v>
      </c>
      <c r="AG3" t="s">
        <v>138</v>
      </c>
      <c r="AH3" t="s">
        <v>139</v>
      </c>
      <c r="AI3" t="s">
        <v>140</v>
      </c>
      <c r="AJ3" t="s">
        <v>141</v>
      </c>
      <c r="AK3" t="s">
        <v>142</v>
      </c>
      <c r="AL3" t="s">
        <v>211</v>
      </c>
      <c r="AM3" s="32" t="s">
        <v>407</v>
      </c>
      <c r="AN3" s="32" t="s">
        <v>408</v>
      </c>
      <c r="AO3" s="51" t="s">
        <v>411</v>
      </c>
    </row>
    <row r="4" spans="1:38" ht="12.75">
      <c r="A4" t="s">
        <v>3</v>
      </c>
      <c r="B4">
        <v>4078</v>
      </c>
      <c r="C4">
        <v>14509</v>
      </c>
      <c r="D4">
        <v>0.2817409768</v>
      </c>
      <c r="E4">
        <v>0.270080547</v>
      </c>
      <c r="F4">
        <v>0.2939048328</v>
      </c>
      <c r="G4">
        <v>0.0792489334</v>
      </c>
      <c r="H4">
        <v>0.281066924</v>
      </c>
      <c r="I4">
        <v>0.0044013523</v>
      </c>
      <c r="J4">
        <v>-0.0378</v>
      </c>
      <c r="K4">
        <v>-0.0801</v>
      </c>
      <c r="L4">
        <v>0.0044</v>
      </c>
      <c r="M4">
        <v>0.9628583048</v>
      </c>
      <c r="N4">
        <v>0.9230084334</v>
      </c>
      <c r="O4">
        <v>1.0044286504</v>
      </c>
      <c r="P4">
        <v>10269</v>
      </c>
      <c r="Q4">
        <v>17958</v>
      </c>
      <c r="R4">
        <v>0.5502145948</v>
      </c>
      <c r="S4">
        <v>0.5320235491</v>
      </c>
      <c r="T4">
        <v>0.5690276321</v>
      </c>
      <c r="U4">
        <v>0.002576473</v>
      </c>
      <c r="V4">
        <v>0.57183428</v>
      </c>
      <c r="W4">
        <v>0.0056429488</v>
      </c>
      <c r="X4">
        <v>-0.0517</v>
      </c>
      <c r="Y4">
        <v>-0.0853</v>
      </c>
      <c r="Z4">
        <v>-0.0181</v>
      </c>
      <c r="AA4">
        <v>0.9496090778</v>
      </c>
      <c r="AB4">
        <v>0.9182133599</v>
      </c>
      <c r="AC4">
        <v>0.9820782837</v>
      </c>
      <c r="AD4" s="4">
        <v>1.10148E-207</v>
      </c>
      <c r="AE4">
        <v>-0.7304</v>
      </c>
      <c r="AF4">
        <v>-0.777</v>
      </c>
      <c r="AG4">
        <v>-0.6839</v>
      </c>
      <c r="AH4">
        <v>0.2936912571</v>
      </c>
      <c r="AI4">
        <v>0.0149</v>
      </c>
      <c r="AJ4">
        <v>-0.0129</v>
      </c>
      <c r="AK4">
        <v>0.0427</v>
      </c>
      <c r="AL4" t="s">
        <v>212</v>
      </c>
    </row>
    <row r="5" spans="1:38" ht="12.75">
      <c r="A5" t="s">
        <v>1</v>
      </c>
      <c r="B5">
        <v>6731</v>
      </c>
      <c r="C5">
        <v>30827</v>
      </c>
      <c r="D5">
        <v>0.2159558946</v>
      </c>
      <c r="E5">
        <v>0.2080318615</v>
      </c>
      <c r="F5">
        <v>0.2241817579</v>
      </c>
      <c r="G5" s="4">
        <v>4.176241E-57</v>
      </c>
      <c r="H5">
        <v>0.2183475525</v>
      </c>
      <c r="I5">
        <v>0.0026613901</v>
      </c>
      <c r="J5">
        <v>-0.3038</v>
      </c>
      <c r="K5">
        <v>-0.3411</v>
      </c>
      <c r="L5">
        <v>-0.2664</v>
      </c>
      <c r="M5">
        <v>0.7380357978</v>
      </c>
      <c r="N5">
        <v>0.7109551752</v>
      </c>
      <c r="O5">
        <v>0.7661479343</v>
      </c>
      <c r="P5">
        <v>19871</v>
      </c>
      <c r="Q5">
        <v>33029</v>
      </c>
      <c r="R5">
        <v>0.6010983097</v>
      </c>
      <c r="S5">
        <v>0.5831857605</v>
      </c>
      <c r="T5">
        <v>0.6195610428</v>
      </c>
      <c r="U5">
        <v>0.0172849293</v>
      </c>
      <c r="V5">
        <v>0.6016228163</v>
      </c>
      <c r="W5">
        <v>0.004267902</v>
      </c>
      <c r="X5">
        <v>0.0367</v>
      </c>
      <c r="Y5">
        <v>0.0065</v>
      </c>
      <c r="Z5">
        <v>0.067</v>
      </c>
      <c r="AA5">
        <v>1.0374286994</v>
      </c>
      <c r="AB5">
        <v>1.0065136355</v>
      </c>
      <c r="AC5">
        <v>1.0692933193</v>
      </c>
      <c r="AD5">
        <v>0</v>
      </c>
      <c r="AE5">
        <v>-1.0848</v>
      </c>
      <c r="AF5">
        <v>-1.1243</v>
      </c>
      <c r="AG5">
        <v>-1.0453</v>
      </c>
      <c r="AH5" s="4">
        <v>6.703636E-39</v>
      </c>
      <c r="AI5">
        <v>-0.1638</v>
      </c>
      <c r="AJ5">
        <v>-0.1884</v>
      </c>
      <c r="AK5">
        <v>-0.1392</v>
      </c>
      <c r="AL5" t="s">
        <v>213</v>
      </c>
    </row>
    <row r="6" spans="1:41" s="16" customFormat="1" ht="12.75">
      <c r="A6" s="32" t="s">
        <v>9</v>
      </c>
      <c r="B6" s="32">
        <v>3165</v>
      </c>
      <c r="C6" s="32">
        <v>16067</v>
      </c>
      <c r="D6" s="32">
        <v>0.198971442</v>
      </c>
      <c r="E6" s="32">
        <v>0.1909719033</v>
      </c>
      <c r="F6" s="32">
        <v>0.20730607</v>
      </c>
      <c r="G6" s="32" t="s">
        <v>107</v>
      </c>
      <c r="H6" s="32">
        <v>0.1969876144</v>
      </c>
      <c r="I6" s="32">
        <v>0.0035014833</v>
      </c>
      <c r="J6" s="32" t="s">
        <v>107</v>
      </c>
      <c r="K6" s="32" t="s">
        <v>107</v>
      </c>
      <c r="L6" s="32" t="s">
        <v>107</v>
      </c>
      <c r="M6" s="32" t="s">
        <v>107</v>
      </c>
      <c r="N6" s="32" t="s">
        <v>107</v>
      </c>
      <c r="O6" s="32" t="s">
        <v>107</v>
      </c>
      <c r="P6" s="16">
        <v>11890</v>
      </c>
      <c r="Q6" s="16">
        <v>17893</v>
      </c>
      <c r="R6" s="16">
        <v>0.6616182847</v>
      </c>
      <c r="S6" s="49">
        <v>0.6405229028</v>
      </c>
      <c r="T6" s="49">
        <v>0.683408435</v>
      </c>
      <c r="U6" s="42">
        <v>1.015784E-15</v>
      </c>
      <c r="V6" s="16">
        <v>0.6645056726</v>
      </c>
      <c r="W6" s="16">
        <v>0.0060940746</v>
      </c>
      <c r="X6" s="16">
        <v>0.1327</v>
      </c>
      <c r="Y6" s="16">
        <v>0.1003</v>
      </c>
      <c r="Z6" s="16">
        <v>0.1651</v>
      </c>
      <c r="AA6" s="16">
        <v>1.1418794322</v>
      </c>
      <c r="AB6" s="16">
        <v>1.1054711539</v>
      </c>
      <c r="AC6" s="16">
        <v>1.1794868035</v>
      </c>
      <c r="AD6" s="16" t="s">
        <v>107</v>
      </c>
      <c r="AE6" s="16" t="s">
        <v>107</v>
      </c>
      <c r="AF6" s="16" t="s">
        <v>107</v>
      </c>
      <c r="AG6" s="16" t="s">
        <v>107</v>
      </c>
      <c r="AH6" s="42">
        <v>2.77235E-141</v>
      </c>
      <c r="AI6" s="16">
        <v>-1.409</v>
      </c>
      <c r="AJ6" s="16">
        <v>-1.5181</v>
      </c>
      <c r="AK6" s="16">
        <v>-1.2999</v>
      </c>
      <c r="AL6" s="16" t="s">
        <v>214</v>
      </c>
      <c r="AM6" s="32">
        <f>IF(E6&gt;D$18,E6-D$18,"")</f>
      </c>
      <c r="AN6" s="32">
        <f>IF(F6&lt;D$18,D$18-F6,"")</f>
        <v>0.08530290000000001</v>
      </c>
      <c r="AO6" s="52" t="s">
        <v>413</v>
      </c>
    </row>
    <row r="7" spans="1:41" s="16" customFormat="1" ht="12.75">
      <c r="A7" s="32" t="s">
        <v>10</v>
      </c>
      <c r="B7" s="32">
        <v>4081</v>
      </c>
      <c r="C7" s="32">
        <v>29813</v>
      </c>
      <c r="D7" s="32">
        <v>0.1407238473</v>
      </c>
      <c r="E7" s="32">
        <v>0.1355035432</v>
      </c>
      <c r="F7" s="32">
        <v>0.1461452648</v>
      </c>
      <c r="G7" s="32" t="s">
        <v>107</v>
      </c>
      <c r="H7" s="32">
        <v>0.1368865931</v>
      </c>
      <c r="I7" s="32">
        <v>0.0021427802</v>
      </c>
      <c r="J7" s="32" t="s">
        <v>107</v>
      </c>
      <c r="K7" s="32" t="s">
        <v>107</v>
      </c>
      <c r="L7" s="32" t="s">
        <v>107</v>
      </c>
      <c r="M7" s="32" t="s">
        <v>107</v>
      </c>
      <c r="N7" s="32" t="s">
        <v>107</v>
      </c>
      <c r="O7" s="32" t="s">
        <v>107</v>
      </c>
      <c r="P7" s="16">
        <v>19063</v>
      </c>
      <c r="Q7" s="16">
        <v>29804</v>
      </c>
      <c r="R7" s="16">
        <v>0.6436693236</v>
      </c>
      <c r="S7" s="49">
        <v>0.6244632282</v>
      </c>
      <c r="T7" s="49">
        <v>0.6634661249</v>
      </c>
      <c r="U7" s="42">
        <v>1.012482E-11</v>
      </c>
      <c r="V7" s="16">
        <v>0.6396121326</v>
      </c>
      <c r="W7" s="16">
        <v>0.0046325602</v>
      </c>
      <c r="X7" s="16">
        <v>0.1052</v>
      </c>
      <c r="Y7" s="16">
        <v>0.0749</v>
      </c>
      <c r="Z7" s="16">
        <v>0.1355</v>
      </c>
      <c r="AA7" s="16">
        <v>1.1109015255</v>
      </c>
      <c r="AB7" s="16">
        <v>1.0777539451</v>
      </c>
      <c r="AC7" s="16">
        <v>1.1450685985</v>
      </c>
      <c r="AD7" s="16" t="s">
        <v>107</v>
      </c>
      <c r="AE7" s="16" t="s">
        <v>107</v>
      </c>
      <c r="AF7" s="16" t="s">
        <v>107</v>
      </c>
      <c r="AG7" s="16" t="s">
        <v>107</v>
      </c>
      <c r="AH7" s="16">
        <v>0</v>
      </c>
      <c r="AI7" s="16">
        <v>-0.9847</v>
      </c>
      <c r="AJ7" s="16">
        <v>-1.03</v>
      </c>
      <c r="AK7" s="16">
        <v>-0.9394</v>
      </c>
      <c r="AL7" s="16" t="s">
        <v>215</v>
      </c>
      <c r="AM7" s="32">
        <f>IF(E7&gt;D$18,E7-D$18,"")</f>
      </c>
      <c r="AN7" s="32">
        <f>IF(F7&lt;D$18,D$18-F7,"")</f>
        <v>0.14646370520000002</v>
      </c>
      <c r="AO7" s="52" t="s">
        <v>413</v>
      </c>
    </row>
    <row r="8" spans="1:38" ht="12.75">
      <c r="A8" t="s">
        <v>11</v>
      </c>
      <c r="B8">
        <v>82472</v>
      </c>
      <c r="C8">
        <v>229573</v>
      </c>
      <c r="D8">
        <v>0.3446274561</v>
      </c>
      <c r="E8">
        <v>0.3365650669</v>
      </c>
      <c r="F8">
        <v>0.3528829793</v>
      </c>
      <c r="G8" s="4">
        <v>8.199767E-42</v>
      </c>
      <c r="H8">
        <v>0.3592408515</v>
      </c>
      <c r="I8">
        <v>0.0012509284</v>
      </c>
      <c r="J8">
        <v>0.1636</v>
      </c>
      <c r="K8">
        <v>0.14</v>
      </c>
      <c r="L8">
        <v>0.1873</v>
      </c>
      <c r="M8">
        <v>1.1777747489</v>
      </c>
      <c r="N8">
        <v>1.15022129</v>
      </c>
      <c r="O8">
        <v>1.2059882487</v>
      </c>
      <c r="P8">
        <v>145574</v>
      </c>
      <c r="Q8">
        <v>255916</v>
      </c>
      <c r="R8">
        <v>0.5387979637</v>
      </c>
      <c r="S8">
        <v>0.5266296924</v>
      </c>
      <c r="T8">
        <v>0.5512473943</v>
      </c>
      <c r="U8" s="4">
        <v>4.506009E-10</v>
      </c>
      <c r="V8">
        <v>0.5688350865</v>
      </c>
      <c r="W8">
        <v>0.0014908861</v>
      </c>
      <c r="X8">
        <v>-0.0727</v>
      </c>
      <c r="Y8">
        <v>-0.0955</v>
      </c>
      <c r="Z8">
        <v>-0.0498</v>
      </c>
      <c r="AA8">
        <v>0.9299052447</v>
      </c>
      <c r="AB8">
        <v>0.9089041644</v>
      </c>
      <c r="AC8">
        <v>0.9513915745</v>
      </c>
      <c r="AD8">
        <v>0</v>
      </c>
      <c r="AE8">
        <v>-0.5139</v>
      </c>
      <c r="AF8">
        <v>-0.5333</v>
      </c>
      <c r="AG8">
        <v>-0.4946</v>
      </c>
      <c r="AH8" s="4">
        <v>8.771821E-68</v>
      </c>
      <c r="AI8">
        <v>0.1335</v>
      </c>
      <c r="AJ8">
        <v>0.1185</v>
      </c>
      <c r="AK8">
        <v>0.1485</v>
      </c>
      <c r="AL8" t="s">
        <v>216</v>
      </c>
    </row>
    <row r="9" spans="1:38" ht="12.75">
      <c r="A9" t="s">
        <v>6</v>
      </c>
      <c r="B9">
        <v>2344</v>
      </c>
      <c r="C9">
        <v>18021</v>
      </c>
      <c r="D9">
        <v>0.1177485718</v>
      </c>
      <c r="E9">
        <v>0.1115004664</v>
      </c>
      <c r="F9">
        <v>0.1243467998</v>
      </c>
      <c r="G9" s="4">
        <v>7.4601E-235</v>
      </c>
      <c r="H9">
        <v>0.1300704733</v>
      </c>
      <c r="I9">
        <v>0.0026865809</v>
      </c>
      <c r="J9">
        <v>-0.9103</v>
      </c>
      <c r="K9">
        <v>-0.9648</v>
      </c>
      <c r="L9">
        <v>-0.8558</v>
      </c>
      <c r="M9">
        <v>0.4024093036</v>
      </c>
      <c r="N9">
        <v>0.3810562144</v>
      </c>
      <c r="O9">
        <v>0.424958947</v>
      </c>
      <c r="P9">
        <v>11113</v>
      </c>
      <c r="Q9">
        <v>17850</v>
      </c>
      <c r="R9">
        <v>0.6197925484</v>
      </c>
      <c r="S9">
        <v>0.5998615563</v>
      </c>
      <c r="T9">
        <v>0.6403857673</v>
      </c>
      <c r="U9">
        <v>5.34883E-05</v>
      </c>
      <c r="V9">
        <v>0.6225770308</v>
      </c>
      <c r="W9">
        <v>0.0059057823</v>
      </c>
      <c r="X9">
        <v>0.0674</v>
      </c>
      <c r="Y9">
        <v>0.0347</v>
      </c>
      <c r="Z9">
        <v>0.1001</v>
      </c>
      <c r="AA9">
        <v>1.0696928722</v>
      </c>
      <c r="AB9">
        <v>1.0352942009</v>
      </c>
      <c r="AC9">
        <v>1.1052344733</v>
      </c>
      <c r="AD9">
        <v>0</v>
      </c>
      <c r="AE9">
        <v>-1.722</v>
      </c>
      <c r="AF9">
        <v>-1.7793</v>
      </c>
      <c r="AG9">
        <v>-1.6646</v>
      </c>
      <c r="AH9" s="4">
        <v>9.83458E-180</v>
      </c>
      <c r="AI9">
        <v>-0.5063</v>
      </c>
      <c r="AJ9">
        <v>-0.541</v>
      </c>
      <c r="AK9">
        <v>-0.4716</v>
      </c>
      <c r="AL9" t="s">
        <v>217</v>
      </c>
    </row>
    <row r="10" spans="1:38" ht="12.75">
      <c r="A10" t="s">
        <v>4</v>
      </c>
      <c r="B10">
        <v>6830</v>
      </c>
      <c r="C10">
        <v>26702</v>
      </c>
      <c r="D10">
        <v>0.2553120194</v>
      </c>
      <c r="E10">
        <v>0.2460209175</v>
      </c>
      <c r="F10">
        <v>0.2649540045</v>
      </c>
      <c r="G10" s="4">
        <v>5.629658E-13</v>
      </c>
      <c r="H10">
        <v>0.2557860834</v>
      </c>
      <c r="I10">
        <v>0.0030950421</v>
      </c>
      <c r="J10">
        <v>-0.1364</v>
      </c>
      <c r="K10">
        <v>-0.1734</v>
      </c>
      <c r="L10">
        <v>-0.0993</v>
      </c>
      <c r="M10">
        <v>0.872536544</v>
      </c>
      <c r="N10">
        <v>0.8407839223</v>
      </c>
      <c r="O10">
        <v>0.9054883193</v>
      </c>
      <c r="P10">
        <v>18123</v>
      </c>
      <c r="Q10">
        <v>31489</v>
      </c>
      <c r="R10">
        <v>0.5693987169</v>
      </c>
      <c r="S10">
        <v>0.5522374513</v>
      </c>
      <c r="T10">
        <v>0.5870932839</v>
      </c>
      <c r="U10">
        <v>0.2642262176</v>
      </c>
      <c r="V10">
        <v>0.5755343136</v>
      </c>
      <c r="W10">
        <v>0.0042751974</v>
      </c>
      <c r="X10">
        <v>-0.0174</v>
      </c>
      <c r="Y10">
        <v>-0.048</v>
      </c>
      <c r="Z10">
        <v>0.0132</v>
      </c>
      <c r="AA10">
        <v>0.9827187347</v>
      </c>
      <c r="AB10">
        <v>0.9531003027</v>
      </c>
      <c r="AC10">
        <v>1.0132575855</v>
      </c>
      <c r="AD10">
        <v>0</v>
      </c>
      <c r="AE10">
        <v>-0.8632</v>
      </c>
      <c r="AF10">
        <v>-0.9027</v>
      </c>
      <c r="AG10">
        <v>-0.8237</v>
      </c>
      <c r="AH10" s="4">
        <v>6.880278E-13</v>
      </c>
      <c r="AI10">
        <v>-0.0916</v>
      </c>
      <c r="AJ10">
        <v>-0.1166</v>
      </c>
      <c r="AK10">
        <v>-0.0666</v>
      </c>
      <c r="AL10" t="s">
        <v>218</v>
      </c>
    </row>
    <row r="11" spans="1:38" ht="12.75">
      <c r="A11" t="s">
        <v>2</v>
      </c>
      <c r="B11">
        <v>3509</v>
      </c>
      <c r="C11">
        <v>12430</v>
      </c>
      <c r="D11">
        <v>0.2806081877</v>
      </c>
      <c r="E11">
        <v>0.2683977942</v>
      </c>
      <c r="F11">
        <v>0.2933740765</v>
      </c>
      <c r="G11">
        <v>0.0650490637</v>
      </c>
      <c r="H11">
        <v>0.282300885</v>
      </c>
      <c r="I11">
        <v>0.0047656326</v>
      </c>
      <c r="J11">
        <v>-0.0419</v>
      </c>
      <c r="K11">
        <v>-0.0864</v>
      </c>
      <c r="L11">
        <v>0.0026</v>
      </c>
      <c r="M11">
        <v>0.9589869638</v>
      </c>
      <c r="N11">
        <v>0.9172575749</v>
      </c>
      <c r="O11">
        <v>1.0026147746</v>
      </c>
      <c r="P11">
        <v>8496</v>
      </c>
      <c r="Q11">
        <v>15919</v>
      </c>
      <c r="R11">
        <v>0.5156907998</v>
      </c>
      <c r="S11">
        <v>0.4980495522</v>
      </c>
      <c r="T11">
        <v>0.5339569123</v>
      </c>
      <c r="U11" s="4">
        <v>5.372211E-11</v>
      </c>
      <c r="V11">
        <v>0.5337018657</v>
      </c>
      <c r="W11">
        <v>0.0057901721</v>
      </c>
      <c r="X11">
        <v>-0.1165</v>
      </c>
      <c r="Y11">
        <v>-0.1513</v>
      </c>
      <c r="Z11">
        <v>-0.0817</v>
      </c>
      <c r="AA11">
        <v>0.8900248547</v>
      </c>
      <c r="AB11">
        <v>0.8595780271</v>
      </c>
      <c r="AC11">
        <v>0.9215501293</v>
      </c>
      <c r="AD11" s="4">
        <v>1.71253E-155</v>
      </c>
      <c r="AE11">
        <v>-0.6697</v>
      </c>
      <c r="AF11">
        <v>-0.7191</v>
      </c>
      <c r="AG11">
        <v>-0.6203</v>
      </c>
      <c r="AH11" s="4">
        <v>4.344782E-06</v>
      </c>
      <c r="AI11">
        <v>-0.073</v>
      </c>
      <c r="AJ11">
        <v>-0.1042</v>
      </c>
      <c r="AK11">
        <v>-0.0419</v>
      </c>
      <c r="AL11" t="s">
        <v>219</v>
      </c>
    </row>
    <row r="12" spans="1:38" ht="12.75">
      <c r="A12" t="s">
        <v>8</v>
      </c>
      <c r="B12">
        <v>17</v>
      </c>
      <c r="C12">
        <v>245</v>
      </c>
      <c r="D12">
        <v>0.0450170988</v>
      </c>
      <c r="E12">
        <v>0.0221798677</v>
      </c>
      <c r="F12">
        <v>0.0913684072</v>
      </c>
      <c r="G12" s="4">
        <v>2.1863387E-07</v>
      </c>
      <c r="H12">
        <v>0.0693877551</v>
      </c>
      <c r="I12">
        <v>0.0168290026</v>
      </c>
      <c r="J12">
        <v>-1.8718</v>
      </c>
      <c r="K12">
        <v>-2.5797</v>
      </c>
      <c r="L12">
        <v>-1.1639</v>
      </c>
      <c r="M12">
        <v>0.153847296</v>
      </c>
      <c r="N12">
        <v>0.0758003684</v>
      </c>
      <c r="O12">
        <v>0.3122542934</v>
      </c>
      <c r="P12">
        <v>145</v>
      </c>
      <c r="Q12">
        <v>297</v>
      </c>
      <c r="R12">
        <v>0.472422676</v>
      </c>
      <c r="S12">
        <v>0.4000732291</v>
      </c>
      <c r="T12">
        <v>0.5578558338</v>
      </c>
      <c r="U12">
        <v>0.0160846279</v>
      </c>
      <c r="V12">
        <v>0.4882154882</v>
      </c>
      <c r="W12">
        <v>0.0405440895</v>
      </c>
      <c r="X12">
        <v>-0.2041</v>
      </c>
      <c r="Y12">
        <v>-0.3704</v>
      </c>
      <c r="Z12">
        <v>-0.0379</v>
      </c>
      <c r="AA12">
        <v>0.8153488945</v>
      </c>
      <c r="AB12">
        <v>0.6904818114</v>
      </c>
      <c r="AC12">
        <v>0.9627970047</v>
      </c>
      <c r="AD12" s="4">
        <v>7.709923E-11</v>
      </c>
      <c r="AE12">
        <v>-2.412</v>
      </c>
      <c r="AF12">
        <v>-3.1385</v>
      </c>
      <c r="AG12">
        <v>-1.6854</v>
      </c>
      <c r="AH12">
        <v>0.9565234826</v>
      </c>
      <c r="AI12">
        <v>-2.2492</v>
      </c>
      <c r="AJ12">
        <v>-83.1134</v>
      </c>
      <c r="AK12">
        <v>78.6149</v>
      </c>
      <c r="AL12" t="s">
        <v>220</v>
      </c>
    </row>
    <row r="13" spans="1:38" ht="12.75">
      <c r="A13" t="s">
        <v>5</v>
      </c>
      <c r="B13">
        <v>852</v>
      </c>
      <c r="C13">
        <v>6438</v>
      </c>
      <c r="D13">
        <v>0.1326420967</v>
      </c>
      <c r="E13">
        <v>0.1229678387</v>
      </c>
      <c r="F13">
        <v>0.1430774584</v>
      </c>
      <c r="G13" s="4">
        <v>3.516592E-93</v>
      </c>
      <c r="H13">
        <v>0.1323392358</v>
      </c>
      <c r="I13">
        <v>0.0045338675</v>
      </c>
      <c r="J13">
        <v>-0.7912</v>
      </c>
      <c r="K13">
        <v>-0.8669</v>
      </c>
      <c r="L13">
        <v>-0.7155</v>
      </c>
      <c r="M13">
        <v>0.4533083752</v>
      </c>
      <c r="N13">
        <v>0.4202463058</v>
      </c>
      <c r="O13">
        <v>0.4889715392</v>
      </c>
      <c r="P13">
        <v>4499</v>
      </c>
      <c r="Q13">
        <v>7491</v>
      </c>
      <c r="R13">
        <v>0.5870287079</v>
      </c>
      <c r="S13">
        <v>0.5637808474</v>
      </c>
      <c r="T13">
        <v>0.6112352088</v>
      </c>
      <c r="U13">
        <v>0.5264149918</v>
      </c>
      <c r="V13">
        <v>0.6005873715</v>
      </c>
      <c r="W13">
        <v>0.0089540229</v>
      </c>
      <c r="X13">
        <v>0.0131</v>
      </c>
      <c r="Y13">
        <v>-0.0273</v>
      </c>
      <c r="Z13">
        <v>0.0535</v>
      </c>
      <c r="AA13">
        <v>1.0131461346</v>
      </c>
      <c r="AB13">
        <v>0.9730229179</v>
      </c>
      <c r="AC13">
        <v>1.0549238576</v>
      </c>
      <c r="AD13" s="4">
        <v>1.08432E-304</v>
      </c>
      <c r="AE13">
        <v>-1.5485</v>
      </c>
      <c r="AF13">
        <v>-1.6299</v>
      </c>
      <c r="AG13">
        <v>-1.4672</v>
      </c>
      <c r="AH13" s="4">
        <v>7.053143E-67</v>
      </c>
      <c r="AI13">
        <v>-0.4354</v>
      </c>
      <c r="AJ13">
        <v>-0.4848</v>
      </c>
      <c r="AK13">
        <v>-0.386</v>
      </c>
      <c r="AL13" t="s">
        <v>221</v>
      </c>
    </row>
    <row r="14" spans="1:38" ht="12.75">
      <c r="A14" t="s">
        <v>7</v>
      </c>
      <c r="B14">
        <v>466</v>
      </c>
      <c r="C14">
        <v>6836</v>
      </c>
      <c r="D14">
        <v>0.0687664196</v>
      </c>
      <c r="E14">
        <v>0.0623666533</v>
      </c>
      <c r="F14">
        <v>0.0758228992</v>
      </c>
      <c r="G14" s="4">
        <v>1.31708E-185</v>
      </c>
      <c r="H14">
        <v>0.0681685196</v>
      </c>
      <c r="I14">
        <v>0.0031578457</v>
      </c>
      <c r="J14">
        <v>-1.4481</v>
      </c>
      <c r="K14">
        <v>-1.5458</v>
      </c>
      <c r="L14">
        <v>-1.3504</v>
      </c>
      <c r="M14">
        <v>0.2350113176</v>
      </c>
      <c r="N14">
        <v>0.2131399227</v>
      </c>
      <c r="O14">
        <v>0.2591270499</v>
      </c>
      <c r="P14">
        <v>4146</v>
      </c>
      <c r="Q14">
        <v>9330</v>
      </c>
      <c r="R14">
        <v>0.4020646522</v>
      </c>
      <c r="S14">
        <v>0.384962547</v>
      </c>
      <c r="T14">
        <v>0.4199265248</v>
      </c>
      <c r="U14" s="4">
        <v>5.433715E-61</v>
      </c>
      <c r="V14">
        <v>0.4443729904</v>
      </c>
      <c r="W14">
        <v>0.0069013333</v>
      </c>
      <c r="X14">
        <v>-0.3654</v>
      </c>
      <c r="Y14">
        <v>-0.4089</v>
      </c>
      <c r="Z14">
        <v>-0.3219</v>
      </c>
      <c r="AA14">
        <v>0.6939187858</v>
      </c>
      <c r="AB14">
        <v>0.664402458</v>
      </c>
      <c r="AC14">
        <v>0.7247463875</v>
      </c>
      <c r="AD14" s="4">
        <v>3.5911E-263</v>
      </c>
      <c r="AE14">
        <v>-1.827</v>
      </c>
      <c r="AF14">
        <v>-1.9303</v>
      </c>
      <c r="AG14">
        <v>-1.7237</v>
      </c>
      <c r="AH14" s="4">
        <v>2.88102E-185</v>
      </c>
      <c r="AI14">
        <v>-0.9268</v>
      </c>
      <c r="AJ14">
        <v>-0.9894</v>
      </c>
      <c r="AK14">
        <v>-0.8642</v>
      </c>
      <c r="AL14" t="s">
        <v>222</v>
      </c>
    </row>
    <row r="15" spans="1:38" ht="12.75">
      <c r="A15" t="s">
        <v>14</v>
      </c>
      <c r="B15">
        <v>14890</v>
      </c>
      <c r="C15">
        <v>75149</v>
      </c>
      <c r="D15">
        <v>0.1812307326</v>
      </c>
      <c r="E15">
        <v>0.1754846403</v>
      </c>
      <c r="F15">
        <v>0.1871649758</v>
      </c>
      <c r="G15" s="4">
        <v>1.04297E-186</v>
      </c>
      <c r="H15">
        <v>0.1981396958</v>
      </c>
      <c r="I15">
        <v>0.0016237686</v>
      </c>
      <c r="J15">
        <v>-0.4791</v>
      </c>
      <c r="K15">
        <v>-0.5113</v>
      </c>
      <c r="L15">
        <v>-0.4468</v>
      </c>
      <c r="M15">
        <v>0.6193615071</v>
      </c>
      <c r="N15">
        <v>0.5997240627</v>
      </c>
      <c r="O15">
        <v>0.6396419626</v>
      </c>
      <c r="P15">
        <v>49203</v>
      </c>
      <c r="Q15">
        <v>80791</v>
      </c>
      <c r="R15">
        <v>0.6085993416</v>
      </c>
      <c r="S15">
        <v>0.5921041904</v>
      </c>
      <c r="T15">
        <v>0.6255540233</v>
      </c>
      <c r="U15">
        <v>0.0004555231</v>
      </c>
      <c r="V15">
        <v>0.6090158557</v>
      </c>
      <c r="W15">
        <v>0.0027455718</v>
      </c>
      <c r="X15">
        <v>0.0491</v>
      </c>
      <c r="Y15">
        <v>0.0217</v>
      </c>
      <c r="Z15">
        <v>0.0766</v>
      </c>
      <c r="AA15">
        <v>1.0503746446</v>
      </c>
      <c r="AB15">
        <v>1.0219058519</v>
      </c>
      <c r="AC15">
        <v>1.079636536</v>
      </c>
      <c r="AD15">
        <v>0</v>
      </c>
      <c r="AE15">
        <v>-1.2733</v>
      </c>
      <c r="AF15">
        <v>-1.3062</v>
      </c>
      <c r="AG15">
        <v>-1.2404</v>
      </c>
      <c r="AH15" s="4">
        <v>2.0124E-154</v>
      </c>
      <c r="AI15">
        <v>-0.2837</v>
      </c>
      <c r="AJ15">
        <v>-0.3047</v>
      </c>
      <c r="AK15">
        <v>-0.2627</v>
      </c>
      <c r="AL15" t="s">
        <v>223</v>
      </c>
    </row>
    <row r="16" spans="1:38" ht="12.75">
      <c r="A16" t="s">
        <v>12</v>
      </c>
      <c r="B16">
        <v>12683</v>
      </c>
      <c r="C16">
        <v>57153</v>
      </c>
      <c r="D16">
        <v>0.2184295606</v>
      </c>
      <c r="E16">
        <v>0.2114772784</v>
      </c>
      <c r="F16">
        <v>0.2256103979</v>
      </c>
      <c r="G16" s="4">
        <v>3.156562E-70</v>
      </c>
      <c r="H16">
        <v>0.2219131104</v>
      </c>
      <c r="I16">
        <v>0.0019704797</v>
      </c>
      <c r="J16">
        <v>-0.2924</v>
      </c>
      <c r="K16">
        <v>-0.3247</v>
      </c>
      <c r="L16">
        <v>-0.26</v>
      </c>
      <c r="M16">
        <v>0.7464896261</v>
      </c>
      <c r="N16">
        <v>0.7227299917</v>
      </c>
      <c r="O16">
        <v>0.7710303547</v>
      </c>
      <c r="P16">
        <v>37732</v>
      </c>
      <c r="Q16">
        <v>65258</v>
      </c>
      <c r="R16">
        <v>0.570937791</v>
      </c>
      <c r="S16">
        <v>0.555197928</v>
      </c>
      <c r="T16">
        <v>0.5871238793</v>
      </c>
      <c r="U16">
        <v>0.3016369601</v>
      </c>
      <c r="V16">
        <v>0.5781973091</v>
      </c>
      <c r="W16">
        <v>0.0029766046</v>
      </c>
      <c r="X16">
        <v>-0.0147</v>
      </c>
      <c r="Y16">
        <v>-0.0427</v>
      </c>
      <c r="Z16">
        <v>0.0132</v>
      </c>
      <c r="AA16">
        <v>0.9853750051</v>
      </c>
      <c r="AB16">
        <v>0.9582097554</v>
      </c>
      <c r="AC16">
        <v>1.0133103898</v>
      </c>
      <c r="AD16">
        <v>0</v>
      </c>
      <c r="AE16">
        <v>-1.0227</v>
      </c>
      <c r="AF16">
        <v>-1.0562</v>
      </c>
      <c r="AG16">
        <v>-0.9893</v>
      </c>
      <c r="AH16" s="4">
        <v>2.868453E-65</v>
      </c>
      <c r="AI16">
        <v>-0.186</v>
      </c>
      <c r="AJ16">
        <v>-0.2074</v>
      </c>
      <c r="AK16">
        <v>-0.1647</v>
      </c>
      <c r="AL16" t="s">
        <v>224</v>
      </c>
    </row>
    <row r="17" spans="1:38" ht="12.75">
      <c r="A17" t="s">
        <v>13</v>
      </c>
      <c r="B17">
        <v>1335</v>
      </c>
      <c r="C17">
        <v>13519</v>
      </c>
      <c r="D17">
        <v>0.099767007</v>
      </c>
      <c r="E17">
        <v>0.093811706</v>
      </c>
      <c r="F17">
        <v>0.1061003589</v>
      </c>
      <c r="G17" s="4">
        <v>2.63405E-257</v>
      </c>
      <c r="H17">
        <v>0.0987499075</v>
      </c>
      <c r="I17">
        <v>0.0027026889</v>
      </c>
      <c r="J17">
        <v>-1.076</v>
      </c>
      <c r="K17">
        <v>-1.1375</v>
      </c>
      <c r="L17">
        <v>-1.0145</v>
      </c>
      <c r="M17">
        <v>0.3409567621</v>
      </c>
      <c r="N17">
        <v>0.3206043412</v>
      </c>
      <c r="O17">
        <v>0.3626011837</v>
      </c>
      <c r="P17">
        <v>8790</v>
      </c>
      <c r="Q17">
        <v>17118</v>
      </c>
      <c r="R17">
        <v>0.4883336706</v>
      </c>
      <c r="S17">
        <v>0.4717882401</v>
      </c>
      <c r="T17">
        <v>0.5054593429</v>
      </c>
      <c r="U17" s="4">
        <v>2.376612E-22</v>
      </c>
      <c r="V17">
        <v>0.5134945671</v>
      </c>
      <c r="W17">
        <v>0.0054769833</v>
      </c>
      <c r="X17">
        <v>-0.171</v>
      </c>
      <c r="Y17">
        <v>-0.2055</v>
      </c>
      <c r="Z17">
        <v>-0.1365</v>
      </c>
      <c r="AA17">
        <v>0.8428094982</v>
      </c>
      <c r="AB17">
        <v>0.814253929</v>
      </c>
      <c r="AC17">
        <v>0.8723665002</v>
      </c>
      <c r="AD17">
        <v>0</v>
      </c>
      <c r="AE17">
        <v>-1.6501</v>
      </c>
      <c r="AF17">
        <v>-1.7154</v>
      </c>
      <c r="AG17">
        <v>-1.5848</v>
      </c>
      <c r="AH17" s="4">
        <v>1.70618E-228</v>
      </c>
      <c r="AI17">
        <v>-0.6569</v>
      </c>
      <c r="AJ17">
        <v>-0.6968</v>
      </c>
      <c r="AK17">
        <v>-0.617</v>
      </c>
      <c r="AL17" t="s">
        <v>225</v>
      </c>
    </row>
    <row r="18" spans="1:38" ht="12.75">
      <c r="A18" t="s">
        <v>15</v>
      </c>
      <c r="B18">
        <v>114545</v>
      </c>
      <c r="C18">
        <v>391461</v>
      </c>
      <c r="D18">
        <v>0.29260897</v>
      </c>
      <c r="E18" t="s">
        <v>107</v>
      </c>
      <c r="F18" t="s">
        <v>107</v>
      </c>
      <c r="G18" t="s">
        <v>107</v>
      </c>
      <c r="H18">
        <v>0.29260897</v>
      </c>
      <c r="I18">
        <v>0.0008645688</v>
      </c>
      <c r="J18" t="s">
        <v>107</v>
      </c>
      <c r="K18" t="s">
        <v>107</v>
      </c>
      <c r="L18" t="s">
        <v>107</v>
      </c>
      <c r="M18" t="s">
        <v>107</v>
      </c>
      <c r="N18" t="s">
        <v>107</v>
      </c>
      <c r="O18" t="s">
        <v>107</v>
      </c>
      <c r="P18">
        <v>253189</v>
      </c>
      <c r="Q18">
        <v>436976</v>
      </c>
      <c r="R18">
        <v>0.5794116839</v>
      </c>
      <c r="S18" t="s">
        <v>107</v>
      </c>
      <c r="T18" t="s">
        <v>107</v>
      </c>
      <c r="U18" t="s">
        <v>107</v>
      </c>
      <c r="V18">
        <v>0.5794116839</v>
      </c>
      <c r="W18">
        <v>0.0011515024</v>
      </c>
      <c r="X18" t="s">
        <v>107</v>
      </c>
      <c r="Y18" t="s">
        <v>107</v>
      </c>
      <c r="Z18" t="s">
        <v>107</v>
      </c>
      <c r="AA18" t="s">
        <v>107</v>
      </c>
      <c r="AB18" t="s">
        <v>107</v>
      </c>
      <c r="AC18" t="s">
        <v>107</v>
      </c>
      <c r="AD18">
        <v>0</v>
      </c>
      <c r="AE18">
        <v>-0.7443</v>
      </c>
      <c r="AF18">
        <v>-0.7717</v>
      </c>
      <c r="AG18">
        <v>-0.7169</v>
      </c>
      <c r="AH18" t="s">
        <v>107</v>
      </c>
      <c r="AI18" t="s">
        <v>107</v>
      </c>
      <c r="AJ18" t="s">
        <v>107</v>
      </c>
      <c r="AK18" t="s">
        <v>107</v>
      </c>
      <c r="AL18" t="s">
        <v>226</v>
      </c>
    </row>
    <row r="19" spans="1:38" ht="12.75">
      <c r="A19" t="s">
        <v>72</v>
      </c>
      <c r="B19">
        <v>7754</v>
      </c>
      <c r="C19">
        <v>18607</v>
      </c>
      <c r="D19">
        <v>0.4246421846</v>
      </c>
      <c r="E19">
        <v>0.4097269325</v>
      </c>
      <c r="F19">
        <v>0.4401003953</v>
      </c>
      <c r="G19" s="4">
        <v>1.26498E-92</v>
      </c>
      <c r="H19">
        <v>0.4167248885</v>
      </c>
      <c r="I19">
        <v>0.0047324555</v>
      </c>
      <c r="J19">
        <v>0.3724</v>
      </c>
      <c r="K19">
        <v>0.3367</v>
      </c>
      <c r="L19">
        <v>0.4082</v>
      </c>
      <c r="M19">
        <v>1.4512275021</v>
      </c>
      <c r="N19">
        <v>1.4002541772</v>
      </c>
      <c r="O19">
        <v>1.5040564043</v>
      </c>
      <c r="P19">
        <v>14190</v>
      </c>
      <c r="Q19">
        <v>24322</v>
      </c>
      <c r="R19">
        <v>0.5725447609</v>
      </c>
      <c r="S19">
        <v>0.554659171</v>
      </c>
      <c r="T19">
        <v>0.5910070911</v>
      </c>
      <c r="U19">
        <v>0.4615612105</v>
      </c>
      <c r="V19">
        <v>0.5834224159</v>
      </c>
      <c r="W19">
        <v>0.004897697</v>
      </c>
      <c r="X19">
        <v>-0.0119</v>
      </c>
      <c r="Y19">
        <v>-0.0437</v>
      </c>
      <c r="Z19">
        <v>0.0198</v>
      </c>
      <c r="AA19">
        <v>0.988148456</v>
      </c>
      <c r="AB19">
        <v>0.957279921</v>
      </c>
      <c r="AC19">
        <v>1.0200123806</v>
      </c>
      <c r="AD19" s="4">
        <v>1.89207E-72</v>
      </c>
      <c r="AE19">
        <v>-0.36</v>
      </c>
      <c r="AF19">
        <v>-0.3992</v>
      </c>
      <c r="AG19">
        <v>-0.3208</v>
      </c>
      <c r="AH19" s="4">
        <v>1.515488E-83</v>
      </c>
      <c r="AI19">
        <v>0.2413</v>
      </c>
      <c r="AJ19">
        <v>0.2168</v>
      </c>
      <c r="AK19">
        <v>0.2657</v>
      </c>
      <c r="AL19" t="s">
        <v>227</v>
      </c>
    </row>
    <row r="20" spans="1:38" ht="12.75">
      <c r="A20" t="s">
        <v>71</v>
      </c>
      <c r="B20">
        <v>5302</v>
      </c>
      <c r="C20">
        <v>12327</v>
      </c>
      <c r="D20">
        <v>0.435208747</v>
      </c>
      <c r="E20">
        <v>0.4184926888</v>
      </c>
      <c r="F20">
        <v>0.4525925029</v>
      </c>
      <c r="G20" s="4">
        <v>7.996653E-88</v>
      </c>
      <c r="H20">
        <v>0.4301127606</v>
      </c>
      <c r="I20">
        <v>0.0059069387</v>
      </c>
      <c r="J20">
        <v>0.397</v>
      </c>
      <c r="K20">
        <v>0.3578</v>
      </c>
      <c r="L20">
        <v>0.4362</v>
      </c>
      <c r="M20">
        <v>1.4873390485</v>
      </c>
      <c r="N20">
        <v>1.4302114144</v>
      </c>
      <c r="O20">
        <v>1.5467485597</v>
      </c>
      <c r="P20">
        <v>10688</v>
      </c>
      <c r="Q20">
        <v>16483</v>
      </c>
      <c r="R20">
        <v>0.6372417161</v>
      </c>
      <c r="S20">
        <v>0.6163607764</v>
      </c>
      <c r="T20">
        <v>0.6588300559</v>
      </c>
      <c r="U20" s="4">
        <v>2.1847599E-08</v>
      </c>
      <c r="V20">
        <v>0.6484256507</v>
      </c>
      <c r="W20">
        <v>0.0062720854</v>
      </c>
      <c r="X20">
        <v>0.0951</v>
      </c>
      <c r="Y20">
        <v>0.0618</v>
      </c>
      <c r="Z20">
        <v>0.1285</v>
      </c>
      <c r="AA20">
        <v>1.0998081913</v>
      </c>
      <c r="AB20">
        <v>1.0637700161</v>
      </c>
      <c r="AC20">
        <v>1.1370672601</v>
      </c>
      <c r="AD20" s="4">
        <v>2.402054E-88</v>
      </c>
      <c r="AE20">
        <v>-0.4424</v>
      </c>
      <c r="AF20">
        <v>-0.486</v>
      </c>
      <c r="AG20">
        <v>-0.3989</v>
      </c>
      <c r="AH20" s="4">
        <v>2.52565E-139</v>
      </c>
      <c r="AI20">
        <v>0.3355</v>
      </c>
      <c r="AJ20">
        <v>0.3093</v>
      </c>
      <c r="AK20">
        <v>0.3616</v>
      </c>
      <c r="AL20" t="s">
        <v>228</v>
      </c>
    </row>
    <row r="21" spans="1:38" ht="12.75">
      <c r="A21" t="s">
        <v>81</v>
      </c>
      <c r="B21">
        <v>9377</v>
      </c>
      <c r="C21">
        <v>22988</v>
      </c>
      <c r="D21">
        <v>0.4282673085</v>
      </c>
      <c r="E21">
        <v>0.4138990819</v>
      </c>
      <c r="F21">
        <v>0.4431343184</v>
      </c>
      <c r="G21" s="4">
        <v>4.27501E-106</v>
      </c>
      <c r="H21">
        <v>0.407908474</v>
      </c>
      <c r="I21">
        <v>0.0042124113</v>
      </c>
      <c r="J21">
        <v>0.3809</v>
      </c>
      <c r="K21">
        <v>0.3468</v>
      </c>
      <c r="L21">
        <v>0.415</v>
      </c>
      <c r="M21">
        <v>1.4636164727</v>
      </c>
      <c r="N21">
        <v>1.414512624</v>
      </c>
      <c r="O21">
        <v>1.5144249284</v>
      </c>
      <c r="P21">
        <v>14163</v>
      </c>
      <c r="Q21">
        <v>23416</v>
      </c>
      <c r="R21">
        <v>0.6074006889</v>
      </c>
      <c r="S21">
        <v>0.588515081</v>
      </c>
      <c r="T21">
        <v>0.6268923411</v>
      </c>
      <c r="U21">
        <v>0.0034191664</v>
      </c>
      <c r="V21">
        <v>0.6048428425</v>
      </c>
      <c r="W21">
        <v>0.0050823541</v>
      </c>
      <c r="X21">
        <v>0.0472</v>
      </c>
      <c r="Y21">
        <v>0.0156</v>
      </c>
      <c r="Z21">
        <v>0.0788</v>
      </c>
      <c r="AA21">
        <v>1.0483059037</v>
      </c>
      <c r="AB21">
        <v>1.0157114489</v>
      </c>
      <c r="AC21">
        <v>1.0819463233</v>
      </c>
      <c r="AD21" s="4">
        <v>1.10247E-101</v>
      </c>
      <c r="AE21">
        <v>-0.4106</v>
      </c>
      <c r="AF21">
        <v>-0.4481</v>
      </c>
      <c r="AG21">
        <v>-0.373</v>
      </c>
      <c r="AH21" s="4">
        <v>8.54971E-127</v>
      </c>
      <c r="AI21">
        <v>0.2742</v>
      </c>
      <c r="AJ21">
        <v>0.2517</v>
      </c>
      <c r="AK21">
        <v>0.2966</v>
      </c>
      <c r="AL21" t="s">
        <v>229</v>
      </c>
    </row>
    <row r="22" spans="1:38" ht="12.75">
      <c r="A22" t="s">
        <v>73</v>
      </c>
      <c r="B22">
        <v>6616</v>
      </c>
      <c r="C22">
        <v>18799</v>
      </c>
      <c r="D22">
        <v>0.3520714196</v>
      </c>
      <c r="E22">
        <v>0.3391642212</v>
      </c>
      <c r="F22">
        <v>0.3654698129</v>
      </c>
      <c r="G22" s="4">
        <v>2.789698E-22</v>
      </c>
      <c r="H22">
        <v>0.3519336135</v>
      </c>
      <c r="I22">
        <v>0.0043267619</v>
      </c>
      <c r="J22">
        <v>0.185</v>
      </c>
      <c r="K22">
        <v>0.1476</v>
      </c>
      <c r="L22">
        <v>0.2223</v>
      </c>
      <c r="M22">
        <v>1.203214719</v>
      </c>
      <c r="N22">
        <v>1.1591039785</v>
      </c>
      <c r="O22">
        <v>1.2490041333</v>
      </c>
      <c r="P22">
        <v>13711</v>
      </c>
      <c r="Q22">
        <v>23788</v>
      </c>
      <c r="R22">
        <v>0.5655956771</v>
      </c>
      <c r="S22">
        <v>0.5478174514</v>
      </c>
      <c r="T22">
        <v>0.5839508565</v>
      </c>
      <c r="U22">
        <v>0.1385889618</v>
      </c>
      <c r="V22">
        <v>0.5763830503</v>
      </c>
      <c r="W22">
        <v>0.004922397</v>
      </c>
      <c r="X22">
        <v>-0.0241</v>
      </c>
      <c r="Y22">
        <v>-0.0561</v>
      </c>
      <c r="Z22">
        <v>0.0078</v>
      </c>
      <c r="AA22">
        <v>0.9761551118</v>
      </c>
      <c r="AB22">
        <v>0.9454718754</v>
      </c>
      <c r="AC22">
        <v>1.007834106</v>
      </c>
      <c r="AD22" s="4">
        <v>1.07453E-145</v>
      </c>
      <c r="AE22">
        <v>-0.5352</v>
      </c>
      <c r="AF22">
        <v>-0.576</v>
      </c>
      <c r="AG22">
        <v>-0.4944</v>
      </c>
      <c r="AH22" s="4">
        <v>7.935953E-11</v>
      </c>
      <c r="AI22">
        <v>0.0854</v>
      </c>
      <c r="AJ22">
        <v>0.0597</v>
      </c>
      <c r="AK22">
        <v>0.1111</v>
      </c>
      <c r="AL22" t="s">
        <v>230</v>
      </c>
    </row>
    <row r="23" spans="1:38" ht="12.75">
      <c r="A23" t="s">
        <v>76</v>
      </c>
      <c r="B23">
        <v>12056</v>
      </c>
      <c r="C23">
        <v>33962</v>
      </c>
      <c r="D23">
        <v>0.3580362471</v>
      </c>
      <c r="E23">
        <v>0.3463910352</v>
      </c>
      <c r="F23">
        <v>0.3700729557</v>
      </c>
      <c r="G23" s="4">
        <v>5.659622E-33</v>
      </c>
      <c r="H23">
        <v>0.3549849832</v>
      </c>
      <c r="I23">
        <v>0.0032330198</v>
      </c>
      <c r="J23">
        <v>0.2018</v>
      </c>
      <c r="K23">
        <v>0.1687</v>
      </c>
      <c r="L23">
        <v>0.2349</v>
      </c>
      <c r="M23">
        <v>1.2235996972</v>
      </c>
      <c r="N23">
        <v>1.1838018335</v>
      </c>
      <c r="O23">
        <v>1.2647355128</v>
      </c>
      <c r="P23">
        <v>20370</v>
      </c>
      <c r="Q23">
        <v>36971</v>
      </c>
      <c r="R23">
        <v>0.5499994946</v>
      </c>
      <c r="S23">
        <v>0.5336371757</v>
      </c>
      <c r="T23">
        <v>0.566863513</v>
      </c>
      <c r="U23">
        <v>0.0007225891</v>
      </c>
      <c r="V23">
        <v>0.5509723838</v>
      </c>
      <c r="W23">
        <v>0.0038604179</v>
      </c>
      <c r="X23">
        <v>-0.0521</v>
      </c>
      <c r="Y23">
        <v>-0.0823</v>
      </c>
      <c r="Z23">
        <v>-0.0219</v>
      </c>
      <c r="AA23">
        <v>0.9492378387</v>
      </c>
      <c r="AB23">
        <v>0.9209982996</v>
      </c>
      <c r="AC23">
        <v>0.9783432552</v>
      </c>
      <c r="AD23" s="4">
        <v>5.99442E-162</v>
      </c>
      <c r="AE23">
        <v>-0.4904</v>
      </c>
      <c r="AF23">
        <v>-0.5258</v>
      </c>
      <c r="AG23">
        <v>-0.455</v>
      </c>
      <c r="AH23" s="4">
        <v>3.165921E-12</v>
      </c>
      <c r="AI23">
        <v>0.079</v>
      </c>
      <c r="AJ23">
        <v>0.0568</v>
      </c>
      <c r="AK23">
        <v>0.1012</v>
      </c>
      <c r="AL23" t="s">
        <v>231</v>
      </c>
    </row>
    <row r="24" spans="1:38" ht="12.75">
      <c r="A24" t="s">
        <v>74</v>
      </c>
      <c r="B24">
        <v>6644</v>
      </c>
      <c r="C24">
        <v>17610</v>
      </c>
      <c r="D24">
        <v>0.3779139502</v>
      </c>
      <c r="E24">
        <v>0.3641113369</v>
      </c>
      <c r="F24">
        <v>0.3922397884</v>
      </c>
      <c r="G24" s="4">
        <v>2.151883E-41</v>
      </c>
      <c r="H24">
        <v>0.3772856332</v>
      </c>
      <c r="I24">
        <v>0.0046286619</v>
      </c>
      <c r="J24">
        <v>0.2558</v>
      </c>
      <c r="K24">
        <v>0.2186</v>
      </c>
      <c r="L24">
        <v>0.293</v>
      </c>
      <c r="M24">
        <v>1.2915323485</v>
      </c>
      <c r="N24">
        <v>1.2443615004</v>
      </c>
      <c r="O24">
        <v>1.3404913336</v>
      </c>
      <c r="P24">
        <v>12040</v>
      </c>
      <c r="Q24">
        <v>19628</v>
      </c>
      <c r="R24">
        <v>0.6109887139</v>
      </c>
      <c r="S24">
        <v>0.591514211</v>
      </c>
      <c r="T24">
        <v>0.6311043786</v>
      </c>
      <c r="U24">
        <v>0.0013237714</v>
      </c>
      <c r="V24">
        <v>0.6134094151</v>
      </c>
      <c r="W24">
        <v>0.0055903268</v>
      </c>
      <c r="X24">
        <v>0.0531</v>
      </c>
      <c r="Y24">
        <v>0.0207</v>
      </c>
      <c r="Z24">
        <v>0.0855</v>
      </c>
      <c r="AA24">
        <v>1.054498435</v>
      </c>
      <c r="AB24">
        <v>1.020887613</v>
      </c>
      <c r="AC24">
        <v>1.0892158307</v>
      </c>
      <c r="AD24" s="4">
        <v>1.85378E-147</v>
      </c>
      <c r="AE24">
        <v>-0.5415</v>
      </c>
      <c r="AF24">
        <v>-0.5826</v>
      </c>
      <c r="AG24">
        <v>-0.5005</v>
      </c>
      <c r="AH24" s="4">
        <v>5.571195E-12</v>
      </c>
      <c r="AI24">
        <v>0.0947</v>
      </c>
      <c r="AJ24">
        <v>0.0678</v>
      </c>
      <c r="AK24">
        <v>0.1217</v>
      </c>
      <c r="AL24" t="s">
        <v>232</v>
      </c>
    </row>
    <row r="25" spans="1:38" ht="12.75">
      <c r="A25" t="s">
        <v>75</v>
      </c>
      <c r="B25">
        <v>4117</v>
      </c>
      <c r="C25">
        <v>10718</v>
      </c>
      <c r="D25">
        <v>0.383560849</v>
      </c>
      <c r="E25">
        <v>0.3676835407</v>
      </c>
      <c r="F25">
        <v>0.4001237711</v>
      </c>
      <c r="G25" s="4">
        <v>4.063159E-36</v>
      </c>
      <c r="H25">
        <v>0.3841201717</v>
      </c>
      <c r="I25">
        <v>0.0059865509</v>
      </c>
      <c r="J25">
        <v>0.2707</v>
      </c>
      <c r="K25">
        <v>0.2284</v>
      </c>
      <c r="L25">
        <v>0.3129</v>
      </c>
      <c r="M25">
        <v>1.3108307959</v>
      </c>
      <c r="N25">
        <v>1.2565696149</v>
      </c>
      <c r="O25">
        <v>1.3674350829</v>
      </c>
      <c r="P25">
        <v>7551</v>
      </c>
      <c r="Q25">
        <v>12391</v>
      </c>
      <c r="R25">
        <v>0.6079568058</v>
      </c>
      <c r="S25">
        <v>0.5868213256</v>
      </c>
      <c r="T25">
        <v>0.6298535202</v>
      </c>
      <c r="U25">
        <v>0.0077254489</v>
      </c>
      <c r="V25">
        <v>0.6093939149</v>
      </c>
      <c r="W25">
        <v>0.0070128715</v>
      </c>
      <c r="X25">
        <v>0.0481</v>
      </c>
      <c r="Y25">
        <v>0.0127</v>
      </c>
      <c r="Z25">
        <v>0.0835</v>
      </c>
      <c r="AA25">
        <v>1.0492656993</v>
      </c>
      <c r="AB25">
        <v>1.0127882159</v>
      </c>
      <c r="AC25">
        <v>1.0870569884</v>
      </c>
      <c r="AD25" s="4">
        <v>2.6501E-101</v>
      </c>
      <c r="AE25">
        <v>-0.5217</v>
      </c>
      <c r="AF25">
        <v>-0.5696</v>
      </c>
      <c r="AG25">
        <v>-0.4739</v>
      </c>
      <c r="AH25" s="4">
        <v>2.48405E-32</v>
      </c>
      <c r="AI25">
        <v>0.179</v>
      </c>
      <c r="AJ25">
        <v>0.1494</v>
      </c>
      <c r="AK25">
        <v>0.2086</v>
      </c>
      <c r="AL25" t="s">
        <v>233</v>
      </c>
    </row>
    <row r="26" spans="1:38" ht="12.75">
      <c r="A26" t="s">
        <v>77</v>
      </c>
      <c r="B26">
        <v>7003</v>
      </c>
      <c r="C26">
        <v>20287</v>
      </c>
      <c r="D26">
        <v>0.3556184171</v>
      </c>
      <c r="E26">
        <v>0.3429116536</v>
      </c>
      <c r="F26">
        <v>0.368796036</v>
      </c>
      <c r="G26" s="4">
        <v>8.179683E-26</v>
      </c>
      <c r="H26">
        <v>0.3451964312</v>
      </c>
      <c r="I26">
        <v>0.0041250027</v>
      </c>
      <c r="J26">
        <v>0.195</v>
      </c>
      <c r="K26">
        <v>0.1586</v>
      </c>
      <c r="L26">
        <v>0.2314</v>
      </c>
      <c r="M26">
        <v>1.2153366901</v>
      </c>
      <c r="N26">
        <v>1.1719109419</v>
      </c>
      <c r="O26">
        <v>1.2603716011</v>
      </c>
      <c r="P26">
        <v>13045</v>
      </c>
      <c r="Q26">
        <v>24699</v>
      </c>
      <c r="R26">
        <v>0.5219294817</v>
      </c>
      <c r="S26">
        <v>0.5054434342</v>
      </c>
      <c r="T26">
        <v>0.5389532545</v>
      </c>
      <c r="U26" s="4">
        <v>1.769514E-10</v>
      </c>
      <c r="V26">
        <v>0.5281590348</v>
      </c>
      <c r="W26">
        <v>0.0046242645</v>
      </c>
      <c r="X26">
        <v>-0.1045</v>
      </c>
      <c r="Y26">
        <v>-0.1366</v>
      </c>
      <c r="Z26">
        <v>-0.0724</v>
      </c>
      <c r="AA26">
        <v>0.9007921244</v>
      </c>
      <c r="AB26">
        <v>0.8723390436</v>
      </c>
      <c r="AC26">
        <v>0.9301732593</v>
      </c>
      <c r="AD26" s="4">
        <v>5.16394E-105</v>
      </c>
      <c r="AE26">
        <v>-0.4448</v>
      </c>
      <c r="AF26">
        <v>-0.4849</v>
      </c>
      <c r="AG26">
        <v>-0.4047</v>
      </c>
      <c r="AH26" s="4">
        <v>9.882468E-21</v>
      </c>
      <c r="AI26">
        <v>0.1158</v>
      </c>
      <c r="AJ26">
        <v>0.0915</v>
      </c>
      <c r="AK26">
        <v>0.1401</v>
      </c>
      <c r="AL26" t="s">
        <v>234</v>
      </c>
    </row>
    <row r="27" spans="1:38" ht="12.75">
      <c r="A27" t="s">
        <v>70</v>
      </c>
      <c r="B27">
        <v>12771</v>
      </c>
      <c r="C27">
        <v>28302</v>
      </c>
      <c r="D27">
        <v>0.468679221</v>
      </c>
      <c r="E27">
        <v>0.4537252018</v>
      </c>
      <c r="F27">
        <v>0.4841260996</v>
      </c>
      <c r="G27" s="4">
        <v>2.50089E-178</v>
      </c>
      <c r="H27">
        <v>0.451240195</v>
      </c>
      <c r="I27">
        <v>0.0039929634</v>
      </c>
      <c r="J27">
        <v>0.4711</v>
      </c>
      <c r="K27">
        <v>0.4387</v>
      </c>
      <c r="L27">
        <v>0.5035</v>
      </c>
      <c r="M27">
        <v>1.6017254053</v>
      </c>
      <c r="N27">
        <v>1.5506195925</v>
      </c>
      <c r="O27">
        <v>1.6545155796</v>
      </c>
      <c r="P27">
        <v>18824</v>
      </c>
      <c r="Q27">
        <v>28455</v>
      </c>
      <c r="R27">
        <v>0.6671098474</v>
      </c>
      <c r="S27">
        <v>0.6471806052</v>
      </c>
      <c r="T27">
        <v>0.6876527895</v>
      </c>
      <c r="U27" s="4">
        <v>8.38959E-20</v>
      </c>
      <c r="V27">
        <v>0.6615357582</v>
      </c>
      <c r="W27">
        <v>0.0048216687</v>
      </c>
      <c r="X27">
        <v>0.1409</v>
      </c>
      <c r="Y27">
        <v>0.1106</v>
      </c>
      <c r="Z27">
        <v>0.1713</v>
      </c>
      <c r="AA27">
        <v>1.1513572575</v>
      </c>
      <c r="AB27">
        <v>1.1169616064</v>
      </c>
      <c r="AC27">
        <v>1.1868120864</v>
      </c>
      <c r="AD27" s="4">
        <v>3.0595E-119</v>
      </c>
      <c r="AE27">
        <v>-0.4142</v>
      </c>
      <c r="AF27">
        <v>-0.4491</v>
      </c>
      <c r="AG27">
        <v>-0.3792</v>
      </c>
      <c r="AH27" s="4">
        <v>4.11331E-255</v>
      </c>
      <c r="AI27">
        <v>0.3717</v>
      </c>
      <c r="AJ27">
        <v>0.3503</v>
      </c>
      <c r="AK27">
        <v>0.393</v>
      </c>
      <c r="AL27" t="s">
        <v>235</v>
      </c>
    </row>
    <row r="28" spans="1:38" ht="12.75">
      <c r="A28" t="s">
        <v>78</v>
      </c>
      <c r="B28">
        <v>2068</v>
      </c>
      <c r="C28">
        <v>8471</v>
      </c>
      <c r="D28">
        <v>0.2492579693</v>
      </c>
      <c r="E28">
        <v>0.2364826563</v>
      </c>
      <c r="F28">
        <v>0.2627234328</v>
      </c>
      <c r="G28" s="4">
        <v>2.3246075E-09</v>
      </c>
      <c r="H28">
        <v>0.2441270216</v>
      </c>
      <c r="I28">
        <v>0.0053683471</v>
      </c>
      <c r="J28">
        <v>-0.1603</v>
      </c>
      <c r="K28">
        <v>-0.213</v>
      </c>
      <c r="L28">
        <v>-0.1077</v>
      </c>
      <c r="M28">
        <v>0.8518466447</v>
      </c>
      <c r="N28">
        <v>0.8081866263</v>
      </c>
      <c r="O28">
        <v>0.8978652733</v>
      </c>
      <c r="P28">
        <v>5006</v>
      </c>
      <c r="Q28">
        <v>10175</v>
      </c>
      <c r="R28">
        <v>0.4800272277</v>
      </c>
      <c r="S28">
        <v>0.461440916</v>
      </c>
      <c r="T28">
        <v>0.4993621747</v>
      </c>
      <c r="U28" s="4">
        <v>9.675442E-21</v>
      </c>
      <c r="V28">
        <v>0.491990172</v>
      </c>
      <c r="W28">
        <v>0.0069536208</v>
      </c>
      <c r="X28">
        <v>-0.1882</v>
      </c>
      <c r="Y28">
        <v>-0.2277</v>
      </c>
      <c r="Z28">
        <v>-0.1487</v>
      </c>
      <c r="AA28">
        <v>0.8284735034</v>
      </c>
      <c r="AB28">
        <v>0.7963956005</v>
      </c>
      <c r="AC28">
        <v>0.8618434674</v>
      </c>
      <c r="AD28" s="4">
        <v>6.90741E-122</v>
      </c>
      <c r="AE28">
        <v>-0.7165</v>
      </c>
      <c r="AF28">
        <v>-0.7763</v>
      </c>
      <c r="AG28">
        <v>-0.6567</v>
      </c>
      <c r="AH28" s="4">
        <v>4.225793E-22</v>
      </c>
      <c r="AI28">
        <v>-0.1831</v>
      </c>
      <c r="AJ28">
        <v>-0.2202</v>
      </c>
      <c r="AK28">
        <v>-0.146</v>
      </c>
      <c r="AL28" t="s">
        <v>236</v>
      </c>
    </row>
    <row r="29" spans="1:38" ht="12.75">
      <c r="A29" t="s">
        <v>80</v>
      </c>
      <c r="B29">
        <v>5241</v>
      </c>
      <c r="C29">
        <v>22534</v>
      </c>
      <c r="D29">
        <v>0.2424666099</v>
      </c>
      <c r="E29">
        <v>0.233230312</v>
      </c>
      <c r="F29">
        <v>0.2520686802</v>
      </c>
      <c r="G29" s="4">
        <v>2.396388E-21</v>
      </c>
      <c r="H29">
        <v>0.2325818763</v>
      </c>
      <c r="I29">
        <v>0.0032126898</v>
      </c>
      <c r="J29">
        <v>-0.188</v>
      </c>
      <c r="K29">
        <v>-0.2268</v>
      </c>
      <c r="L29">
        <v>-0.1491</v>
      </c>
      <c r="M29">
        <v>0.8286369687</v>
      </c>
      <c r="N29">
        <v>0.7970716415</v>
      </c>
      <c r="O29">
        <v>0.8614523341</v>
      </c>
      <c r="P29">
        <v>9877</v>
      </c>
      <c r="Q29">
        <v>22522</v>
      </c>
      <c r="R29">
        <v>0.4364770809</v>
      </c>
      <c r="S29">
        <v>0.4220820725</v>
      </c>
      <c r="T29">
        <v>0.4513630277</v>
      </c>
      <c r="U29" s="4">
        <v>1.456333E-61</v>
      </c>
      <c r="V29">
        <v>0.4385489743</v>
      </c>
      <c r="W29">
        <v>0.0044127119</v>
      </c>
      <c r="X29">
        <v>-0.2833</v>
      </c>
      <c r="Y29">
        <v>-0.3168</v>
      </c>
      <c r="Z29">
        <v>-0.2497</v>
      </c>
      <c r="AA29">
        <v>0.753310803</v>
      </c>
      <c r="AB29">
        <v>0.7284666226</v>
      </c>
      <c r="AC29">
        <v>0.7790022883</v>
      </c>
      <c r="AD29" s="4">
        <v>7.83129E-189</v>
      </c>
      <c r="AE29">
        <v>-0.649</v>
      </c>
      <c r="AF29">
        <v>-0.6924</v>
      </c>
      <c r="AG29">
        <v>-0.6056</v>
      </c>
      <c r="AH29" s="4">
        <v>2.259864E-62</v>
      </c>
      <c r="AI29">
        <v>-0.2206</v>
      </c>
      <c r="AJ29">
        <v>-0.2466</v>
      </c>
      <c r="AK29">
        <v>-0.1947</v>
      </c>
      <c r="AL29" t="s">
        <v>237</v>
      </c>
    </row>
    <row r="30" spans="1:38" ht="12.75">
      <c r="A30" t="s">
        <v>79</v>
      </c>
      <c r="B30">
        <v>3523</v>
      </c>
      <c r="C30">
        <v>14968</v>
      </c>
      <c r="D30">
        <v>0.2500528831</v>
      </c>
      <c r="E30">
        <v>0.2394733066</v>
      </c>
      <c r="F30">
        <v>0.2610998497</v>
      </c>
      <c r="G30" s="4">
        <v>1.037304E-12</v>
      </c>
      <c r="H30">
        <v>0.2353687867</v>
      </c>
      <c r="I30">
        <v>0.0039654506</v>
      </c>
      <c r="J30">
        <v>-0.1572</v>
      </c>
      <c r="K30">
        <v>-0.2004</v>
      </c>
      <c r="L30">
        <v>-0.1139</v>
      </c>
      <c r="M30">
        <v>0.8545632867</v>
      </c>
      <c r="N30">
        <v>0.8184072642</v>
      </c>
      <c r="O30">
        <v>0.8923166289</v>
      </c>
      <c r="P30">
        <v>6109</v>
      </c>
      <c r="Q30">
        <v>13066</v>
      </c>
      <c r="R30">
        <v>0.4700876437</v>
      </c>
      <c r="S30">
        <v>0.453054487</v>
      </c>
      <c r="T30">
        <v>0.4877611835</v>
      </c>
      <c r="U30" s="4">
        <v>1.197963E-28</v>
      </c>
      <c r="V30">
        <v>0.4675493648</v>
      </c>
      <c r="W30">
        <v>0.0059819449</v>
      </c>
      <c r="X30">
        <v>-0.2091</v>
      </c>
      <c r="Y30">
        <v>-0.246</v>
      </c>
      <c r="Z30">
        <v>-0.1722</v>
      </c>
      <c r="AA30">
        <v>0.811318889</v>
      </c>
      <c r="AB30">
        <v>0.7819215586</v>
      </c>
      <c r="AC30">
        <v>0.8418214493</v>
      </c>
      <c r="AD30" s="4">
        <v>2.04901E-163</v>
      </c>
      <c r="AE30">
        <v>-0.6924</v>
      </c>
      <c r="AF30">
        <v>-0.7422</v>
      </c>
      <c r="AG30">
        <v>-0.6426</v>
      </c>
      <c r="AH30" s="4">
        <v>2.399821E-29</v>
      </c>
      <c r="AI30">
        <v>-0.1643</v>
      </c>
      <c r="AJ30">
        <v>-0.1929</v>
      </c>
      <c r="AK30">
        <v>-0.1356</v>
      </c>
      <c r="AL30" t="s">
        <v>238</v>
      </c>
    </row>
    <row r="31" spans="1:38" ht="12.75">
      <c r="A31" t="s">
        <v>168</v>
      </c>
      <c r="B31">
        <v>45106</v>
      </c>
      <c r="C31">
        <v>111299</v>
      </c>
      <c r="D31">
        <v>0.408219867</v>
      </c>
      <c r="E31">
        <v>0.3969099847</v>
      </c>
      <c r="F31">
        <v>0.4198520225</v>
      </c>
      <c r="G31" s="4">
        <v>2.40669E-119</v>
      </c>
      <c r="H31">
        <v>0.4052686906</v>
      </c>
      <c r="I31">
        <v>0.0019082088</v>
      </c>
      <c r="J31">
        <v>0.333</v>
      </c>
      <c r="K31">
        <v>0.3049</v>
      </c>
      <c r="L31">
        <v>0.3611</v>
      </c>
      <c r="M31">
        <v>1.3951037354</v>
      </c>
      <c r="N31">
        <v>1.3564518707</v>
      </c>
      <c r="O31">
        <v>1.4348569783</v>
      </c>
      <c r="P31">
        <v>82856</v>
      </c>
      <c r="Q31">
        <v>135893</v>
      </c>
      <c r="R31">
        <v>0.6073611569</v>
      </c>
      <c r="S31">
        <v>0.5912385905</v>
      </c>
      <c r="T31">
        <v>0.6239233717</v>
      </c>
      <c r="U31">
        <v>0.0005991308</v>
      </c>
      <c r="V31">
        <v>0.6097149964</v>
      </c>
      <c r="W31">
        <v>0.0021181899</v>
      </c>
      <c r="X31">
        <v>0.0471</v>
      </c>
      <c r="Y31">
        <v>0.0202</v>
      </c>
      <c r="Z31">
        <v>0.074</v>
      </c>
      <c r="AA31">
        <v>1.0482376757</v>
      </c>
      <c r="AB31">
        <v>1.0204119229</v>
      </c>
      <c r="AC31">
        <v>1.0768222129</v>
      </c>
      <c r="AD31" s="4">
        <v>2.60171E-221</v>
      </c>
      <c r="AE31">
        <v>-0.4592</v>
      </c>
      <c r="AF31">
        <v>-0.4876</v>
      </c>
      <c r="AG31">
        <v>-0.4309</v>
      </c>
      <c r="AH31" s="4">
        <v>7.46886E-135</v>
      </c>
      <c r="AI31">
        <v>0.23</v>
      </c>
      <c r="AJ31">
        <v>0.2118</v>
      </c>
      <c r="AK31">
        <v>0.2482</v>
      </c>
      <c r="AL31" t="s">
        <v>239</v>
      </c>
    </row>
    <row r="32" spans="1:38" ht="12.75">
      <c r="A32" t="s">
        <v>169</v>
      </c>
      <c r="B32">
        <v>23162</v>
      </c>
      <c r="C32">
        <v>69597</v>
      </c>
      <c r="D32">
        <v>0.3429865081</v>
      </c>
      <c r="E32">
        <v>0.3329983894</v>
      </c>
      <c r="F32">
        <v>0.3532742155</v>
      </c>
      <c r="G32" s="4">
        <v>5.953245E-26</v>
      </c>
      <c r="H32">
        <v>0.3328017012</v>
      </c>
      <c r="I32">
        <v>0.0021867418</v>
      </c>
      <c r="J32">
        <v>0.1589</v>
      </c>
      <c r="K32">
        <v>0.1293</v>
      </c>
      <c r="L32">
        <v>0.1884</v>
      </c>
      <c r="M32">
        <v>1.1721667595</v>
      </c>
      <c r="N32">
        <v>1.1380320618</v>
      </c>
      <c r="O32">
        <v>1.2073253102</v>
      </c>
      <c r="P32">
        <v>40266</v>
      </c>
      <c r="Q32">
        <v>75482</v>
      </c>
      <c r="R32">
        <v>0.5342495205</v>
      </c>
      <c r="S32">
        <v>0.5195727942</v>
      </c>
      <c r="T32">
        <v>0.5493408303</v>
      </c>
      <c r="U32" s="4">
        <v>1.1313352E-08</v>
      </c>
      <c r="V32">
        <v>0.5334516838</v>
      </c>
      <c r="W32">
        <v>0.0026584338</v>
      </c>
      <c r="X32">
        <v>-0.0812</v>
      </c>
      <c r="Y32">
        <v>-0.109</v>
      </c>
      <c r="Z32">
        <v>-0.0533</v>
      </c>
      <c r="AA32">
        <v>0.9220551386</v>
      </c>
      <c r="AB32">
        <v>0.8967247445</v>
      </c>
      <c r="AC32">
        <v>0.9481010576</v>
      </c>
      <c r="AD32" s="4">
        <v>6.42481E-229</v>
      </c>
      <c r="AE32">
        <v>-0.5051</v>
      </c>
      <c r="AF32">
        <v>-0.5357</v>
      </c>
      <c r="AG32">
        <v>-0.4744</v>
      </c>
      <c r="AH32" s="4">
        <v>2.315917E-12</v>
      </c>
      <c r="AI32">
        <v>0.0691</v>
      </c>
      <c r="AJ32">
        <v>0.0498</v>
      </c>
      <c r="AK32">
        <v>0.0884</v>
      </c>
      <c r="AL32" t="s">
        <v>240</v>
      </c>
    </row>
    <row r="33" spans="1:38" ht="12.75">
      <c r="A33" t="s">
        <v>170</v>
      </c>
      <c r="B33">
        <v>14204</v>
      </c>
      <c r="C33">
        <v>48677</v>
      </c>
      <c r="D33">
        <v>0.3084799746</v>
      </c>
      <c r="E33">
        <v>0.2989878328</v>
      </c>
      <c r="F33">
        <v>0.3182734689</v>
      </c>
      <c r="G33">
        <v>0.0009251017</v>
      </c>
      <c r="H33">
        <v>0.2918010559</v>
      </c>
      <c r="I33">
        <v>0.0024483952</v>
      </c>
      <c r="J33">
        <v>0.0528</v>
      </c>
      <c r="K33">
        <v>0.0216</v>
      </c>
      <c r="L33">
        <v>0.0841</v>
      </c>
      <c r="M33">
        <v>1.0542396379</v>
      </c>
      <c r="N33">
        <v>1.0217999564</v>
      </c>
      <c r="O33">
        <v>1.0877092009</v>
      </c>
      <c r="P33">
        <v>22452</v>
      </c>
      <c r="Q33">
        <v>44541</v>
      </c>
      <c r="R33">
        <v>0.5097502419</v>
      </c>
      <c r="S33">
        <v>0.4950911669</v>
      </c>
      <c r="T33">
        <v>0.5248433552</v>
      </c>
      <c r="U33" s="4">
        <v>7.697054E-18</v>
      </c>
      <c r="V33">
        <v>0.5040748973</v>
      </c>
      <c r="W33">
        <v>0.0033640896</v>
      </c>
      <c r="X33">
        <v>-0.1281</v>
      </c>
      <c r="Y33">
        <v>-0.1573</v>
      </c>
      <c r="Z33">
        <v>-0.0989</v>
      </c>
      <c r="AA33">
        <v>0.8797721138</v>
      </c>
      <c r="AB33">
        <v>0.8544721837</v>
      </c>
      <c r="AC33">
        <v>0.9058211454</v>
      </c>
      <c r="AD33" s="4">
        <v>6.84816E-240</v>
      </c>
      <c r="AE33">
        <v>-0.5642</v>
      </c>
      <c r="AF33">
        <v>-0.5976</v>
      </c>
      <c r="AG33">
        <v>-0.5307</v>
      </c>
      <c r="AH33">
        <v>0.6283691159</v>
      </c>
      <c r="AI33">
        <v>-0.005</v>
      </c>
      <c r="AJ33">
        <v>-0.0255</v>
      </c>
      <c r="AK33">
        <v>0.0154</v>
      </c>
      <c r="AL33" t="s">
        <v>241</v>
      </c>
    </row>
    <row r="34" spans="1:38" ht="12.75">
      <c r="A34" t="s">
        <v>32</v>
      </c>
      <c r="B34">
        <v>1024</v>
      </c>
      <c r="C34">
        <v>3850</v>
      </c>
      <c r="D34">
        <v>0.2524900483</v>
      </c>
      <c r="E34">
        <v>0.2341189638</v>
      </c>
      <c r="F34">
        <v>0.2723026937</v>
      </c>
      <c r="G34">
        <v>0.0001302335</v>
      </c>
      <c r="H34">
        <v>0.265974026</v>
      </c>
      <c r="I34">
        <v>0.0083116883</v>
      </c>
      <c r="J34">
        <v>-0.1475</v>
      </c>
      <c r="K34">
        <v>-0.223</v>
      </c>
      <c r="L34">
        <v>-0.0719</v>
      </c>
      <c r="M34">
        <v>0.8628923724</v>
      </c>
      <c r="N34">
        <v>0.8001086357</v>
      </c>
      <c r="O34">
        <v>0.9306026871</v>
      </c>
      <c r="P34">
        <v>2983</v>
      </c>
      <c r="Q34">
        <v>5351</v>
      </c>
      <c r="R34">
        <v>0.5376146154</v>
      </c>
      <c r="S34">
        <v>0.511406703</v>
      </c>
      <c r="T34">
        <v>0.5651655971</v>
      </c>
      <c r="U34">
        <v>0.0033219342</v>
      </c>
      <c r="V34">
        <v>0.5574658942</v>
      </c>
      <c r="W34">
        <v>0.0102068487</v>
      </c>
      <c r="X34">
        <v>-0.0749</v>
      </c>
      <c r="Y34">
        <v>-0.1248</v>
      </c>
      <c r="Z34">
        <v>-0.0249</v>
      </c>
      <c r="AA34">
        <v>0.9278629173</v>
      </c>
      <c r="AB34">
        <v>0.8826309811</v>
      </c>
      <c r="AC34">
        <v>0.9754128417</v>
      </c>
      <c r="AD34" s="4">
        <v>5.64441E-79</v>
      </c>
      <c r="AE34">
        <v>-0.8073</v>
      </c>
      <c r="AF34">
        <v>-0.8914</v>
      </c>
      <c r="AG34">
        <v>-0.7232</v>
      </c>
      <c r="AH34" s="4">
        <v>2.8940645E-08</v>
      </c>
      <c r="AI34">
        <v>-0.1331</v>
      </c>
      <c r="AJ34">
        <v>-0.1801</v>
      </c>
      <c r="AK34">
        <v>-0.0861</v>
      </c>
      <c r="AL34" t="s">
        <v>242</v>
      </c>
    </row>
    <row r="35" spans="1:38" ht="12.75">
      <c r="A35" t="s">
        <v>31</v>
      </c>
      <c r="B35">
        <v>1611</v>
      </c>
      <c r="C35">
        <v>5214</v>
      </c>
      <c r="D35">
        <v>0.3177760981</v>
      </c>
      <c r="E35">
        <v>0.2991931256</v>
      </c>
      <c r="F35">
        <v>0.3375132644</v>
      </c>
      <c r="G35">
        <v>0.0072802849</v>
      </c>
      <c r="H35">
        <v>0.3089758343</v>
      </c>
      <c r="I35">
        <v>0.0076979794</v>
      </c>
      <c r="J35">
        <v>0.0825</v>
      </c>
      <c r="K35">
        <v>0.0223</v>
      </c>
      <c r="L35">
        <v>0.1428</v>
      </c>
      <c r="M35">
        <v>1.0860094211</v>
      </c>
      <c r="N35">
        <v>1.0225015508</v>
      </c>
      <c r="O35">
        <v>1.1534617837</v>
      </c>
      <c r="P35">
        <v>3728</v>
      </c>
      <c r="Q35">
        <v>6490</v>
      </c>
      <c r="R35">
        <v>0.5506578919</v>
      </c>
      <c r="S35">
        <v>0.5251698834</v>
      </c>
      <c r="T35">
        <v>0.577382907</v>
      </c>
      <c r="U35">
        <v>0.0352890896</v>
      </c>
      <c r="V35">
        <v>0.574422188</v>
      </c>
      <c r="W35">
        <v>0.0094079122</v>
      </c>
      <c r="X35">
        <v>-0.0509</v>
      </c>
      <c r="Y35">
        <v>-0.0983</v>
      </c>
      <c r="Z35">
        <v>-0.0035</v>
      </c>
      <c r="AA35">
        <v>0.9503741592</v>
      </c>
      <c r="AB35">
        <v>0.9063846967</v>
      </c>
      <c r="AC35">
        <v>0.996498557</v>
      </c>
      <c r="AD35" s="4">
        <v>1.2839E-65</v>
      </c>
      <c r="AE35">
        <v>-0.6013</v>
      </c>
      <c r="AF35">
        <v>-0.6702</v>
      </c>
      <c r="AG35">
        <v>-0.5324</v>
      </c>
      <c r="AH35" s="4">
        <v>4.805387E-07</v>
      </c>
      <c r="AI35">
        <v>0.0941</v>
      </c>
      <c r="AJ35">
        <v>0.0574</v>
      </c>
      <c r="AK35">
        <v>0.1307</v>
      </c>
      <c r="AL35" t="s">
        <v>243</v>
      </c>
    </row>
    <row r="36" spans="1:38" ht="12.75">
      <c r="A36" t="s">
        <v>34</v>
      </c>
      <c r="B36">
        <v>886</v>
      </c>
      <c r="C36">
        <v>2956</v>
      </c>
      <c r="D36">
        <v>0.2917151479</v>
      </c>
      <c r="E36">
        <v>0.269653274</v>
      </c>
      <c r="F36">
        <v>0.3155820296</v>
      </c>
      <c r="G36">
        <v>0.93922192</v>
      </c>
      <c r="H36">
        <v>0.299729364</v>
      </c>
      <c r="I36">
        <v>0.0100696049</v>
      </c>
      <c r="J36">
        <v>-0.0031</v>
      </c>
      <c r="K36">
        <v>-0.0817</v>
      </c>
      <c r="L36">
        <v>0.0756</v>
      </c>
      <c r="M36">
        <v>0.9969453358</v>
      </c>
      <c r="N36">
        <v>0.9215482149</v>
      </c>
      <c r="O36">
        <v>1.0785111257</v>
      </c>
      <c r="P36">
        <v>2308</v>
      </c>
      <c r="Q36">
        <v>3533</v>
      </c>
      <c r="R36">
        <v>0.6386466692</v>
      </c>
      <c r="S36">
        <v>0.6053666411</v>
      </c>
      <c r="T36">
        <v>0.6737562665</v>
      </c>
      <c r="U36">
        <v>0.0003640935</v>
      </c>
      <c r="V36">
        <v>0.6532691763</v>
      </c>
      <c r="W36">
        <v>0.0135979758</v>
      </c>
      <c r="X36">
        <v>0.0973</v>
      </c>
      <c r="Y36">
        <v>0.0438</v>
      </c>
      <c r="Z36">
        <v>0.1509</v>
      </c>
      <c r="AA36">
        <v>1.1022329837</v>
      </c>
      <c r="AB36">
        <v>1.0447953639</v>
      </c>
      <c r="AC36">
        <v>1.1628282363</v>
      </c>
      <c r="AD36" s="4">
        <v>1.414137E-75</v>
      </c>
      <c r="AE36">
        <v>-0.8351</v>
      </c>
      <c r="AF36">
        <v>-0.9241</v>
      </c>
      <c r="AG36">
        <v>-0.7461</v>
      </c>
      <c r="AH36">
        <v>0.1534341071</v>
      </c>
      <c r="AI36">
        <v>0.0351</v>
      </c>
      <c r="AJ36">
        <v>-0.0131</v>
      </c>
      <c r="AK36">
        <v>0.0834</v>
      </c>
      <c r="AL36" t="s">
        <v>244</v>
      </c>
    </row>
    <row r="37" spans="1:38" ht="12.75">
      <c r="A37" t="s">
        <v>33</v>
      </c>
      <c r="B37">
        <v>557</v>
      </c>
      <c r="C37">
        <v>2489</v>
      </c>
      <c r="D37">
        <v>0.2265799767</v>
      </c>
      <c r="E37">
        <v>0.2063330877</v>
      </c>
      <c r="F37">
        <v>0.2488136363</v>
      </c>
      <c r="G37" s="4">
        <v>8.5665576E-08</v>
      </c>
      <c r="H37">
        <v>0.2237846525</v>
      </c>
      <c r="I37">
        <v>0.00948206</v>
      </c>
      <c r="J37">
        <v>-0.2557</v>
      </c>
      <c r="K37">
        <v>-0.3493</v>
      </c>
      <c r="L37">
        <v>-0.1621</v>
      </c>
      <c r="M37">
        <v>0.7743439194</v>
      </c>
      <c r="N37">
        <v>0.7051495642</v>
      </c>
      <c r="O37">
        <v>0.8503281232</v>
      </c>
      <c r="P37">
        <v>1250</v>
      </c>
      <c r="Q37">
        <v>2598</v>
      </c>
      <c r="R37">
        <v>0.4639577478</v>
      </c>
      <c r="S37">
        <v>0.4339611039</v>
      </c>
      <c r="T37">
        <v>0.4960278464</v>
      </c>
      <c r="U37" s="4">
        <v>7.204485E-11</v>
      </c>
      <c r="V37">
        <v>0.481139338</v>
      </c>
      <c r="W37">
        <v>0.0136086755</v>
      </c>
      <c r="X37">
        <v>-0.2222</v>
      </c>
      <c r="Y37">
        <v>-0.2891</v>
      </c>
      <c r="Z37">
        <v>-0.1554</v>
      </c>
      <c r="AA37">
        <v>0.8007393719</v>
      </c>
      <c r="AB37">
        <v>0.748968507</v>
      </c>
      <c r="AC37">
        <v>0.8560887883</v>
      </c>
      <c r="AD37" s="4">
        <v>1.175729E-42</v>
      </c>
      <c r="AE37">
        <v>-0.7682</v>
      </c>
      <c r="AF37">
        <v>-0.8782</v>
      </c>
      <c r="AG37">
        <v>-0.6582</v>
      </c>
      <c r="AH37" s="4">
        <v>1.731696E-15</v>
      </c>
      <c r="AI37">
        <v>-0.2303</v>
      </c>
      <c r="AJ37">
        <v>-0.287</v>
      </c>
      <c r="AK37">
        <v>-0.1736</v>
      </c>
      <c r="AL37" t="s">
        <v>245</v>
      </c>
    </row>
    <row r="38" spans="1:38" ht="12.75">
      <c r="A38" t="s">
        <v>23</v>
      </c>
      <c r="B38">
        <v>512</v>
      </c>
      <c r="C38">
        <v>2663</v>
      </c>
      <c r="D38">
        <v>0.1959579493</v>
      </c>
      <c r="E38">
        <v>0.1779084025</v>
      </c>
      <c r="F38">
        <v>0.2158386976</v>
      </c>
      <c r="G38" s="4">
        <v>4.216623E-16</v>
      </c>
      <c r="H38">
        <v>0.1922643635</v>
      </c>
      <c r="I38">
        <v>0.0084969647</v>
      </c>
      <c r="J38">
        <v>-0.4009</v>
      </c>
      <c r="K38">
        <v>-0.4976</v>
      </c>
      <c r="L38">
        <v>-0.3043</v>
      </c>
      <c r="M38">
        <v>0.6696922151</v>
      </c>
      <c r="N38">
        <v>0.6080073432</v>
      </c>
      <c r="O38">
        <v>0.7376352736</v>
      </c>
      <c r="P38">
        <v>1512</v>
      </c>
      <c r="Q38">
        <v>2604</v>
      </c>
      <c r="R38">
        <v>0.5798780101</v>
      </c>
      <c r="S38">
        <v>0.5457654685</v>
      </c>
      <c r="T38">
        <v>0.6161227229</v>
      </c>
      <c r="U38">
        <v>0.9792513061</v>
      </c>
      <c r="V38">
        <v>0.5806451613</v>
      </c>
      <c r="W38">
        <v>0.0149325823</v>
      </c>
      <c r="X38">
        <v>0.0008</v>
      </c>
      <c r="Y38">
        <v>-0.0598</v>
      </c>
      <c r="Z38">
        <v>0.0614</v>
      </c>
      <c r="AA38">
        <v>1.0008048269</v>
      </c>
      <c r="AB38">
        <v>0.9419303816</v>
      </c>
      <c r="AC38">
        <v>1.0633591624</v>
      </c>
      <c r="AD38" s="4">
        <v>8.303336E-93</v>
      </c>
      <c r="AE38">
        <v>-1.1364</v>
      </c>
      <c r="AF38">
        <v>-1.2454</v>
      </c>
      <c r="AG38">
        <v>-1.0274</v>
      </c>
      <c r="AH38" s="4">
        <v>7.837947E-19</v>
      </c>
      <c r="AI38">
        <v>-0.2704</v>
      </c>
      <c r="AJ38">
        <v>-0.3302</v>
      </c>
      <c r="AK38">
        <v>-0.2106</v>
      </c>
      <c r="AL38" t="s">
        <v>246</v>
      </c>
    </row>
    <row r="39" spans="1:38" ht="12.75">
      <c r="A39" t="s">
        <v>16</v>
      </c>
      <c r="B39">
        <v>612</v>
      </c>
      <c r="C39">
        <v>1643</v>
      </c>
      <c r="D39">
        <v>0.367473119</v>
      </c>
      <c r="E39">
        <v>0.3355027748</v>
      </c>
      <c r="F39">
        <v>0.4024899444</v>
      </c>
      <c r="G39" s="4">
        <v>9.3153161E-07</v>
      </c>
      <c r="H39">
        <v>0.3724893488</v>
      </c>
      <c r="I39">
        <v>0.0150569895</v>
      </c>
      <c r="J39">
        <v>0.2278</v>
      </c>
      <c r="K39">
        <v>0.1368</v>
      </c>
      <c r="L39">
        <v>0.3188</v>
      </c>
      <c r="M39">
        <v>1.2558504922</v>
      </c>
      <c r="N39">
        <v>1.1465908745</v>
      </c>
      <c r="O39">
        <v>1.3755215515</v>
      </c>
      <c r="P39">
        <v>1280</v>
      </c>
      <c r="Q39">
        <v>2082</v>
      </c>
      <c r="R39">
        <v>0.6040229888</v>
      </c>
      <c r="S39">
        <v>0.5659041077</v>
      </c>
      <c r="T39">
        <v>0.6447095295</v>
      </c>
      <c r="U39">
        <v>0.211030481</v>
      </c>
      <c r="V39">
        <v>0.6147934678</v>
      </c>
      <c r="W39">
        <v>0.0171839998</v>
      </c>
      <c r="X39">
        <v>0.0416</v>
      </c>
      <c r="Y39">
        <v>-0.0236</v>
      </c>
      <c r="Z39">
        <v>0.1068</v>
      </c>
      <c r="AA39">
        <v>1.0424763696</v>
      </c>
      <c r="AB39">
        <v>0.9766874286</v>
      </c>
      <c r="AC39">
        <v>1.112696805</v>
      </c>
      <c r="AD39" s="4">
        <v>7.660025E-24</v>
      </c>
      <c r="AE39">
        <v>-0.5485</v>
      </c>
      <c r="AF39">
        <v>-0.6553</v>
      </c>
      <c r="AG39">
        <v>-0.4417</v>
      </c>
      <c r="AH39" s="4">
        <v>2.1660938E-07</v>
      </c>
      <c r="AI39">
        <v>0.149</v>
      </c>
      <c r="AJ39">
        <v>0.0927</v>
      </c>
      <c r="AK39">
        <v>0.2054</v>
      </c>
      <c r="AL39" t="s">
        <v>247</v>
      </c>
    </row>
    <row r="40" spans="1:38" ht="12.75">
      <c r="A40" t="s">
        <v>24</v>
      </c>
      <c r="B40">
        <v>1317</v>
      </c>
      <c r="C40">
        <v>3787</v>
      </c>
      <c r="D40">
        <v>0.3514100941</v>
      </c>
      <c r="E40">
        <v>0.3290333652</v>
      </c>
      <c r="F40">
        <v>0.3753086078</v>
      </c>
      <c r="G40" s="4">
        <v>4.9006641E-08</v>
      </c>
      <c r="H40">
        <v>0.3477686823</v>
      </c>
      <c r="I40">
        <v>0.0095829138</v>
      </c>
      <c r="J40">
        <v>0.1831</v>
      </c>
      <c r="K40">
        <v>0.1173</v>
      </c>
      <c r="L40">
        <v>0.2489</v>
      </c>
      <c r="M40">
        <v>1.200954619</v>
      </c>
      <c r="N40">
        <v>1.1244814716</v>
      </c>
      <c r="O40">
        <v>1.2826285123</v>
      </c>
      <c r="P40">
        <v>2789</v>
      </c>
      <c r="Q40">
        <v>4270</v>
      </c>
      <c r="R40">
        <v>0.6521208255</v>
      </c>
      <c r="S40">
        <v>0.6202688623</v>
      </c>
      <c r="T40">
        <v>0.6856084464</v>
      </c>
      <c r="U40" s="4">
        <v>3.7118586E-06</v>
      </c>
      <c r="V40">
        <v>0.6531615925</v>
      </c>
      <c r="W40">
        <v>0.0123679119</v>
      </c>
      <c r="X40">
        <v>0.1182</v>
      </c>
      <c r="Y40">
        <v>0.0681</v>
      </c>
      <c r="Z40">
        <v>0.1683</v>
      </c>
      <c r="AA40">
        <v>1.125487876</v>
      </c>
      <c r="AB40">
        <v>1.070514937</v>
      </c>
      <c r="AC40">
        <v>1.1832837781</v>
      </c>
      <c r="AD40" s="4">
        <v>1.153253E-67</v>
      </c>
      <c r="AE40">
        <v>-0.6698</v>
      </c>
      <c r="AF40">
        <v>-0.7453</v>
      </c>
      <c r="AG40">
        <v>-0.5943</v>
      </c>
      <c r="AH40" s="4">
        <v>5.817423E-14</v>
      </c>
      <c r="AI40">
        <v>0.1563</v>
      </c>
      <c r="AJ40">
        <v>0.1155</v>
      </c>
      <c r="AK40">
        <v>0.1971</v>
      </c>
      <c r="AL40" t="s">
        <v>248</v>
      </c>
    </row>
    <row r="41" spans="1:38" ht="12.75">
      <c r="A41" t="s">
        <v>21</v>
      </c>
      <c r="B41">
        <v>437</v>
      </c>
      <c r="C41">
        <v>1987</v>
      </c>
      <c r="D41">
        <v>0.2213281966</v>
      </c>
      <c r="E41">
        <v>0.1992176391</v>
      </c>
      <c r="F41">
        <v>0.2458927373</v>
      </c>
      <c r="G41" s="4">
        <v>2.0020998E-07</v>
      </c>
      <c r="H41">
        <v>0.219929542</v>
      </c>
      <c r="I41">
        <v>0.0105206567</v>
      </c>
      <c r="J41">
        <v>-0.2792</v>
      </c>
      <c r="K41">
        <v>-0.3844</v>
      </c>
      <c r="L41">
        <v>-0.1739</v>
      </c>
      <c r="M41">
        <v>0.7563958022</v>
      </c>
      <c r="N41">
        <v>0.6808323037</v>
      </c>
      <c r="O41">
        <v>0.8403458626</v>
      </c>
      <c r="P41">
        <v>1285</v>
      </c>
      <c r="Q41">
        <v>1937</v>
      </c>
      <c r="R41">
        <v>0.6625843201</v>
      </c>
      <c r="S41">
        <v>0.6213866452</v>
      </c>
      <c r="T41">
        <v>0.7065133837</v>
      </c>
      <c r="U41">
        <v>4.2151E-05</v>
      </c>
      <c r="V41">
        <v>0.6633970057</v>
      </c>
      <c r="W41">
        <v>0.0185063999</v>
      </c>
      <c r="X41">
        <v>0.1341</v>
      </c>
      <c r="Y41">
        <v>0.0699</v>
      </c>
      <c r="Z41">
        <v>0.1983</v>
      </c>
      <c r="AA41">
        <v>1.1435467017</v>
      </c>
      <c r="AB41">
        <v>1.0724441056</v>
      </c>
      <c r="AC41">
        <v>1.2193633702</v>
      </c>
      <c r="AD41" s="4">
        <v>2.923922E-80</v>
      </c>
      <c r="AE41">
        <v>-1.148</v>
      </c>
      <c r="AF41">
        <v>-1.2666</v>
      </c>
      <c r="AG41">
        <v>-1.0294</v>
      </c>
      <c r="AH41">
        <v>0.001904186</v>
      </c>
      <c r="AI41">
        <v>-0.097</v>
      </c>
      <c r="AJ41">
        <v>-0.1582</v>
      </c>
      <c r="AK41">
        <v>-0.0358</v>
      </c>
      <c r="AL41" t="s">
        <v>249</v>
      </c>
    </row>
    <row r="42" spans="1:38" ht="12.75">
      <c r="A42" t="s">
        <v>22</v>
      </c>
      <c r="B42">
        <v>1078</v>
      </c>
      <c r="C42">
        <v>5396</v>
      </c>
      <c r="D42">
        <v>0.1945124434</v>
      </c>
      <c r="E42">
        <v>0.1807641467</v>
      </c>
      <c r="F42">
        <v>0.2093063882</v>
      </c>
      <c r="G42" s="4">
        <v>9.439369E-28</v>
      </c>
      <c r="H42">
        <v>0.199777613</v>
      </c>
      <c r="I42">
        <v>0.0060846757</v>
      </c>
      <c r="J42">
        <v>-0.4083</v>
      </c>
      <c r="K42">
        <v>-0.4816</v>
      </c>
      <c r="L42">
        <v>-0.335</v>
      </c>
      <c r="M42">
        <v>0.6647521552</v>
      </c>
      <c r="N42">
        <v>0.6177669354</v>
      </c>
      <c r="O42">
        <v>0.7153109086</v>
      </c>
      <c r="P42">
        <v>3403</v>
      </c>
      <c r="Q42">
        <v>6194</v>
      </c>
      <c r="R42">
        <v>0.5465475049</v>
      </c>
      <c r="S42">
        <v>0.5211845426</v>
      </c>
      <c r="T42">
        <v>0.5731447321</v>
      </c>
      <c r="U42">
        <v>0.0160168751</v>
      </c>
      <c r="V42">
        <v>0.5494026477</v>
      </c>
      <c r="W42">
        <v>0.0094180236</v>
      </c>
      <c r="X42">
        <v>-0.0584</v>
      </c>
      <c r="Y42">
        <v>-0.1059</v>
      </c>
      <c r="Z42">
        <v>-0.0109</v>
      </c>
      <c r="AA42">
        <v>0.9432800891</v>
      </c>
      <c r="AB42">
        <v>0.8995064426</v>
      </c>
      <c r="AC42">
        <v>0.9891839395</v>
      </c>
      <c r="AD42" s="4">
        <v>3.07655E-153</v>
      </c>
      <c r="AE42">
        <v>-1.0846</v>
      </c>
      <c r="AF42">
        <v>-1.1653</v>
      </c>
      <c r="AG42">
        <v>-1.004</v>
      </c>
      <c r="AH42" s="4">
        <v>2.416447E-32</v>
      </c>
      <c r="AI42">
        <v>-0.2668</v>
      </c>
      <c r="AJ42">
        <v>-0.3109</v>
      </c>
      <c r="AK42">
        <v>-0.2226</v>
      </c>
      <c r="AL42" t="s">
        <v>250</v>
      </c>
    </row>
    <row r="43" spans="1:38" ht="12.75">
      <c r="A43" t="s">
        <v>19</v>
      </c>
      <c r="B43">
        <v>809</v>
      </c>
      <c r="C43">
        <v>3813</v>
      </c>
      <c r="D43">
        <v>0.2071075908</v>
      </c>
      <c r="E43">
        <v>0.1907992997</v>
      </c>
      <c r="F43">
        <v>0.2248098092</v>
      </c>
      <c r="G43" s="4">
        <v>1.470756E-16</v>
      </c>
      <c r="H43">
        <v>0.2121688959</v>
      </c>
      <c r="I43">
        <v>0.0074594611</v>
      </c>
      <c r="J43">
        <v>-0.3456</v>
      </c>
      <c r="K43">
        <v>-0.4276</v>
      </c>
      <c r="L43">
        <v>-0.2636</v>
      </c>
      <c r="M43">
        <v>0.707796452</v>
      </c>
      <c r="N43">
        <v>0.6520623742</v>
      </c>
      <c r="O43">
        <v>0.7682943185</v>
      </c>
      <c r="P43">
        <v>2483</v>
      </c>
      <c r="Q43">
        <v>3920</v>
      </c>
      <c r="R43">
        <v>0.6330832152</v>
      </c>
      <c r="S43">
        <v>0.6012552474</v>
      </c>
      <c r="T43">
        <v>0.6665960241</v>
      </c>
      <c r="U43">
        <v>0.0007624311</v>
      </c>
      <c r="V43">
        <v>0.6334183673</v>
      </c>
      <c r="W43">
        <v>0.0127116607</v>
      </c>
      <c r="X43">
        <v>0.0886</v>
      </c>
      <c r="Y43">
        <v>0.037</v>
      </c>
      <c r="Z43">
        <v>0.1402</v>
      </c>
      <c r="AA43">
        <v>1.0926310821</v>
      </c>
      <c r="AB43">
        <v>1.0376995564</v>
      </c>
      <c r="AC43">
        <v>1.1504704558</v>
      </c>
      <c r="AD43" s="4">
        <v>2.8004E-140</v>
      </c>
      <c r="AE43">
        <v>-1.1689</v>
      </c>
      <c r="AF43">
        <v>-1.2597</v>
      </c>
      <c r="AG43">
        <v>-1.078</v>
      </c>
      <c r="AH43" s="4">
        <v>3.2012926E-07</v>
      </c>
      <c r="AI43">
        <v>-0.124</v>
      </c>
      <c r="AJ43">
        <v>-0.1715</v>
      </c>
      <c r="AK43">
        <v>-0.0764</v>
      </c>
      <c r="AL43" t="s">
        <v>251</v>
      </c>
    </row>
    <row r="44" spans="1:38" ht="12.75">
      <c r="A44" t="s">
        <v>20</v>
      </c>
      <c r="B44">
        <v>312</v>
      </c>
      <c r="C44">
        <v>1263</v>
      </c>
      <c r="D44">
        <v>0.220416642</v>
      </c>
      <c r="E44">
        <v>0.1921486729</v>
      </c>
      <c r="F44">
        <v>0.2528432558</v>
      </c>
      <c r="G44">
        <v>5.21359E-05</v>
      </c>
      <c r="H44">
        <v>0.2470308789</v>
      </c>
      <c r="I44">
        <v>0.0139853695</v>
      </c>
      <c r="J44">
        <v>-0.2833</v>
      </c>
      <c r="K44">
        <v>-0.4206</v>
      </c>
      <c r="L44">
        <v>-0.1461</v>
      </c>
      <c r="M44">
        <v>0.7532805367</v>
      </c>
      <c r="N44">
        <v>0.6566738981</v>
      </c>
      <c r="O44">
        <v>0.8640994696</v>
      </c>
      <c r="P44">
        <v>901</v>
      </c>
      <c r="Q44">
        <v>1292</v>
      </c>
      <c r="R44">
        <v>0.6998995602</v>
      </c>
      <c r="S44">
        <v>0.6502974437</v>
      </c>
      <c r="T44">
        <v>0.7532851299</v>
      </c>
      <c r="U44" s="4">
        <v>4.7191836E-07</v>
      </c>
      <c r="V44">
        <v>0.6973684211</v>
      </c>
      <c r="W44">
        <v>0.0232327106</v>
      </c>
      <c r="X44">
        <v>0.1889</v>
      </c>
      <c r="Y44">
        <v>0.1154</v>
      </c>
      <c r="Z44">
        <v>0.2624</v>
      </c>
      <c r="AA44">
        <v>1.2079486479</v>
      </c>
      <c r="AB44">
        <v>1.1223409222</v>
      </c>
      <c r="AC44">
        <v>1.3000861922</v>
      </c>
      <c r="AD44" s="4">
        <v>1.337934E-54</v>
      </c>
      <c r="AE44">
        <v>-1.2069</v>
      </c>
      <c r="AF44">
        <v>-1.359</v>
      </c>
      <c r="AG44">
        <v>-1.0549</v>
      </c>
      <c r="AH44">
        <v>0.0272870769</v>
      </c>
      <c r="AI44">
        <v>-0.089</v>
      </c>
      <c r="AJ44">
        <v>-0.168</v>
      </c>
      <c r="AK44">
        <v>-0.01</v>
      </c>
      <c r="AL44" t="s">
        <v>252</v>
      </c>
    </row>
    <row r="45" spans="1:38" ht="12.75">
      <c r="A45" t="s">
        <v>17</v>
      </c>
      <c r="B45">
        <v>1472</v>
      </c>
      <c r="C45">
        <v>8634</v>
      </c>
      <c r="D45">
        <v>0.1661107875</v>
      </c>
      <c r="E45">
        <v>0.1556878598</v>
      </c>
      <c r="F45">
        <v>0.1772315051</v>
      </c>
      <c r="G45" s="4">
        <v>9.751279E-66</v>
      </c>
      <c r="H45">
        <v>0.1704887653</v>
      </c>
      <c r="I45">
        <v>0.0044436706</v>
      </c>
      <c r="J45">
        <v>-0.5662</v>
      </c>
      <c r="K45">
        <v>-0.631</v>
      </c>
      <c r="L45">
        <v>-0.5014</v>
      </c>
      <c r="M45">
        <v>0.5676886375</v>
      </c>
      <c r="N45">
        <v>0.532067967</v>
      </c>
      <c r="O45">
        <v>0.6056940262</v>
      </c>
      <c r="P45">
        <v>5313</v>
      </c>
      <c r="Q45">
        <v>9039</v>
      </c>
      <c r="R45">
        <v>0.5819758862</v>
      </c>
      <c r="S45">
        <v>0.5574883733</v>
      </c>
      <c r="T45">
        <v>0.6075390059</v>
      </c>
      <c r="U45">
        <v>0.8404388903</v>
      </c>
      <c r="V45">
        <v>0.5877862595</v>
      </c>
      <c r="W45">
        <v>0.0080639815</v>
      </c>
      <c r="X45">
        <v>0.0044</v>
      </c>
      <c r="Y45">
        <v>-0.0386</v>
      </c>
      <c r="Z45">
        <v>0.0474</v>
      </c>
      <c r="AA45">
        <v>1.0044255274</v>
      </c>
      <c r="AB45">
        <v>0.9621628089</v>
      </c>
      <c r="AC45">
        <v>1.0485446234</v>
      </c>
      <c r="AD45" s="4">
        <v>1.58762E-291</v>
      </c>
      <c r="AE45">
        <v>-1.3053</v>
      </c>
      <c r="AF45">
        <v>-1.3754</v>
      </c>
      <c r="AG45">
        <v>-1.2352</v>
      </c>
      <c r="AH45" s="4">
        <v>1.786238E-52</v>
      </c>
      <c r="AI45">
        <v>-0.2968</v>
      </c>
      <c r="AJ45">
        <v>-0.335</v>
      </c>
      <c r="AK45">
        <v>-0.2587</v>
      </c>
      <c r="AL45" t="s">
        <v>253</v>
      </c>
    </row>
    <row r="46" spans="1:38" ht="12.75">
      <c r="A46" t="s">
        <v>18</v>
      </c>
      <c r="B46">
        <v>182</v>
      </c>
      <c r="C46">
        <v>1641</v>
      </c>
      <c r="D46">
        <v>0.0895015907</v>
      </c>
      <c r="E46">
        <v>0.0739924497</v>
      </c>
      <c r="F46">
        <v>0.1082615153</v>
      </c>
      <c r="G46" s="4">
        <v>3.076935E-34</v>
      </c>
      <c r="H46">
        <v>0.1109079829</v>
      </c>
      <c r="I46">
        <v>0.0082210467</v>
      </c>
      <c r="J46">
        <v>-1.1846</v>
      </c>
      <c r="K46">
        <v>-1.3749</v>
      </c>
      <c r="L46">
        <v>-0.9943</v>
      </c>
      <c r="M46">
        <v>0.3058743915</v>
      </c>
      <c r="N46">
        <v>0.2528714336</v>
      </c>
      <c r="O46">
        <v>0.3699870012</v>
      </c>
      <c r="P46">
        <v>905</v>
      </c>
      <c r="Q46">
        <v>1691</v>
      </c>
      <c r="R46">
        <v>0.5327221498</v>
      </c>
      <c r="S46">
        <v>0.4949554396</v>
      </c>
      <c r="T46">
        <v>0.5733705827</v>
      </c>
      <c r="U46">
        <v>0.0251344763</v>
      </c>
      <c r="V46">
        <v>0.5351862803</v>
      </c>
      <c r="W46">
        <v>0.0177901939</v>
      </c>
      <c r="X46">
        <v>-0.084</v>
      </c>
      <c r="Y46">
        <v>-0.1575</v>
      </c>
      <c r="Z46">
        <v>-0.0105</v>
      </c>
      <c r="AA46">
        <v>0.9194190668</v>
      </c>
      <c r="AB46">
        <v>0.8542379337</v>
      </c>
      <c r="AC46">
        <v>0.9895737325</v>
      </c>
      <c r="AD46" s="4">
        <v>1.787361E-71</v>
      </c>
      <c r="AE46">
        <v>-1.8353</v>
      </c>
      <c r="AF46">
        <v>-2.0365</v>
      </c>
      <c r="AG46">
        <v>-1.634</v>
      </c>
      <c r="AH46" s="4">
        <v>2.854805E-40</v>
      </c>
      <c r="AI46">
        <v>-0.6892</v>
      </c>
      <c r="AJ46">
        <v>-0.7909</v>
      </c>
      <c r="AK46">
        <v>-0.5875</v>
      </c>
      <c r="AL46" t="s">
        <v>254</v>
      </c>
    </row>
    <row r="47" spans="1:41" s="16" customFormat="1" ht="12.75">
      <c r="A47" s="32" t="s">
        <v>57</v>
      </c>
      <c r="B47" s="32">
        <v>281</v>
      </c>
      <c r="C47" s="32">
        <v>1689</v>
      </c>
      <c r="D47" s="32">
        <v>0.1656033594</v>
      </c>
      <c r="E47" s="32">
        <v>0.1437894466</v>
      </c>
      <c r="F47" s="32">
        <v>0.1907266026</v>
      </c>
      <c r="G47" s="32" t="s">
        <v>107</v>
      </c>
      <c r="H47" s="32">
        <v>0.1663706335</v>
      </c>
      <c r="I47" s="32">
        <v>0.0099248399</v>
      </c>
      <c r="J47" s="32" t="s">
        <v>107</v>
      </c>
      <c r="K47" s="32" t="s">
        <v>107</v>
      </c>
      <c r="L47" s="32" t="s">
        <v>107</v>
      </c>
      <c r="M47" s="32" t="s">
        <v>107</v>
      </c>
      <c r="N47" s="32" t="s">
        <v>107</v>
      </c>
      <c r="O47" s="32" t="s">
        <v>107</v>
      </c>
      <c r="P47" s="16">
        <v>1261</v>
      </c>
      <c r="Q47" s="16">
        <v>1804</v>
      </c>
      <c r="R47" s="16">
        <v>0.693459234</v>
      </c>
      <c r="S47" s="49">
        <v>0.6498851644</v>
      </c>
      <c r="T47" s="49">
        <v>0.739954896</v>
      </c>
      <c r="U47" s="42">
        <v>5.7457904E-08</v>
      </c>
      <c r="V47" s="16">
        <v>0.6990022173</v>
      </c>
      <c r="W47" s="16">
        <v>0.0196843469</v>
      </c>
      <c r="X47" s="16">
        <v>0.1797</v>
      </c>
      <c r="Y47" s="16">
        <v>0.1148</v>
      </c>
      <c r="Z47" s="16">
        <v>0.2446</v>
      </c>
      <c r="AA47" s="16">
        <v>1.1968333626</v>
      </c>
      <c r="AB47" s="16">
        <v>1.1216293741</v>
      </c>
      <c r="AC47" s="16">
        <v>1.2770796939</v>
      </c>
      <c r="AD47" s="16" t="s">
        <v>107</v>
      </c>
      <c r="AE47" s="16" t="s">
        <v>107</v>
      </c>
      <c r="AF47" s="16" t="s">
        <v>107</v>
      </c>
      <c r="AG47" s="16" t="s">
        <v>107</v>
      </c>
      <c r="AH47" s="42">
        <v>1.740886E-16</v>
      </c>
      <c r="AI47" s="16">
        <v>-1.2542</v>
      </c>
      <c r="AJ47" s="16">
        <v>-1.5526</v>
      </c>
      <c r="AK47" s="16">
        <v>-0.9558</v>
      </c>
      <c r="AL47" s="16" t="s">
        <v>255</v>
      </c>
      <c r="AM47" s="32">
        <f>IF(E47&gt;D$18,E47-D$18,"")</f>
      </c>
      <c r="AN47" s="32">
        <f>IF(F47&lt;D$18,D$18-F47,"")</f>
        <v>0.10188236740000003</v>
      </c>
      <c r="AO47" s="52" t="s">
        <v>413</v>
      </c>
    </row>
    <row r="48" spans="1:41" s="16" customFormat="1" ht="12.75">
      <c r="A48" s="32" t="s">
        <v>61</v>
      </c>
      <c r="B48" s="32">
        <v>235</v>
      </c>
      <c r="C48" s="32">
        <v>1062</v>
      </c>
      <c r="D48" s="32">
        <v>0.2224415327</v>
      </c>
      <c r="E48" s="32">
        <v>0.1918236339</v>
      </c>
      <c r="F48" s="32">
        <v>0.2579465026</v>
      </c>
      <c r="G48" s="32" t="s">
        <v>107</v>
      </c>
      <c r="H48" s="32">
        <v>0.2212806026</v>
      </c>
      <c r="I48" s="32">
        <v>0.0144347549</v>
      </c>
      <c r="J48" s="32" t="s">
        <v>107</v>
      </c>
      <c r="K48" s="32" t="s">
        <v>107</v>
      </c>
      <c r="L48" s="32" t="s">
        <v>107</v>
      </c>
      <c r="M48" s="32" t="s">
        <v>107</v>
      </c>
      <c r="N48" s="32" t="s">
        <v>107</v>
      </c>
      <c r="O48" s="32" t="s">
        <v>107</v>
      </c>
      <c r="P48" s="16">
        <v>1073</v>
      </c>
      <c r="Q48" s="16">
        <v>1585</v>
      </c>
      <c r="R48" s="16">
        <v>0.6695530445</v>
      </c>
      <c r="S48" s="49">
        <v>0.6248695295</v>
      </c>
      <c r="T48" s="49">
        <v>0.717431813</v>
      </c>
      <c r="U48" s="16">
        <v>4.07287E-05</v>
      </c>
      <c r="V48" s="16">
        <v>0.6769716088</v>
      </c>
      <c r="W48" s="16">
        <v>0.0206666743</v>
      </c>
      <c r="X48" s="16">
        <v>0.1446</v>
      </c>
      <c r="Y48" s="16">
        <v>0.0755</v>
      </c>
      <c r="Z48" s="16">
        <v>0.2137</v>
      </c>
      <c r="AA48" s="16">
        <v>1.1555739435</v>
      </c>
      <c r="AB48" s="16">
        <v>1.0784551759</v>
      </c>
      <c r="AC48" s="16">
        <v>1.2382073626</v>
      </c>
      <c r="AD48" s="16" t="s">
        <v>107</v>
      </c>
      <c r="AE48" s="16" t="s">
        <v>107</v>
      </c>
      <c r="AF48" s="16" t="s">
        <v>107</v>
      </c>
      <c r="AG48" s="16" t="s">
        <v>107</v>
      </c>
      <c r="AH48" s="42">
        <v>2.2402248E-09</v>
      </c>
      <c r="AI48" s="16">
        <v>-0.9836</v>
      </c>
      <c r="AJ48" s="16">
        <v>-1.306</v>
      </c>
      <c r="AK48" s="16">
        <v>-0.6612</v>
      </c>
      <c r="AL48" s="16" t="s">
        <v>256</v>
      </c>
      <c r="AM48" s="32">
        <f aca="true" t="shared" si="0" ref="AM48:AM59">IF(E48&gt;D$18,E48-D$18,"")</f>
      </c>
      <c r="AN48" s="32">
        <f aca="true" t="shared" si="1" ref="AN48:AN59">IF(F48&lt;D$18,D$18-F48,"")</f>
        <v>0.03466246740000001</v>
      </c>
      <c r="AO48" s="52" t="s">
        <v>413</v>
      </c>
    </row>
    <row r="49" spans="1:41" s="16" customFormat="1" ht="12.75">
      <c r="A49" s="32" t="s">
        <v>59</v>
      </c>
      <c r="B49" s="32">
        <v>989</v>
      </c>
      <c r="C49" s="32">
        <v>4723</v>
      </c>
      <c r="D49" s="32">
        <v>0.2110649836</v>
      </c>
      <c r="E49" s="32">
        <v>0.1962462184</v>
      </c>
      <c r="F49" s="32">
        <v>0.2270027298</v>
      </c>
      <c r="G49" s="32" t="s">
        <v>107</v>
      </c>
      <c r="H49" s="32">
        <v>0.2094008046</v>
      </c>
      <c r="I49" s="32">
        <v>0.0066585582</v>
      </c>
      <c r="J49" s="32" t="s">
        <v>107</v>
      </c>
      <c r="K49" s="32" t="s">
        <v>107</v>
      </c>
      <c r="L49" s="32" t="s">
        <v>107</v>
      </c>
      <c r="M49" s="32" t="s">
        <v>107</v>
      </c>
      <c r="N49" s="32" t="s">
        <v>107</v>
      </c>
      <c r="O49" s="32" t="s">
        <v>107</v>
      </c>
      <c r="P49" s="16">
        <v>3652</v>
      </c>
      <c r="Q49" s="16">
        <v>4913</v>
      </c>
      <c r="R49" s="16">
        <v>0.7446305692</v>
      </c>
      <c r="S49" s="49">
        <v>0.7107760101</v>
      </c>
      <c r="T49" s="49">
        <v>0.7800976351</v>
      </c>
      <c r="U49" s="42">
        <v>4.224605E-26</v>
      </c>
      <c r="V49" s="16">
        <v>0.7433340118</v>
      </c>
      <c r="W49" s="16">
        <v>0.0123003826</v>
      </c>
      <c r="X49" s="16">
        <v>0.2509</v>
      </c>
      <c r="Y49" s="16">
        <v>0.2043</v>
      </c>
      <c r="Z49" s="16">
        <v>0.2974</v>
      </c>
      <c r="AA49" s="16">
        <v>1.2851493848</v>
      </c>
      <c r="AB49" s="16">
        <v>1.2267201884</v>
      </c>
      <c r="AC49" s="16">
        <v>1.3463615883</v>
      </c>
      <c r="AD49" s="16" t="s">
        <v>107</v>
      </c>
      <c r="AE49" s="16" t="s">
        <v>107</v>
      </c>
      <c r="AF49" s="16" t="s">
        <v>107</v>
      </c>
      <c r="AG49" s="16" t="s">
        <v>107</v>
      </c>
      <c r="AH49" s="42">
        <v>2.877388E-45</v>
      </c>
      <c r="AI49" s="16">
        <v>-1.0583</v>
      </c>
      <c r="AJ49" s="16">
        <v>-1.2052</v>
      </c>
      <c r="AK49" s="16">
        <v>-0.9114</v>
      </c>
      <c r="AL49" s="16" t="s">
        <v>257</v>
      </c>
      <c r="AM49" s="32">
        <f t="shared" si="0"/>
      </c>
      <c r="AN49" s="32">
        <f t="shared" si="1"/>
        <v>0.06560624020000003</v>
      </c>
      <c r="AO49" s="52" t="s">
        <v>413</v>
      </c>
    </row>
    <row r="50" spans="1:41" s="16" customFormat="1" ht="12.75">
      <c r="A50" s="32" t="s">
        <v>62</v>
      </c>
      <c r="B50" s="32">
        <v>490</v>
      </c>
      <c r="C50" s="32">
        <v>2441</v>
      </c>
      <c r="D50" s="32">
        <v>0.202822828</v>
      </c>
      <c r="E50" s="32">
        <v>0.1826931194</v>
      </c>
      <c r="F50" s="32">
        <v>0.2251704918</v>
      </c>
      <c r="G50" s="32" t="s">
        <v>107</v>
      </c>
      <c r="H50" s="32">
        <v>0.2007374027</v>
      </c>
      <c r="I50" s="32">
        <v>0.0090683915</v>
      </c>
      <c r="J50" s="32" t="s">
        <v>107</v>
      </c>
      <c r="K50" s="32" t="s">
        <v>107</v>
      </c>
      <c r="L50" s="32" t="s">
        <v>107</v>
      </c>
      <c r="M50" s="32" t="s">
        <v>107</v>
      </c>
      <c r="N50" s="32" t="s">
        <v>107</v>
      </c>
      <c r="O50" s="32" t="s">
        <v>107</v>
      </c>
      <c r="P50" s="16">
        <v>1553</v>
      </c>
      <c r="Q50" s="16">
        <v>2283</v>
      </c>
      <c r="R50" s="16">
        <v>0.6819120907</v>
      </c>
      <c r="S50" s="49">
        <v>0.6422811684</v>
      </c>
      <c r="T50" s="49">
        <v>0.723988375</v>
      </c>
      <c r="U50" s="42">
        <v>9.7116001E-08</v>
      </c>
      <c r="V50" s="16">
        <v>0.6802452913</v>
      </c>
      <c r="W50" s="16">
        <v>0.017261551</v>
      </c>
      <c r="X50" s="16">
        <v>0.1629</v>
      </c>
      <c r="Y50" s="16">
        <v>0.103</v>
      </c>
      <c r="Z50" s="16">
        <v>0.2228</v>
      </c>
      <c r="AA50" s="16">
        <v>1.17690428</v>
      </c>
      <c r="AB50" s="16">
        <v>1.1085057244</v>
      </c>
      <c r="AC50" s="16">
        <v>1.249523258</v>
      </c>
      <c r="AD50" s="16" t="s">
        <v>107</v>
      </c>
      <c r="AE50" s="16" t="s">
        <v>107</v>
      </c>
      <c r="AF50" s="16" t="s">
        <v>107</v>
      </c>
      <c r="AG50" s="16" t="s">
        <v>107</v>
      </c>
      <c r="AH50" s="42">
        <v>9.972763E-24</v>
      </c>
      <c r="AI50" s="16">
        <v>-1.1783</v>
      </c>
      <c r="AJ50" s="16">
        <v>-1.4083</v>
      </c>
      <c r="AK50" s="16">
        <v>-0.9484</v>
      </c>
      <c r="AL50" s="16" t="s">
        <v>258</v>
      </c>
      <c r="AM50" s="32">
        <f t="shared" si="0"/>
      </c>
      <c r="AN50" s="32">
        <f t="shared" si="1"/>
        <v>0.06743847820000001</v>
      </c>
      <c r="AO50" s="52" t="s">
        <v>413</v>
      </c>
    </row>
    <row r="51" spans="1:41" s="16" customFormat="1" ht="12.75">
      <c r="A51" s="32" t="s">
        <v>63</v>
      </c>
      <c r="B51" s="32">
        <v>321</v>
      </c>
      <c r="C51" s="32">
        <v>1332</v>
      </c>
      <c r="D51" s="32">
        <v>0.2416712739</v>
      </c>
      <c r="E51" s="32">
        <v>0.2132716723</v>
      </c>
      <c r="F51" s="32">
        <v>0.2738526125</v>
      </c>
      <c r="G51" s="32" t="s">
        <v>107</v>
      </c>
      <c r="H51" s="32">
        <v>0.240990991</v>
      </c>
      <c r="I51" s="32">
        <v>0.0134508055</v>
      </c>
      <c r="J51" s="32" t="s">
        <v>107</v>
      </c>
      <c r="K51" s="32" t="s">
        <v>107</v>
      </c>
      <c r="L51" s="32" t="s">
        <v>107</v>
      </c>
      <c r="M51" s="32" t="s">
        <v>107</v>
      </c>
      <c r="N51" s="32" t="s">
        <v>107</v>
      </c>
      <c r="O51" s="32" t="s">
        <v>107</v>
      </c>
      <c r="P51" s="16">
        <v>1214</v>
      </c>
      <c r="Q51" s="16">
        <v>2075</v>
      </c>
      <c r="R51" s="16">
        <v>0.5832656176</v>
      </c>
      <c r="S51" s="49">
        <v>0.5460890611</v>
      </c>
      <c r="T51" s="49">
        <v>0.6229730733</v>
      </c>
      <c r="U51" s="16">
        <v>0.8436027724</v>
      </c>
      <c r="V51" s="16">
        <v>0.585060241</v>
      </c>
      <c r="W51" s="16">
        <v>0.0167915676</v>
      </c>
      <c r="X51" s="16">
        <v>0.0066</v>
      </c>
      <c r="Y51" s="16">
        <v>-0.0592</v>
      </c>
      <c r="Z51" s="16">
        <v>0.0725</v>
      </c>
      <c r="AA51" s="16">
        <v>1.0066514601</v>
      </c>
      <c r="AB51" s="16">
        <v>0.9424888662</v>
      </c>
      <c r="AC51" s="16">
        <v>1.0751821039</v>
      </c>
      <c r="AD51" s="16" t="s">
        <v>107</v>
      </c>
      <c r="AE51" s="16" t="s">
        <v>107</v>
      </c>
      <c r="AF51" s="16" t="s">
        <v>107</v>
      </c>
      <c r="AG51" s="16" t="s">
        <v>107</v>
      </c>
      <c r="AH51" s="16">
        <v>0.9823933121</v>
      </c>
      <c r="AI51" s="16">
        <v>-4.5238</v>
      </c>
      <c r="AJ51" s="16">
        <v>-406.295</v>
      </c>
      <c r="AK51" s="16">
        <v>397.2478</v>
      </c>
      <c r="AL51" s="16" t="s">
        <v>259</v>
      </c>
      <c r="AM51" s="32">
        <f t="shared" si="0"/>
      </c>
      <c r="AN51" s="32">
        <f t="shared" si="1"/>
        <v>0.018756357500000043</v>
      </c>
      <c r="AO51" s="52" t="s">
        <v>413</v>
      </c>
    </row>
    <row r="52" spans="1:41" s="16" customFormat="1" ht="12.75">
      <c r="A52" s="32" t="s">
        <v>58</v>
      </c>
      <c r="B52" s="32">
        <v>298</v>
      </c>
      <c r="C52" s="32">
        <v>1411</v>
      </c>
      <c r="D52" s="32">
        <v>0.2159477401</v>
      </c>
      <c r="E52" s="32">
        <v>0.1889507098</v>
      </c>
      <c r="F52" s="32">
        <v>0.2468020708</v>
      </c>
      <c r="G52" s="32" t="s">
        <v>107</v>
      </c>
      <c r="H52" s="32">
        <v>0.2111977321</v>
      </c>
      <c r="I52" s="32">
        <v>0.0122343561</v>
      </c>
      <c r="J52" s="32" t="s">
        <v>107</v>
      </c>
      <c r="K52" s="32" t="s">
        <v>107</v>
      </c>
      <c r="L52" s="32" t="s">
        <v>107</v>
      </c>
      <c r="M52" s="32" t="s">
        <v>107</v>
      </c>
      <c r="N52" s="32" t="s">
        <v>107</v>
      </c>
      <c r="O52" s="32" t="s">
        <v>107</v>
      </c>
      <c r="P52" s="16">
        <v>1305</v>
      </c>
      <c r="Q52" s="16">
        <v>2234</v>
      </c>
      <c r="R52" s="16">
        <v>0.5850099898</v>
      </c>
      <c r="S52" s="49">
        <v>0.5487026152</v>
      </c>
      <c r="T52" s="49">
        <v>0.623719805</v>
      </c>
      <c r="U52" s="16">
        <v>0.7686492278</v>
      </c>
      <c r="V52" s="16">
        <v>0.5841539839</v>
      </c>
      <c r="W52" s="16">
        <v>0.0161704493</v>
      </c>
      <c r="X52" s="16">
        <v>0.0096</v>
      </c>
      <c r="Y52" s="16">
        <v>-0.0545</v>
      </c>
      <c r="Z52" s="16">
        <v>0.0737</v>
      </c>
      <c r="AA52" s="16">
        <v>1.0096620521</v>
      </c>
      <c r="AB52" s="16">
        <v>0.9469995695</v>
      </c>
      <c r="AC52" s="16">
        <v>1.0764708794</v>
      </c>
      <c r="AD52" s="16" t="s">
        <v>107</v>
      </c>
      <c r="AE52" s="16" t="s">
        <v>107</v>
      </c>
      <c r="AF52" s="16" t="s">
        <v>107</v>
      </c>
      <c r="AG52" s="16" t="s">
        <v>107</v>
      </c>
      <c r="AH52" s="16">
        <v>0.9840664549</v>
      </c>
      <c r="AI52" s="16">
        <v>-2.94</v>
      </c>
      <c r="AJ52" s="16">
        <v>-291.474</v>
      </c>
      <c r="AK52" s="16">
        <v>285.5942</v>
      </c>
      <c r="AL52" s="16" t="s">
        <v>260</v>
      </c>
      <c r="AM52" s="32">
        <f t="shared" si="0"/>
      </c>
      <c r="AN52" s="32">
        <f t="shared" si="1"/>
        <v>0.04580689920000003</v>
      </c>
      <c r="AO52" s="52" t="s">
        <v>413</v>
      </c>
    </row>
    <row r="53" spans="1:41" s="16" customFormat="1" ht="12.75">
      <c r="A53" s="32" t="s">
        <v>60</v>
      </c>
      <c r="B53" s="32">
        <v>551</v>
      </c>
      <c r="C53" s="32">
        <v>3409</v>
      </c>
      <c r="D53" s="32">
        <v>0.1653129578</v>
      </c>
      <c r="E53" s="32">
        <v>0.1492715929</v>
      </c>
      <c r="F53" s="32">
        <v>0.1830781965</v>
      </c>
      <c r="G53" s="32" t="s">
        <v>107</v>
      </c>
      <c r="H53" s="32">
        <v>0.1616309768</v>
      </c>
      <c r="I53" s="32">
        <v>0.0068857111</v>
      </c>
      <c r="J53" s="32" t="s">
        <v>107</v>
      </c>
      <c r="K53" s="32" t="s">
        <v>107</v>
      </c>
      <c r="L53" s="32" t="s">
        <v>107</v>
      </c>
      <c r="M53" s="32" t="s">
        <v>107</v>
      </c>
      <c r="N53" s="32" t="s">
        <v>107</v>
      </c>
      <c r="O53" s="32" t="s">
        <v>107</v>
      </c>
      <c r="P53" s="16">
        <v>1832</v>
      </c>
      <c r="Q53" s="16">
        <v>2999</v>
      </c>
      <c r="R53" s="16">
        <v>0.6121918789</v>
      </c>
      <c r="S53" s="49">
        <v>0.5784991559</v>
      </c>
      <c r="T53" s="49">
        <v>0.6478469204</v>
      </c>
      <c r="U53" s="16">
        <v>0.0567290781</v>
      </c>
      <c r="V53" s="16">
        <v>0.6108702901</v>
      </c>
      <c r="W53" s="16">
        <v>0.0142720471</v>
      </c>
      <c r="X53" s="16">
        <v>0.055</v>
      </c>
      <c r="Y53" s="16">
        <v>-0.0016</v>
      </c>
      <c r="Z53" s="16">
        <v>0.1116</v>
      </c>
      <c r="AA53" s="16">
        <v>1.0565749637</v>
      </c>
      <c r="AB53" s="16">
        <v>0.9984250783</v>
      </c>
      <c r="AC53" s="16">
        <v>1.1181115922</v>
      </c>
      <c r="AD53" s="16" t="s">
        <v>107</v>
      </c>
      <c r="AE53" s="16" t="s">
        <v>107</v>
      </c>
      <c r="AF53" s="16" t="s">
        <v>107</v>
      </c>
      <c r="AG53" s="16" t="s">
        <v>107</v>
      </c>
      <c r="AH53" s="42">
        <v>3.294057E-39</v>
      </c>
      <c r="AI53" s="16">
        <v>-1.2382</v>
      </c>
      <c r="AJ53" s="16">
        <v>-1.4234</v>
      </c>
      <c r="AK53" s="16">
        <v>-1.0529</v>
      </c>
      <c r="AL53" s="16" t="s">
        <v>261</v>
      </c>
      <c r="AM53" s="32">
        <f t="shared" si="0"/>
      </c>
      <c r="AN53" s="32">
        <f t="shared" si="1"/>
        <v>0.10953077350000001</v>
      </c>
      <c r="AO53" s="52" t="s">
        <v>413</v>
      </c>
    </row>
    <row r="54" spans="1:41" s="16" customFormat="1" ht="12.75">
      <c r="A54" s="32" t="s">
        <v>67</v>
      </c>
      <c r="B54" s="32">
        <v>942</v>
      </c>
      <c r="C54" s="32">
        <v>5699</v>
      </c>
      <c r="D54" s="32">
        <v>0.1695408382</v>
      </c>
      <c r="E54" s="32">
        <v>0.1569188187</v>
      </c>
      <c r="F54" s="32">
        <v>0.1831781303</v>
      </c>
      <c r="G54" s="32" t="s">
        <v>107</v>
      </c>
      <c r="H54" s="32">
        <v>0.1652921565</v>
      </c>
      <c r="I54" s="32">
        <v>0.0053855095</v>
      </c>
      <c r="J54" s="32" t="s">
        <v>107</v>
      </c>
      <c r="K54" s="32" t="s">
        <v>107</v>
      </c>
      <c r="L54" s="32" t="s">
        <v>107</v>
      </c>
      <c r="M54" s="32" t="s">
        <v>107</v>
      </c>
      <c r="N54" s="32" t="s">
        <v>107</v>
      </c>
      <c r="O54" s="32" t="s">
        <v>107</v>
      </c>
      <c r="P54" s="16">
        <v>3909</v>
      </c>
      <c r="Q54" s="16">
        <v>5723</v>
      </c>
      <c r="R54" s="16">
        <v>0.6855205315</v>
      </c>
      <c r="S54" s="49">
        <v>0.6549248544</v>
      </c>
      <c r="T54" s="49">
        <v>0.7175455259</v>
      </c>
      <c r="U54" s="42">
        <v>5.243019E-13</v>
      </c>
      <c r="V54" s="16">
        <v>0.6830333741</v>
      </c>
      <c r="W54" s="16">
        <v>0.0109246892</v>
      </c>
      <c r="X54" s="16">
        <v>0.1682</v>
      </c>
      <c r="Y54" s="16">
        <v>0.1225</v>
      </c>
      <c r="Z54" s="16">
        <v>0.2138</v>
      </c>
      <c r="AA54" s="16">
        <v>1.1831320466</v>
      </c>
      <c r="AB54" s="16">
        <v>1.1303273174</v>
      </c>
      <c r="AC54" s="16">
        <v>1.2384036183</v>
      </c>
      <c r="AD54" s="16" t="s">
        <v>107</v>
      </c>
      <c r="AE54" s="16" t="s">
        <v>107</v>
      </c>
      <c r="AF54" s="16" t="s">
        <v>107</v>
      </c>
      <c r="AG54" s="16" t="s">
        <v>107</v>
      </c>
      <c r="AH54" s="42">
        <v>1.525019E-73</v>
      </c>
      <c r="AI54" s="16">
        <v>-0.5829</v>
      </c>
      <c r="AJ54" s="16">
        <v>-0.6458</v>
      </c>
      <c r="AK54" s="16">
        <v>-0.5199</v>
      </c>
      <c r="AL54" s="16" t="s">
        <v>262</v>
      </c>
      <c r="AM54" s="32">
        <f t="shared" si="0"/>
      </c>
      <c r="AN54" s="32">
        <f t="shared" si="1"/>
        <v>0.10943083970000003</v>
      </c>
      <c r="AO54" s="52" t="s">
        <v>413</v>
      </c>
    </row>
    <row r="55" spans="1:41" s="16" customFormat="1" ht="12.75">
      <c r="A55" s="32" t="s">
        <v>65</v>
      </c>
      <c r="B55" s="32">
        <v>570</v>
      </c>
      <c r="C55" s="32">
        <v>4306</v>
      </c>
      <c r="D55" s="32">
        <v>0.1352719456</v>
      </c>
      <c r="E55" s="32">
        <v>0.1222345689</v>
      </c>
      <c r="F55" s="32">
        <v>0.1496998717</v>
      </c>
      <c r="G55" s="32" t="s">
        <v>107</v>
      </c>
      <c r="H55" s="32">
        <v>0.1323734324</v>
      </c>
      <c r="I55" s="32">
        <v>0.005544513</v>
      </c>
      <c r="J55" s="32" t="s">
        <v>107</v>
      </c>
      <c r="K55" s="32" t="s">
        <v>107</v>
      </c>
      <c r="L55" s="32" t="s">
        <v>107</v>
      </c>
      <c r="M55" s="32" t="s">
        <v>107</v>
      </c>
      <c r="N55" s="32" t="s">
        <v>107</v>
      </c>
      <c r="O55" s="32" t="s">
        <v>107</v>
      </c>
      <c r="P55" s="16">
        <v>2690</v>
      </c>
      <c r="Q55" s="16">
        <v>4508</v>
      </c>
      <c r="R55" s="16">
        <v>0.5980203798</v>
      </c>
      <c r="S55" s="49">
        <v>0.5686712504</v>
      </c>
      <c r="T55" s="49">
        <v>0.6288842181</v>
      </c>
      <c r="U55" s="16">
        <v>0.2182428228</v>
      </c>
      <c r="V55" s="16">
        <v>0.5967169476</v>
      </c>
      <c r="W55" s="16">
        <v>0.0115051486</v>
      </c>
      <c r="X55" s="16">
        <v>0.0316</v>
      </c>
      <c r="Y55" s="16">
        <v>-0.0187</v>
      </c>
      <c r="Z55" s="16">
        <v>0.0819</v>
      </c>
      <c r="AA55" s="16">
        <v>1.0321165354</v>
      </c>
      <c r="AB55" s="16">
        <v>0.9814632085</v>
      </c>
      <c r="AC55" s="16">
        <v>1.085384081</v>
      </c>
      <c r="AD55" s="16" t="s">
        <v>107</v>
      </c>
      <c r="AE55" s="16" t="s">
        <v>107</v>
      </c>
      <c r="AF55" s="16" t="s">
        <v>107</v>
      </c>
      <c r="AG55" s="16" t="s">
        <v>107</v>
      </c>
      <c r="AH55" s="42">
        <v>7.683213E-78</v>
      </c>
      <c r="AI55" s="16">
        <v>-0.9643</v>
      </c>
      <c r="AJ55" s="16">
        <v>-1.0655</v>
      </c>
      <c r="AK55" s="16">
        <v>-0.8631</v>
      </c>
      <c r="AL55" s="16" t="s">
        <v>263</v>
      </c>
      <c r="AM55" s="32">
        <f t="shared" si="0"/>
      </c>
      <c r="AN55" s="32">
        <f t="shared" si="1"/>
        <v>0.14290909830000004</v>
      </c>
      <c r="AO55" s="52" t="s">
        <v>413</v>
      </c>
    </row>
    <row r="56" spans="1:41" s="16" customFormat="1" ht="12.75">
      <c r="A56" s="32" t="s">
        <v>68</v>
      </c>
      <c r="B56" s="32">
        <v>605</v>
      </c>
      <c r="C56" s="32">
        <v>4018</v>
      </c>
      <c r="D56" s="32">
        <v>0.1549236162</v>
      </c>
      <c r="E56" s="32">
        <v>0.1405048595</v>
      </c>
      <c r="F56" s="32">
        <v>0.1708220409</v>
      </c>
      <c r="G56" s="32" t="s">
        <v>107</v>
      </c>
      <c r="H56" s="32">
        <v>0.1505724241</v>
      </c>
      <c r="I56" s="32">
        <v>0.0061216396</v>
      </c>
      <c r="J56" s="32" t="s">
        <v>107</v>
      </c>
      <c r="K56" s="32" t="s">
        <v>107</v>
      </c>
      <c r="L56" s="32" t="s">
        <v>107</v>
      </c>
      <c r="M56" s="32" t="s">
        <v>107</v>
      </c>
      <c r="N56" s="32" t="s">
        <v>107</v>
      </c>
      <c r="O56" s="32" t="s">
        <v>107</v>
      </c>
      <c r="P56" s="16">
        <v>2667</v>
      </c>
      <c r="Q56" s="16">
        <v>3929</v>
      </c>
      <c r="R56" s="16">
        <v>0.6806128767</v>
      </c>
      <c r="S56" s="49">
        <v>0.647125515</v>
      </c>
      <c r="T56" s="49">
        <v>0.7158331378</v>
      </c>
      <c r="U56" s="42">
        <v>4.010772E-10</v>
      </c>
      <c r="V56" s="16">
        <v>0.6787986765</v>
      </c>
      <c r="W56" s="16">
        <v>0.0131440584</v>
      </c>
      <c r="X56" s="16">
        <v>0.161</v>
      </c>
      <c r="Y56" s="16">
        <v>0.1105</v>
      </c>
      <c r="Z56" s="16">
        <v>0.2114</v>
      </c>
      <c r="AA56" s="16">
        <v>1.1746619814</v>
      </c>
      <c r="AB56" s="16">
        <v>1.1168665267</v>
      </c>
      <c r="AC56" s="16">
        <v>1.2354482273</v>
      </c>
      <c r="AD56" s="16" t="s">
        <v>107</v>
      </c>
      <c r="AE56" s="16" t="s">
        <v>107</v>
      </c>
      <c r="AF56" s="16" t="s">
        <v>107</v>
      </c>
      <c r="AG56" s="16" t="s">
        <v>107</v>
      </c>
      <c r="AH56" s="42">
        <v>3.283565E-55</v>
      </c>
      <c r="AI56" s="16">
        <v>-0.9758</v>
      </c>
      <c r="AJ56" s="16">
        <v>-1.098</v>
      </c>
      <c r="AK56" s="16">
        <v>-0.8536</v>
      </c>
      <c r="AL56" s="16" t="s">
        <v>264</v>
      </c>
      <c r="AM56" s="32">
        <f t="shared" si="0"/>
      </c>
      <c r="AN56" s="32">
        <f t="shared" si="1"/>
        <v>0.12178692910000002</v>
      </c>
      <c r="AO56" s="52" t="s">
        <v>413</v>
      </c>
    </row>
    <row r="57" spans="1:41" s="16" customFormat="1" ht="12.75">
      <c r="A57" s="32" t="s">
        <v>69</v>
      </c>
      <c r="B57" s="32">
        <v>824</v>
      </c>
      <c r="C57" s="32">
        <v>6004</v>
      </c>
      <c r="D57" s="32">
        <v>0.140942286</v>
      </c>
      <c r="E57" s="32">
        <v>0.1295298825</v>
      </c>
      <c r="F57" s="32">
        <v>0.1533601947</v>
      </c>
      <c r="G57" s="32" t="s">
        <v>107</v>
      </c>
      <c r="H57" s="32">
        <v>0.1372418388</v>
      </c>
      <c r="I57" s="32">
        <v>0.004781046</v>
      </c>
      <c r="J57" s="32" t="s">
        <v>107</v>
      </c>
      <c r="K57" s="32" t="s">
        <v>107</v>
      </c>
      <c r="L57" s="32" t="s">
        <v>107</v>
      </c>
      <c r="M57" s="32" t="s">
        <v>107</v>
      </c>
      <c r="N57" s="32" t="s">
        <v>107</v>
      </c>
      <c r="O57" s="32" t="s">
        <v>107</v>
      </c>
      <c r="P57" s="16">
        <v>3856</v>
      </c>
      <c r="Q57" s="16">
        <v>5988</v>
      </c>
      <c r="R57" s="16">
        <v>0.6476613796</v>
      </c>
      <c r="S57" s="49">
        <v>0.618634891</v>
      </c>
      <c r="T57" s="49">
        <v>0.6780497976</v>
      </c>
      <c r="U57" s="42">
        <v>1.9375469E-06</v>
      </c>
      <c r="V57" s="16">
        <v>0.6439545758</v>
      </c>
      <c r="W57" s="16">
        <v>0.0103701902</v>
      </c>
      <c r="X57" s="16">
        <v>0.1114</v>
      </c>
      <c r="Y57" s="16">
        <v>0.0655</v>
      </c>
      <c r="Z57" s="16">
        <v>0.1572</v>
      </c>
      <c r="AA57" s="16">
        <v>1.1177913693</v>
      </c>
      <c r="AB57" s="16">
        <v>1.0676948845</v>
      </c>
      <c r="AC57" s="16">
        <v>1.1702383924</v>
      </c>
      <c r="AD57" s="16" t="s">
        <v>107</v>
      </c>
      <c r="AE57" s="16" t="s">
        <v>107</v>
      </c>
      <c r="AF57" s="16" t="s">
        <v>107</v>
      </c>
      <c r="AG57" s="16" t="s">
        <v>107</v>
      </c>
      <c r="AH57" s="42">
        <v>4.179027E-84</v>
      </c>
      <c r="AI57" s="16">
        <v>-1.1143</v>
      </c>
      <c r="AJ57" s="16">
        <v>-1.2267</v>
      </c>
      <c r="AK57" s="16">
        <v>-1.0019</v>
      </c>
      <c r="AL57" s="16" t="s">
        <v>265</v>
      </c>
      <c r="AM57" s="32">
        <f t="shared" si="0"/>
      </c>
      <c r="AN57" s="32">
        <f t="shared" si="1"/>
        <v>0.13924877530000002</v>
      </c>
      <c r="AO57" s="52" t="s">
        <v>413</v>
      </c>
    </row>
    <row r="58" spans="1:41" s="16" customFormat="1" ht="12.75">
      <c r="A58" s="32" t="s">
        <v>64</v>
      </c>
      <c r="B58" s="32">
        <v>640</v>
      </c>
      <c r="C58" s="32">
        <v>5601</v>
      </c>
      <c r="D58" s="32">
        <v>0.1190676392</v>
      </c>
      <c r="E58" s="32">
        <v>0.108072544</v>
      </c>
      <c r="F58" s="32">
        <v>0.1311813544</v>
      </c>
      <c r="G58" s="32" t="s">
        <v>107</v>
      </c>
      <c r="H58" s="32">
        <v>0.1142653098</v>
      </c>
      <c r="I58" s="32">
        <v>0.004516733</v>
      </c>
      <c r="J58" s="32" t="s">
        <v>107</v>
      </c>
      <c r="K58" s="32" t="s">
        <v>107</v>
      </c>
      <c r="L58" s="32" t="s">
        <v>107</v>
      </c>
      <c r="M58" s="32" t="s">
        <v>107</v>
      </c>
      <c r="N58" s="32" t="s">
        <v>107</v>
      </c>
      <c r="O58" s="32" t="s">
        <v>107</v>
      </c>
      <c r="P58" s="16">
        <v>3289</v>
      </c>
      <c r="Q58" s="16">
        <v>5308</v>
      </c>
      <c r="R58" s="16">
        <v>0.6211187708</v>
      </c>
      <c r="S58" s="49">
        <v>0.5921878097</v>
      </c>
      <c r="T58" s="49">
        <v>0.6514631357</v>
      </c>
      <c r="U58" s="16">
        <v>0.0042877763</v>
      </c>
      <c r="V58" s="16">
        <v>0.619630746</v>
      </c>
      <c r="W58" s="16">
        <v>0.0108044092</v>
      </c>
      <c r="X58" s="16">
        <v>0.0695</v>
      </c>
      <c r="Y58" s="16">
        <v>0.0218</v>
      </c>
      <c r="Z58" s="16">
        <v>0.1172</v>
      </c>
      <c r="AA58" s="16">
        <v>1.0719817843</v>
      </c>
      <c r="AB58" s="16">
        <v>1.0220501693</v>
      </c>
      <c r="AC58" s="16">
        <v>1.1243527768</v>
      </c>
      <c r="AD58" s="16" t="s">
        <v>107</v>
      </c>
      <c r="AE58" s="16" t="s">
        <v>107</v>
      </c>
      <c r="AF58" s="16" t="s">
        <v>107</v>
      </c>
      <c r="AG58" s="16" t="s">
        <v>107</v>
      </c>
      <c r="AH58" s="42">
        <v>1.33365E-108</v>
      </c>
      <c r="AI58" s="16">
        <v>-0.8494</v>
      </c>
      <c r="AJ58" s="16">
        <v>-0.9246</v>
      </c>
      <c r="AK58" s="16">
        <v>-0.7742</v>
      </c>
      <c r="AL58" s="16" t="s">
        <v>266</v>
      </c>
      <c r="AM58" s="32">
        <f t="shared" si="0"/>
      </c>
      <c r="AN58" s="32">
        <f t="shared" si="1"/>
        <v>0.16142761560000002</v>
      </c>
      <c r="AO58" s="52" t="s">
        <v>413</v>
      </c>
    </row>
    <row r="59" spans="1:41" s="16" customFormat="1" ht="12.75">
      <c r="A59" s="32" t="s">
        <v>66</v>
      </c>
      <c r="B59" s="32">
        <v>500</v>
      </c>
      <c r="C59" s="32">
        <v>4185</v>
      </c>
      <c r="D59" s="32">
        <v>0.1222341049</v>
      </c>
      <c r="E59" s="32">
        <v>0.10969459</v>
      </c>
      <c r="F59" s="32">
        <v>0.136207049</v>
      </c>
      <c r="G59" s="32" t="s">
        <v>107</v>
      </c>
      <c r="H59" s="32">
        <v>0.119474313</v>
      </c>
      <c r="I59" s="32">
        <v>0.0053430537</v>
      </c>
      <c r="J59" s="32" t="s">
        <v>107</v>
      </c>
      <c r="K59" s="32" t="s">
        <v>107</v>
      </c>
      <c r="L59" s="32" t="s">
        <v>107</v>
      </c>
      <c r="M59" s="32" t="s">
        <v>107</v>
      </c>
      <c r="N59" s="32" t="s">
        <v>107</v>
      </c>
      <c r="O59" s="32" t="s">
        <v>107</v>
      </c>
      <c r="P59" s="16">
        <v>2652</v>
      </c>
      <c r="Q59" s="16">
        <v>4348</v>
      </c>
      <c r="R59" s="16">
        <v>0.6106272284</v>
      </c>
      <c r="S59" s="49">
        <v>0.5804937048</v>
      </c>
      <c r="T59" s="49">
        <v>0.642324988</v>
      </c>
      <c r="U59" s="16">
        <v>0.0421313797</v>
      </c>
      <c r="V59" s="16">
        <v>0.6099356026</v>
      </c>
      <c r="W59" s="16">
        <v>0.011843968</v>
      </c>
      <c r="X59" s="16">
        <v>0.0525</v>
      </c>
      <c r="Y59" s="16">
        <v>0.0019</v>
      </c>
      <c r="Z59" s="16">
        <v>0.1031</v>
      </c>
      <c r="AA59" s="16">
        <v>1.0538745512</v>
      </c>
      <c r="AB59" s="16">
        <v>1.0018674475</v>
      </c>
      <c r="AC59" s="16">
        <v>1.1085813522</v>
      </c>
      <c r="AD59" s="16" t="s">
        <v>107</v>
      </c>
      <c r="AE59" s="16" t="s">
        <v>107</v>
      </c>
      <c r="AF59" s="16" t="s">
        <v>107</v>
      </c>
      <c r="AG59" s="16" t="s">
        <v>107</v>
      </c>
      <c r="AH59" s="42">
        <v>3.890988E-79</v>
      </c>
      <c r="AI59" s="16">
        <v>-0.9833</v>
      </c>
      <c r="AJ59" s="16">
        <v>-1.0857</v>
      </c>
      <c r="AK59" s="16">
        <v>-0.881</v>
      </c>
      <c r="AL59" s="16" t="s">
        <v>267</v>
      </c>
      <c r="AM59" s="32">
        <f t="shared" si="0"/>
      </c>
      <c r="AN59" s="32">
        <f t="shared" si="1"/>
        <v>0.15640192100000003</v>
      </c>
      <c r="AO59" s="52" t="s">
        <v>413</v>
      </c>
    </row>
    <row r="60" spans="1:38" ht="12.75">
      <c r="A60" t="s">
        <v>45</v>
      </c>
      <c r="B60">
        <v>307</v>
      </c>
      <c r="C60">
        <v>2490</v>
      </c>
      <c r="D60">
        <v>0.1171939322</v>
      </c>
      <c r="E60">
        <v>0.1029864823</v>
      </c>
      <c r="F60">
        <v>0.1333613638</v>
      </c>
      <c r="G60" s="4">
        <v>8.710312E-44</v>
      </c>
      <c r="H60">
        <v>0.1232931727</v>
      </c>
      <c r="I60">
        <v>0.007036713</v>
      </c>
      <c r="J60">
        <v>-0.915</v>
      </c>
      <c r="K60">
        <v>-1.0442</v>
      </c>
      <c r="L60">
        <v>-0.7858</v>
      </c>
      <c r="M60">
        <v>0.4005138058</v>
      </c>
      <c r="N60">
        <v>0.3519594165</v>
      </c>
      <c r="O60">
        <v>0.4557664922</v>
      </c>
      <c r="P60">
        <v>1576</v>
      </c>
      <c r="Q60">
        <v>2590</v>
      </c>
      <c r="R60">
        <v>0.6042479201</v>
      </c>
      <c r="S60">
        <v>0.5690925332</v>
      </c>
      <c r="T60">
        <v>0.6415750123</v>
      </c>
      <c r="U60">
        <v>0.169946581</v>
      </c>
      <c r="V60">
        <v>0.6084942085</v>
      </c>
      <c r="W60">
        <v>0.0153277477</v>
      </c>
      <c r="X60">
        <v>0.042</v>
      </c>
      <c r="Y60">
        <v>-0.018</v>
      </c>
      <c r="Z60">
        <v>0.1019</v>
      </c>
      <c r="AA60">
        <v>1.0428645761</v>
      </c>
      <c r="AB60">
        <v>0.9821902957</v>
      </c>
      <c r="AC60">
        <v>1.1072869777</v>
      </c>
      <c r="AD60" s="4">
        <v>8.79596E-127</v>
      </c>
      <c r="AE60">
        <v>-1.6917</v>
      </c>
      <c r="AF60">
        <v>-1.8301</v>
      </c>
      <c r="AG60">
        <v>-1.5532</v>
      </c>
      <c r="AH60" s="4">
        <v>1.068659E-40</v>
      </c>
      <c r="AI60">
        <v>-0.4953</v>
      </c>
      <c r="AJ60">
        <v>-0.568</v>
      </c>
      <c r="AK60">
        <v>-0.4226</v>
      </c>
      <c r="AL60" t="s">
        <v>268</v>
      </c>
    </row>
    <row r="61" spans="1:38" ht="12.75">
      <c r="A61" t="s">
        <v>42</v>
      </c>
      <c r="B61">
        <v>1019</v>
      </c>
      <c r="C61">
        <v>6892</v>
      </c>
      <c r="D61">
        <v>0.136535744</v>
      </c>
      <c r="E61">
        <v>0.1263223183</v>
      </c>
      <c r="F61">
        <v>0.1475749466</v>
      </c>
      <c r="G61" s="4">
        <v>2.756526E-82</v>
      </c>
      <c r="H61">
        <v>0.1478525827</v>
      </c>
      <c r="I61">
        <v>0.0046317149</v>
      </c>
      <c r="J61">
        <v>-0.7623</v>
      </c>
      <c r="K61">
        <v>-0.84</v>
      </c>
      <c r="L61">
        <v>-0.6845</v>
      </c>
      <c r="M61">
        <v>0.4666150323</v>
      </c>
      <c r="N61">
        <v>0.4317103415</v>
      </c>
      <c r="O61">
        <v>0.5043418411</v>
      </c>
      <c r="P61">
        <v>4149</v>
      </c>
      <c r="Q61">
        <v>6469</v>
      </c>
      <c r="R61">
        <v>0.6443046182</v>
      </c>
      <c r="S61">
        <v>0.6159115127</v>
      </c>
      <c r="T61">
        <v>0.6740066267</v>
      </c>
      <c r="U61" s="4">
        <v>3.8990358E-06</v>
      </c>
      <c r="V61">
        <v>0.6413665172</v>
      </c>
      <c r="W61">
        <v>0.0099571389</v>
      </c>
      <c r="X61">
        <v>0.1062</v>
      </c>
      <c r="Y61">
        <v>0.0611</v>
      </c>
      <c r="Z61">
        <v>0.1512</v>
      </c>
      <c r="AA61">
        <v>1.1119979732</v>
      </c>
      <c r="AB61">
        <v>1.0629946372</v>
      </c>
      <c r="AC61">
        <v>1.1632603301</v>
      </c>
      <c r="AD61" s="4" t="s">
        <v>269</v>
      </c>
      <c r="AE61">
        <v>-1.6031</v>
      </c>
      <c r="AF61">
        <v>-1.6864</v>
      </c>
      <c r="AG61">
        <v>-1.5198</v>
      </c>
      <c r="AH61" s="4">
        <v>1.152334E-59</v>
      </c>
      <c r="AI61">
        <v>-0.368</v>
      </c>
      <c r="AJ61">
        <v>-0.4123</v>
      </c>
      <c r="AK61">
        <v>-0.3237</v>
      </c>
      <c r="AL61" t="s">
        <v>270</v>
      </c>
    </row>
    <row r="62" spans="1:38" ht="12.75">
      <c r="A62" t="s">
        <v>43</v>
      </c>
      <c r="B62">
        <v>383</v>
      </c>
      <c r="C62">
        <v>2811</v>
      </c>
      <c r="D62">
        <v>0.1107430481</v>
      </c>
      <c r="E62">
        <v>0.0969205351</v>
      </c>
      <c r="F62">
        <v>0.1265368859</v>
      </c>
      <c r="G62" s="4">
        <v>2.756668E-46</v>
      </c>
      <c r="H62">
        <v>0.1362504447</v>
      </c>
      <c r="I62">
        <v>0.0069620725</v>
      </c>
      <c r="J62">
        <v>-0.9716</v>
      </c>
      <c r="K62">
        <v>-1.1049</v>
      </c>
      <c r="L62">
        <v>-0.8383</v>
      </c>
      <c r="M62">
        <v>0.3784677144</v>
      </c>
      <c r="N62">
        <v>0.3312288585</v>
      </c>
      <c r="O62">
        <v>0.4324436327</v>
      </c>
      <c r="P62">
        <v>1896</v>
      </c>
      <c r="Q62">
        <v>3044</v>
      </c>
      <c r="R62">
        <v>0.6176296783</v>
      </c>
      <c r="S62">
        <v>0.5837976798</v>
      </c>
      <c r="T62">
        <v>0.6534222946</v>
      </c>
      <c r="U62">
        <v>0.0262606888</v>
      </c>
      <c r="V62">
        <v>0.6228646518</v>
      </c>
      <c r="W62">
        <v>0.0143045605</v>
      </c>
      <c r="X62">
        <v>0.0639</v>
      </c>
      <c r="Y62">
        <v>0.0075</v>
      </c>
      <c r="Z62">
        <v>0.1202</v>
      </c>
      <c r="AA62">
        <v>1.0659599995</v>
      </c>
      <c r="AB62">
        <v>1.0075697401</v>
      </c>
      <c r="AC62">
        <v>1.1277340667</v>
      </c>
      <c r="AD62" s="4">
        <v>3.9839E-134</v>
      </c>
      <c r="AE62">
        <v>-1.7702</v>
      </c>
      <c r="AF62">
        <v>-1.911</v>
      </c>
      <c r="AG62">
        <v>-1.6294</v>
      </c>
      <c r="AH62" s="4">
        <v>2.134989E-37</v>
      </c>
      <c r="AI62">
        <v>-0.457</v>
      </c>
      <c r="AJ62">
        <v>-0.5271</v>
      </c>
      <c r="AK62">
        <v>-0.3869</v>
      </c>
      <c r="AL62" t="s">
        <v>271</v>
      </c>
    </row>
    <row r="63" spans="1:38" ht="12.75">
      <c r="A63" t="s">
        <v>44</v>
      </c>
      <c r="B63">
        <v>635</v>
      </c>
      <c r="C63">
        <v>5828</v>
      </c>
      <c r="D63">
        <v>0.095365912</v>
      </c>
      <c r="E63">
        <v>0.0863485841</v>
      </c>
      <c r="F63">
        <v>0.1053249137</v>
      </c>
      <c r="G63" s="4">
        <v>1.94329E-108</v>
      </c>
      <c r="H63">
        <v>0.1089567605</v>
      </c>
      <c r="I63">
        <v>0.0043238171</v>
      </c>
      <c r="J63">
        <v>-1.1211</v>
      </c>
      <c r="K63">
        <v>-1.2204</v>
      </c>
      <c r="L63">
        <v>-1.0218</v>
      </c>
      <c r="M63">
        <v>0.3259158869</v>
      </c>
      <c r="N63">
        <v>0.2950988963</v>
      </c>
      <c r="O63">
        <v>0.3599510764</v>
      </c>
      <c r="P63">
        <v>3492</v>
      </c>
      <c r="Q63">
        <v>5747</v>
      </c>
      <c r="R63">
        <v>0.6053715867</v>
      </c>
      <c r="S63">
        <v>0.5775202363</v>
      </c>
      <c r="T63">
        <v>0.6345660896</v>
      </c>
      <c r="U63">
        <v>0.0681676802</v>
      </c>
      <c r="V63">
        <v>0.6076213677</v>
      </c>
      <c r="W63">
        <v>0.0102824338</v>
      </c>
      <c r="X63">
        <v>0.0438</v>
      </c>
      <c r="Y63">
        <v>-0.0033</v>
      </c>
      <c r="Z63">
        <v>0.0909</v>
      </c>
      <c r="AA63">
        <v>1.0448038994</v>
      </c>
      <c r="AB63">
        <v>0.9967355721</v>
      </c>
      <c r="AC63">
        <v>1.0951903581</v>
      </c>
      <c r="AD63" s="4">
        <v>3.26762E-277</v>
      </c>
      <c r="AE63">
        <v>-1.8996</v>
      </c>
      <c r="AF63">
        <v>-2.0043</v>
      </c>
      <c r="AG63">
        <v>-1.795</v>
      </c>
      <c r="AH63" s="4">
        <v>2.9835E-105</v>
      </c>
      <c r="AI63">
        <v>-0.6322</v>
      </c>
      <c r="AJ63">
        <v>-0.6891</v>
      </c>
      <c r="AK63">
        <v>-0.5754</v>
      </c>
      <c r="AL63" t="s">
        <v>272</v>
      </c>
    </row>
    <row r="64" spans="1:38" ht="12.75">
      <c r="A64" t="s">
        <v>38</v>
      </c>
      <c r="B64">
        <v>1787</v>
      </c>
      <c r="C64">
        <v>5889</v>
      </c>
      <c r="D64">
        <v>0.3017981555</v>
      </c>
      <c r="E64">
        <v>0.2842814097</v>
      </c>
      <c r="F64">
        <v>0.3203942415</v>
      </c>
      <c r="G64">
        <v>0.3107927241</v>
      </c>
      <c r="H64">
        <v>0.3034471048</v>
      </c>
      <c r="I64">
        <v>0.0071782854</v>
      </c>
      <c r="J64">
        <v>0.0309</v>
      </c>
      <c r="K64">
        <v>-0.0289</v>
      </c>
      <c r="L64">
        <v>0.0907</v>
      </c>
      <c r="M64">
        <v>1.0314043192</v>
      </c>
      <c r="N64">
        <v>0.971540311</v>
      </c>
      <c r="O64">
        <v>1.0949570054</v>
      </c>
      <c r="P64">
        <v>4437</v>
      </c>
      <c r="Q64">
        <v>7238</v>
      </c>
      <c r="R64">
        <v>0.6063904178</v>
      </c>
      <c r="S64">
        <v>0.5798564871</v>
      </c>
      <c r="T64">
        <v>0.6341385273</v>
      </c>
      <c r="U64">
        <v>0.0461980835</v>
      </c>
      <c r="V64">
        <v>0.6130146449</v>
      </c>
      <c r="W64">
        <v>0.0092029304</v>
      </c>
      <c r="X64">
        <v>0.0455</v>
      </c>
      <c r="Y64">
        <v>0.0008</v>
      </c>
      <c r="Z64">
        <v>0.0903</v>
      </c>
      <c r="AA64">
        <v>1.0465622883</v>
      </c>
      <c r="AB64">
        <v>1.0007676808</v>
      </c>
      <c r="AC64">
        <v>1.0944524332</v>
      </c>
      <c r="AD64" s="4">
        <v>1.61166E-107</v>
      </c>
      <c r="AE64">
        <v>-0.7493</v>
      </c>
      <c r="AF64">
        <v>-0.816</v>
      </c>
      <c r="AG64">
        <v>-0.6826</v>
      </c>
      <c r="AH64">
        <v>0.3718875677</v>
      </c>
      <c r="AI64">
        <v>0.0171</v>
      </c>
      <c r="AJ64">
        <v>-0.0204</v>
      </c>
      <c r="AK64">
        <v>0.0546</v>
      </c>
      <c r="AL64" t="s">
        <v>273</v>
      </c>
    </row>
    <row r="65" spans="1:38" ht="12.75">
      <c r="A65" t="s">
        <v>37</v>
      </c>
      <c r="B65">
        <v>3338</v>
      </c>
      <c r="C65">
        <v>11167</v>
      </c>
      <c r="D65">
        <v>0.2953709072</v>
      </c>
      <c r="E65">
        <v>0.2811630895</v>
      </c>
      <c r="F65">
        <v>0.3102966786</v>
      </c>
      <c r="G65">
        <v>0.708762505</v>
      </c>
      <c r="H65">
        <v>0.2989164503</v>
      </c>
      <c r="I65">
        <v>0.0051737644</v>
      </c>
      <c r="J65">
        <v>0.0094</v>
      </c>
      <c r="K65">
        <v>-0.0399</v>
      </c>
      <c r="L65">
        <v>0.0587</v>
      </c>
      <c r="M65">
        <v>1.0094390039</v>
      </c>
      <c r="N65">
        <v>0.9608833576</v>
      </c>
      <c r="O65">
        <v>1.0604482788</v>
      </c>
      <c r="P65">
        <v>8141</v>
      </c>
      <c r="Q65">
        <v>12911</v>
      </c>
      <c r="R65">
        <v>0.6230259422</v>
      </c>
      <c r="S65">
        <v>0.5986399509</v>
      </c>
      <c r="T65">
        <v>0.6484053129</v>
      </c>
      <c r="U65">
        <v>0.0003672933</v>
      </c>
      <c r="V65">
        <v>0.6305475951</v>
      </c>
      <c r="W65">
        <v>0.00698842</v>
      </c>
      <c r="X65">
        <v>0.0726</v>
      </c>
      <c r="Y65">
        <v>0.0326</v>
      </c>
      <c r="Z65">
        <v>0.1125</v>
      </c>
      <c r="AA65">
        <v>1.0752733497</v>
      </c>
      <c r="AB65">
        <v>1.0331858461</v>
      </c>
      <c r="AC65">
        <v>1.1190753153</v>
      </c>
      <c r="AD65" s="4">
        <v>7.34123E-186</v>
      </c>
      <c r="AE65">
        <v>-0.7979</v>
      </c>
      <c r="AF65">
        <v>-0.8517</v>
      </c>
      <c r="AG65">
        <v>-0.7441</v>
      </c>
      <c r="AH65">
        <v>0.0158790653</v>
      </c>
      <c r="AI65">
        <v>0.0383</v>
      </c>
      <c r="AJ65">
        <v>0.0072</v>
      </c>
      <c r="AK65">
        <v>0.0694</v>
      </c>
      <c r="AL65" t="s">
        <v>274</v>
      </c>
    </row>
    <row r="66" spans="1:38" ht="12.75">
      <c r="A66" t="s">
        <v>35</v>
      </c>
      <c r="B66">
        <v>1111</v>
      </c>
      <c r="C66">
        <v>6410</v>
      </c>
      <c r="D66">
        <v>0.1719842522</v>
      </c>
      <c r="E66">
        <v>0.1600979461</v>
      </c>
      <c r="F66">
        <v>0.1847530448</v>
      </c>
      <c r="G66" s="4">
        <v>6.385352E-48</v>
      </c>
      <c r="H66">
        <v>0.1733229329</v>
      </c>
      <c r="I66">
        <v>0.005199948</v>
      </c>
      <c r="J66">
        <v>-0.5314</v>
      </c>
      <c r="K66">
        <v>-0.6031</v>
      </c>
      <c r="L66">
        <v>-0.4598</v>
      </c>
      <c r="M66">
        <v>0.5877613808</v>
      </c>
      <c r="N66">
        <v>0.5471395703</v>
      </c>
      <c r="O66">
        <v>0.6313991154</v>
      </c>
      <c r="P66">
        <v>3637</v>
      </c>
      <c r="Q66">
        <v>7796</v>
      </c>
      <c r="R66">
        <v>0.4669403793</v>
      </c>
      <c r="S66">
        <v>0.4456686491</v>
      </c>
      <c r="T66">
        <v>0.4892274075</v>
      </c>
      <c r="U66" s="4">
        <v>1.170034E-19</v>
      </c>
      <c r="V66">
        <v>0.466521293</v>
      </c>
      <c r="W66">
        <v>0.0077357036</v>
      </c>
      <c r="X66">
        <v>-0.2158</v>
      </c>
      <c r="Y66">
        <v>-0.2624</v>
      </c>
      <c r="Z66">
        <v>-0.1692</v>
      </c>
      <c r="AA66">
        <v>0.8058870614</v>
      </c>
      <c r="AB66">
        <v>0.7691744255</v>
      </c>
      <c r="AC66">
        <v>0.8443519885</v>
      </c>
      <c r="AD66" s="4">
        <v>2.30983E-151</v>
      </c>
      <c r="AE66">
        <v>-1.0503</v>
      </c>
      <c r="AF66">
        <v>-1.1289</v>
      </c>
      <c r="AG66">
        <v>-0.9718</v>
      </c>
      <c r="AH66" s="4">
        <v>2.535663E-73</v>
      </c>
      <c r="AI66">
        <v>-0.3993</v>
      </c>
      <c r="AJ66">
        <v>-0.4425</v>
      </c>
      <c r="AK66">
        <v>-0.3561</v>
      </c>
      <c r="AL66" t="s">
        <v>275</v>
      </c>
    </row>
    <row r="67" spans="1:38" ht="12.75">
      <c r="A67" t="s">
        <v>36</v>
      </c>
      <c r="B67">
        <v>594</v>
      </c>
      <c r="C67">
        <v>3236</v>
      </c>
      <c r="D67">
        <v>0.1878570712</v>
      </c>
      <c r="E67">
        <v>0.171752708</v>
      </c>
      <c r="F67">
        <v>0.2054714572</v>
      </c>
      <c r="G67" s="4">
        <v>3.290563E-22</v>
      </c>
      <c r="H67">
        <v>0.1835599506</v>
      </c>
      <c r="I67">
        <v>0.007531556</v>
      </c>
      <c r="J67">
        <v>-0.4432</v>
      </c>
      <c r="K67">
        <v>-0.5328</v>
      </c>
      <c r="L67">
        <v>-0.3535</v>
      </c>
      <c r="M67">
        <v>0.6420072194</v>
      </c>
      <c r="N67">
        <v>0.5869700714</v>
      </c>
      <c r="O67">
        <v>0.7022049161</v>
      </c>
      <c r="P67">
        <v>1908</v>
      </c>
      <c r="Q67">
        <v>3544</v>
      </c>
      <c r="R67">
        <v>0.5369675981</v>
      </c>
      <c r="S67">
        <v>0.5076652579</v>
      </c>
      <c r="T67">
        <v>0.5679612636</v>
      </c>
      <c r="U67">
        <v>0.0078812591</v>
      </c>
      <c r="V67">
        <v>0.5383747178</v>
      </c>
      <c r="W67">
        <v>0.0123252425</v>
      </c>
      <c r="X67">
        <v>-0.0761</v>
      </c>
      <c r="Y67">
        <v>-0.1322</v>
      </c>
      <c r="Z67">
        <v>-0.02</v>
      </c>
      <c r="AA67">
        <v>0.9267462375</v>
      </c>
      <c r="AB67">
        <v>0.8761736636</v>
      </c>
      <c r="AC67">
        <v>0.9802378505</v>
      </c>
      <c r="AD67" s="4">
        <v>6.45504E-103</v>
      </c>
      <c r="AE67">
        <v>-1.1018</v>
      </c>
      <c r="AF67">
        <v>-1.202</v>
      </c>
      <c r="AG67">
        <v>-1.0015</v>
      </c>
      <c r="AH67" s="4">
        <v>9.381028E-20</v>
      </c>
      <c r="AI67">
        <v>-0.2398</v>
      </c>
      <c r="AJ67">
        <v>-0.2915</v>
      </c>
      <c r="AK67">
        <v>-0.1882</v>
      </c>
      <c r="AL67" t="s">
        <v>276</v>
      </c>
    </row>
    <row r="68" spans="1:38" ht="12.75">
      <c r="A68" t="s">
        <v>28</v>
      </c>
      <c r="B68">
        <v>1086</v>
      </c>
      <c r="C68">
        <v>3201</v>
      </c>
      <c r="D68">
        <v>0.327973956</v>
      </c>
      <c r="E68">
        <v>0.3049352378</v>
      </c>
      <c r="F68">
        <v>0.3527533144</v>
      </c>
      <c r="G68">
        <v>0.0021382922</v>
      </c>
      <c r="H68">
        <v>0.3392689784</v>
      </c>
      <c r="I68">
        <v>0.0102950684</v>
      </c>
      <c r="J68">
        <v>0.1141</v>
      </c>
      <c r="K68">
        <v>0.0413</v>
      </c>
      <c r="L68">
        <v>0.1869</v>
      </c>
      <c r="M68">
        <v>1.1208609087</v>
      </c>
      <c r="N68">
        <v>1.0421253928</v>
      </c>
      <c r="O68">
        <v>1.2055451152</v>
      </c>
      <c r="P68">
        <v>2875</v>
      </c>
      <c r="Q68">
        <v>4580</v>
      </c>
      <c r="R68">
        <v>0.6054269709</v>
      </c>
      <c r="S68">
        <v>0.5754759002</v>
      </c>
      <c r="T68">
        <v>0.6369368673</v>
      </c>
      <c r="U68">
        <v>0.0897601031</v>
      </c>
      <c r="V68">
        <v>0.6277292576</v>
      </c>
      <c r="W68">
        <v>0.011707211</v>
      </c>
      <c r="X68">
        <v>0.0439</v>
      </c>
      <c r="Y68">
        <v>-0.0068</v>
      </c>
      <c r="Z68">
        <v>0.0947</v>
      </c>
      <c r="AA68">
        <v>1.0448994862</v>
      </c>
      <c r="AB68">
        <v>0.9932072758</v>
      </c>
      <c r="AC68">
        <v>1.0992820561</v>
      </c>
      <c r="AD68" s="4">
        <v>1.250634E-56</v>
      </c>
      <c r="AE68">
        <v>-0.6645</v>
      </c>
      <c r="AF68">
        <v>-0.7467</v>
      </c>
      <c r="AG68">
        <v>-0.5824</v>
      </c>
      <c r="AH68">
        <v>0.0007086681</v>
      </c>
      <c r="AI68">
        <v>0.0779</v>
      </c>
      <c r="AJ68">
        <v>0.0328</v>
      </c>
      <c r="AK68">
        <v>0.123</v>
      </c>
      <c r="AL68" t="s">
        <v>277</v>
      </c>
    </row>
    <row r="69" spans="1:38" ht="12.75">
      <c r="A69" t="s">
        <v>27</v>
      </c>
      <c r="B69">
        <v>342</v>
      </c>
      <c r="C69">
        <v>1253</v>
      </c>
      <c r="D69">
        <v>0.2810253919</v>
      </c>
      <c r="E69">
        <v>0.2507150649</v>
      </c>
      <c r="F69">
        <v>0.3150001016</v>
      </c>
      <c r="G69">
        <v>0.487889351</v>
      </c>
      <c r="H69">
        <v>0.2729449322</v>
      </c>
      <c r="I69">
        <v>0.0147591716</v>
      </c>
      <c r="J69">
        <v>-0.0404</v>
      </c>
      <c r="K69">
        <v>-0.1545</v>
      </c>
      <c r="L69">
        <v>0.0737</v>
      </c>
      <c r="M69">
        <v>0.9604127719</v>
      </c>
      <c r="N69">
        <v>0.8568263131</v>
      </c>
      <c r="O69">
        <v>1.076522369</v>
      </c>
      <c r="P69">
        <v>737</v>
      </c>
      <c r="Q69">
        <v>1453</v>
      </c>
      <c r="R69">
        <v>0.4949160119</v>
      </c>
      <c r="S69">
        <v>0.4560906171</v>
      </c>
      <c r="T69">
        <v>0.5370464764</v>
      </c>
      <c r="U69">
        <v>0.0001558547</v>
      </c>
      <c r="V69">
        <v>0.5072264281</v>
      </c>
      <c r="W69">
        <v>0.0186839256</v>
      </c>
      <c r="X69">
        <v>-0.1576</v>
      </c>
      <c r="Y69">
        <v>-0.2393</v>
      </c>
      <c r="Z69">
        <v>-0.0759</v>
      </c>
      <c r="AA69">
        <v>0.8541698858</v>
      </c>
      <c r="AB69">
        <v>0.7871615809</v>
      </c>
      <c r="AC69">
        <v>0.9268823728</v>
      </c>
      <c r="AD69" s="4">
        <v>6.604075E-19</v>
      </c>
      <c r="AE69">
        <v>-0.6175</v>
      </c>
      <c r="AF69">
        <v>-0.7537</v>
      </c>
      <c r="AG69">
        <v>-0.4812</v>
      </c>
      <c r="AH69">
        <v>0.0213096024</v>
      </c>
      <c r="AI69">
        <v>-0.0824</v>
      </c>
      <c r="AJ69">
        <v>-0.1525</v>
      </c>
      <c r="AK69">
        <v>-0.0123</v>
      </c>
      <c r="AL69" t="s">
        <v>278</v>
      </c>
    </row>
    <row r="70" spans="1:38" ht="12.75">
      <c r="A70" t="s">
        <v>30</v>
      </c>
      <c r="B70">
        <v>785</v>
      </c>
      <c r="C70">
        <v>2613</v>
      </c>
      <c r="D70">
        <v>0.3015984814</v>
      </c>
      <c r="E70">
        <v>0.2782202182</v>
      </c>
      <c r="F70">
        <v>0.3269411711</v>
      </c>
      <c r="G70">
        <v>0.462302033</v>
      </c>
      <c r="H70">
        <v>0.3004209721</v>
      </c>
      <c r="I70">
        <v>0.0107224843</v>
      </c>
      <c r="J70">
        <v>0.0303</v>
      </c>
      <c r="K70">
        <v>-0.0504</v>
      </c>
      <c r="L70">
        <v>0.1109</v>
      </c>
      <c r="M70">
        <v>1.0307219268</v>
      </c>
      <c r="N70">
        <v>0.9508260057</v>
      </c>
      <c r="O70">
        <v>1.1173313352</v>
      </c>
      <c r="P70">
        <v>1849</v>
      </c>
      <c r="Q70">
        <v>3545</v>
      </c>
      <c r="R70">
        <v>0.5117017235</v>
      </c>
      <c r="S70">
        <v>0.483052853</v>
      </c>
      <c r="T70">
        <v>0.5420496995</v>
      </c>
      <c r="U70">
        <v>2.36365E-05</v>
      </c>
      <c r="V70">
        <v>0.5215796897</v>
      </c>
      <c r="W70">
        <v>0.0121297602</v>
      </c>
      <c r="X70">
        <v>-0.1243</v>
      </c>
      <c r="Y70">
        <v>-0.1819</v>
      </c>
      <c r="Z70">
        <v>-0.0667</v>
      </c>
      <c r="AA70">
        <v>0.8831401535</v>
      </c>
      <c r="AB70">
        <v>0.8336953956</v>
      </c>
      <c r="AC70">
        <v>0.9355173782</v>
      </c>
      <c r="AD70" s="4">
        <v>3.3964E-34</v>
      </c>
      <c r="AE70">
        <v>-0.5802</v>
      </c>
      <c r="AF70">
        <v>-0.6734</v>
      </c>
      <c r="AG70">
        <v>-0.4869</v>
      </c>
      <c r="AH70">
        <v>0.2350946387</v>
      </c>
      <c r="AI70">
        <v>-0.0306</v>
      </c>
      <c r="AJ70">
        <v>-0.081</v>
      </c>
      <c r="AK70">
        <v>0.0199</v>
      </c>
      <c r="AL70" t="s">
        <v>279</v>
      </c>
    </row>
    <row r="71" spans="1:38" ht="12.75">
      <c r="A71" t="s">
        <v>26</v>
      </c>
      <c r="B71">
        <v>701</v>
      </c>
      <c r="C71">
        <v>2540</v>
      </c>
      <c r="D71">
        <v>0.2744098805</v>
      </c>
      <c r="E71">
        <v>0.2518127327</v>
      </c>
      <c r="F71">
        <v>0.2990348491</v>
      </c>
      <c r="G71">
        <v>0.1430492892</v>
      </c>
      <c r="H71">
        <v>0.275984252</v>
      </c>
      <c r="I71">
        <v>0.0104237813</v>
      </c>
      <c r="J71">
        <v>-0.0642</v>
      </c>
      <c r="K71">
        <v>-0.1502</v>
      </c>
      <c r="L71">
        <v>0.0217</v>
      </c>
      <c r="M71">
        <v>0.9378040616</v>
      </c>
      <c r="N71">
        <v>0.8605776258</v>
      </c>
      <c r="O71">
        <v>1.0219606362</v>
      </c>
      <c r="P71">
        <v>1546</v>
      </c>
      <c r="Q71">
        <v>2867</v>
      </c>
      <c r="R71">
        <v>0.5211063183</v>
      </c>
      <c r="S71">
        <v>0.4899529251</v>
      </c>
      <c r="T71">
        <v>0.5542405833</v>
      </c>
      <c r="U71">
        <v>0.0007459821</v>
      </c>
      <c r="V71">
        <v>0.5392396233</v>
      </c>
      <c r="W71">
        <v>0.0137144076</v>
      </c>
      <c r="X71">
        <v>-0.1061</v>
      </c>
      <c r="Y71">
        <v>-0.1677</v>
      </c>
      <c r="Z71">
        <v>-0.0444</v>
      </c>
      <c r="AA71">
        <v>0.8993714362</v>
      </c>
      <c r="AB71">
        <v>0.845604151</v>
      </c>
      <c r="AC71">
        <v>0.9565574853</v>
      </c>
      <c r="AD71" s="4">
        <v>8.653218E-42</v>
      </c>
      <c r="AE71">
        <v>-0.6928</v>
      </c>
      <c r="AF71">
        <v>-0.7931</v>
      </c>
      <c r="AG71">
        <v>-0.5926</v>
      </c>
      <c r="AH71">
        <v>0.0028998807</v>
      </c>
      <c r="AI71">
        <v>-0.08</v>
      </c>
      <c r="AJ71">
        <v>-0.1326</v>
      </c>
      <c r="AK71">
        <v>-0.0273</v>
      </c>
      <c r="AL71" t="s">
        <v>280</v>
      </c>
    </row>
    <row r="72" spans="1:38" ht="12.75">
      <c r="A72" t="s">
        <v>25</v>
      </c>
      <c r="B72">
        <v>529</v>
      </c>
      <c r="C72">
        <v>2340</v>
      </c>
      <c r="D72">
        <v>0.2225720267</v>
      </c>
      <c r="E72">
        <v>0.2017008876</v>
      </c>
      <c r="F72">
        <v>0.2456028215</v>
      </c>
      <c r="G72" s="4">
        <v>5.1575437E-08</v>
      </c>
      <c r="H72">
        <v>0.2260683761</v>
      </c>
      <c r="I72">
        <v>0.0098290598</v>
      </c>
      <c r="J72">
        <v>-0.2736</v>
      </c>
      <c r="K72">
        <v>-0.3721</v>
      </c>
      <c r="L72">
        <v>-0.1751</v>
      </c>
      <c r="M72">
        <v>0.7606466293</v>
      </c>
      <c r="N72">
        <v>0.6893188803</v>
      </c>
      <c r="O72">
        <v>0.8393550665</v>
      </c>
      <c r="P72">
        <v>1292</v>
      </c>
      <c r="Q72">
        <v>2890</v>
      </c>
      <c r="R72">
        <v>0.4286510513</v>
      </c>
      <c r="S72">
        <v>0.4011031693</v>
      </c>
      <c r="T72">
        <v>0.4580909298</v>
      </c>
      <c r="U72" s="4">
        <v>5.979384E-19</v>
      </c>
      <c r="V72">
        <v>0.4470588235</v>
      </c>
      <c r="W72">
        <v>0.0124375092</v>
      </c>
      <c r="X72">
        <v>-0.3014</v>
      </c>
      <c r="Y72">
        <v>-0.3678</v>
      </c>
      <c r="Z72">
        <v>-0.2349</v>
      </c>
      <c r="AA72">
        <v>0.739803948</v>
      </c>
      <c r="AB72">
        <v>0.6922593735</v>
      </c>
      <c r="AC72">
        <v>0.7906138977</v>
      </c>
      <c r="AD72" s="4">
        <v>4.87789E-34</v>
      </c>
      <c r="AE72">
        <v>-0.7069</v>
      </c>
      <c r="AF72">
        <v>-0.8208</v>
      </c>
      <c r="AG72">
        <v>-0.593</v>
      </c>
      <c r="AH72" s="4">
        <v>6.778314E-20</v>
      </c>
      <c r="AI72">
        <v>-0.2803</v>
      </c>
      <c r="AJ72">
        <v>-0.3405</v>
      </c>
      <c r="AK72">
        <v>-0.2202</v>
      </c>
      <c r="AL72" t="s">
        <v>281</v>
      </c>
    </row>
    <row r="73" spans="1:38" ht="12.75">
      <c r="A73" t="s">
        <v>29</v>
      </c>
      <c r="B73">
        <v>66</v>
      </c>
      <c r="C73">
        <v>483</v>
      </c>
      <c r="D73">
        <v>0.1342639617</v>
      </c>
      <c r="E73">
        <v>0.1036374484</v>
      </c>
      <c r="F73">
        <v>0.1739410965</v>
      </c>
      <c r="G73" s="4">
        <v>3.6944917E-09</v>
      </c>
      <c r="H73">
        <v>0.1366459627</v>
      </c>
      <c r="I73">
        <v>0.0168199553</v>
      </c>
      <c r="J73">
        <v>-0.779</v>
      </c>
      <c r="K73">
        <v>-1.0379</v>
      </c>
      <c r="L73">
        <v>-0.5201</v>
      </c>
      <c r="M73">
        <v>0.4588511478</v>
      </c>
      <c r="N73">
        <v>0.3541841127</v>
      </c>
      <c r="O73">
        <v>0.5944489554</v>
      </c>
      <c r="P73">
        <v>197</v>
      </c>
      <c r="Q73">
        <v>570</v>
      </c>
      <c r="R73">
        <v>0.342871203</v>
      </c>
      <c r="S73">
        <v>0.2965357567</v>
      </c>
      <c r="T73">
        <v>0.3964468336</v>
      </c>
      <c r="U73" s="4">
        <v>1.414071E-12</v>
      </c>
      <c r="V73">
        <v>0.3456140351</v>
      </c>
      <c r="W73">
        <v>0.0246239804</v>
      </c>
      <c r="X73">
        <v>-0.5247</v>
      </c>
      <c r="Y73">
        <v>-0.6698</v>
      </c>
      <c r="Z73">
        <v>-0.3795</v>
      </c>
      <c r="AA73">
        <v>0.5917574886</v>
      </c>
      <c r="AB73">
        <v>0.5117876718</v>
      </c>
      <c r="AC73">
        <v>0.684223057</v>
      </c>
      <c r="AD73" s="4">
        <v>4.933018E-11</v>
      </c>
      <c r="AE73">
        <v>-0.9891</v>
      </c>
      <c r="AF73">
        <v>-1.284</v>
      </c>
      <c r="AG73">
        <v>-0.6941</v>
      </c>
      <c r="AH73" s="4">
        <v>5.304953E-19</v>
      </c>
      <c r="AI73">
        <v>-0.6467</v>
      </c>
      <c r="AJ73">
        <v>-0.789</v>
      </c>
      <c r="AK73">
        <v>-0.5043</v>
      </c>
      <c r="AL73" t="s">
        <v>282</v>
      </c>
    </row>
    <row r="74" spans="1:38" ht="12.75">
      <c r="A74" t="s">
        <v>39</v>
      </c>
      <c r="B74">
        <v>357</v>
      </c>
      <c r="C74">
        <v>2920</v>
      </c>
      <c r="D74">
        <v>0.1257861454</v>
      </c>
      <c r="E74">
        <v>0.1125047076</v>
      </c>
      <c r="F74">
        <v>0.1406354873</v>
      </c>
      <c r="G74" s="4">
        <v>9.556257E-50</v>
      </c>
      <c r="H74">
        <v>0.122260274</v>
      </c>
      <c r="I74">
        <v>0.0064706999</v>
      </c>
      <c r="J74">
        <v>-0.8443</v>
      </c>
      <c r="K74">
        <v>-0.9558</v>
      </c>
      <c r="L74">
        <v>-0.7327</v>
      </c>
      <c r="M74">
        <v>0.4298779542</v>
      </c>
      <c r="N74">
        <v>0.3844882389</v>
      </c>
      <c r="O74">
        <v>0.4806260291</v>
      </c>
      <c r="P74">
        <v>1970</v>
      </c>
      <c r="Q74">
        <v>3052</v>
      </c>
      <c r="R74">
        <v>0.6406454102</v>
      </c>
      <c r="S74">
        <v>0.6059904131</v>
      </c>
      <c r="T74">
        <v>0.6772822355</v>
      </c>
      <c r="U74">
        <v>0.0003991117</v>
      </c>
      <c r="V74">
        <v>0.6454783748</v>
      </c>
      <c r="W74">
        <v>0.0145428185</v>
      </c>
      <c r="X74">
        <v>0.1005</v>
      </c>
      <c r="Y74">
        <v>0.0449</v>
      </c>
      <c r="Z74">
        <v>0.1561</v>
      </c>
      <c r="AA74">
        <v>1.105682588</v>
      </c>
      <c r="AB74">
        <v>1.0458719247</v>
      </c>
      <c r="AC74">
        <v>1.1689136658</v>
      </c>
      <c r="AD74" s="4">
        <v>1.66863E-165</v>
      </c>
      <c r="AE74">
        <v>-1.6794</v>
      </c>
      <c r="AF74">
        <v>-1.7995</v>
      </c>
      <c r="AG74">
        <v>-1.5594</v>
      </c>
      <c r="AH74" s="4">
        <v>2.729317E-38</v>
      </c>
      <c r="AI74">
        <v>-0.4118</v>
      </c>
      <c r="AJ74">
        <v>-0.4742</v>
      </c>
      <c r="AK74">
        <v>-0.3495</v>
      </c>
      <c r="AL74" t="s">
        <v>283</v>
      </c>
    </row>
    <row r="75" spans="1:38" ht="12.75">
      <c r="A75" t="s">
        <v>40</v>
      </c>
      <c r="B75">
        <v>421</v>
      </c>
      <c r="C75">
        <v>2629</v>
      </c>
      <c r="D75">
        <v>0.155648135</v>
      </c>
      <c r="E75">
        <v>0.1396032873</v>
      </c>
      <c r="F75">
        <v>0.1735370449</v>
      </c>
      <c r="G75" s="4">
        <v>5.758967E-30</v>
      </c>
      <c r="H75">
        <v>0.1601369342</v>
      </c>
      <c r="I75">
        <v>0.0078045966</v>
      </c>
      <c r="J75">
        <v>-0.6312</v>
      </c>
      <c r="K75">
        <v>-0.74</v>
      </c>
      <c r="L75">
        <v>-0.5224</v>
      </c>
      <c r="M75">
        <v>0.5319322064</v>
      </c>
      <c r="N75">
        <v>0.4770984542</v>
      </c>
      <c r="O75">
        <v>0.5930680967</v>
      </c>
      <c r="P75">
        <v>2040</v>
      </c>
      <c r="Q75">
        <v>3428</v>
      </c>
      <c r="R75">
        <v>0.5738034432</v>
      </c>
      <c r="S75">
        <v>0.5424249048</v>
      </c>
      <c r="T75">
        <v>0.6069971873</v>
      </c>
      <c r="U75">
        <v>0.7346250022</v>
      </c>
      <c r="V75">
        <v>0.5950991832</v>
      </c>
      <c r="W75">
        <v>0.0131757174</v>
      </c>
      <c r="X75">
        <v>-0.0097</v>
      </c>
      <c r="Y75">
        <v>-0.066</v>
      </c>
      <c r="Z75">
        <v>0.0465</v>
      </c>
      <c r="AA75">
        <v>0.9903208015</v>
      </c>
      <c r="AB75">
        <v>0.9361649407</v>
      </c>
      <c r="AC75">
        <v>1.0476095047</v>
      </c>
      <c r="AD75" s="4">
        <v>7.73725E-113</v>
      </c>
      <c r="AE75">
        <v>-1.3562</v>
      </c>
      <c r="AF75">
        <v>-1.474</v>
      </c>
      <c r="AG75">
        <v>-1.2385</v>
      </c>
      <c r="AH75" s="4">
        <v>3.887654E-25</v>
      </c>
      <c r="AI75">
        <v>-0.3227</v>
      </c>
      <c r="AJ75">
        <v>-0.3838</v>
      </c>
      <c r="AK75">
        <v>-0.2616</v>
      </c>
      <c r="AL75" t="s">
        <v>284</v>
      </c>
    </row>
    <row r="76" spans="1:38" ht="12.75">
      <c r="A76" t="s">
        <v>41</v>
      </c>
      <c r="B76">
        <v>74</v>
      </c>
      <c r="C76">
        <v>889</v>
      </c>
      <c r="D76">
        <v>0.077022188</v>
      </c>
      <c r="E76">
        <v>0.0593797979</v>
      </c>
      <c r="F76">
        <v>0.0999063261</v>
      </c>
      <c r="G76" s="4">
        <v>8.614671E-24</v>
      </c>
      <c r="H76">
        <v>0.0832395951</v>
      </c>
      <c r="I76">
        <v>0.0096764064</v>
      </c>
      <c r="J76">
        <v>-1.3347</v>
      </c>
      <c r="K76">
        <v>-1.5949</v>
      </c>
      <c r="L76">
        <v>-1.0746</v>
      </c>
      <c r="M76">
        <v>0.2632256559</v>
      </c>
      <c r="N76">
        <v>0.2029322543</v>
      </c>
      <c r="O76">
        <v>0.3414328893</v>
      </c>
      <c r="P76">
        <v>489</v>
      </c>
      <c r="Q76">
        <v>1011</v>
      </c>
      <c r="R76">
        <v>0.4689442157</v>
      </c>
      <c r="S76">
        <v>0.4253679778</v>
      </c>
      <c r="T76">
        <v>0.5169845614</v>
      </c>
      <c r="U76">
        <v>2.12882E-05</v>
      </c>
      <c r="V76">
        <v>0.4836795252</v>
      </c>
      <c r="W76">
        <v>0.0218727442</v>
      </c>
      <c r="X76">
        <v>-0.2115</v>
      </c>
      <c r="Y76">
        <v>-0.3091</v>
      </c>
      <c r="Z76">
        <v>-0.114</v>
      </c>
      <c r="AA76">
        <v>0.8093454597</v>
      </c>
      <c r="AB76">
        <v>0.734137729</v>
      </c>
      <c r="AC76">
        <v>0.892257743</v>
      </c>
      <c r="AD76" s="4">
        <v>8.276523E-40</v>
      </c>
      <c r="AE76">
        <v>-1.8579</v>
      </c>
      <c r="AF76">
        <v>-2.1337</v>
      </c>
      <c r="AG76">
        <v>-1.5821</v>
      </c>
      <c r="AH76" s="4">
        <v>2.042847E-28</v>
      </c>
      <c r="AI76">
        <v>-0.8594</v>
      </c>
      <c r="AJ76">
        <v>-1.0117</v>
      </c>
      <c r="AK76">
        <v>-0.707</v>
      </c>
      <c r="AL76" t="s">
        <v>285</v>
      </c>
    </row>
    <row r="77" spans="1:38" ht="12.75">
      <c r="A77" t="s">
        <v>46</v>
      </c>
      <c r="B77">
        <v>234</v>
      </c>
      <c r="C77">
        <v>2523</v>
      </c>
      <c r="D77">
        <v>0.0900273584</v>
      </c>
      <c r="E77">
        <v>0.0781416979</v>
      </c>
      <c r="F77">
        <v>0.1037208748</v>
      </c>
      <c r="G77" s="4">
        <v>7.528138E-60</v>
      </c>
      <c r="H77">
        <v>0.0927467301</v>
      </c>
      <c r="I77">
        <v>0.0060630434</v>
      </c>
      <c r="J77">
        <v>-1.1787</v>
      </c>
      <c r="K77">
        <v>-1.3203</v>
      </c>
      <c r="L77">
        <v>-1.0371</v>
      </c>
      <c r="M77">
        <v>0.3076712187</v>
      </c>
      <c r="N77">
        <v>0.2670516145</v>
      </c>
      <c r="O77">
        <v>0.354469225</v>
      </c>
      <c r="P77">
        <v>2162</v>
      </c>
      <c r="Q77">
        <v>3700</v>
      </c>
      <c r="R77">
        <v>0.546128097</v>
      </c>
      <c r="S77">
        <v>0.5158676621</v>
      </c>
      <c r="T77">
        <v>0.5781635878</v>
      </c>
      <c r="U77">
        <v>0.0419406905</v>
      </c>
      <c r="V77">
        <v>0.5843243243</v>
      </c>
      <c r="W77">
        <v>0.012566841</v>
      </c>
      <c r="X77">
        <v>-0.0592</v>
      </c>
      <c r="Y77">
        <v>-0.1162</v>
      </c>
      <c r="Z77">
        <v>-0.0022</v>
      </c>
      <c r="AA77">
        <v>0.9425562379</v>
      </c>
      <c r="AB77">
        <v>0.8903300993</v>
      </c>
      <c r="AC77">
        <v>0.9978459252</v>
      </c>
      <c r="AD77" s="4">
        <v>1.20453E-131</v>
      </c>
      <c r="AE77">
        <v>-1.8543</v>
      </c>
      <c r="AF77">
        <v>-2.0031</v>
      </c>
      <c r="AG77">
        <v>-1.7054</v>
      </c>
      <c r="AH77" s="4">
        <v>2.013925E-55</v>
      </c>
      <c r="AI77">
        <v>-0.5975</v>
      </c>
      <c r="AJ77">
        <v>-0.6722</v>
      </c>
      <c r="AK77">
        <v>-0.5228</v>
      </c>
      <c r="AL77" t="s">
        <v>286</v>
      </c>
    </row>
    <row r="78" spans="1:38" ht="12.75">
      <c r="A78" t="s">
        <v>48</v>
      </c>
      <c r="B78">
        <v>41</v>
      </c>
      <c r="C78">
        <v>265</v>
      </c>
      <c r="D78">
        <v>0.1386262888</v>
      </c>
      <c r="E78">
        <v>0.0975069024</v>
      </c>
      <c r="F78">
        <v>0.1970860264</v>
      </c>
      <c r="G78">
        <v>3.16391E-05</v>
      </c>
      <c r="H78">
        <v>0.1547169811</v>
      </c>
      <c r="I78">
        <v>0.024162733</v>
      </c>
      <c r="J78">
        <v>-0.7471</v>
      </c>
      <c r="K78">
        <v>-1.0989</v>
      </c>
      <c r="L78">
        <v>-0.3952</v>
      </c>
      <c r="M78">
        <v>0.4737595323</v>
      </c>
      <c r="N78">
        <v>0.3332327864</v>
      </c>
      <c r="O78">
        <v>0.6735474529</v>
      </c>
      <c r="P78">
        <v>208</v>
      </c>
      <c r="Q78">
        <v>302</v>
      </c>
      <c r="R78">
        <v>0.6653443881</v>
      </c>
      <c r="S78">
        <v>0.5769131598</v>
      </c>
      <c r="T78">
        <v>0.7673306586</v>
      </c>
      <c r="U78">
        <v>0.0573580137</v>
      </c>
      <c r="V78">
        <v>0.6887417219</v>
      </c>
      <c r="W78">
        <v>0.047755646</v>
      </c>
      <c r="X78">
        <v>0.1383</v>
      </c>
      <c r="Y78">
        <v>-0.0043</v>
      </c>
      <c r="Z78">
        <v>0.2809</v>
      </c>
      <c r="AA78">
        <v>1.1483102716</v>
      </c>
      <c r="AB78">
        <v>0.9956878257</v>
      </c>
      <c r="AC78">
        <v>1.3243272096</v>
      </c>
      <c r="AD78" s="4">
        <v>4.598658E-17</v>
      </c>
      <c r="AE78">
        <v>-1.62</v>
      </c>
      <c r="AF78">
        <v>-1.9982</v>
      </c>
      <c r="AG78">
        <v>-1.2419</v>
      </c>
      <c r="AH78">
        <v>0.0001824783</v>
      </c>
      <c r="AI78">
        <v>-0.5262</v>
      </c>
      <c r="AJ78">
        <v>-0.8019</v>
      </c>
      <c r="AK78">
        <v>-0.2506</v>
      </c>
      <c r="AL78" t="s">
        <v>287</v>
      </c>
    </row>
    <row r="79" spans="1:38" ht="12.75">
      <c r="A79" t="s">
        <v>47</v>
      </c>
      <c r="B79">
        <v>82</v>
      </c>
      <c r="C79">
        <v>603</v>
      </c>
      <c r="D79">
        <v>0.1387051745</v>
      </c>
      <c r="E79">
        <v>0.1110954572</v>
      </c>
      <c r="F79">
        <v>0.173176527</v>
      </c>
      <c r="G79" s="4">
        <v>4.349837E-11</v>
      </c>
      <c r="H79">
        <v>0.135986733</v>
      </c>
      <c r="I79">
        <v>0.0150172225</v>
      </c>
      <c r="J79">
        <v>-0.7465</v>
      </c>
      <c r="K79">
        <v>-0.9684</v>
      </c>
      <c r="L79">
        <v>-0.5245</v>
      </c>
      <c r="M79">
        <v>0.4740291268</v>
      </c>
      <c r="N79">
        <v>0.3796720832</v>
      </c>
      <c r="O79">
        <v>0.5918360159</v>
      </c>
      <c r="P79">
        <v>350</v>
      </c>
      <c r="Q79">
        <v>763</v>
      </c>
      <c r="R79">
        <v>0.4255206596</v>
      </c>
      <c r="S79">
        <v>0.3786036169</v>
      </c>
      <c r="T79">
        <v>0.4782517221</v>
      </c>
      <c r="U79" s="4">
        <v>2.22972E-07</v>
      </c>
      <c r="V79">
        <v>0.4587155963</v>
      </c>
      <c r="W79">
        <v>0.02451938</v>
      </c>
      <c r="X79">
        <v>-0.3087</v>
      </c>
      <c r="Y79">
        <v>-0.4255</v>
      </c>
      <c r="Z79">
        <v>-0.1919</v>
      </c>
      <c r="AA79">
        <v>0.7344012408</v>
      </c>
      <c r="AB79">
        <v>0.6534276532</v>
      </c>
      <c r="AC79">
        <v>0.8254091786</v>
      </c>
      <c r="AD79" s="4">
        <v>2.336315E-20</v>
      </c>
      <c r="AE79">
        <v>-1.1725</v>
      </c>
      <c r="AF79">
        <v>-1.421</v>
      </c>
      <c r="AG79">
        <v>-0.9239</v>
      </c>
      <c r="AH79" s="4">
        <v>1.37487E-16</v>
      </c>
      <c r="AI79">
        <v>-0.5315</v>
      </c>
      <c r="AJ79">
        <v>-0.6575</v>
      </c>
      <c r="AK79">
        <v>-0.4055</v>
      </c>
      <c r="AL79" t="s">
        <v>288</v>
      </c>
    </row>
    <row r="80" spans="1:38" ht="12.75">
      <c r="A80" t="s">
        <v>53</v>
      </c>
      <c r="B80">
        <v>10</v>
      </c>
      <c r="C80">
        <v>225</v>
      </c>
      <c r="D80">
        <v>0.0443845908</v>
      </c>
      <c r="E80">
        <v>0.0231907552</v>
      </c>
      <c r="F80">
        <v>0.0849472938</v>
      </c>
      <c r="G80" s="4">
        <v>1.2388612E-08</v>
      </c>
      <c r="H80">
        <v>0.0444444444</v>
      </c>
      <c r="I80">
        <v>0.0140545674</v>
      </c>
      <c r="J80">
        <v>-1.8859</v>
      </c>
      <c r="K80">
        <v>-2.5351</v>
      </c>
      <c r="L80">
        <v>-1.2368</v>
      </c>
      <c r="M80">
        <v>0.1516856806</v>
      </c>
      <c r="N80">
        <v>0.079255107</v>
      </c>
      <c r="O80">
        <v>0.2903099443</v>
      </c>
      <c r="P80">
        <v>108</v>
      </c>
      <c r="Q80">
        <v>260</v>
      </c>
      <c r="R80">
        <v>0.3781684645</v>
      </c>
      <c r="S80">
        <v>0.3053849474</v>
      </c>
      <c r="T80">
        <v>0.4682987447</v>
      </c>
      <c r="U80">
        <v>9.15181E-05</v>
      </c>
      <c r="V80">
        <v>0.4153846154</v>
      </c>
      <c r="W80">
        <v>0.0399704033</v>
      </c>
      <c r="X80">
        <v>-0.4267</v>
      </c>
      <c r="Y80">
        <v>-0.6404</v>
      </c>
      <c r="Z80">
        <v>-0.2129</v>
      </c>
      <c r="AA80">
        <v>0.6526766286</v>
      </c>
      <c r="AB80">
        <v>0.5270603887</v>
      </c>
      <c r="AC80">
        <v>0.8082314488</v>
      </c>
      <c r="AD80" s="4">
        <v>2.98487E-10</v>
      </c>
      <c r="AE80">
        <v>-2.194</v>
      </c>
      <c r="AF80">
        <v>-2.8766</v>
      </c>
      <c r="AG80">
        <v>-1.5114</v>
      </c>
      <c r="AH80" s="4">
        <v>8.131537E-12</v>
      </c>
      <c r="AI80">
        <v>-1.1881</v>
      </c>
      <c r="AJ80">
        <v>-1.5288</v>
      </c>
      <c r="AK80">
        <v>-0.8475</v>
      </c>
      <c r="AL80" t="s">
        <v>289</v>
      </c>
    </row>
    <row r="81" spans="1:38" ht="12.75">
      <c r="A81" t="s">
        <v>52</v>
      </c>
      <c r="B81">
        <v>32</v>
      </c>
      <c r="C81">
        <v>780</v>
      </c>
      <c r="D81">
        <v>0.027359218</v>
      </c>
      <c r="E81">
        <v>0.0152785365</v>
      </c>
      <c r="F81">
        <v>0.0489920489</v>
      </c>
      <c r="G81" s="4">
        <v>1.55764E-15</v>
      </c>
      <c r="H81">
        <v>0.041025641</v>
      </c>
      <c r="I81">
        <v>0.0072523772</v>
      </c>
      <c r="J81">
        <v>-2.3698</v>
      </c>
      <c r="K81">
        <v>-2.9524</v>
      </c>
      <c r="L81">
        <v>-1.7872</v>
      </c>
      <c r="M81">
        <v>0.0935009545</v>
      </c>
      <c r="N81">
        <v>0.0522148604</v>
      </c>
      <c r="O81">
        <v>0.167431808</v>
      </c>
      <c r="P81">
        <v>322</v>
      </c>
      <c r="Q81">
        <v>1029</v>
      </c>
      <c r="R81">
        <v>0.2220916812</v>
      </c>
      <c r="S81">
        <v>0.1894258499</v>
      </c>
      <c r="T81">
        <v>0.2603906219</v>
      </c>
      <c r="U81" s="4">
        <v>3.320855E-32</v>
      </c>
      <c r="V81">
        <v>0.3129251701</v>
      </c>
      <c r="W81">
        <v>0.0174386379</v>
      </c>
      <c r="X81">
        <v>-0.9589</v>
      </c>
      <c r="Y81">
        <v>-1.118</v>
      </c>
      <c r="Z81">
        <v>-0.7998</v>
      </c>
      <c r="AA81">
        <v>0.3833054931</v>
      </c>
      <c r="AB81">
        <v>0.3269279084</v>
      </c>
      <c r="AC81">
        <v>0.4494051969</v>
      </c>
      <c r="AD81" s="4">
        <v>3.083708E-12</v>
      </c>
      <c r="AE81">
        <v>-2.1456</v>
      </c>
      <c r="AF81">
        <v>-2.7485</v>
      </c>
      <c r="AG81">
        <v>-1.5426</v>
      </c>
      <c r="AH81" s="4">
        <v>6.373851E-30</v>
      </c>
      <c r="AI81">
        <v>-1.6399</v>
      </c>
      <c r="AJ81">
        <v>-1.9228</v>
      </c>
      <c r="AK81">
        <v>-1.3571</v>
      </c>
      <c r="AL81" t="s">
        <v>290</v>
      </c>
    </row>
    <row r="82" spans="1:38" ht="12.75">
      <c r="A82" t="s">
        <v>51</v>
      </c>
      <c r="B82">
        <v>17</v>
      </c>
      <c r="C82">
        <v>500</v>
      </c>
      <c r="D82">
        <v>0.0299702198</v>
      </c>
      <c r="E82">
        <v>0.0172061034</v>
      </c>
      <c r="F82">
        <v>0.0522032241</v>
      </c>
      <c r="G82" s="4">
        <v>8.430548E-16</v>
      </c>
      <c r="H82">
        <v>0.034</v>
      </c>
      <c r="I82">
        <v>0.0082462113</v>
      </c>
      <c r="J82">
        <v>-2.2786</v>
      </c>
      <c r="K82">
        <v>-2.8336</v>
      </c>
      <c r="L82">
        <v>-1.7237</v>
      </c>
      <c r="M82">
        <v>0.1024241321</v>
      </c>
      <c r="N82">
        <v>0.0588023786</v>
      </c>
      <c r="O82">
        <v>0.1784060964</v>
      </c>
      <c r="P82">
        <v>178</v>
      </c>
      <c r="Q82">
        <v>686</v>
      </c>
      <c r="R82">
        <v>0.1971584549</v>
      </c>
      <c r="S82">
        <v>0.1583463965</v>
      </c>
      <c r="T82">
        <v>0.2454836813</v>
      </c>
      <c r="U82" s="4">
        <v>5.529497E-22</v>
      </c>
      <c r="V82">
        <v>0.2594752187</v>
      </c>
      <c r="W82">
        <v>0.0194484899</v>
      </c>
      <c r="X82">
        <v>-1.078</v>
      </c>
      <c r="Y82">
        <v>-1.2972</v>
      </c>
      <c r="Z82">
        <v>-0.8588</v>
      </c>
      <c r="AA82">
        <v>0.3402735229</v>
      </c>
      <c r="AB82">
        <v>0.2732882352</v>
      </c>
      <c r="AC82">
        <v>0.4236774786</v>
      </c>
      <c r="AD82" s="4">
        <v>1.923464E-10</v>
      </c>
      <c r="AE82">
        <v>-1.9353</v>
      </c>
      <c r="AF82">
        <v>-2.531</v>
      </c>
      <c r="AG82">
        <v>-1.3396</v>
      </c>
      <c r="AH82" s="4">
        <v>1.742853E-28</v>
      </c>
      <c r="AI82">
        <v>-1.7326</v>
      </c>
      <c r="AJ82">
        <v>-2.0394</v>
      </c>
      <c r="AK82">
        <v>-1.4259</v>
      </c>
      <c r="AL82" t="s">
        <v>291</v>
      </c>
    </row>
    <row r="83" spans="1:38" ht="12.75">
      <c r="A83" t="s">
        <v>50</v>
      </c>
      <c r="B83">
        <v>28</v>
      </c>
      <c r="C83">
        <v>637</v>
      </c>
      <c r="D83">
        <v>0.0316588923</v>
      </c>
      <c r="E83">
        <v>0.0189643058</v>
      </c>
      <c r="F83">
        <v>0.0528511548</v>
      </c>
      <c r="G83" s="4">
        <v>1.812086E-17</v>
      </c>
      <c r="H83">
        <v>0.043956044</v>
      </c>
      <c r="I83">
        <v>0.0083069115</v>
      </c>
      <c r="J83">
        <v>-2.2238</v>
      </c>
      <c r="K83">
        <v>-2.7363</v>
      </c>
      <c r="L83">
        <v>-1.7114</v>
      </c>
      <c r="M83">
        <v>0.1081952214</v>
      </c>
      <c r="N83">
        <v>0.0648110884</v>
      </c>
      <c r="O83">
        <v>0.180620419</v>
      </c>
      <c r="P83">
        <v>320</v>
      </c>
      <c r="Q83">
        <v>866</v>
      </c>
      <c r="R83">
        <v>0.3083156628</v>
      </c>
      <c r="S83">
        <v>0.2676985685</v>
      </c>
      <c r="T83">
        <v>0.3550954661</v>
      </c>
      <c r="U83" s="4">
        <v>2.071171E-18</v>
      </c>
      <c r="V83">
        <v>0.3695150115</v>
      </c>
      <c r="W83">
        <v>0.0206565171</v>
      </c>
      <c r="X83">
        <v>-0.6309</v>
      </c>
      <c r="Y83">
        <v>-0.7722</v>
      </c>
      <c r="Z83">
        <v>-0.4896</v>
      </c>
      <c r="AA83">
        <v>0.532118477</v>
      </c>
      <c r="AB83">
        <v>0.4620178984</v>
      </c>
      <c r="AC83">
        <v>0.6128552045</v>
      </c>
      <c r="AD83" s="4">
        <v>8.010621E-18</v>
      </c>
      <c r="AE83">
        <v>-2.3276</v>
      </c>
      <c r="AF83">
        <v>-2.8581</v>
      </c>
      <c r="AG83">
        <v>-1.7971</v>
      </c>
      <c r="AH83" s="4">
        <v>1.190093E-27</v>
      </c>
      <c r="AI83">
        <v>-1.447</v>
      </c>
      <c r="AJ83">
        <v>-1.7072</v>
      </c>
      <c r="AK83">
        <v>-1.1867</v>
      </c>
      <c r="AL83" t="s">
        <v>292</v>
      </c>
    </row>
    <row r="84" spans="1:38" ht="12.75">
      <c r="A84" t="s">
        <v>54</v>
      </c>
      <c r="B84">
        <v>4</v>
      </c>
      <c r="C84">
        <v>224</v>
      </c>
      <c r="D84">
        <v>0.0006223204</v>
      </c>
      <c r="E84" s="4">
        <v>6.73882E-276</v>
      </c>
      <c r="F84" s="4">
        <v>5.747042E+268</v>
      </c>
      <c r="G84">
        <v>0.984635143</v>
      </c>
      <c r="H84">
        <v>0.0178571429</v>
      </c>
      <c r="I84">
        <v>0.0089285714</v>
      </c>
      <c r="J84">
        <v>-6.1531</v>
      </c>
      <c r="K84">
        <v>-632.377</v>
      </c>
      <c r="L84">
        <v>620.0704</v>
      </c>
      <c r="M84">
        <v>0.0021267988</v>
      </c>
      <c r="N84" s="4">
        <v>2.30301E-275</v>
      </c>
      <c r="O84" s="4">
        <v>1.964069E+269</v>
      </c>
      <c r="P84">
        <v>71</v>
      </c>
      <c r="Q84">
        <v>285</v>
      </c>
      <c r="R84">
        <v>0.1801281205</v>
      </c>
      <c r="S84">
        <v>0.1297679992</v>
      </c>
      <c r="T84">
        <v>0.250031903</v>
      </c>
      <c r="U84" s="4">
        <v>2.886445E-12</v>
      </c>
      <c r="V84">
        <v>0.249122807</v>
      </c>
      <c r="W84">
        <v>0.0295654378</v>
      </c>
      <c r="X84">
        <v>-1.1683</v>
      </c>
      <c r="Y84">
        <v>-1.4963</v>
      </c>
      <c r="Z84">
        <v>-0.8404</v>
      </c>
      <c r="AA84">
        <v>0.3108810635</v>
      </c>
      <c r="AB84">
        <v>0.223965106</v>
      </c>
      <c r="AC84">
        <v>0.4315272024</v>
      </c>
      <c r="AD84">
        <v>0.9857178876</v>
      </c>
      <c r="AE84">
        <v>-5.7195</v>
      </c>
      <c r="AF84">
        <v>-631.943</v>
      </c>
      <c r="AG84">
        <v>620.5041</v>
      </c>
      <c r="AH84">
        <v>0.9804459503</v>
      </c>
      <c r="AI84">
        <v>-3.4805</v>
      </c>
      <c r="AJ84">
        <v>-281.802</v>
      </c>
      <c r="AK84">
        <v>274.8412</v>
      </c>
      <c r="AL84" t="s">
        <v>293</v>
      </c>
    </row>
    <row r="85" spans="1:38" ht="12.75">
      <c r="A85" t="s">
        <v>55</v>
      </c>
      <c r="B85">
        <v>13</v>
      </c>
      <c r="C85">
        <v>468</v>
      </c>
      <c r="D85">
        <v>0.0276061702</v>
      </c>
      <c r="E85">
        <v>0.0155516587</v>
      </c>
      <c r="F85">
        <v>0.0490044599</v>
      </c>
      <c r="G85" s="4">
        <v>7.449895E-16</v>
      </c>
      <c r="H85">
        <v>0.0277777778</v>
      </c>
      <c r="I85">
        <v>0.0077041694</v>
      </c>
      <c r="J85">
        <v>-2.3608</v>
      </c>
      <c r="K85">
        <v>-2.9347</v>
      </c>
      <c r="L85">
        <v>-1.7869</v>
      </c>
      <c r="M85">
        <v>0.0943449211</v>
      </c>
      <c r="N85">
        <v>0.0531482636</v>
      </c>
      <c r="O85">
        <v>0.1674742229</v>
      </c>
      <c r="P85">
        <v>131</v>
      </c>
      <c r="Q85">
        <v>588</v>
      </c>
      <c r="R85">
        <v>0.171618911</v>
      </c>
      <c r="S85">
        <v>0.1381134888</v>
      </c>
      <c r="T85">
        <v>0.2132525278</v>
      </c>
      <c r="U85" s="4">
        <v>4.794279E-28</v>
      </c>
      <c r="V85">
        <v>0.2227891156</v>
      </c>
      <c r="W85">
        <v>0.0194651754</v>
      </c>
      <c r="X85">
        <v>-1.2167</v>
      </c>
      <c r="Y85">
        <v>-1.4339</v>
      </c>
      <c r="Z85">
        <v>-0.9995</v>
      </c>
      <c r="AA85">
        <v>0.2961951161</v>
      </c>
      <c r="AB85">
        <v>0.2383684911</v>
      </c>
      <c r="AC85">
        <v>0.3680500993</v>
      </c>
      <c r="AD85" s="4">
        <v>1.8533052E-09</v>
      </c>
      <c r="AE85">
        <v>-1.8788</v>
      </c>
      <c r="AF85">
        <v>-2.4914</v>
      </c>
      <c r="AG85">
        <v>-1.2661</v>
      </c>
      <c r="AH85" s="4">
        <v>8.374075E-31</v>
      </c>
      <c r="AI85">
        <v>-1.6893</v>
      </c>
      <c r="AJ85">
        <v>-1.9763</v>
      </c>
      <c r="AK85">
        <v>-1.4024</v>
      </c>
      <c r="AL85" t="s">
        <v>294</v>
      </c>
    </row>
    <row r="86" spans="1:38" ht="12.75">
      <c r="A86" t="s">
        <v>56</v>
      </c>
      <c r="B86">
        <v>1</v>
      </c>
      <c r="C86">
        <v>351</v>
      </c>
      <c r="D86" s="4">
        <v>2.5813574E-07</v>
      </c>
      <c r="E86">
        <v>0</v>
      </c>
      <c r="F86" t="s">
        <v>107</v>
      </c>
      <c r="G86">
        <v>0.9801063164</v>
      </c>
      <c r="H86">
        <v>0.0028490028</v>
      </c>
      <c r="I86">
        <v>0.0028490028</v>
      </c>
      <c r="J86">
        <v>-13.9409</v>
      </c>
      <c r="K86">
        <v>-1109.71</v>
      </c>
      <c r="L86">
        <v>1081.825</v>
      </c>
      <c r="M86" s="4">
        <v>8.8218669E-07</v>
      </c>
      <c r="N86">
        <v>0</v>
      </c>
      <c r="O86" t="s">
        <v>107</v>
      </c>
      <c r="P86">
        <v>166</v>
      </c>
      <c r="Q86">
        <v>508</v>
      </c>
      <c r="R86">
        <v>0.2681798287</v>
      </c>
      <c r="S86">
        <v>0.2200406675</v>
      </c>
      <c r="T86">
        <v>0.3268505832</v>
      </c>
      <c r="U86" s="4">
        <v>2.319284E-14</v>
      </c>
      <c r="V86">
        <v>0.3267716535</v>
      </c>
      <c r="W86">
        <v>0.0253623991</v>
      </c>
      <c r="X86">
        <v>-0.7704</v>
      </c>
      <c r="Y86">
        <v>-0.9682</v>
      </c>
      <c r="Z86">
        <v>-0.5725</v>
      </c>
      <c r="AA86">
        <v>0.4628484998</v>
      </c>
      <c r="AB86">
        <v>0.3797656721</v>
      </c>
      <c r="AC86">
        <v>0.5641076842</v>
      </c>
      <c r="AD86">
        <v>0.9801571971</v>
      </c>
      <c r="AE86">
        <v>-13.9052</v>
      </c>
      <c r="AF86">
        <v>-1109.67</v>
      </c>
      <c r="AG86">
        <v>1081.86</v>
      </c>
      <c r="AH86">
        <v>0.9788064502</v>
      </c>
      <c r="AI86">
        <v>-6.6009</v>
      </c>
      <c r="AJ86">
        <v>-493.608</v>
      </c>
      <c r="AK86">
        <v>480.406</v>
      </c>
      <c r="AL86" t="s">
        <v>295</v>
      </c>
    </row>
    <row r="87" spans="1:38" ht="12.75">
      <c r="A87" t="s">
        <v>49</v>
      </c>
      <c r="B87">
        <v>4</v>
      </c>
      <c r="C87">
        <v>260</v>
      </c>
      <c r="D87">
        <v>0.0005432103</v>
      </c>
      <c r="E87" s="4">
        <v>1.44208E-267</v>
      </c>
      <c r="F87" s="4">
        <v>2.0462E+260</v>
      </c>
      <c r="G87">
        <v>0.9837958973</v>
      </c>
      <c r="H87">
        <v>0.0153846154</v>
      </c>
      <c r="I87">
        <v>0.0076923077</v>
      </c>
      <c r="J87">
        <v>-6.2891</v>
      </c>
      <c r="K87">
        <v>-613.195</v>
      </c>
      <c r="L87">
        <v>600.617</v>
      </c>
      <c r="M87">
        <v>0.0018564378</v>
      </c>
      <c r="N87" s="4">
        <v>4.92834E-267</v>
      </c>
      <c r="O87" s="4">
        <v>6.99295E+260</v>
      </c>
      <c r="P87">
        <v>130</v>
      </c>
      <c r="Q87">
        <v>343</v>
      </c>
      <c r="R87">
        <v>0.3026545413</v>
      </c>
      <c r="S87">
        <v>0.2436703737</v>
      </c>
      <c r="T87">
        <v>0.3759167353</v>
      </c>
      <c r="U87" s="4">
        <v>4.3134079E-09</v>
      </c>
      <c r="V87">
        <v>0.3790087464</v>
      </c>
      <c r="W87">
        <v>0.033241266</v>
      </c>
      <c r="X87">
        <v>-0.6494</v>
      </c>
      <c r="Y87">
        <v>-0.8662</v>
      </c>
      <c r="Z87">
        <v>-0.4326</v>
      </c>
      <c r="AA87">
        <v>0.5223480122</v>
      </c>
      <c r="AB87">
        <v>0.4205479118</v>
      </c>
      <c r="AC87">
        <v>0.648790395</v>
      </c>
      <c r="AD87">
        <v>0.9835762237</v>
      </c>
      <c r="AE87">
        <v>-6.3744</v>
      </c>
      <c r="AF87">
        <v>-613.281</v>
      </c>
      <c r="AG87">
        <v>600.5318</v>
      </c>
      <c r="AH87">
        <v>0.9819461289</v>
      </c>
      <c r="AI87">
        <v>-3.1143</v>
      </c>
      <c r="AJ87">
        <v>-272.85</v>
      </c>
      <c r="AK87">
        <v>266.6218</v>
      </c>
      <c r="AL87" t="s">
        <v>296</v>
      </c>
    </row>
    <row r="88" spans="1:38" ht="12.75">
      <c r="A88" t="s">
        <v>87</v>
      </c>
      <c r="B88">
        <v>4407</v>
      </c>
      <c r="C88">
        <v>10441</v>
      </c>
      <c r="D88">
        <v>0.4247633709</v>
      </c>
      <c r="E88">
        <v>0.4058227445</v>
      </c>
      <c r="F88">
        <v>0.4445879974</v>
      </c>
      <c r="G88" s="4">
        <v>1.028244E-57</v>
      </c>
      <c r="H88">
        <v>0.4220860071</v>
      </c>
      <c r="I88">
        <v>0.0063581304</v>
      </c>
      <c r="J88">
        <v>0.3727</v>
      </c>
      <c r="K88">
        <v>0.3271</v>
      </c>
      <c r="L88">
        <v>0.4183</v>
      </c>
      <c r="M88">
        <v>1.4516416601</v>
      </c>
      <c r="N88">
        <v>1.3869114968</v>
      </c>
      <c r="O88">
        <v>1.5193929202</v>
      </c>
      <c r="P88">
        <v>8301</v>
      </c>
      <c r="Q88">
        <v>13991</v>
      </c>
      <c r="R88">
        <v>0.5854588565</v>
      </c>
      <c r="S88">
        <v>0.5625598901</v>
      </c>
      <c r="T88">
        <v>0.6092899239</v>
      </c>
      <c r="U88">
        <v>0.610025125</v>
      </c>
      <c r="V88">
        <v>0.593309985</v>
      </c>
      <c r="W88">
        <v>0.0065120309</v>
      </c>
      <c r="X88">
        <v>0.0104</v>
      </c>
      <c r="Y88">
        <v>-0.0295</v>
      </c>
      <c r="Z88">
        <v>0.0503</v>
      </c>
      <c r="AA88">
        <v>1.010436746</v>
      </c>
      <c r="AB88">
        <v>0.9709156818</v>
      </c>
      <c r="AC88">
        <v>1.0515665128</v>
      </c>
      <c r="AD88" s="4">
        <v>1.632226E-47</v>
      </c>
      <c r="AE88">
        <v>-0.3724</v>
      </c>
      <c r="AF88">
        <v>-0.4228</v>
      </c>
      <c r="AG88">
        <v>-0.322</v>
      </c>
      <c r="AH88" s="4">
        <v>2.448896E-48</v>
      </c>
      <c r="AI88">
        <v>0.2204</v>
      </c>
      <c r="AJ88">
        <v>0.1909</v>
      </c>
      <c r="AK88">
        <v>0.25</v>
      </c>
      <c r="AL88" t="s">
        <v>297</v>
      </c>
    </row>
    <row r="89" spans="1:38" ht="12.75">
      <c r="A89" t="s">
        <v>86</v>
      </c>
      <c r="B89">
        <v>3347</v>
      </c>
      <c r="C89">
        <v>8166</v>
      </c>
      <c r="D89">
        <v>0.4202910619</v>
      </c>
      <c r="E89">
        <v>0.4004070232</v>
      </c>
      <c r="F89">
        <v>0.4411625333</v>
      </c>
      <c r="G89" s="4">
        <v>1.47654E-48</v>
      </c>
      <c r="H89">
        <v>0.4098701935</v>
      </c>
      <c r="I89">
        <v>0.0070846513</v>
      </c>
      <c r="J89">
        <v>0.3621</v>
      </c>
      <c r="K89">
        <v>0.3136</v>
      </c>
      <c r="L89">
        <v>0.4106</v>
      </c>
      <c r="M89">
        <v>1.4363574087</v>
      </c>
      <c r="N89">
        <v>1.3684031053</v>
      </c>
      <c r="O89">
        <v>1.5076862932</v>
      </c>
      <c r="P89">
        <v>5889</v>
      </c>
      <c r="Q89">
        <v>10331</v>
      </c>
      <c r="R89">
        <v>0.5612684052</v>
      </c>
      <c r="S89">
        <v>0.5381148358</v>
      </c>
      <c r="T89">
        <v>0.5854182075</v>
      </c>
      <c r="U89">
        <v>0.1388351834</v>
      </c>
      <c r="V89">
        <v>0.5700319427</v>
      </c>
      <c r="W89">
        <v>0.0074281115</v>
      </c>
      <c r="X89">
        <v>-0.0318</v>
      </c>
      <c r="Y89">
        <v>-0.0739</v>
      </c>
      <c r="Z89">
        <v>0.0103</v>
      </c>
      <c r="AA89">
        <v>0.9686867226</v>
      </c>
      <c r="AB89">
        <v>0.9287262421</v>
      </c>
      <c r="AC89">
        <v>1.0103665904</v>
      </c>
      <c r="AD89" s="4">
        <v>2.723914E-34</v>
      </c>
      <c r="AE89">
        <v>-0.3408</v>
      </c>
      <c r="AF89">
        <v>-0.3955</v>
      </c>
      <c r="AG89">
        <v>-0.2861</v>
      </c>
      <c r="AH89" s="4">
        <v>7.376404E-38</v>
      </c>
      <c r="AI89">
        <v>0.2048</v>
      </c>
      <c r="AJ89">
        <v>0.1736</v>
      </c>
      <c r="AK89">
        <v>0.236</v>
      </c>
      <c r="AL89" t="s">
        <v>298</v>
      </c>
    </row>
    <row r="90" spans="1:38" ht="12.75">
      <c r="A90" t="s">
        <v>82</v>
      </c>
      <c r="B90">
        <v>5302</v>
      </c>
      <c r="C90">
        <v>12327</v>
      </c>
      <c r="D90">
        <v>0.4338636925</v>
      </c>
      <c r="E90">
        <v>0.415318151</v>
      </c>
      <c r="F90">
        <v>0.4532373632</v>
      </c>
      <c r="G90" s="4">
        <v>6.875735E-70</v>
      </c>
      <c r="H90">
        <v>0.4301127606</v>
      </c>
      <c r="I90">
        <v>0.0059069387</v>
      </c>
      <c r="J90">
        <v>0.3939</v>
      </c>
      <c r="K90">
        <v>0.3502</v>
      </c>
      <c r="L90">
        <v>0.4376</v>
      </c>
      <c r="M90">
        <v>1.4827422839</v>
      </c>
      <c r="N90">
        <v>1.4193623354</v>
      </c>
      <c r="O90">
        <v>1.5489523892</v>
      </c>
      <c r="P90">
        <v>10688</v>
      </c>
      <c r="Q90">
        <v>16483</v>
      </c>
      <c r="R90">
        <v>0.6408223384</v>
      </c>
      <c r="S90">
        <v>0.6165944809</v>
      </c>
      <c r="T90">
        <v>0.6660021816</v>
      </c>
      <c r="U90" s="4">
        <v>3.0067667E-07</v>
      </c>
      <c r="V90">
        <v>0.6484256507</v>
      </c>
      <c r="W90">
        <v>0.0062720854</v>
      </c>
      <c r="X90">
        <v>0.1007</v>
      </c>
      <c r="Y90">
        <v>0.0622</v>
      </c>
      <c r="Z90">
        <v>0.1393</v>
      </c>
      <c r="AA90">
        <v>1.1059879464</v>
      </c>
      <c r="AB90">
        <v>1.0641733641</v>
      </c>
      <c r="AC90">
        <v>1.1494455498</v>
      </c>
      <c r="AD90" s="4">
        <v>5.56031E-74</v>
      </c>
      <c r="AE90">
        <v>-0.4415</v>
      </c>
      <c r="AF90">
        <v>-0.4891</v>
      </c>
      <c r="AG90">
        <v>-0.394</v>
      </c>
      <c r="AH90" s="4">
        <v>3.2712E-95</v>
      </c>
      <c r="AI90">
        <v>0.2959</v>
      </c>
      <c r="AJ90">
        <v>0.2679</v>
      </c>
      <c r="AK90">
        <v>0.3239</v>
      </c>
      <c r="AL90" t="s">
        <v>299</v>
      </c>
    </row>
    <row r="91" spans="1:38" ht="12.75">
      <c r="A91" t="s">
        <v>105</v>
      </c>
      <c r="B91">
        <v>6392</v>
      </c>
      <c r="C91">
        <v>14780</v>
      </c>
      <c r="D91">
        <v>0.4518245555</v>
      </c>
      <c r="E91">
        <v>0.4333259205</v>
      </c>
      <c r="F91">
        <v>0.4711128953</v>
      </c>
      <c r="G91" s="4">
        <v>3.122888E-92</v>
      </c>
      <c r="H91">
        <v>0.4324763194</v>
      </c>
      <c r="I91">
        <v>0.0054093359</v>
      </c>
      <c r="J91">
        <v>0.4345</v>
      </c>
      <c r="K91">
        <v>0.3927</v>
      </c>
      <c r="L91">
        <v>0.4763</v>
      </c>
      <c r="M91">
        <v>1.5441240764</v>
      </c>
      <c r="N91">
        <v>1.4809044318</v>
      </c>
      <c r="O91">
        <v>1.6100425606</v>
      </c>
      <c r="P91">
        <v>9756</v>
      </c>
      <c r="Q91">
        <v>14998</v>
      </c>
      <c r="R91">
        <v>0.6537938777</v>
      </c>
      <c r="S91">
        <v>0.628929681</v>
      </c>
      <c r="T91">
        <v>0.6796410591</v>
      </c>
      <c r="U91" s="4">
        <v>1.0255072E-09</v>
      </c>
      <c r="V91">
        <v>0.6504867316</v>
      </c>
      <c r="W91">
        <v>0.0065857091</v>
      </c>
      <c r="X91">
        <v>0.1208</v>
      </c>
      <c r="Y91">
        <v>0.082</v>
      </c>
      <c r="Z91">
        <v>0.1596</v>
      </c>
      <c r="AA91">
        <v>1.1283753776</v>
      </c>
      <c r="AB91">
        <v>1.0854625449</v>
      </c>
      <c r="AC91">
        <v>1.1729847325</v>
      </c>
      <c r="AD91" s="4">
        <v>7.279196E-72</v>
      </c>
      <c r="AE91">
        <v>-0.421</v>
      </c>
      <c r="AF91">
        <v>-0.467</v>
      </c>
      <c r="AG91">
        <v>-0.375</v>
      </c>
      <c r="AH91" s="4">
        <v>1.048E-110</v>
      </c>
      <c r="AI91">
        <v>0.3101</v>
      </c>
      <c r="AJ91">
        <v>0.2829</v>
      </c>
      <c r="AK91">
        <v>0.3373</v>
      </c>
      <c r="AL91" t="s">
        <v>300</v>
      </c>
    </row>
    <row r="92" spans="1:38" ht="12.75">
      <c r="A92" t="s">
        <v>106</v>
      </c>
      <c r="B92">
        <v>2985</v>
      </c>
      <c r="C92">
        <v>8208</v>
      </c>
      <c r="D92">
        <v>0.3788717764</v>
      </c>
      <c r="E92">
        <v>0.3604873951</v>
      </c>
      <c r="F92">
        <v>0.3981937369</v>
      </c>
      <c r="G92" s="4">
        <v>2.427614E-24</v>
      </c>
      <c r="H92">
        <v>0.3636695906</v>
      </c>
      <c r="I92">
        <v>0.0066563296</v>
      </c>
      <c r="J92">
        <v>0.2584</v>
      </c>
      <c r="K92">
        <v>0.2086</v>
      </c>
      <c r="L92">
        <v>0.3081</v>
      </c>
      <c r="M92">
        <v>1.2948057485</v>
      </c>
      <c r="N92">
        <v>1.2319765698</v>
      </c>
      <c r="O92">
        <v>1.3608391324</v>
      </c>
      <c r="P92">
        <v>4407</v>
      </c>
      <c r="Q92">
        <v>8418</v>
      </c>
      <c r="R92">
        <v>0.5255606337</v>
      </c>
      <c r="S92">
        <v>0.5026729907</v>
      </c>
      <c r="T92">
        <v>0.5494903939</v>
      </c>
      <c r="U92">
        <v>1.75545E-05</v>
      </c>
      <c r="V92">
        <v>0.5235210264</v>
      </c>
      <c r="W92">
        <v>0.0078861059</v>
      </c>
      <c r="X92">
        <v>-0.0975</v>
      </c>
      <c r="Y92">
        <v>-0.1421</v>
      </c>
      <c r="Z92">
        <v>-0.053</v>
      </c>
      <c r="AA92">
        <v>0.9070590881</v>
      </c>
      <c r="AB92">
        <v>0.8675575668</v>
      </c>
      <c r="AC92">
        <v>0.9483591877</v>
      </c>
      <c r="AD92" s="4">
        <v>6.212229E-38</v>
      </c>
      <c r="AE92">
        <v>-0.3788</v>
      </c>
      <c r="AF92">
        <v>-0.4364</v>
      </c>
      <c r="AG92">
        <v>-0.3211</v>
      </c>
      <c r="AH92" s="4">
        <v>6.465288E-12</v>
      </c>
      <c r="AI92">
        <v>0.1122</v>
      </c>
      <c r="AJ92">
        <v>0.0802</v>
      </c>
      <c r="AK92">
        <v>0.1442</v>
      </c>
      <c r="AL92" t="s">
        <v>301</v>
      </c>
    </row>
    <row r="93" spans="1:38" ht="12.75">
      <c r="A93" t="s">
        <v>89</v>
      </c>
      <c r="B93">
        <v>2607</v>
      </c>
      <c r="C93">
        <v>7193</v>
      </c>
      <c r="D93">
        <v>0.3483699055</v>
      </c>
      <c r="E93">
        <v>0.3300796831</v>
      </c>
      <c r="F93">
        <v>0.3676736173</v>
      </c>
      <c r="G93" s="4">
        <v>2.311256E-10</v>
      </c>
      <c r="H93">
        <v>0.3624357014</v>
      </c>
      <c r="I93">
        <v>0.0070983998</v>
      </c>
      <c r="J93">
        <v>0.1744</v>
      </c>
      <c r="K93">
        <v>0.1205</v>
      </c>
      <c r="L93">
        <v>0.2284</v>
      </c>
      <c r="M93">
        <v>1.1905646828</v>
      </c>
      <c r="N93">
        <v>1.1280572947</v>
      </c>
      <c r="O93">
        <v>1.2565357013</v>
      </c>
      <c r="P93">
        <v>7036</v>
      </c>
      <c r="Q93">
        <v>12050</v>
      </c>
      <c r="R93">
        <v>0.5661236693</v>
      </c>
      <c r="S93">
        <v>0.5431797155</v>
      </c>
      <c r="T93">
        <v>0.5900367775</v>
      </c>
      <c r="U93">
        <v>0.2717221305</v>
      </c>
      <c r="V93">
        <v>0.5839004149</v>
      </c>
      <c r="W93">
        <v>0.0069610679</v>
      </c>
      <c r="X93">
        <v>-0.0232</v>
      </c>
      <c r="Y93">
        <v>-0.0646</v>
      </c>
      <c r="Z93">
        <v>0.0182</v>
      </c>
      <c r="AA93">
        <v>0.9770663675</v>
      </c>
      <c r="AB93">
        <v>0.9374676599</v>
      </c>
      <c r="AC93">
        <v>1.0183377276</v>
      </c>
      <c r="AD93" s="4">
        <v>4.505417E-71</v>
      </c>
      <c r="AE93">
        <v>-0.5371</v>
      </c>
      <c r="AF93">
        <v>-0.5961</v>
      </c>
      <c r="AG93">
        <v>-0.478</v>
      </c>
      <c r="AH93" s="4">
        <v>7.0601053E-08</v>
      </c>
      <c r="AI93">
        <v>0.0943</v>
      </c>
      <c r="AJ93">
        <v>0.06</v>
      </c>
      <c r="AK93">
        <v>0.1286</v>
      </c>
      <c r="AL93" t="s">
        <v>302</v>
      </c>
    </row>
    <row r="94" spans="1:38" ht="12.75">
      <c r="A94" t="s">
        <v>88</v>
      </c>
      <c r="B94">
        <v>4009</v>
      </c>
      <c r="C94">
        <v>11606</v>
      </c>
      <c r="D94">
        <v>0.35276841</v>
      </c>
      <c r="E94">
        <v>0.3367138663</v>
      </c>
      <c r="F94">
        <v>0.3695884355</v>
      </c>
      <c r="G94" s="4">
        <v>3.612398E-15</v>
      </c>
      <c r="H94">
        <v>0.3454247803</v>
      </c>
      <c r="I94">
        <v>0.0054555113</v>
      </c>
      <c r="J94">
        <v>0.187</v>
      </c>
      <c r="K94">
        <v>0.1404</v>
      </c>
      <c r="L94">
        <v>0.2336</v>
      </c>
      <c r="M94">
        <v>1.2055967046</v>
      </c>
      <c r="N94">
        <v>1.1507298164</v>
      </c>
      <c r="O94">
        <v>1.2630796504</v>
      </c>
      <c r="P94">
        <v>6675</v>
      </c>
      <c r="Q94">
        <v>11738</v>
      </c>
      <c r="R94">
        <v>0.5671740496</v>
      </c>
      <c r="S94">
        <v>0.5443827751</v>
      </c>
      <c r="T94">
        <v>0.5909195096</v>
      </c>
      <c r="U94">
        <v>0.307664372</v>
      </c>
      <c r="V94">
        <v>0.5686658715</v>
      </c>
      <c r="W94">
        <v>0.0069603572</v>
      </c>
      <c r="X94">
        <v>-0.0213</v>
      </c>
      <c r="Y94">
        <v>-0.0624</v>
      </c>
      <c r="Z94">
        <v>0.0197</v>
      </c>
      <c r="AA94">
        <v>0.9788792068</v>
      </c>
      <c r="AB94">
        <v>0.9395440068</v>
      </c>
      <c r="AC94">
        <v>1.0198612248</v>
      </c>
      <c r="AD94" s="4">
        <v>4.25214E-87</v>
      </c>
      <c r="AE94">
        <v>-0.5264</v>
      </c>
      <c r="AF94">
        <v>-0.5785</v>
      </c>
      <c r="AG94">
        <v>-0.4742</v>
      </c>
      <c r="AH94" s="4">
        <v>3.6310724E-07</v>
      </c>
      <c r="AI94">
        <v>0.0782</v>
      </c>
      <c r="AJ94">
        <v>0.0481</v>
      </c>
      <c r="AK94">
        <v>0.1083</v>
      </c>
      <c r="AL94" t="s">
        <v>303</v>
      </c>
    </row>
    <row r="95" spans="1:38" ht="12.75">
      <c r="A95" t="s">
        <v>95</v>
      </c>
      <c r="B95">
        <v>884</v>
      </c>
      <c r="C95">
        <v>2051</v>
      </c>
      <c r="D95">
        <v>0.4195157185</v>
      </c>
      <c r="E95">
        <v>0.3876863433</v>
      </c>
      <c r="F95">
        <v>0.4539583121</v>
      </c>
      <c r="G95" s="4">
        <v>3.591739E-19</v>
      </c>
      <c r="H95">
        <v>0.4310092638</v>
      </c>
      <c r="I95">
        <v>0.0144964103</v>
      </c>
      <c r="J95">
        <v>0.3603</v>
      </c>
      <c r="K95">
        <v>0.2814</v>
      </c>
      <c r="L95">
        <v>0.4392</v>
      </c>
      <c r="M95">
        <v>1.4337076492</v>
      </c>
      <c r="N95">
        <v>1.3249297975</v>
      </c>
      <c r="O95">
        <v>1.5514162541</v>
      </c>
      <c r="P95">
        <v>2035</v>
      </c>
      <c r="Q95">
        <v>3485</v>
      </c>
      <c r="R95">
        <v>0.5760484902</v>
      </c>
      <c r="S95">
        <v>0.5447659882</v>
      </c>
      <c r="T95">
        <v>0.6091273504</v>
      </c>
      <c r="U95">
        <v>0.8380832985</v>
      </c>
      <c r="V95">
        <v>0.5839311334</v>
      </c>
      <c r="W95">
        <v>0.0129443255</v>
      </c>
      <c r="X95">
        <v>-0.0058</v>
      </c>
      <c r="Y95">
        <v>-0.0617</v>
      </c>
      <c r="Z95">
        <v>0.05</v>
      </c>
      <c r="AA95">
        <v>0.9941955023</v>
      </c>
      <c r="AB95">
        <v>0.9402053899</v>
      </c>
      <c r="AC95">
        <v>1.051285929</v>
      </c>
      <c r="AD95" s="4">
        <v>1.544096E-15</v>
      </c>
      <c r="AE95">
        <v>-0.3686</v>
      </c>
      <c r="AF95">
        <v>-0.4592</v>
      </c>
      <c r="AG95">
        <v>-0.278</v>
      </c>
      <c r="AH95" s="4">
        <v>6.611115E-11</v>
      </c>
      <c r="AI95">
        <v>0.1672</v>
      </c>
      <c r="AJ95">
        <v>0.117</v>
      </c>
      <c r="AK95">
        <v>0.2174</v>
      </c>
      <c r="AL95" t="s">
        <v>304</v>
      </c>
    </row>
    <row r="96" spans="1:38" ht="12.75">
      <c r="A96" t="s">
        <v>94</v>
      </c>
      <c r="B96">
        <v>2692</v>
      </c>
      <c r="C96">
        <v>7788</v>
      </c>
      <c r="D96">
        <v>0.3320690505</v>
      </c>
      <c r="E96">
        <v>0.3147975403</v>
      </c>
      <c r="F96">
        <v>0.35028817</v>
      </c>
      <c r="G96" s="4">
        <v>3.4497213E-06</v>
      </c>
      <c r="H96">
        <v>0.3456599897</v>
      </c>
      <c r="I96">
        <v>0.0066621067</v>
      </c>
      <c r="J96">
        <v>0.1265</v>
      </c>
      <c r="K96">
        <v>0.0731</v>
      </c>
      <c r="L96">
        <v>0.1799</v>
      </c>
      <c r="M96">
        <v>1.134856018</v>
      </c>
      <c r="N96">
        <v>1.0758301097</v>
      </c>
      <c r="O96">
        <v>1.1971204096</v>
      </c>
      <c r="P96">
        <v>5670</v>
      </c>
      <c r="Q96">
        <v>10309</v>
      </c>
      <c r="R96">
        <v>0.5429639378</v>
      </c>
      <c r="S96">
        <v>0.5202975675</v>
      </c>
      <c r="T96">
        <v>0.5666177514</v>
      </c>
      <c r="U96">
        <v>0.0028242532</v>
      </c>
      <c r="V96">
        <v>0.5500048501</v>
      </c>
      <c r="W96">
        <v>0.0073042392</v>
      </c>
      <c r="X96">
        <v>-0.065</v>
      </c>
      <c r="Y96">
        <v>-0.1076</v>
      </c>
      <c r="Z96">
        <v>-0.0223</v>
      </c>
      <c r="AA96">
        <v>0.9370952517</v>
      </c>
      <c r="AB96">
        <v>0.8979756224</v>
      </c>
      <c r="AC96">
        <v>0.9779190981</v>
      </c>
      <c r="AD96" s="4">
        <v>1.261448E-71</v>
      </c>
      <c r="AE96">
        <v>-0.5432</v>
      </c>
      <c r="AF96">
        <v>-0.6027</v>
      </c>
      <c r="AG96">
        <v>-0.4837</v>
      </c>
      <c r="AH96">
        <v>0.0914910702</v>
      </c>
      <c r="AI96">
        <v>0.0293</v>
      </c>
      <c r="AJ96">
        <v>-0.0047</v>
      </c>
      <c r="AK96">
        <v>0.0633</v>
      </c>
      <c r="AL96" t="s">
        <v>305</v>
      </c>
    </row>
    <row r="97" spans="1:38" ht="12.75">
      <c r="A97" t="s">
        <v>93</v>
      </c>
      <c r="B97">
        <v>6680</v>
      </c>
      <c r="C97">
        <v>17882</v>
      </c>
      <c r="D97">
        <v>0.3812327116</v>
      </c>
      <c r="E97">
        <v>0.3655721828</v>
      </c>
      <c r="F97">
        <v>0.3975641124</v>
      </c>
      <c r="G97" s="4">
        <v>4.17855E-35</v>
      </c>
      <c r="H97">
        <v>0.3735600045</v>
      </c>
      <c r="I97">
        <v>0.0045705887</v>
      </c>
      <c r="J97">
        <v>0.2646</v>
      </c>
      <c r="K97">
        <v>0.2226</v>
      </c>
      <c r="L97">
        <v>0.3065</v>
      </c>
      <c r="M97">
        <v>1.3028743159</v>
      </c>
      <c r="N97">
        <v>1.2493539855</v>
      </c>
      <c r="O97">
        <v>1.3586873719</v>
      </c>
      <c r="P97">
        <v>10053</v>
      </c>
      <c r="Q97">
        <v>17719</v>
      </c>
      <c r="R97">
        <v>0.568956969</v>
      </c>
      <c r="S97">
        <v>0.5474651444</v>
      </c>
      <c r="T97">
        <v>0.5912924976</v>
      </c>
      <c r="U97">
        <v>0.3540232749</v>
      </c>
      <c r="V97">
        <v>0.5673570743</v>
      </c>
      <c r="W97">
        <v>0.0056585953</v>
      </c>
      <c r="X97">
        <v>-0.0182</v>
      </c>
      <c r="Y97">
        <v>-0.0567</v>
      </c>
      <c r="Z97">
        <v>0.0203</v>
      </c>
      <c r="AA97">
        <v>0.9819563271</v>
      </c>
      <c r="AB97">
        <v>0.9448638328</v>
      </c>
      <c r="AC97">
        <v>1.0205049605</v>
      </c>
      <c r="AD97" s="4">
        <v>7.788738E-83</v>
      </c>
      <c r="AE97">
        <v>-0.4519</v>
      </c>
      <c r="AF97">
        <v>-0.4978</v>
      </c>
      <c r="AG97">
        <v>-0.406</v>
      </c>
      <c r="AH97" s="4">
        <v>2.728151E-20</v>
      </c>
      <c r="AI97">
        <v>0.129</v>
      </c>
      <c r="AJ97">
        <v>0.1016</v>
      </c>
      <c r="AK97">
        <v>0.1564</v>
      </c>
      <c r="AL97" t="s">
        <v>306</v>
      </c>
    </row>
    <row r="98" spans="1:38" ht="12.75">
      <c r="A98" t="s">
        <v>92</v>
      </c>
      <c r="B98">
        <v>1800</v>
      </c>
      <c r="C98">
        <v>6241</v>
      </c>
      <c r="D98">
        <v>0.2965044105</v>
      </c>
      <c r="E98">
        <v>0.2795798347</v>
      </c>
      <c r="F98">
        <v>0.3144535283</v>
      </c>
      <c r="G98">
        <v>0.659200695</v>
      </c>
      <c r="H98">
        <v>0.2884153181</v>
      </c>
      <c r="I98">
        <v>0.0067980142</v>
      </c>
      <c r="J98">
        <v>0.0132</v>
      </c>
      <c r="K98">
        <v>-0.0455</v>
      </c>
      <c r="L98">
        <v>0.072</v>
      </c>
      <c r="M98">
        <v>1.0133127858</v>
      </c>
      <c r="N98">
        <v>0.9554725362</v>
      </c>
      <c r="O98">
        <v>1.0746544384</v>
      </c>
      <c r="P98">
        <v>2612</v>
      </c>
      <c r="Q98">
        <v>5458</v>
      </c>
      <c r="R98">
        <v>0.4793820517</v>
      </c>
      <c r="S98">
        <v>0.4555713504</v>
      </c>
      <c r="T98">
        <v>0.5044372331</v>
      </c>
      <c r="U98" s="4">
        <v>3.076899E-13</v>
      </c>
      <c r="V98">
        <v>0.4785635764</v>
      </c>
      <c r="W98">
        <v>0.00936382</v>
      </c>
      <c r="X98">
        <v>-0.1895</v>
      </c>
      <c r="Y98">
        <v>-0.2405</v>
      </c>
      <c r="Z98">
        <v>-0.1386</v>
      </c>
      <c r="AA98">
        <v>0.8273600015</v>
      </c>
      <c r="AB98">
        <v>0.7862653845</v>
      </c>
      <c r="AC98">
        <v>0.8706024525</v>
      </c>
      <c r="AD98" s="4">
        <v>5.348528E-50</v>
      </c>
      <c r="AE98">
        <v>-0.532</v>
      </c>
      <c r="AF98">
        <v>-0.6021</v>
      </c>
      <c r="AG98">
        <v>-0.4618</v>
      </c>
      <c r="AH98">
        <v>1.3621E-05</v>
      </c>
      <c r="AI98">
        <v>-0.0836</v>
      </c>
      <c r="AJ98">
        <v>-0.1213</v>
      </c>
      <c r="AK98">
        <v>-0.0459</v>
      </c>
      <c r="AL98" t="s">
        <v>307</v>
      </c>
    </row>
    <row r="99" spans="1:38" ht="12.75">
      <c r="A99" t="s">
        <v>91</v>
      </c>
      <c r="B99">
        <v>4652</v>
      </c>
      <c r="C99">
        <v>11275</v>
      </c>
      <c r="D99">
        <v>0.4090115011</v>
      </c>
      <c r="E99">
        <v>0.3909075633</v>
      </c>
      <c r="F99">
        <v>0.427953879</v>
      </c>
      <c r="G99" s="4">
        <v>1.228097E-47</v>
      </c>
      <c r="H99">
        <v>0.412594235</v>
      </c>
      <c r="I99">
        <v>0.0060492746</v>
      </c>
      <c r="J99">
        <v>0.3349</v>
      </c>
      <c r="K99">
        <v>0.2896</v>
      </c>
      <c r="L99">
        <v>0.3802</v>
      </c>
      <c r="M99">
        <v>1.3978091687</v>
      </c>
      <c r="N99">
        <v>1.335938414</v>
      </c>
      <c r="O99">
        <v>1.4625453176</v>
      </c>
      <c r="P99">
        <v>8821</v>
      </c>
      <c r="Q99">
        <v>13663</v>
      </c>
      <c r="R99">
        <v>0.6422917285</v>
      </c>
      <c r="S99">
        <v>0.6174867011</v>
      </c>
      <c r="T99">
        <v>0.6680931975</v>
      </c>
      <c r="U99" s="4">
        <v>2.9413576E-07</v>
      </c>
      <c r="V99">
        <v>0.6456122374</v>
      </c>
      <c r="W99">
        <v>0.0068740525</v>
      </c>
      <c r="X99">
        <v>0.103</v>
      </c>
      <c r="Y99">
        <v>0.0636</v>
      </c>
      <c r="Z99">
        <v>0.1424</v>
      </c>
      <c r="AA99">
        <v>1.1085239499</v>
      </c>
      <c r="AB99">
        <v>1.0657132367</v>
      </c>
      <c r="AC99">
        <v>1.1530544102</v>
      </c>
      <c r="AD99" s="4">
        <v>1.574833E-87</v>
      </c>
      <c r="AE99">
        <v>-0.5028</v>
      </c>
      <c r="AF99">
        <v>-0.5525</v>
      </c>
      <c r="AG99">
        <v>-0.4531</v>
      </c>
      <c r="AH99" s="4">
        <v>6.877958E-38</v>
      </c>
      <c r="AI99">
        <v>0.1955</v>
      </c>
      <c r="AJ99">
        <v>0.1657</v>
      </c>
      <c r="AK99">
        <v>0.2253</v>
      </c>
      <c r="AL99" t="s">
        <v>308</v>
      </c>
    </row>
    <row r="100" spans="1:38" ht="12.75">
      <c r="A100" t="s">
        <v>90</v>
      </c>
      <c r="B100">
        <v>1992</v>
      </c>
      <c r="C100">
        <v>6335</v>
      </c>
      <c r="D100">
        <v>0.3182281718</v>
      </c>
      <c r="E100">
        <v>0.3004892277</v>
      </c>
      <c r="F100">
        <v>0.3370143085</v>
      </c>
      <c r="G100">
        <v>0.0041299386</v>
      </c>
      <c r="H100">
        <v>0.3144435675</v>
      </c>
      <c r="I100">
        <v>0.0070452766</v>
      </c>
      <c r="J100">
        <v>0.0839</v>
      </c>
      <c r="K100">
        <v>0.0266</v>
      </c>
      <c r="L100">
        <v>0.1413</v>
      </c>
      <c r="M100">
        <v>1.0875543965</v>
      </c>
      <c r="N100">
        <v>1.026931019</v>
      </c>
      <c r="O100">
        <v>1.1517565867</v>
      </c>
      <c r="P100">
        <v>3219</v>
      </c>
      <c r="Q100">
        <v>5965</v>
      </c>
      <c r="R100">
        <v>0.5391424597</v>
      </c>
      <c r="S100">
        <v>0.5138340275</v>
      </c>
      <c r="T100">
        <v>0.5656974359</v>
      </c>
      <c r="U100">
        <v>0.0033199779</v>
      </c>
      <c r="V100">
        <v>0.5396479464</v>
      </c>
      <c r="W100">
        <v>0.0095115225</v>
      </c>
      <c r="X100">
        <v>-0.072</v>
      </c>
      <c r="Y100">
        <v>-0.1201</v>
      </c>
      <c r="Z100">
        <v>-0.024</v>
      </c>
      <c r="AA100">
        <v>0.9304998064</v>
      </c>
      <c r="AB100">
        <v>0.8868202726</v>
      </c>
      <c r="AC100">
        <v>0.9763307362</v>
      </c>
      <c r="AD100" s="4">
        <v>1.448429E-64</v>
      </c>
      <c r="AE100">
        <v>-0.5787</v>
      </c>
      <c r="AF100">
        <v>-0.6456</v>
      </c>
      <c r="AG100">
        <v>-0.5119</v>
      </c>
      <c r="AH100">
        <v>0.0880844266</v>
      </c>
      <c r="AI100">
        <v>-0.0324</v>
      </c>
      <c r="AJ100">
        <v>-0.0696</v>
      </c>
      <c r="AK100">
        <v>0.0048</v>
      </c>
      <c r="AL100" t="s">
        <v>309</v>
      </c>
    </row>
    <row r="101" spans="1:38" ht="12.75">
      <c r="A101" t="s">
        <v>83</v>
      </c>
      <c r="B101">
        <v>4117</v>
      </c>
      <c r="C101">
        <v>10718</v>
      </c>
      <c r="D101">
        <v>0.3817778748</v>
      </c>
      <c r="E101">
        <v>0.3644218256</v>
      </c>
      <c r="F101">
        <v>0.3999605277</v>
      </c>
      <c r="G101" s="4">
        <v>3.834835E-29</v>
      </c>
      <c r="H101">
        <v>0.3841201717</v>
      </c>
      <c r="I101">
        <v>0.0059865509</v>
      </c>
      <c r="J101">
        <v>0.266</v>
      </c>
      <c r="K101">
        <v>0.2195</v>
      </c>
      <c r="L101">
        <v>0.3125</v>
      </c>
      <c r="M101">
        <v>1.3047374276</v>
      </c>
      <c r="N101">
        <v>1.2454226048</v>
      </c>
      <c r="O101">
        <v>1.3668771937</v>
      </c>
      <c r="P101">
        <v>7551</v>
      </c>
      <c r="Q101">
        <v>12391</v>
      </c>
      <c r="R101">
        <v>0.6087271623</v>
      </c>
      <c r="S101">
        <v>0.5846597916</v>
      </c>
      <c r="T101">
        <v>0.6337852601</v>
      </c>
      <c r="U101">
        <v>0.0164822303</v>
      </c>
      <c r="V101">
        <v>0.6093939149</v>
      </c>
      <c r="W101">
        <v>0.0070128715</v>
      </c>
      <c r="X101">
        <v>0.0494</v>
      </c>
      <c r="Y101">
        <v>0.009</v>
      </c>
      <c r="Z101">
        <v>0.0897</v>
      </c>
      <c r="AA101">
        <v>1.0505952488</v>
      </c>
      <c r="AB101">
        <v>1.0090576489</v>
      </c>
      <c r="AC101">
        <v>1.0938427334</v>
      </c>
      <c r="AD101" s="4">
        <v>2.980914E-86</v>
      </c>
      <c r="AE101">
        <v>-0.518</v>
      </c>
      <c r="AF101">
        <v>-0.5696</v>
      </c>
      <c r="AG101">
        <v>-0.4665</v>
      </c>
      <c r="AH101" s="4">
        <v>3.615013E-28</v>
      </c>
      <c r="AI101">
        <v>0.1686</v>
      </c>
      <c r="AJ101">
        <v>0.1386</v>
      </c>
      <c r="AK101">
        <v>0.1986</v>
      </c>
      <c r="AL101" t="s">
        <v>310</v>
      </c>
    </row>
    <row r="102" spans="1:38" ht="12.75">
      <c r="A102" t="s">
        <v>96</v>
      </c>
      <c r="B102">
        <v>1485</v>
      </c>
      <c r="C102">
        <v>5251</v>
      </c>
      <c r="D102">
        <v>0.2723641016</v>
      </c>
      <c r="E102">
        <v>0.25517983</v>
      </c>
      <c r="F102">
        <v>0.2907055931</v>
      </c>
      <c r="G102">
        <v>0.0310656987</v>
      </c>
      <c r="H102">
        <v>0.2828032756</v>
      </c>
      <c r="I102">
        <v>0.007338735</v>
      </c>
      <c r="J102">
        <v>-0.0717</v>
      </c>
      <c r="K102">
        <v>-0.1369</v>
      </c>
      <c r="L102">
        <v>-0.0065</v>
      </c>
      <c r="M102">
        <v>0.9308125503</v>
      </c>
      <c r="N102">
        <v>0.8720847828</v>
      </c>
      <c r="O102">
        <v>0.993495152</v>
      </c>
      <c r="P102">
        <v>4314</v>
      </c>
      <c r="Q102">
        <v>8735</v>
      </c>
      <c r="R102">
        <v>0.4750066347</v>
      </c>
      <c r="S102">
        <v>0.4536732075</v>
      </c>
      <c r="T102">
        <v>0.4973432401</v>
      </c>
      <c r="U102" s="4">
        <v>2.362127E-17</v>
      </c>
      <c r="V102">
        <v>0.4938752147</v>
      </c>
      <c r="W102">
        <v>0.0075192956</v>
      </c>
      <c r="X102">
        <v>-0.1987</v>
      </c>
      <c r="Y102">
        <v>-0.2446</v>
      </c>
      <c r="Z102">
        <v>-0.1527</v>
      </c>
      <c r="AA102">
        <v>0.8198085193</v>
      </c>
      <c r="AB102">
        <v>0.7829894014</v>
      </c>
      <c r="AC102">
        <v>0.8583590113</v>
      </c>
      <c r="AD102" s="4">
        <v>5.345381E-61</v>
      </c>
      <c r="AE102">
        <v>-0.6077</v>
      </c>
      <c r="AF102">
        <v>-0.68</v>
      </c>
      <c r="AG102">
        <v>-0.5354</v>
      </c>
      <c r="AH102" s="4">
        <v>8.4221718E-09</v>
      </c>
      <c r="AI102">
        <v>-0.1181</v>
      </c>
      <c r="AJ102">
        <v>-0.1583</v>
      </c>
      <c r="AK102">
        <v>-0.0779</v>
      </c>
      <c r="AL102" t="s">
        <v>311</v>
      </c>
    </row>
    <row r="103" spans="1:38" ht="12.75">
      <c r="A103" t="s">
        <v>97</v>
      </c>
      <c r="B103">
        <v>5272</v>
      </c>
      <c r="C103">
        <v>14225</v>
      </c>
      <c r="D103">
        <v>0.3877380046</v>
      </c>
      <c r="E103">
        <v>0.3712755966</v>
      </c>
      <c r="F103">
        <v>0.404930358</v>
      </c>
      <c r="G103" s="4">
        <v>4.778015E-37</v>
      </c>
      <c r="H103">
        <v>0.3706151142</v>
      </c>
      <c r="I103">
        <v>0.005104291</v>
      </c>
      <c r="J103">
        <v>0.2815</v>
      </c>
      <c r="K103">
        <v>0.2381</v>
      </c>
      <c r="L103">
        <v>0.3249</v>
      </c>
      <c r="M103">
        <v>1.3251063515</v>
      </c>
      <c r="N103">
        <v>1.2688455743</v>
      </c>
      <c r="O103">
        <v>1.3838617389</v>
      </c>
      <c r="P103">
        <v>7912</v>
      </c>
      <c r="Q103">
        <v>14266</v>
      </c>
      <c r="R103">
        <v>0.5560559218</v>
      </c>
      <c r="S103">
        <v>0.5343231218</v>
      </c>
      <c r="T103">
        <v>0.5786726711</v>
      </c>
      <c r="U103">
        <v>0.0431033823</v>
      </c>
      <c r="V103">
        <v>0.5546053554</v>
      </c>
      <c r="W103">
        <v>0.0062350641</v>
      </c>
      <c r="X103">
        <v>-0.0411</v>
      </c>
      <c r="Y103">
        <v>-0.081</v>
      </c>
      <c r="Z103">
        <v>-0.0013</v>
      </c>
      <c r="AA103">
        <v>0.9596905572</v>
      </c>
      <c r="AB103">
        <v>0.9221821662</v>
      </c>
      <c r="AC103">
        <v>0.9987245462</v>
      </c>
      <c r="AD103" s="4">
        <v>1.397214E-62</v>
      </c>
      <c r="AE103">
        <v>-0.4121</v>
      </c>
      <c r="AF103">
        <v>-0.4604</v>
      </c>
      <c r="AG103">
        <v>-0.3637</v>
      </c>
      <c r="AH103" s="4">
        <v>3.368734E-29</v>
      </c>
      <c r="AI103">
        <v>0.1614</v>
      </c>
      <c r="AJ103">
        <v>0.1332</v>
      </c>
      <c r="AK103">
        <v>0.1896</v>
      </c>
      <c r="AL103" t="s">
        <v>312</v>
      </c>
    </row>
    <row r="104" spans="1:38" ht="12.75">
      <c r="A104" t="s">
        <v>98</v>
      </c>
      <c r="B104">
        <v>246</v>
      </c>
      <c r="C104">
        <v>811</v>
      </c>
      <c r="D104">
        <v>0.2976842373</v>
      </c>
      <c r="E104">
        <v>0.2575073891</v>
      </c>
      <c r="F104">
        <v>0.3441295625</v>
      </c>
      <c r="G104">
        <v>0.816177049</v>
      </c>
      <c r="H104">
        <v>0.3033292232</v>
      </c>
      <c r="I104">
        <v>0.0193395649</v>
      </c>
      <c r="J104">
        <v>0.0172</v>
      </c>
      <c r="K104">
        <v>-0.1278</v>
      </c>
      <c r="L104">
        <v>0.1622</v>
      </c>
      <c r="M104">
        <v>1.0173448794</v>
      </c>
      <c r="N104">
        <v>0.8800392862</v>
      </c>
      <c r="O104">
        <v>1.1760731822</v>
      </c>
      <c r="P104">
        <v>819</v>
      </c>
      <c r="Q104">
        <v>1698</v>
      </c>
      <c r="R104">
        <v>0.4665541395</v>
      </c>
      <c r="S104">
        <v>0.4315065049</v>
      </c>
      <c r="T104">
        <v>0.5044483978</v>
      </c>
      <c r="U104" s="4">
        <v>5.4101101E-08</v>
      </c>
      <c r="V104">
        <v>0.4823321555</v>
      </c>
      <c r="W104">
        <v>0.0168540495</v>
      </c>
      <c r="X104">
        <v>-0.2166</v>
      </c>
      <c r="Y104">
        <v>-0.2947</v>
      </c>
      <c r="Z104">
        <v>-0.1385</v>
      </c>
      <c r="AA104">
        <v>0.8052204545</v>
      </c>
      <c r="AB104">
        <v>0.7447321428</v>
      </c>
      <c r="AC104">
        <v>0.8706217217</v>
      </c>
      <c r="AD104" s="4">
        <v>1.1313511E-09</v>
      </c>
      <c r="AE104">
        <v>-0.5009</v>
      </c>
      <c r="AF104">
        <v>-0.6621</v>
      </c>
      <c r="AG104">
        <v>-0.3397</v>
      </c>
      <c r="AH104">
        <v>0.0289638044</v>
      </c>
      <c r="AI104">
        <v>-0.1009</v>
      </c>
      <c r="AJ104">
        <v>-0.1915</v>
      </c>
      <c r="AK104">
        <v>-0.0104</v>
      </c>
      <c r="AL104" t="s">
        <v>313</v>
      </c>
    </row>
    <row r="105" spans="1:38" ht="12.75">
      <c r="A105" t="s">
        <v>84</v>
      </c>
      <c r="B105">
        <v>7377</v>
      </c>
      <c r="C105">
        <v>16052</v>
      </c>
      <c r="D105">
        <v>0.4639126034</v>
      </c>
      <c r="E105">
        <v>0.4452330668</v>
      </c>
      <c r="F105">
        <v>0.4833758308</v>
      </c>
      <c r="G105" s="4">
        <v>4.65384E-107</v>
      </c>
      <c r="H105">
        <v>0.4595689011</v>
      </c>
      <c r="I105">
        <v>0.0053507017</v>
      </c>
      <c r="J105">
        <v>0.4609</v>
      </c>
      <c r="K105">
        <v>0.4198</v>
      </c>
      <c r="L105">
        <v>0.502</v>
      </c>
      <c r="M105">
        <v>1.5854353454</v>
      </c>
      <c r="N105">
        <v>1.5215974646</v>
      </c>
      <c r="O105">
        <v>1.6519515135</v>
      </c>
      <c r="P105">
        <v>11954</v>
      </c>
      <c r="Q105">
        <v>17340</v>
      </c>
      <c r="R105">
        <v>0.6913496611</v>
      </c>
      <c r="S105">
        <v>0.6657621132</v>
      </c>
      <c r="T105">
        <v>0.7179206273</v>
      </c>
      <c r="U105" s="4">
        <v>4.326658E-20</v>
      </c>
      <c r="V105">
        <v>0.6893886967</v>
      </c>
      <c r="W105">
        <v>0.0063053258</v>
      </c>
      <c r="X105">
        <v>0.1766</v>
      </c>
      <c r="Y105">
        <v>0.1389</v>
      </c>
      <c r="Z105">
        <v>0.2143</v>
      </c>
      <c r="AA105">
        <v>1.1931924748</v>
      </c>
      <c r="AB105">
        <v>1.1490312185</v>
      </c>
      <c r="AC105">
        <v>1.2390510015</v>
      </c>
      <c r="AD105" s="4">
        <v>1.301659E-87</v>
      </c>
      <c r="AE105">
        <v>-0.4505</v>
      </c>
      <c r="AF105">
        <v>-0.495</v>
      </c>
      <c r="AG105">
        <v>-0.406</v>
      </c>
      <c r="AH105" s="4">
        <v>1.6642E-141</v>
      </c>
      <c r="AI105">
        <v>0.3467</v>
      </c>
      <c r="AJ105">
        <v>0.3199</v>
      </c>
      <c r="AK105">
        <v>0.3736</v>
      </c>
      <c r="AL105" t="s">
        <v>314</v>
      </c>
    </row>
    <row r="106" spans="1:38" ht="12.75">
      <c r="A106" t="s">
        <v>85</v>
      </c>
      <c r="B106">
        <v>5394</v>
      </c>
      <c r="C106">
        <v>12250</v>
      </c>
      <c r="D106">
        <v>0.4672300183</v>
      </c>
      <c r="E106">
        <v>0.4475706504</v>
      </c>
      <c r="F106">
        <v>0.4877529163</v>
      </c>
      <c r="G106" s="4">
        <v>5.11552E-101</v>
      </c>
      <c r="H106">
        <v>0.4403265306</v>
      </c>
      <c r="I106">
        <v>0.0059954168</v>
      </c>
      <c r="J106">
        <v>0.468</v>
      </c>
      <c r="K106">
        <v>0.425</v>
      </c>
      <c r="L106">
        <v>0.511</v>
      </c>
      <c r="M106">
        <v>1.5967727111</v>
      </c>
      <c r="N106">
        <v>1.5295862271</v>
      </c>
      <c r="O106">
        <v>1.6669103355</v>
      </c>
      <c r="P106">
        <v>6870</v>
      </c>
      <c r="Q106">
        <v>11115</v>
      </c>
      <c r="R106">
        <v>0.623605886</v>
      </c>
      <c r="S106">
        <v>0.5987291545</v>
      </c>
      <c r="T106">
        <v>0.6495162263</v>
      </c>
      <c r="U106">
        <v>0.0004017288</v>
      </c>
      <c r="V106">
        <v>0.6180836707</v>
      </c>
      <c r="W106">
        <v>0.0074570817</v>
      </c>
      <c r="X106">
        <v>0.0735</v>
      </c>
      <c r="Y106">
        <v>0.0328</v>
      </c>
      <c r="Z106">
        <v>0.1142</v>
      </c>
      <c r="AA106">
        <v>1.076274268</v>
      </c>
      <c r="AB106">
        <v>1.0333398016</v>
      </c>
      <c r="AC106">
        <v>1.1209926281</v>
      </c>
      <c r="AD106" s="4">
        <v>1.20242E-42</v>
      </c>
      <c r="AE106">
        <v>-0.3402</v>
      </c>
      <c r="AF106">
        <v>-0.3889</v>
      </c>
      <c r="AG106">
        <v>-0.2915</v>
      </c>
      <c r="AH106" s="4">
        <v>1.93385E-107</v>
      </c>
      <c r="AI106">
        <v>0.3158</v>
      </c>
      <c r="AJ106">
        <v>0.2877</v>
      </c>
      <c r="AK106">
        <v>0.3439</v>
      </c>
      <c r="AL106" t="s">
        <v>315</v>
      </c>
    </row>
    <row r="107" spans="1:38" ht="12.75">
      <c r="A107" t="s">
        <v>99</v>
      </c>
      <c r="B107">
        <v>766</v>
      </c>
      <c r="C107">
        <v>3344</v>
      </c>
      <c r="D107">
        <v>0.2198653288</v>
      </c>
      <c r="E107">
        <v>0.2018882216</v>
      </c>
      <c r="F107">
        <v>0.2394432049</v>
      </c>
      <c r="G107" s="4">
        <v>5.122277E-11</v>
      </c>
      <c r="H107">
        <v>0.2290669856</v>
      </c>
      <c r="I107">
        <v>0.0082765266</v>
      </c>
      <c r="J107">
        <v>-0.2858</v>
      </c>
      <c r="K107">
        <v>-0.3711</v>
      </c>
      <c r="L107">
        <v>-0.2005</v>
      </c>
      <c r="M107">
        <v>0.7513964073</v>
      </c>
      <c r="N107">
        <v>0.6899591001</v>
      </c>
      <c r="O107">
        <v>0.8183043907</v>
      </c>
      <c r="P107">
        <v>2653</v>
      </c>
      <c r="Q107">
        <v>5524</v>
      </c>
      <c r="R107">
        <v>0.4580823389</v>
      </c>
      <c r="S107">
        <v>0.4346582939</v>
      </c>
      <c r="T107">
        <v>0.4827687223</v>
      </c>
      <c r="U107" s="4">
        <v>1.72861E-18</v>
      </c>
      <c r="V107">
        <v>0.4802679218</v>
      </c>
      <c r="W107">
        <v>0.0093242725</v>
      </c>
      <c r="X107">
        <v>-0.235</v>
      </c>
      <c r="Y107">
        <v>-0.2875</v>
      </c>
      <c r="Z107">
        <v>-0.1825</v>
      </c>
      <c r="AA107">
        <v>0.7905990707</v>
      </c>
      <c r="AB107">
        <v>0.7501717792</v>
      </c>
      <c r="AC107">
        <v>0.8332050176</v>
      </c>
      <c r="AD107" s="4">
        <v>6.846697E-60</v>
      </c>
      <c r="AE107">
        <v>-0.7856</v>
      </c>
      <c r="AF107">
        <v>-0.8799</v>
      </c>
      <c r="AG107">
        <v>-0.6912</v>
      </c>
      <c r="AH107" s="4">
        <v>2.983663E-23</v>
      </c>
      <c r="AI107">
        <v>-0.2753</v>
      </c>
      <c r="AJ107">
        <v>-0.3297</v>
      </c>
      <c r="AK107">
        <v>-0.221</v>
      </c>
      <c r="AL107" t="s">
        <v>316</v>
      </c>
    </row>
    <row r="108" spans="1:38" ht="12.75">
      <c r="A108" t="s">
        <v>100</v>
      </c>
      <c r="B108">
        <v>1302</v>
      </c>
      <c r="C108">
        <v>5127</v>
      </c>
      <c r="D108">
        <v>0.2658608481</v>
      </c>
      <c r="E108">
        <v>0.249143438</v>
      </c>
      <c r="F108">
        <v>0.2836999887</v>
      </c>
      <c r="G108">
        <v>0.0038146073</v>
      </c>
      <c r="H108">
        <v>0.2539496782</v>
      </c>
      <c r="I108">
        <v>0.0070378851</v>
      </c>
      <c r="J108">
        <v>-0.0959</v>
      </c>
      <c r="K108">
        <v>-0.1608</v>
      </c>
      <c r="L108">
        <v>-0.0309</v>
      </c>
      <c r="M108">
        <v>0.9085874849</v>
      </c>
      <c r="N108">
        <v>0.8514552307</v>
      </c>
      <c r="O108">
        <v>0.9695532871</v>
      </c>
      <c r="P108">
        <v>2353</v>
      </c>
      <c r="Q108">
        <v>4651</v>
      </c>
      <c r="R108">
        <v>0.502888164</v>
      </c>
      <c r="S108">
        <v>0.4770911519</v>
      </c>
      <c r="T108">
        <v>0.5300800581</v>
      </c>
      <c r="U108" s="4">
        <v>1.3501243E-07</v>
      </c>
      <c r="V108">
        <v>0.5059127069</v>
      </c>
      <c r="W108">
        <v>0.0104295273</v>
      </c>
      <c r="X108">
        <v>-0.1416</v>
      </c>
      <c r="Y108">
        <v>-0.1943</v>
      </c>
      <c r="Z108">
        <v>-0.089</v>
      </c>
      <c r="AA108">
        <v>0.867928932</v>
      </c>
      <c r="AB108">
        <v>0.8234061638</v>
      </c>
      <c r="AC108">
        <v>0.914859111</v>
      </c>
      <c r="AD108" s="4">
        <v>1.213209E-69</v>
      </c>
      <c r="AE108">
        <v>-0.6889</v>
      </c>
      <c r="AF108">
        <v>-0.7655</v>
      </c>
      <c r="AG108">
        <v>-0.6124</v>
      </c>
      <c r="AH108" s="4">
        <v>2.3004026E-09</v>
      </c>
      <c r="AI108">
        <v>-0.1244</v>
      </c>
      <c r="AJ108">
        <v>-0.1653</v>
      </c>
      <c r="AK108">
        <v>-0.0836</v>
      </c>
      <c r="AL108" t="s">
        <v>317</v>
      </c>
    </row>
    <row r="109" spans="1:38" ht="12.75">
      <c r="A109" t="s">
        <v>103</v>
      </c>
      <c r="B109">
        <v>3248</v>
      </c>
      <c r="C109">
        <v>12537</v>
      </c>
      <c r="D109">
        <v>0.2698566956</v>
      </c>
      <c r="E109">
        <v>0.257072132</v>
      </c>
      <c r="F109">
        <v>0.2832770538</v>
      </c>
      <c r="G109">
        <v>0.0010798624</v>
      </c>
      <c r="H109">
        <v>0.2590731435</v>
      </c>
      <c r="I109">
        <v>0.0045458425</v>
      </c>
      <c r="J109">
        <v>-0.0809</v>
      </c>
      <c r="K109">
        <v>-0.1295</v>
      </c>
      <c r="L109">
        <v>-0.0324</v>
      </c>
      <c r="M109">
        <v>0.9222434146</v>
      </c>
      <c r="N109">
        <v>0.8785517821</v>
      </c>
      <c r="O109">
        <v>0.9681078943</v>
      </c>
      <c r="P109">
        <v>5976</v>
      </c>
      <c r="Q109">
        <v>12778</v>
      </c>
      <c r="R109">
        <v>0.4656870813</v>
      </c>
      <c r="S109">
        <v>0.4465073706</v>
      </c>
      <c r="T109">
        <v>0.4856906558</v>
      </c>
      <c r="U109" s="4">
        <v>2.376593E-24</v>
      </c>
      <c r="V109">
        <v>0.467678823</v>
      </c>
      <c r="W109">
        <v>0.0060498194</v>
      </c>
      <c r="X109">
        <v>-0.2185</v>
      </c>
      <c r="Y109">
        <v>-0.2606</v>
      </c>
      <c r="Z109">
        <v>-0.1764</v>
      </c>
      <c r="AA109">
        <v>0.8037240086</v>
      </c>
      <c r="AB109">
        <v>0.7706219653</v>
      </c>
      <c r="AC109">
        <v>0.8382479493</v>
      </c>
      <c r="AD109" s="4">
        <v>1.51213E-101</v>
      </c>
      <c r="AE109">
        <v>-0.5971</v>
      </c>
      <c r="AF109">
        <v>-0.6518</v>
      </c>
      <c r="AG109">
        <v>-0.5424</v>
      </c>
      <c r="AH109" s="4">
        <v>1.391959E-20</v>
      </c>
      <c r="AI109">
        <v>-0.1473</v>
      </c>
      <c r="AJ109">
        <v>-0.1784</v>
      </c>
      <c r="AK109">
        <v>-0.1163</v>
      </c>
      <c r="AL109" t="s">
        <v>318</v>
      </c>
    </row>
    <row r="110" spans="1:38" ht="12.75">
      <c r="A110" t="s">
        <v>104</v>
      </c>
      <c r="B110">
        <v>1993</v>
      </c>
      <c r="C110">
        <v>9997</v>
      </c>
      <c r="D110">
        <v>0.2048002039</v>
      </c>
      <c r="E110">
        <v>0.1935657019</v>
      </c>
      <c r="F110">
        <v>0.2166867534</v>
      </c>
      <c r="G110" s="4">
        <v>2.769286E-35</v>
      </c>
      <c r="H110">
        <v>0.1993598079</v>
      </c>
      <c r="I110">
        <v>0.0044656425</v>
      </c>
      <c r="J110">
        <v>-0.3568</v>
      </c>
      <c r="K110">
        <v>-0.4132</v>
      </c>
      <c r="L110">
        <v>-0.3004</v>
      </c>
      <c r="M110">
        <v>0.6999108875</v>
      </c>
      <c r="N110">
        <v>0.6615166373</v>
      </c>
      <c r="O110">
        <v>0.7405335298</v>
      </c>
      <c r="P110">
        <v>3901</v>
      </c>
      <c r="Q110">
        <v>9744</v>
      </c>
      <c r="R110">
        <v>0.3995930147</v>
      </c>
      <c r="S110">
        <v>0.3816806927</v>
      </c>
      <c r="T110">
        <v>0.4183459641</v>
      </c>
      <c r="U110" s="4">
        <v>8.822258E-57</v>
      </c>
      <c r="V110">
        <v>0.4003489327</v>
      </c>
      <c r="W110">
        <v>0.0064098918</v>
      </c>
      <c r="X110">
        <v>-0.3716</v>
      </c>
      <c r="Y110">
        <v>-0.4174</v>
      </c>
      <c r="Z110">
        <v>-0.3257</v>
      </c>
      <c r="AA110">
        <v>0.6896530149</v>
      </c>
      <c r="AB110">
        <v>0.6587383432</v>
      </c>
      <c r="AC110">
        <v>0.7220185159</v>
      </c>
      <c r="AD110" s="4">
        <v>3.10692E-106</v>
      </c>
      <c r="AE110">
        <v>-0.7199</v>
      </c>
      <c r="AF110">
        <v>-0.7844</v>
      </c>
      <c r="AG110">
        <v>-0.6555</v>
      </c>
      <c r="AH110" s="4">
        <v>8.320709E-85</v>
      </c>
      <c r="AI110">
        <v>-0.3512</v>
      </c>
      <c r="AJ110">
        <v>-0.3865</v>
      </c>
      <c r="AK110">
        <v>-0.3159</v>
      </c>
      <c r="AL110" t="s">
        <v>319</v>
      </c>
    </row>
    <row r="111" spans="1:38" ht="12.75">
      <c r="A111" t="s">
        <v>101</v>
      </c>
      <c r="B111">
        <v>2723</v>
      </c>
      <c r="C111">
        <v>10356</v>
      </c>
      <c r="D111">
        <v>0.2786090049</v>
      </c>
      <c r="E111">
        <v>0.2647941809</v>
      </c>
      <c r="F111">
        <v>0.293144575</v>
      </c>
      <c r="G111">
        <v>0.0588269043</v>
      </c>
      <c r="H111">
        <v>0.2629393588</v>
      </c>
      <c r="I111">
        <v>0.005038854</v>
      </c>
      <c r="J111">
        <v>-0.049</v>
      </c>
      <c r="K111">
        <v>-0.0999</v>
      </c>
      <c r="L111">
        <v>0.0018</v>
      </c>
      <c r="M111">
        <v>0.9521546962</v>
      </c>
      <c r="N111">
        <v>0.9049421174</v>
      </c>
      <c r="O111">
        <v>1.0018304464</v>
      </c>
      <c r="P111">
        <v>4543</v>
      </c>
      <c r="Q111">
        <v>8974</v>
      </c>
      <c r="R111">
        <v>0.5096593113</v>
      </c>
      <c r="S111">
        <v>0.4875997769</v>
      </c>
      <c r="T111">
        <v>0.5327168426</v>
      </c>
      <c r="U111" s="4">
        <v>1.3327783E-08</v>
      </c>
      <c r="V111">
        <v>0.5062402496</v>
      </c>
      <c r="W111">
        <v>0.0075107845</v>
      </c>
      <c r="X111">
        <v>-0.1283</v>
      </c>
      <c r="Y111">
        <v>-0.1725</v>
      </c>
      <c r="Z111">
        <v>-0.084</v>
      </c>
      <c r="AA111">
        <v>0.8796151777</v>
      </c>
      <c r="AB111">
        <v>0.8415428795</v>
      </c>
      <c r="AC111">
        <v>0.9194099072</v>
      </c>
      <c r="AD111" s="4">
        <v>3.36471E-107</v>
      </c>
      <c r="AE111">
        <v>-0.6554</v>
      </c>
      <c r="AF111">
        <v>-0.7139</v>
      </c>
      <c r="AG111">
        <v>-0.597</v>
      </c>
      <c r="AH111" s="4">
        <v>2.8932739E-06</v>
      </c>
      <c r="AI111">
        <v>-0.0772</v>
      </c>
      <c r="AJ111">
        <v>-0.1096</v>
      </c>
      <c r="AK111">
        <v>-0.0449</v>
      </c>
      <c r="AL111" t="s">
        <v>320</v>
      </c>
    </row>
    <row r="112" spans="1:38" ht="12.75">
      <c r="A112" t="s">
        <v>102</v>
      </c>
      <c r="B112">
        <v>800</v>
      </c>
      <c r="C112">
        <v>4612</v>
      </c>
      <c r="D112">
        <v>0.1800069381</v>
      </c>
      <c r="E112">
        <v>0.1663534022</v>
      </c>
      <c r="F112">
        <v>0.1947810945</v>
      </c>
      <c r="G112" s="4">
        <v>1.489024E-33</v>
      </c>
      <c r="H112">
        <v>0.1734605377</v>
      </c>
      <c r="I112">
        <v>0.0061327561</v>
      </c>
      <c r="J112">
        <v>-0.4858</v>
      </c>
      <c r="K112">
        <v>-0.5647</v>
      </c>
      <c r="L112">
        <v>-0.407</v>
      </c>
      <c r="M112">
        <v>0.6151791522</v>
      </c>
      <c r="N112">
        <v>0.5685177806</v>
      </c>
      <c r="O112">
        <v>0.6656702784</v>
      </c>
      <c r="P112">
        <v>1566</v>
      </c>
      <c r="Q112">
        <v>4092</v>
      </c>
      <c r="R112">
        <v>0.3820782688</v>
      </c>
      <c r="S112">
        <v>0.3598661719</v>
      </c>
      <c r="T112">
        <v>0.4056613678</v>
      </c>
      <c r="U112" s="4">
        <v>2.805767E-42</v>
      </c>
      <c r="V112">
        <v>0.3826979472</v>
      </c>
      <c r="W112">
        <v>0.0096707522</v>
      </c>
      <c r="X112">
        <v>-0.4164</v>
      </c>
      <c r="Y112">
        <v>-0.4763</v>
      </c>
      <c r="Z112">
        <v>-0.3565</v>
      </c>
      <c r="AA112">
        <v>0.6594245152</v>
      </c>
      <c r="AB112">
        <v>0.6210889111</v>
      </c>
      <c r="AC112">
        <v>0.7001263161</v>
      </c>
      <c r="AD112" s="4">
        <v>3.23612E-64</v>
      </c>
      <c r="AE112">
        <v>-0.8041</v>
      </c>
      <c r="AF112">
        <v>-0.8973</v>
      </c>
      <c r="AG112">
        <v>-0.711</v>
      </c>
      <c r="AH112" s="4">
        <v>7.188715E-74</v>
      </c>
      <c r="AI112">
        <v>-0.4448</v>
      </c>
      <c r="AJ112">
        <v>-0.4927</v>
      </c>
      <c r="AK112">
        <v>-0.3968</v>
      </c>
      <c r="AL112" t="s">
        <v>321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9"/>
  <sheetViews>
    <sheetView workbookViewId="0" topLeftCell="A1">
      <selection activeCell="G26" sqref="G26:K26"/>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7" t="s">
        <v>434</v>
      </c>
      <c r="B1" s="17"/>
      <c r="C1" s="17"/>
      <c r="D1" s="17"/>
      <c r="E1" s="17"/>
    </row>
    <row r="2" spans="1:11" ht="13.5" thickBot="1">
      <c r="A2" s="83" t="s">
        <v>177</v>
      </c>
      <c r="B2" s="77" t="s">
        <v>405</v>
      </c>
      <c r="C2" s="77"/>
      <c r="D2" s="77"/>
      <c r="E2" s="78"/>
      <c r="G2" s="83" t="s">
        <v>177</v>
      </c>
      <c r="H2" s="77" t="s">
        <v>405</v>
      </c>
      <c r="I2" s="77"/>
      <c r="J2" s="77"/>
      <c r="K2" s="78"/>
    </row>
    <row r="3" spans="1:11" ht="12.75">
      <c r="A3" s="84"/>
      <c r="B3" s="18" t="s">
        <v>178</v>
      </c>
      <c r="C3" s="19" t="s">
        <v>436</v>
      </c>
      <c r="D3" s="20" t="s">
        <v>178</v>
      </c>
      <c r="E3" s="74" t="s">
        <v>436</v>
      </c>
      <c r="G3" s="84"/>
      <c r="H3" s="18" t="s">
        <v>178</v>
      </c>
      <c r="I3" s="19" t="s">
        <v>436</v>
      </c>
      <c r="J3" s="20" t="s">
        <v>178</v>
      </c>
      <c r="K3" s="74" t="s">
        <v>436</v>
      </c>
    </row>
    <row r="4" spans="1:11" ht="12.75">
      <c r="A4" s="84"/>
      <c r="B4" s="18" t="s">
        <v>179</v>
      </c>
      <c r="C4" s="19" t="s">
        <v>322</v>
      </c>
      <c r="D4" s="20" t="s">
        <v>179</v>
      </c>
      <c r="E4" s="65" t="s">
        <v>322</v>
      </c>
      <c r="G4" s="84"/>
      <c r="H4" s="18" t="s">
        <v>179</v>
      </c>
      <c r="I4" s="19" t="s">
        <v>322</v>
      </c>
      <c r="J4" s="20" t="s">
        <v>179</v>
      </c>
      <c r="K4" s="65" t="s">
        <v>322</v>
      </c>
    </row>
    <row r="5" spans="1:11" ht="12.75">
      <c r="A5" s="84"/>
      <c r="B5" s="21" t="s">
        <v>435</v>
      </c>
      <c r="C5" s="22" t="s">
        <v>323</v>
      </c>
      <c r="D5" s="21" t="s">
        <v>435</v>
      </c>
      <c r="E5" s="66" t="s">
        <v>323</v>
      </c>
      <c r="G5" s="84"/>
      <c r="H5" s="21" t="s">
        <v>435</v>
      </c>
      <c r="I5" s="22" t="s">
        <v>323</v>
      </c>
      <c r="J5" s="21" t="s">
        <v>435</v>
      </c>
      <c r="K5" s="66" t="s">
        <v>323</v>
      </c>
    </row>
    <row r="6" spans="1:11" ht="13.5" thickBot="1">
      <c r="A6" s="85"/>
      <c r="B6" s="79" t="s">
        <v>154</v>
      </c>
      <c r="C6" s="80"/>
      <c r="D6" s="81" t="s">
        <v>155</v>
      </c>
      <c r="E6" s="82"/>
      <c r="G6" s="85"/>
      <c r="H6" s="79" t="s">
        <v>154</v>
      </c>
      <c r="I6" s="80"/>
      <c r="J6" s="81" t="s">
        <v>155</v>
      </c>
      <c r="K6" s="82"/>
    </row>
    <row r="7" spans="1:11" ht="12.75">
      <c r="A7" s="24" t="s">
        <v>180</v>
      </c>
      <c r="B7" s="57">
        <f>'orig. data'!B4/4</f>
        <v>1019.5</v>
      </c>
      <c r="C7" s="67">
        <f>'orig. data'!H4*100</f>
        <v>28.1066924</v>
      </c>
      <c r="D7" s="61">
        <f>'orig. data'!P4/4</f>
        <v>2567.25</v>
      </c>
      <c r="E7" s="70">
        <f>'orig. data'!V4*100</f>
        <v>57.183428000000006</v>
      </c>
      <c r="G7" s="29" t="s">
        <v>195</v>
      </c>
      <c r="H7" s="57">
        <f>'orig. data'!B19/4</f>
        <v>1938.5</v>
      </c>
      <c r="I7" s="67">
        <f>'orig. data'!H19*100</f>
        <v>41.67248885</v>
      </c>
      <c r="J7" s="61">
        <f>'orig. data'!P19/4</f>
        <v>3547.5</v>
      </c>
      <c r="K7" s="70">
        <f>'orig. data'!V19*100</f>
        <v>58.34224159</v>
      </c>
    </row>
    <row r="8" spans="1:11" ht="12.75">
      <c r="A8" s="25" t="s">
        <v>181</v>
      </c>
      <c r="B8" s="58">
        <f>'orig. data'!B5/4</f>
        <v>1682.75</v>
      </c>
      <c r="C8" s="67">
        <f>'orig. data'!H5*100</f>
        <v>21.834755249999997</v>
      </c>
      <c r="D8" s="61">
        <f>'orig. data'!P5/4</f>
        <v>4967.75</v>
      </c>
      <c r="E8" s="70">
        <f>'orig. data'!V5*100</f>
        <v>60.16228163</v>
      </c>
      <c r="G8" s="30" t="s">
        <v>196</v>
      </c>
      <c r="H8" s="58">
        <f>'orig. data'!B20/4</f>
        <v>1325.5</v>
      </c>
      <c r="I8" s="67">
        <f>'orig. data'!H20*100</f>
        <v>43.01127606</v>
      </c>
      <c r="J8" s="61">
        <f>'orig. data'!P20/4</f>
        <v>2672</v>
      </c>
      <c r="K8" s="70">
        <f>'orig. data'!V20*100</f>
        <v>64.84256507</v>
      </c>
    </row>
    <row r="9" spans="1:11" ht="12.75">
      <c r="A9" s="25" t="s">
        <v>182</v>
      </c>
      <c r="B9" s="58">
        <f>'orig. data'!B7/4</f>
        <v>1020.25</v>
      </c>
      <c r="C9" s="67">
        <f>'orig. data'!H7*100</f>
        <v>13.68865931</v>
      </c>
      <c r="D9" s="61">
        <f>'orig. data'!P7/4</f>
        <v>4765.75</v>
      </c>
      <c r="E9" s="70">
        <f>'orig. data'!V7*100</f>
        <v>63.96121326000001</v>
      </c>
      <c r="G9" s="30" t="s">
        <v>201</v>
      </c>
      <c r="H9" s="58">
        <f>'orig. data'!B25/4</f>
        <v>1029.25</v>
      </c>
      <c r="I9" s="67">
        <f>'orig. data'!H25*100</f>
        <v>38.41201717</v>
      </c>
      <c r="J9" s="61">
        <f>'orig. data'!P25/4</f>
        <v>1887.75</v>
      </c>
      <c r="K9" s="70">
        <f>'orig. data'!V25*100</f>
        <v>60.939391490000006</v>
      </c>
    </row>
    <row r="10" spans="1:11" ht="12.75">
      <c r="A10" s="25" t="s">
        <v>108</v>
      </c>
      <c r="B10" s="58">
        <f>'orig. data'!B6/4</f>
        <v>791.25</v>
      </c>
      <c r="C10" s="67">
        <f>'orig. data'!H6*100</f>
        <v>19.698761440000002</v>
      </c>
      <c r="D10" s="61">
        <f>'orig. data'!P6/4</f>
        <v>2972.5</v>
      </c>
      <c r="E10" s="70">
        <f>'orig. data'!V6*100</f>
        <v>66.45056726</v>
      </c>
      <c r="G10" s="30" t="s">
        <v>197</v>
      </c>
      <c r="H10" s="58">
        <f>'orig. data'!B21/4</f>
        <v>2344.25</v>
      </c>
      <c r="I10" s="67">
        <f>'orig. data'!H21*100</f>
        <v>40.790847400000004</v>
      </c>
      <c r="J10" s="61">
        <f>'orig. data'!P21/4</f>
        <v>3540.75</v>
      </c>
      <c r="K10" s="70">
        <f>'orig. data'!V21*100</f>
        <v>60.484284249999995</v>
      </c>
    </row>
    <row r="11" spans="1:11" ht="12.75">
      <c r="A11" s="25" t="s">
        <v>190</v>
      </c>
      <c r="B11" s="58">
        <f>'orig. data'!B8/4</f>
        <v>20618</v>
      </c>
      <c r="C11" s="67">
        <f>'orig. data'!H8*100</f>
        <v>35.92408515</v>
      </c>
      <c r="D11" s="61">
        <f>'orig. data'!P8/4</f>
        <v>36393.5</v>
      </c>
      <c r="E11" s="70">
        <f>'orig. data'!V8*100</f>
        <v>56.88350865</v>
      </c>
      <c r="G11" s="30" t="s">
        <v>200</v>
      </c>
      <c r="H11" s="58">
        <f>'orig. data'!B24/4</f>
        <v>1661</v>
      </c>
      <c r="I11" s="67">
        <f>'orig. data'!H24*100</f>
        <v>37.72856332</v>
      </c>
      <c r="J11" s="61">
        <f>'orig. data'!P24/4</f>
        <v>3010</v>
      </c>
      <c r="K11" s="70">
        <f>'orig. data'!V24*100</f>
        <v>61.34094151</v>
      </c>
    </row>
    <row r="12" spans="1:11" ht="12.75">
      <c r="A12" s="25" t="s">
        <v>183</v>
      </c>
      <c r="B12" s="58">
        <f>'orig. data'!B9/4</f>
        <v>586</v>
      </c>
      <c r="C12" s="67">
        <f>'orig. data'!H9*100</f>
        <v>13.007047329999999</v>
      </c>
      <c r="D12" s="61">
        <f>'orig. data'!P9/4</f>
        <v>2778.25</v>
      </c>
      <c r="E12" s="70">
        <f>'orig. data'!V9*100</f>
        <v>62.257703080000006</v>
      </c>
      <c r="G12" s="30" t="s">
        <v>198</v>
      </c>
      <c r="H12" s="58">
        <f>'orig. data'!B22/4</f>
        <v>1654</v>
      </c>
      <c r="I12" s="67">
        <f>'orig. data'!H22*100</f>
        <v>35.19336135</v>
      </c>
      <c r="J12" s="61">
        <f>'orig. data'!P22/4</f>
        <v>3427.75</v>
      </c>
      <c r="K12" s="70">
        <f>'orig. data'!V22*100</f>
        <v>57.638305030000005</v>
      </c>
    </row>
    <row r="13" spans="1:11" ht="12.75">
      <c r="A13" s="25" t="s">
        <v>184</v>
      </c>
      <c r="B13" s="58">
        <f>'orig. data'!B10/4</f>
        <v>1707.5</v>
      </c>
      <c r="C13" s="67">
        <f>'orig. data'!H10*100</f>
        <v>25.57860834</v>
      </c>
      <c r="D13" s="61">
        <f>'orig. data'!P10/4</f>
        <v>4530.75</v>
      </c>
      <c r="E13" s="70">
        <f>'orig. data'!V10*100</f>
        <v>57.55343136</v>
      </c>
      <c r="G13" s="30" t="s">
        <v>202</v>
      </c>
      <c r="H13" s="58">
        <f>'orig. data'!B26/4</f>
        <v>1750.75</v>
      </c>
      <c r="I13" s="67">
        <f>'orig. data'!H26*100</f>
        <v>34.51964312</v>
      </c>
      <c r="J13" s="61">
        <f>'orig. data'!P26/4</f>
        <v>3261.25</v>
      </c>
      <c r="K13" s="70">
        <f>'orig. data'!V26*100</f>
        <v>52.81590348</v>
      </c>
    </row>
    <row r="14" spans="1:11" ht="12.75">
      <c r="A14" s="25" t="s">
        <v>185</v>
      </c>
      <c r="B14" s="58">
        <f>'orig. data'!B11/4</f>
        <v>877.25</v>
      </c>
      <c r="C14" s="67">
        <f>'orig. data'!H11*100</f>
        <v>28.2300885</v>
      </c>
      <c r="D14" s="61">
        <f>'orig. data'!P11/4</f>
        <v>2124</v>
      </c>
      <c r="E14" s="70">
        <f>'orig. data'!V11*100</f>
        <v>53.37018657</v>
      </c>
      <c r="G14" s="30" t="s">
        <v>199</v>
      </c>
      <c r="H14" s="58">
        <f>'orig. data'!B23/4</f>
        <v>3014</v>
      </c>
      <c r="I14" s="67">
        <f>'orig. data'!H23*100</f>
        <v>35.498498319999996</v>
      </c>
      <c r="J14" s="61">
        <f>'orig. data'!P23/4</f>
        <v>5092.5</v>
      </c>
      <c r="K14" s="70">
        <f>'orig. data'!V23*100</f>
        <v>55.09723838</v>
      </c>
    </row>
    <row r="15" spans="1:11" ht="12.75">
      <c r="A15" s="25" t="s">
        <v>186</v>
      </c>
      <c r="B15" s="58">
        <f>'orig. data'!B12/4</f>
        <v>4.25</v>
      </c>
      <c r="C15" s="67">
        <f>'orig. data'!H12*100</f>
        <v>6.93877551</v>
      </c>
      <c r="D15" s="61">
        <f>'orig. data'!P12/4</f>
        <v>36.25</v>
      </c>
      <c r="E15" s="70">
        <f>'orig. data'!V12*100</f>
        <v>48.82154882</v>
      </c>
      <c r="G15" s="30" t="s">
        <v>203</v>
      </c>
      <c r="H15" s="58">
        <f>'orig. data'!B27/4</f>
        <v>3192.75</v>
      </c>
      <c r="I15" s="67">
        <f>'orig. data'!H27*100</f>
        <v>45.1240195</v>
      </c>
      <c r="J15" s="61">
        <f>'orig. data'!P27/4</f>
        <v>4706</v>
      </c>
      <c r="K15" s="70">
        <f>'orig. data'!V27*100</f>
        <v>66.15357582</v>
      </c>
    </row>
    <row r="16" spans="1:11" ht="12.75">
      <c r="A16" s="25" t="s">
        <v>187</v>
      </c>
      <c r="B16" s="58">
        <f>'orig. data'!B13/4</f>
        <v>213</v>
      </c>
      <c r="C16" s="67">
        <f>'orig. data'!H13*100</f>
        <v>13.23392358</v>
      </c>
      <c r="D16" s="61">
        <f>'orig. data'!P13/4</f>
        <v>1124.75</v>
      </c>
      <c r="E16" s="70">
        <f>'orig. data'!V13*100</f>
        <v>60.05873715</v>
      </c>
      <c r="G16" s="30" t="s">
        <v>204</v>
      </c>
      <c r="H16" s="58">
        <f>'orig. data'!B28/4</f>
        <v>517</v>
      </c>
      <c r="I16" s="67">
        <f>'orig. data'!H28*100</f>
        <v>24.41270216</v>
      </c>
      <c r="J16" s="61">
        <f>'orig. data'!P28/4</f>
        <v>1251.5</v>
      </c>
      <c r="K16" s="70">
        <f>'orig. data'!V28*100</f>
        <v>49.1990172</v>
      </c>
    </row>
    <row r="17" spans="1:11" ht="12.75">
      <c r="A17" s="25" t="s">
        <v>188</v>
      </c>
      <c r="B17" s="58">
        <f>'orig. data'!B14/4</f>
        <v>116.5</v>
      </c>
      <c r="C17" s="67">
        <f>'orig. data'!H14*100</f>
        <v>6.81685196</v>
      </c>
      <c r="D17" s="61">
        <f>'orig. data'!P14/4</f>
        <v>1036.5</v>
      </c>
      <c r="E17" s="70">
        <f>'orig. data'!V14*100</f>
        <v>44.43729904</v>
      </c>
      <c r="G17" s="30" t="s">
        <v>206</v>
      </c>
      <c r="H17" s="64">
        <f>'orig. data'!B30/4</f>
        <v>880.75</v>
      </c>
      <c r="I17" s="67">
        <f>'orig. data'!H30*100</f>
        <v>23.53687867</v>
      </c>
      <c r="J17" s="61">
        <f>'orig. data'!P30/4</f>
        <v>1527.25</v>
      </c>
      <c r="K17" s="70">
        <f>'orig. data'!V30*100</f>
        <v>46.75493648</v>
      </c>
    </row>
    <row r="18" spans="1:11" ht="12.75">
      <c r="A18" s="26"/>
      <c r="B18" s="59"/>
      <c r="C18" s="68"/>
      <c r="D18" s="62"/>
      <c r="E18" s="71"/>
      <c r="G18" s="30" t="s">
        <v>205</v>
      </c>
      <c r="H18" s="58">
        <f>'orig. data'!B29/4</f>
        <v>1310.25</v>
      </c>
      <c r="I18" s="67">
        <f>'orig. data'!H29*100</f>
        <v>23.25818763</v>
      </c>
      <c r="J18" s="61">
        <f>'orig. data'!P29/4</f>
        <v>2469.25</v>
      </c>
      <c r="K18" s="70">
        <f>'orig. data'!V29*100</f>
        <v>43.85489743</v>
      </c>
    </row>
    <row r="19" spans="1:11" ht="12.75">
      <c r="A19" s="25" t="s">
        <v>193</v>
      </c>
      <c r="B19" s="58">
        <f>'orig. data'!B15/4</f>
        <v>3722.5</v>
      </c>
      <c r="C19" s="67">
        <f>'orig. data'!H15*100</f>
        <v>19.81396958</v>
      </c>
      <c r="D19" s="61">
        <f>'orig. data'!P15/4</f>
        <v>12300.75</v>
      </c>
      <c r="E19" s="70">
        <f>'orig. data'!V15*100</f>
        <v>60.90158557000001</v>
      </c>
      <c r="G19" s="31"/>
      <c r="H19" s="59"/>
      <c r="I19" s="68"/>
      <c r="J19" s="62"/>
      <c r="K19" s="71"/>
    </row>
    <row r="20" spans="1:11" ht="12.75">
      <c r="A20" s="25" t="s">
        <v>194</v>
      </c>
      <c r="B20" s="58">
        <f>'orig. data'!B16/4</f>
        <v>3170.75</v>
      </c>
      <c r="C20" s="67">
        <f>'orig. data'!H16*100</f>
        <v>22.19131104</v>
      </c>
      <c r="D20" s="61">
        <f>'orig. data'!P16/4</f>
        <v>9433</v>
      </c>
      <c r="E20" s="70">
        <f>'orig. data'!V16*100</f>
        <v>57.81973091</v>
      </c>
      <c r="G20" s="30" t="s">
        <v>207</v>
      </c>
      <c r="H20" s="58">
        <f>'orig. data'!B31/4</f>
        <v>11276.5</v>
      </c>
      <c r="I20" s="67">
        <f>'orig. data'!H31*100</f>
        <v>40.526869059999996</v>
      </c>
      <c r="J20" s="61">
        <f>'orig. data'!P31/4</f>
        <v>20714</v>
      </c>
      <c r="K20" s="70">
        <f>'orig. data'!V31*100</f>
        <v>60.971499640000005</v>
      </c>
    </row>
    <row r="21" spans="1:11" ht="12.75">
      <c r="A21" s="25" t="s">
        <v>189</v>
      </c>
      <c r="B21" s="58">
        <f>'orig. data'!B17/4</f>
        <v>333.75</v>
      </c>
      <c r="C21" s="67">
        <f>'orig. data'!H17*100</f>
        <v>9.87499075</v>
      </c>
      <c r="D21" s="61">
        <f>'orig. data'!P17/4</f>
        <v>2197.5</v>
      </c>
      <c r="E21" s="70">
        <f>'orig. data'!V17*100</f>
        <v>51.34945671</v>
      </c>
      <c r="G21" s="30" t="s">
        <v>208</v>
      </c>
      <c r="H21" s="58">
        <f>'orig. data'!B32/4</f>
        <v>5790.5</v>
      </c>
      <c r="I21" s="67">
        <f>'orig. data'!H32*100</f>
        <v>33.28017012</v>
      </c>
      <c r="J21" s="61">
        <f>'orig. data'!P32/4</f>
        <v>10066.5</v>
      </c>
      <c r="K21" s="70">
        <f>'orig. data'!V32*100</f>
        <v>53.34516838</v>
      </c>
    </row>
    <row r="22" spans="1:11" ht="12.75">
      <c r="A22" s="26"/>
      <c r="B22" s="59"/>
      <c r="C22" s="68"/>
      <c r="D22" s="62"/>
      <c r="E22" s="71"/>
      <c r="G22" s="30" t="s">
        <v>209</v>
      </c>
      <c r="H22" s="58">
        <f>'orig. data'!B33/4</f>
        <v>3551</v>
      </c>
      <c r="I22" s="67">
        <f>'orig. data'!H33*100</f>
        <v>29.18010559</v>
      </c>
      <c r="J22" s="61">
        <f>'orig. data'!P33/4</f>
        <v>5613</v>
      </c>
      <c r="K22" s="70">
        <f>'orig. data'!V33*100</f>
        <v>50.40748973</v>
      </c>
    </row>
    <row r="23" spans="1:11" ht="13.5" thickBot="1">
      <c r="A23" s="27" t="s">
        <v>191</v>
      </c>
      <c r="B23" s="60">
        <f>'orig. data'!B18/4</f>
        <v>28636.25</v>
      </c>
      <c r="C23" s="69">
        <f>'orig. data'!H18*100</f>
        <v>29.260897000000003</v>
      </c>
      <c r="D23" s="63">
        <f>'orig. data'!P18/4</f>
        <v>63297.25</v>
      </c>
      <c r="E23" s="72">
        <f>'orig. data'!V18*100</f>
        <v>57.941168389999994</v>
      </c>
      <c r="G23" s="26"/>
      <c r="H23" s="59"/>
      <c r="I23" s="68"/>
      <c r="J23" s="62"/>
      <c r="K23" s="71"/>
    </row>
    <row r="24" spans="1:11" ht="13.5" thickBot="1">
      <c r="A24" s="23" t="s">
        <v>192</v>
      </c>
      <c r="C24" s="28"/>
      <c r="G24" s="27" t="s">
        <v>190</v>
      </c>
      <c r="H24" s="60">
        <f>'orig. data'!B8/4</f>
        <v>20618</v>
      </c>
      <c r="I24" s="73">
        <f>'orig. data'!H8*100</f>
        <v>35.92408515</v>
      </c>
      <c r="J24" s="63">
        <f>'orig. data'!P8/4</f>
        <v>36393.5</v>
      </c>
      <c r="K24" s="72">
        <f>'orig. data'!V8*100</f>
        <v>56.88350865</v>
      </c>
    </row>
    <row r="25" spans="1:9" ht="12.75">
      <c r="A25" s="76" t="s">
        <v>439</v>
      </c>
      <c r="B25" s="76"/>
      <c r="C25" s="76"/>
      <c r="D25" s="76"/>
      <c r="E25" s="76"/>
      <c r="G25" s="23" t="s">
        <v>192</v>
      </c>
      <c r="I25" s="28"/>
    </row>
    <row r="26" spans="7:11" ht="12.75">
      <c r="G26" s="76" t="s">
        <v>439</v>
      </c>
      <c r="H26" s="76"/>
      <c r="I26" s="76"/>
      <c r="J26" s="76"/>
      <c r="K26" s="76"/>
    </row>
    <row r="38" ht="12.75">
      <c r="A38" t="s">
        <v>438</v>
      </c>
    </row>
    <row r="39" ht="12.75">
      <c r="A39" t="s">
        <v>437</v>
      </c>
    </row>
  </sheetData>
  <mergeCells count="10">
    <mergeCell ref="A25:E25"/>
    <mergeCell ref="G26:K26"/>
    <mergeCell ref="B2:E2"/>
    <mergeCell ref="B6:C6"/>
    <mergeCell ref="D6:E6"/>
    <mergeCell ref="A2:A6"/>
    <mergeCell ref="G2:G6"/>
    <mergeCell ref="H2:K2"/>
    <mergeCell ref="H6:I6"/>
    <mergeCell ref="J6:K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2007-10-10T19:17:22Z</cp:lastPrinted>
  <dcterms:created xsi:type="dcterms:W3CDTF">2006-01-23T20:42:54Z</dcterms:created>
  <dcterms:modified xsi:type="dcterms:W3CDTF">2008-04-09T16:53:20Z</dcterms:modified>
  <cp:category/>
  <cp:version/>
  <cp:contentType/>
  <cp:contentStatus/>
</cp:coreProperties>
</file>